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Cenové ponuky\Stavebné úpravy lupienkárne\RP a VV\"/>
    </mc:Choice>
  </mc:AlternateContent>
  <bookViews>
    <workbookView xWindow="0" yWindow="0" windowWidth="0" windowHeight="0"/>
  </bookViews>
  <sheets>
    <sheet name="Rekapitulácia stavby" sheetId="1" r:id="rId1"/>
    <sheet name="01 - Stavebné úpravy lupi..." sheetId="2" r:id="rId2"/>
    <sheet name="02 - Vodovod a kanalizácia" sheetId="3" r:id="rId3"/>
    <sheet name="03 - Ústredné vykurovanie" sheetId="4" r:id="rId4"/>
    <sheet name="04 - Elektroinštalácia" sheetId="5" r:id="rId5"/>
  </sheets>
  <definedNames>
    <definedName name="_xlnm.Print_Area" localSheetId="0">'Rekapitulácia stavby'!$D$4:$AO$76,'Rekapitulácia stavby'!$C$82:$AQ$99</definedName>
    <definedName name="_xlnm.Print_Titles" localSheetId="0">'Rekapitulácia stavby'!$92:$92</definedName>
    <definedName name="_xlnm._FilterDatabase" localSheetId="1" hidden="1">'01 - Stavebné úpravy lupi...'!$C$132:$K$220</definedName>
    <definedName name="_xlnm.Print_Area" localSheetId="1">'01 - Stavebné úpravy lupi...'!$C$4:$J$76,'01 - Stavebné úpravy lupi...'!$C$82:$J$114,'01 - Stavebné úpravy lupi...'!$C$120:$J$220</definedName>
    <definedName name="_xlnm.Print_Titles" localSheetId="1">'01 - Stavebné úpravy lupi...'!$132:$132</definedName>
    <definedName name="_xlnm._FilterDatabase" localSheetId="2" hidden="1">'02 - Vodovod a kanalizácia'!$C$124:$K$172</definedName>
    <definedName name="_xlnm.Print_Area" localSheetId="2">'02 - Vodovod a kanalizácia'!$C$4:$J$76,'02 - Vodovod a kanalizácia'!$C$82:$J$106,'02 - Vodovod a kanalizácia'!$C$112:$J$172</definedName>
    <definedName name="_xlnm.Print_Titles" localSheetId="2">'02 - Vodovod a kanalizácia'!$124:$124</definedName>
    <definedName name="_xlnm._FilterDatabase" localSheetId="3" hidden="1">'03 - Ústredné vykurovanie'!$C$122:$K$180</definedName>
    <definedName name="_xlnm.Print_Area" localSheetId="3">'03 - Ústredné vykurovanie'!$C$4:$J$76,'03 - Ústredné vykurovanie'!$C$82:$J$104,'03 - Ústredné vykurovanie'!$C$110:$J$180</definedName>
    <definedName name="_xlnm.Print_Titles" localSheetId="3">'03 - Ústredné vykurovanie'!$122:$122</definedName>
    <definedName name="_xlnm._FilterDatabase" localSheetId="4" hidden="1">'04 - Elektroinštalácia'!$C$132:$K$306</definedName>
    <definedName name="_xlnm.Print_Area" localSheetId="4">'04 - Elektroinštalácia'!$C$4:$J$76,'04 - Elektroinštalácia'!$C$82:$J$114,'04 - Elektroinštalácia'!$C$120:$J$306</definedName>
    <definedName name="_xlnm.Print_Titles" localSheetId="4">'04 - Elektroinštalácia'!$132:$132</definedName>
  </definedNames>
  <calcPr/>
</workbook>
</file>

<file path=xl/calcChain.xml><?xml version="1.0" encoding="utf-8"?>
<calcChain xmlns="http://schemas.openxmlformats.org/spreadsheetml/2006/main">
  <c i="5" l="1" r="J37"/>
  <c r="J36"/>
  <c i="1" r="AY98"/>
  <c i="5" r="J35"/>
  <c i="1" r="AX98"/>
  <c i="5" r="BI306"/>
  <c r="BH306"/>
  <c r="BG306"/>
  <c r="BE306"/>
  <c r="T306"/>
  <c r="R306"/>
  <c r="P306"/>
  <c r="BI305"/>
  <c r="BH305"/>
  <c r="BG305"/>
  <c r="BE305"/>
  <c r="T305"/>
  <c r="R305"/>
  <c r="P305"/>
  <c r="BI304"/>
  <c r="BH304"/>
  <c r="BG304"/>
  <c r="BE304"/>
  <c r="T304"/>
  <c r="R304"/>
  <c r="P304"/>
  <c r="BI303"/>
  <c r="BH303"/>
  <c r="BG303"/>
  <c r="BE303"/>
  <c r="T303"/>
  <c r="R303"/>
  <c r="P303"/>
  <c r="BI302"/>
  <c r="BH302"/>
  <c r="BG302"/>
  <c r="BE302"/>
  <c r="T302"/>
  <c r="R302"/>
  <c r="P302"/>
  <c r="BI301"/>
  <c r="BH301"/>
  <c r="BG301"/>
  <c r="BE301"/>
  <c r="T301"/>
  <c r="R301"/>
  <c r="P301"/>
  <c r="BI300"/>
  <c r="BH300"/>
  <c r="BG300"/>
  <c r="BE300"/>
  <c r="T300"/>
  <c r="R300"/>
  <c r="P300"/>
  <c r="BI299"/>
  <c r="BH299"/>
  <c r="BG299"/>
  <c r="BE299"/>
  <c r="T299"/>
  <c r="R299"/>
  <c r="P299"/>
  <c r="BI298"/>
  <c r="BH298"/>
  <c r="BG298"/>
  <c r="BE298"/>
  <c r="T298"/>
  <c r="R298"/>
  <c r="P298"/>
  <c r="BI296"/>
  <c r="BH296"/>
  <c r="BG296"/>
  <c r="BE296"/>
  <c r="T296"/>
  <c r="R296"/>
  <c r="P296"/>
  <c r="BI295"/>
  <c r="BH295"/>
  <c r="BG295"/>
  <c r="BE295"/>
  <c r="T295"/>
  <c r="R295"/>
  <c r="P295"/>
  <c r="BI294"/>
  <c r="BH294"/>
  <c r="BG294"/>
  <c r="BE294"/>
  <c r="T294"/>
  <c r="R294"/>
  <c r="P294"/>
  <c r="BI293"/>
  <c r="BH293"/>
  <c r="BG293"/>
  <c r="BE293"/>
  <c r="T293"/>
  <c r="R293"/>
  <c r="P293"/>
  <c r="BI292"/>
  <c r="BH292"/>
  <c r="BG292"/>
  <c r="BE292"/>
  <c r="T292"/>
  <c r="R292"/>
  <c r="P292"/>
  <c r="BI291"/>
  <c r="BH291"/>
  <c r="BG291"/>
  <c r="BE291"/>
  <c r="T291"/>
  <c r="R291"/>
  <c r="P291"/>
  <c r="BI290"/>
  <c r="BH290"/>
  <c r="BG290"/>
  <c r="BE290"/>
  <c r="T290"/>
  <c r="R290"/>
  <c r="P290"/>
  <c r="BI289"/>
  <c r="BH289"/>
  <c r="BG289"/>
  <c r="BE289"/>
  <c r="T289"/>
  <c r="R289"/>
  <c r="P289"/>
  <c r="BI288"/>
  <c r="BH288"/>
  <c r="BG288"/>
  <c r="BE288"/>
  <c r="T288"/>
  <c r="R288"/>
  <c r="P288"/>
  <c r="BI287"/>
  <c r="BH287"/>
  <c r="BG287"/>
  <c r="BE287"/>
  <c r="T287"/>
  <c r="R287"/>
  <c r="P287"/>
  <c r="BI286"/>
  <c r="BH286"/>
  <c r="BG286"/>
  <c r="BE286"/>
  <c r="T286"/>
  <c r="R286"/>
  <c r="P286"/>
  <c r="BI284"/>
  <c r="BH284"/>
  <c r="BG284"/>
  <c r="BE284"/>
  <c r="T284"/>
  <c r="R284"/>
  <c r="P284"/>
  <c r="BI283"/>
  <c r="BH283"/>
  <c r="BG283"/>
  <c r="BE283"/>
  <c r="T283"/>
  <c r="R283"/>
  <c r="P283"/>
  <c r="BI281"/>
  <c r="BH281"/>
  <c r="BG281"/>
  <c r="BE281"/>
  <c r="T281"/>
  <c r="R281"/>
  <c r="P281"/>
  <c r="BI280"/>
  <c r="BH280"/>
  <c r="BG280"/>
  <c r="BE280"/>
  <c r="T280"/>
  <c r="R280"/>
  <c r="P280"/>
  <c r="BI279"/>
  <c r="BH279"/>
  <c r="BG279"/>
  <c r="BE279"/>
  <c r="T279"/>
  <c r="R279"/>
  <c r="P279"/>
  <c r="BI278"/>
  <c r="BH278"/>
  <c r="BG278"/>
  <c r="BE278"/>
  <c r="T278"/>
  <c r="R278"/>
  <c r="P278"/>
  <c r="BI277"/>
  <c r="BH277"/>
  <c r="BG277"/>
  <c r="BE277"/>
  <c r="T277"/>
  <c r="R277"/>
  <c r="P277"/>
  <c r="BI276"/>
  <c r="BH276"/>
  <c r="BG276"/>
  <c r="BE276"/>
  <c r="T276"/>
  <c r="R276"/>
  <c r="P276"/>
  <c r="BI275"/>
  <c r="BH275"/>
  <c r="BG275"/>
  <c r="BE275"/>
  <c r="T275"/>
  <c r="R275"/>
  <c r="P275"/>
  <c r="BI274"/>
  <c r="BH274"/>
  <c r="BG274"/>
  <c r="BE274"/>
  <c r="T274"/>
  <c r="R274"/>
  <c r="P274"/>
  <c r="BI273"/>
  <c r="BH273"/>
  <c r="BG273"/>
  <c r="BE273"/>
  <c r="T273"/>
  <c r="R273"/>
  <c r="P273"/>
  <c r="BI272"/>
  <c r="BH272"/>
  <c r="BG272"/>
  <c r="BE272"/>
  <c r="T272"/>
  <c r="R272"/>
  <c r="P272"/>
  <c r="BI270"/>
  <c r="BH270"/>
  <c r="BG270"/>
  <c r="BE270"/>
  <c r="T270"/>
  <c r="R270"/>
  <c r="P270"/>
  <c r="BI269"/>
  <c r="BH269"/>
  <c r="BG269"/>
  <c r="BE269"/>
  <c r="T269"/>
  <c r="R269"/>
  <c r="P269"/>
  <c r="BI268"/>
  <c r="BH268"/>
  <c r="BG268"/>
  <c r="BE268"/>
  <c r="T268"/>
  <c r="R268"/>
  <c r="P268"/>
  <c r="BI267"/>
  <c r="BH267"/>
  <c r="BG267"/>
  <c r="BE267"/>
  <c r="T267"/>
  <c r="R267"/>
  <c r="P267"/>
  <c r="BI266"/>
  <c r="BH266"/>
  <c r="BG266"/>
  <c r="BE266"/>
  <c r="T266"/>
  <c r="R266"/>
  <c r="P266"/>
  <c r="BI265"/>
  <c r="BH265"/>
  <c r="BG265"/>
  <c r="BE265"/>
  <c r="T265"/>
  <c r="R265"/>
  <c r="P265"/>
  <c r="BI264"/>
  <c r="BH264"/>
  <c r="BG264"/>
  <c r="BE264"/>
  <c r="T264"/>
  <c r="R264"/>
  <c r="P264"/>
  <c r="BI263"/>
  <c r="BH263"/>
  <c r="BG263"/>
  <c r="BE263"/>
  <c r="T263"/>
  <c r="R263"/>
  <c r="P263"/>
  <c r="BI261"/>
  <c r="BH261"/>
  <c r="BG261"/>
  <c r="BE261"/>
  <c r="T261"/>
  <c r="R261"/>
  <c r="P261"/>
  <c r="BI260"/>
  <c r="BH260"/>
  <c r="BG260"/>
  <c r="BE260"/>
  <c r="T260"/>
  <c r="R260"/>
  <c r="P260"/>
  <c r="BI259"/>
  <c r="BH259"/>
  <c r="BG259"/>
  <c r="BE259"/>
  <c r="T259"/>
  <c r="R259"/>
  <c r="P259"/>
  <c r="BI258"/>
  <c r="BH258"/>
  <c r="BG258"/>
  <c r="BE258"/>
  <c r="T258"/>
  <c r="R258"/>
  <c r="P258"/>
  <c r="BI257"/>
  <c r="BH257"/>
  <c r="BG257"/>
  <c r="BE257"/>
  <c r="T257"/>
  <c r="R257"/>
  <c r="P257"/>
  <c r="BI256"/>
  <c r="BH256"/>
  <c r="BG256"/>
  <c r="BE256"/>
  <c r="T256"/>
  <c r="R256"/>
  <c r="P256"/>
  <c r="BI255"/>
  <c r="BH255"/>
  <c r="BG255"/>
  <c r="BE255"/>
  <c r="T255"/>
  <c r="R255"/>
  <c r="P255"/>
  <c r="BI254"/>
  <c r="BH254"/>
  <c r="BG254"/>
  <c r="BE254"/>
  <c r="T254"/>
  <c r="R254"/>
  <c r="P254"/>
  <c r="BI253"/>
  <c r="BH253"/>
  <c r="BG253"/>
  <c r="BE253"/>
  <c r="T253"/>
  <c r="R253"/>
  <c r="P253"/>
  <c r="BI252"/>
  <c r="BH252"/>
  <c r="BG252"/>
  <c r="BE252"/>
  <c r="T252"/>
  <c r="R252"/>
  <c r="P252"/>
  <c r="BI251"/>
  <c r="BH251"/>
  <c r="BG251"/>
  <c r="BE251"/>
  <c r="T251"/>
  <c r="R251"/>
  <c r="P251"/>
  <c r="BI249"/>
  <c r="BH249"/>
  <c r="BG249"/>
  <c r="BE249"/>
  <c r="T249"/>
  <c r="R249"/>
  <c r="P249"/>
  <c r="BI248"/>
  <c r="BH248"/>
  <c r="BG248"/>
  <c r="BE248"/>
  <c r="T248"/>
  <c r="R248"/>
  <c r="P248"/>
  <c r="BI247"/>
  <c r="BH247"/>
  <c r="BG247"/>
  <c r="BE247"/>
  <c r="T247"/>
  <c r="R247"/>
  <c r="P247"/>
  <c r="BI246"/>
  <c r="BH246"/>
  <c r="BG246"/>
  <c r="BE246"/>
  <c r="T246"/>
  <c r="R246"/>
  <c r="P246"/>
  <c r="BI245"/>
  <c r="BH245"/>
  <c r="BG245"/>
  <c r="BE245"/>
  <c r="T245"/>
  <c r="R245"/>
  <c r="P245"/>
  <c r="BI244"/>
  <c r="BH244"/>
  <c r="BG244"/>
  <c r="BE244"/>
  <c r="T244"/>
  <c r="R244"/>
  <c r="P244"/>
  <c r="BI243"/>
  <c r="BH243"/>
  <c r="BG243"/>
  <c r="BE243"/>
  <c r="T243"/>
  <c r="R243"/>
  <c r="P243"/>
  <c r="BI242"/>
  <c r="BH242"/>
  <c r="BG242"/>
  <c r="BE242"/>
  <c r="T242"/>
  <c r="R242"/>
  <c r="P242"/>
  <c r="BI241"/>
  <c r="BH241"/>
  <c r="BG241"/>
  <c r="BE241"/>
  <c r="T241"/>
  <c r="R241"/>
  <c r="P241"/>
  <c r="BI240"/>
  <c r="BH240"/>
  <c r="BG240"/>
  <c r="BE240"/>
  <c r="T240"/>
  <c r="R240"/>
  <c r="P240"/>
  <c r="BI239"/>
  <c r="BH239"/>
  <c r="BG239"/>
  <c r="BE239"/>
  <c r="T239"/>
  <c r="R239"/>
  <c r="P239"/>
  <c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4"/>
  <c r="BH234"/>
  <c r="BG234"/>
  <c r="BE234"/>
  <c r="T234"/>
  <c r="R234"/>
  <c r="P234"/>
  <c r="BI233"/>
  <c r="BH233"/>
  <c r="BG233"/>
  <c r="BE233"/>
  <c r="T233"/>
  <c r="R233"/>
  <c r="P233"/>
  <c r="BI232"/>
  <c r="BH232"/>
  <c r="BG232"/>
  <c r="BE232"/>
  <c r="T232"/>
  <c r="R232"/>
  <c r="P232"/>
  <c r="BI231"/>
  <c r="BH231"/>
  <c r="BG231"/>
  <c r="BE231"/>
  <c r="T231"/>
  <c r="R231"/>
  <c r="P231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8"/>
  <c r="BH188"/>
  <c r="BG188"/>
  <c r="BE188"/>
  <c r="T188"/>
  <c r="R188"/>
  <c r="P188"/>
  <c r="BI187"/>
  <c r="BH187"/>
  <c r="BG187"/>
  <c r="BE187"/>
  <c r="T187"/>
  <c r="R187"/>
  <c r="P187"/>
  <c r="BI185"/>
  <c r="BH185"/>
  <c r="BG185"/>
  <c r="BE185"/>
  <c r="T185"/>
  <c r="R185"/>
  <c r="P185"/>
  <c r="BI184"/>
  <c r="BH184"/>
  <c r="BG184"/>
  <c r="BE184"/>
  <c r="T184"/>
  <c r="R184"/>
  <c r="P184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F127"/>
  <c r="E125"/>
  <c r="F89"/>
  <c r="E87"/>
  <c r="J24"/>
  <c r="E24"/>
  <c r="J130"/>
  <c r="J23"/>
  <c r="J21"/>
  <c r="E21"/>
  <c r="J91"/>
  <c r="J20"/>
  <c r="J18"/>
  <c r="E18"/>
  <c r="F92"/>
  <c r="J17"/>
  <c r="J15"/>
  <c r="E15"/>
  <c r="F129"/>
  <c r="J14"/>
  <c r="J12"/>
  <c r="J127"/>
  <c r="E7"/>
  <c r="E123"/>
  <c i="4" r="J37"/>
  <c r="J36"/>
  <c i="1" r="AY97"/>
  <c i="4" r="J35"/>
  <c i="1" r="AX97"/>
  <c i="4" r="BI180"/>
  <c r="BH180"/>
  <c r="BG180"/>
  <c r="BE180"/>
  <c r="T180"/>
  <c r="R180"/>
  <c r="P180"/>
  <c r="BI179"/>
  <c r="BH179"/>
  <c r="BG179"/>
  <c r="BE179"/>
  <c r="T179"/>
  <c r="R179"/>
  <c r="P179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F117"/>
  <c r="E115"/>
  <c r="F89"/>
  <c r="E87"/>
  <c r="J24"/>
  <c r="E24"/>
  <c r="J120"/>
  <c r="J23"/>
  <c r="J21"/>
  <c r="E21"/>
  <c r="J91"/>
  <c r="J20"/>
  <c r="J18"/>
  <c r="E18"/>
  <c r="F120"/>
  <c r="J17"/>
  <c r="J15"/>
  <c r="E15"/>
  <c r="F119"/>
  <c r="J14"/>
  <c r="J12"/>
  <c r="J117"/>
  <c r="E7"/>
  <c r="E85"/>
  <c i="3" r="J37"/>
  <c r="J36"/>
  <c i="1" r="AY96"/>
  <c i="3" r="J35"/>
  <c i="1" r="AX96"/>
  <c i="3" r="BI172"/>
  <c r="BH172"/>
  <c r="BG172"/>
  <c r="BE172"/>
  <c r="T172"/>
  <c r="T171"/>
  <c r="R172"/>
  <c r="R171"/>
  <c r="P172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3"/>
  <c r="BH133"/>
  <c r="BG133"/>
  <c r="BE133"/>
  <c r="T133"/>
  <c r="T132"/>
  <c r="R133"/>
  <c r="R132"/>
  <c r="P133"/>
  <c r="P132"/>
  <c r="BI131"/>
  <c r="BH131"/>
  <c r="BG131"/>
  <c r="BE131"/>
  <c r="T131"/>
  <c r="R131"/>
  <c r="P131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F119"/>
  <c r="E117"/>
  <c r="F89"/>
  <c r="E87"/>
  <c r="J24"/>
  <c r="E24"/>
  <c r="J92"/>
  <c r="J23"/>
  <c r="J21"/>
  <c r="E21"/>
  <c r="J91"/>
  <c r="J20"/>
  <c r="J18"/>
  <c r="E18"/>
  <c r="F122"/>
  <c r="J17"/>
  <c r="J15"/>
  <c r="E15"/>
  <c r="F91"/>
  <c r="J14"/>
  <c r="J12"/>
  <c r="J89"/>
  <c r="E7"/>
  <c r="E115"/>
  <c i="2" r="J37"/>
  <c r="J36"/>
  <c i="1" r="AY95"/>
  <c i="2" r="J35"/>
  <c i="1" r="AX95"/>
  <c i="2" r="BI220"/>
  <c r="BH220"/>
  <c r="BG220"/>
  <c r="BE220"/>
  <c r="T220"/>
  <c r="T219"/>
  <c r="R220"/>
  <c r="R219"/>
  <c r="P220"/>
  <c r="P219"/>
  <c r="BI218"/>
  <c r="BH218"/>
  <c r="BG218"/>
  <c r="BE218"/>
  <c r="T218"/>
  <c r="T217"/>
  <c r="R218"/>
  <c r="R217"/>
  <c r="P218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4"/>
  <c r="BH194"/>
  <c r="BG194"/>
  <c r="BE194"/>
  <c r="T194"/>
  <c r="R194"/>
  <c r="P194"/>
  <c r="BI193"/>
  <c r="BH193"/>
  <c r="BG193"/>
  <c r="BE193"/>
  <c r="T193"/>
  <c r="R193"/>
  <c r="P193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7"/>
  <c r="BH187"/>
  <c r="BG187"/>
  <c r="BE187"/>
  <c r="T187"/>
  <c r="T186"/>
  <c r="R187"/>
  <c r="R186"/>
  <c r="P187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2"/>
  <c r="BH182"/>
  <c r="BG182"/>
  <c r="BE182"/>
  <c r="T182"/>
  <c r="R182"/>
  <c r="P182"/>
  <c r="BI181"/>
  <c r="BH181"/>
  <c r="BG181"/>
  <c r="BE181"/>
  <c r="T181"/>
  <c r="R181"/>
  <c r="P181"/>
  <c r="BI180"/>
  <c r="BH180"/>
  <c r="BG180"/>
  <c r="BE180"/>
  <c r="T180"/>
  <c r="R180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5"/>
  <c r="BH165"/>
  <c r="BG165"/>
  <c r="BE165"/>
  <c r="T165"/>
  <c r="R165"/>
  <c r="P165"/>
  <c r="BI164"/>
  <c r="BH164"/>
  <c r="BG164"/>
  <c r="BE164"/>
  <c r="T164"/>
  <c r="R164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49"/>
  <c r="BH149"/>
  <c r="BG149"/>
  <c r="BE149"/>
  <c r="T149"/>
  <c r="R149"/>
  <c r="P149"/>
  <c r="BI148"/>
  <c r="BH148"/>
  <c r="BG148"/>
  <c r="BE148"/>
  <c r="T148"/>
  <c r="R148"/>
  <c r="P148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7"/>
  <c r="BH137"/>
  <c r="BG137"/>
  <c r="BE137"/>
  <c r="T137"/>
  <c r="R137"/>
  <c r="P137"/>
  <c r="BI136"/>
  <c r="BH136"/>
  <c r="BG136"/>
  <c r="BE136"/>
  <c r="T136"/>
  <c r="R136"/>
  <c r="P136"/>
  <c r="F127"/>
  <c r="E125"/>
  <c r="F89"/>
  <c r="E87"/>
  <c r="J24"/>
  <c r="E24"/>
  <c r="J92"/>
  <c r="J23"/>
  <c r="J21"/>
  <c r="E21"/>
  <c r="J129"/>
  <c r="J20"/>
  <c r="J18"/>
  <c r="E18"/>
  <c r="F92"/>
  <c r="J17"/>
  <c r="J15"/>
  <c r="E15"/>
  <c r="F91"/>
  <c r="J14"/>
  <c r="J12"/>
  <c r="J127"/>
  <c r="E7"/>
  <c r="E123"/>
  <c i="1" r="L90"/>
  <c r="AM90"/>
  <c r="AM89"/>
  <c r="L89"/>
  <c r="AM87"/>
  <c r="L87"/>
  <c r="L85"/>
  <c r="L84"/>
  <c i="2" r="BK216"/>
  <c r="BK210"/>
  <c r="BK208"/>
  <c r="BK206"/>
  <c r="J203"/>
  <c r="J175"/>
  <c r="J173"/>
  <c r="BK163"/>
  <c r="J152"/>
  <c r="BK214"/>
  <c r="BK173"/>
  <c r="J167"/>
  <c r="J151"/>
  <c r="J141"/>
  <c r="J170"/>
  <c r="BK168"/>
  <c r="J161"/>
  <c r="J157"/>
  <c r="J149"/>
  <c r="BK220"/>
  <c r="J201"/>
  <c r="J199"/>
  <c r="J198"/>
  <c r="J196"/>
  <c r="J194"/>
  <c r="J191"/>
  <c r="BK184"/>
  <c r="J183"/>
  <c r="J180"/>
  <c r="J178"/>
  <c r="BK170"/>
  <c r="J156"/>
  <c r="BK136"/>
  <c i="3" r="J167"/>
  <c r="BK161"/>
  <c r="J152"/>
  <c r="BK149"/>
  <c r="J142"/>
  <c r="BK172"/>
  <c r="J160"/>
  <c r="BK154"/>
  <c r="J146"/>
  <c r="J144"/>
  <c r="J172"/>
  <c r="J158"/>
  <c r="J150"/>
  <c r="BK140"/>
  <c r="J131"/>
  <c r="BK128"/>
  <c r="BK164"/>
  <c r="BK158"/>
  <c r="BK142"/>
  <c r="BK139"/>
  <c r="BK129"/>
  <c i="4" r="BK169"/>
  <c r="BK160"/>
  <c r="J151"/>
  <c r="J142"/>
  <c r="J140"/>
  <c r="BK131"/>
  <c r="BK125"/>
  <c r="BK176"/>
  <c r="J172"/>
  <c r="BK168"/>
  <c r="BK155"/>
  <c r="J144"/>
  <c r="J129"/>
  <c r="BK177"/>
  <c r="J174"/>
  <c r="BK162"/>
  <c r="J152"/>
  <c r="BK137"/>
  <c r="J162"/>
  <c r="J158"/>
  <c r="BK152"/>
  <c r="J147"/>
  <c r="BK144"/>
  <c r="BK139"/>
  <c r="BK135"/>
  <c i="5" r="BK304"/>
  <c r="J299"/>
  <c r="J296"/>
  <c r="J290"/>
  <c r="J280"/>
  <c r="BK272"/>
  <c r="BK265"/>
  <c r="J261"/>
  <c r="BK257"/>
  <c r="BK252"/>
  <c r="J247"/>
  <c r="J239"/>
  <c r="J232"/>
  <c r="BK221"/>
  <c r="BK211"/>
  <c r="BK206"/>
  <c r="BK205"/>
  <c r="BK195"/>
  <c r="BK191"/>
  <c r="BK185"/>
  <c r="J176"/>
  <c r="BK173"/>
  <c r="J172"/>
  <c r="BK165"/>
  <c r="BK159"/>
  <c r="BK153"/>
  <c r="J146"/>
  <c r="BK298"/>
  <c r="BK289"/>
  <c r="BK284"/>
  <c r="J273"/>
  <c r="J258"/>
  <c r="BK244"/>
  <c r="BK234"/>
  <c r="BK217"/>
  <c r="BK162"/>
  <c r="BK154"/>
  <c r="J152"/>
  <c r="BK146"/>
  <c r="BK142"/>
  <c r="J303"/>
  <c r="BK299"/>
  <c r="J294"/>
  <c r="BK290"/>
  <c r="J272"/>
  <c r="J252"/>
  <c r="J244"/>
  <c r="BK235"/>
  <c r="BK228"/>
  <c r="J221"/>
  <c r="BK214"/>
  <c r="J206"/>
  <c r="BK198"/>
  <c r="J191"/>
  <c r="J184"/>
  <c r="J179"/>
  <c r="J177"/>
  <c r="J167"/>
  <c r="J159"/>
  <c r="J154"/>
  <c r="J140"/>
  <c r="BK283"/>
  <c r="BK276"/>
  <c r="J270"/>
  <c r="J265"/>
  <c r="BK260"/>
  <c r="J253"/>
  <c r="BK237"/>
  <c r="BK224"/>
  <c r="J218"/>
  <c r="J214"/>
  <c r="J195"/>
  <c r="J185"/>
  <c r="J181"/>
  <c r="J174"/>
  <c r="J164"/>
  <c r="BK163"/>
  <c r="J162"/>
  <c r="BK152"/>
  <c r="BK150"/>
  <c r="BK149"/>
  <c r="BK144"/>
  <c r="BK137"/>
  <c i="2" r="J220"/>
  <c r="J216"/>
  <c r="J210"/>
  <c r="J207"/>
  <c r="BK205"/>
  <c r="BK176"/>
  <c r="BK174"/>
  <c r="J166"/>
  <c r="J162"/>
  <c r="J153"/>
  <c r="BK137"/>
  <c r="BK212"/>
  <c r="J163"/>
  <c r="BK149"/>
  <c r="J212"/>
  <c r="J211"/>
  <c r="BK169"/>
  <c r="BK164"/>
  <c r="J159"/>
  <c r="BK153"/>
  <c r="BK140"/>
  <c r="BK203"/>
  <c r="BK200"/>
  <c r="BK198"/>
  <c r="BK197"/>
  <c r="BK195"/>
  <c r="BK193"/>
  <c r="J192"/>
  <c r="BK187"/>
  <c r="J184"/>
  <c r="BK182"/>
  <c r="BK181"/>
  <c r="BK179"/>
  <c r="J177"/>
  <c r="BK166"/>
  <c r="BK157"/>
  <c r="J148"/>
  <c r="J144"/>
  <c i="3" r="J169"/>
  <c r="J164"/>
  <c r="BK156"/>
  <c r="BK151"/>
  <c r="J147"/>
  <c r="BK130"/>
  <c r="BK165"/>
  <c r="J149"/>
  <c r="BK131"/>
  <c r="BK163"/>
  <c r="J157"/>
  <c r="BK147"/>
  <c r="J139"/>
  <c r="J136"/>
  <c r="BK168"/>
  <c r="J163"/>
  <c r="BK157"/>
  <c r="J140"/>
  <c r="J130"/>
  <c i="4" r="J166"/>
  <c r="J157"/>
  <c r="BK148"/>
  <c r="J135"/>
  <c r="BK128"/>
  <c r="J126"/>
  <c r="J177"/>
  <c r="BK174"/>
  <c r="J170"/>
  <c r="BK164"/>
  <c r="BK147"/>
  <c r="J137"/>
  <c r="J125"/>
  <c r="BK175"/>
  <c r="BK166"/>
  <c r="J155"/>
  <c r="BK145"/>
  <c r="J136"/>
  <c r="BK159"/>
  <c r="BK154"/>
  <c r="BK146"/>
  <c r="BK140"/>
  <c r="BK136"/>
  <c r="BK129"/>
  <c i="5" r="J306"/>
  <c r="J302"/>
  <c r="BK294"/>
  <c r="J281"/>
  <c r="J278"/>
  <c r="J269"/>
  <c r="J263"/>
  <c r="BK255"/>
  <c r="BK249"/>
  <c r="J245"/>
  <c r="J240"/>
  <c r="BK227"/>
  <c r="BK213"/>
  <c r="J209"/>
  <c r="BK203"/>
  <c r="BK194"/>
  <c r="BK188"/>
  <c r="BK178"/>
  <c r="BK172"/>
  <c r="BK161"/>
  <c r="J157"/>
  <c r="J147"/>
  <c r="J139"/>
  <c r="J137"/>
  <c r="J135"/>
  <c r="BK306"/>
  <c r="J304"/>
  <c r="J301"/>
  <c r="J293"/>
  <c r="J288"/>
  <c r="J279"/>
  <c r="BK263"/>
  <c r="BK256"/>
  <c r="BK240"/>
  <c r="J225"/>
  <c r="BK168"/>
  <c r="J160"/>
  <c r="J155"/>
  <c r="BK145"/>
  <c r="BK140"/>
  <c r="BK302"/>
  <c r="BK296"/>
  <c r="BK293"/>
  <c r="J289"/>
  <c r="J283"/>
  <c r="J275"/>
  <c r="J268"/>
  <c r="BK246"/>
  <c r="J242"/>
  <c r="J233"/>
  <c r="J227"/>
  <c r="BK219"/>
  <c r="J217"/>
  <c r="J210"/>
  <c r="J205"/>
  <c r="J201"/>
  <c r="J194"/>
  <c r="BK190"/>
  <c r="BK182"/>
  <c r="J165"/>
  <c r="BK160"/>
  <c r="BK157"/>
  <c r="J145"/>
  <c r="BK286"/>
  <c r="J277"/>
  <c r="BK274"/>
  <c r="J266"/>
  <c r="J256"/>
  <c r="J251"/>
  <c r="J235"/>
  <c r="BK231"/>
  <c r="BK225"/>
  <c r="J216"/>
  <c r="J213"/>
  <c r="J203"/>
  <c r="J198"/>
  <c r="J193"/>
  <c r="BK184"/>
  <c r="BK176"/>
  <c r="J169"/>
  <c r="J143"/>
  <c i="2" r="BK218"/>
  <c r="J215"/>
  <c r="BK207"/>
  <c r="J206"/>
  <c r="BK177"/>
  <c r="J174"/>
  <c r="BK165"/>
  <c r="J155"/>
  <c r="J142"/>
  <c r="J214"/>
  <c r="BK146"/>
  <c r="BK211"/>
  <c r="J172"/>
  <c r="J160"/>
  <c r="BK156"/>
  <c r="BK145"/>
  <c r="BK141"/>
  <c r="J202"/>
  <c r="J200"/>
  <c r="J197"/>
  <c r="J195"/>
  <c r="BK192"/>
  <c r="J190"/>
  <c r="J187"/>
  <c r="J185"/>
  <c r="J181"/>
  <c r="J179"/>
  <c r="J169"/>
  <c r="BK159"/>
  <c r="BK152"/>
  <c r="J146"/>
  <c i="1" r="AS94"/>
  <c i="3" r="J155"/>
  <c r="BK150"/>
  <c r="BK146"/>
  <c r="BK136"/>
  <c r="J166"/>
  <c r="J156"/>
  <c r="J148"/>
  <c r="BK138"/>
  <c r="J165"/>
  <c r="BK155"/>
  <c r="BK144"/>
  <c r="J137"/>
  <c r="J129"/>
  <c r="BK169"/>
  <c r="BK166"/>
  <c r="J145"/>
  <c r="J133"/>
  <c i="4" r="BK180"/>
  <c r="BK172"/>
  <c r="J167"/>
  <c r="J159"/>
  <c r="BK149"/>
  <c r="J141"/>
  <c r="BK134"/>
  <c r="J127"/>
  <c r="J179"/>
  <c r="BK173"/>
  <c r="J169"/>
  <c r="J161"/>
  <c r="J146"/>
  <c r="J134"/>
  <c r="BK127"/>
  <c r="BK179"/>
  <c r="BK171"/>
  <c r="BK161"/>
  <c r="BK151"/>
  <c r="J143"/>
  <c r="J168"/>
  <c r="J160"/>
  <c r="J153"/>
  <c r="J145"/>
  <c r="BK142"/>
  <c r="BK138"/>
  <c r="J131"/>
  <c r="J128"/>
  <c i="5" r="J305"/>
  <c r="BK300"/>
  <c r="BK292"/>
  <c r="J287"/>
  <c r="BK273"/>
  <c r="BK270"/>
  <c r="BK266"/>
  <c r="BK258"/>
  <c r="BK253"/>
  <c r="BK248"/>
  <c r="BK247"/>
  <c r="J243"/>
  <c r="BK236"/>
  <c r="J230"/>
  <c r="J212"/>
  <c r="BK208"/>
  <c r="BK196"/>
  <c r="BK192"/>
  <c r="J187"/>
  <c r="BK177"/>
  <c r="BK174"/>
  <c r="BK141"/>
  <c r="BK305"/>
  <c r="BK303"/>
  <c r="J300"/>
  <c r="J292"/>
  <c r="BK287"/>
  <c r="BK277"/>
  <c r="J259"/>
  <c r="J249"/>
  <c r="J236"/>
  <c r="BK226"/>
  <c r="J223"/>
  <c r="BK166"/>
  <c r="J156"/>
  <c r="J153"/>
  <c r="J150"/>
  <c r="J141"/>
  <c r="BK138"/>
  <c r="BK301"/>
  <c r="J295"/>
  <c r="J284"/>
  <c r="BK279"/>
  <c r="J276"/>
  <c r="BK269"/>
  <c r="J248"/>
  <c r="J237"/>
  <c r="J231"/>
  <c r="J226"/>
  <c r="BK218"/>
  <c r="BK212"/>
  <c r="BK209"/>
  <c r="J204"/>
  <c r="J200"/>
  <c r="J192"/>
  <c r="BK181"/>
  <c r="J178"/>
  <c r="BK170"/>
  <c r="J161"/>
  <c r="BK155"/>
  <c r="BK147"/>
  <c r="J138"/>
  <c r="BK280"/>
  <c r="BK275"/>
  <c r="BK268"/>
  <c r="J264"/>
  <c r="J255"/>
  <c r="BK243"/>
  <c r="BK233"/>
  <c r="BK229"/>
  <c r="BK222"/>
  <c r="BK204"/>
  <c r="BK201"/>
  <c r="J196"/>
  <c r="J182"/>
  <c r="J170"/>
  <c r="J168"/>
  <c r="BK139"/>
  <c r="J136"/>
  <c i="2" r="J218"/>
  <c r="BK215"/>
  <c r="J208"/>
  <c r="J205"/>
  <c r="BK175"/>
  <c r="BK172"/>
  <c r="J164"/>
  <c r="BK161"/>
  <c r="BK148"/>
  <c r="J136"/>
  <c r="J168"/>
  <c r="BK162"/>
  <c r="BK144"/>
  <c r="BK189"/>
  <c r="J165"/>
  <c r="BK160"/>
  <c r="BK151"/>
  <c r="BK142"/>
  <c r="J137"/>
  <c r="BK202"/>
  <c r="BK201"/>
  <c r="BK199"/>
  <c r="BK196"/>
  <c r="BK194"/>
  <c r="J193"/>
  <c r="BK191"/>
  <c r="BK190"/>
  <c r="J189"/>
  <c r="BK185"/>
  <c r="BK183"/>
  <c r="J182"/>
  <c r="BK180"/>
  <c r="BK178"/>
  <c r="J176"/>
  <c r="BK167"/>
  <c r="BK155"/>
  <c r="J145"/>
  <c r="J140"/>
  <c i="3" r="J168"/>
  <c r="J162"/>
  <c r="J154"/>
  <c r="BK148"/>
  <c r="J138"/>
  <c r="J128"/>
  <c r="BK162"/>
  <c r="BK152"/>
  <c r="BK145"/>
  <c r="BK137"/>
  <c r="BK170"/>
  <c r="BK160"/>
  <c r="J151"/>
  <c r="J141"/>
  <c r="BK133"/>
  <c r="J170"/>
  <c r="BK167"/>
  <c r="J161"/>
  <c r="BK141"/>
  <c i="4" r="J173"/>
  <c r="BK170"/>
  <c r="J164"/>
  <c r="BK158"/>
  <c r="BK143"/>
  <c r="J138"/>
  <c r="BK130"/>
  <c r="J180"/>
  <c r="J175"/>
  <c r="J171"/>
  <c r="BK167"/>
  <c r="J154"/>
  <c r="J139"/>
  <c r="J130"/>
  <c r="BK126"/>
  <c r="J176"/>
  <c r="BK165"/>
  <c r="BK153"/>
  <c r="J149"/>
  <c r="BK141"/>
  <c r="J165"/>
  <c r="BK157"/>
  <c r="J148"/>
  <c i="5" r="BK264"/>
  <c r="BK259"/>
  <c r="BK254"/>
  <c r="BK251"/>
  <c r="J246"/>
  <c r="BK241"/>
  <c r="J234"/>
  <c r="BK223"/>
  <c r="J219"/>
  <c r="BK210"/>
  <c r="BK197"/>
  <c r="BK193"/>
  <c r="J190"/>
  <c r="BK179"/>
  <c r="J175"/>
  <c r="J173"/>
  <c r="BK167"/>
  <c r="J163"/>
  <c r="BK156"/>
  <c r="J142"/>
  <c r="BK295"/>
  <c r="BK291"/>
  <c r="J286"/>
  <c r="BK267"/>
  <c r="J257"/>
  <c r="J241"/>
  <c r="BK230"/>
  <c r="J224"/>
  <c r="BK164"/>
  <c r="J158"/>
  <c r="J149"/>
  <c r="J144"/>
  <c r="BK136"/>
  <c r="J298"/>
  <c r="J291"/>
  <c r="BK288"/>
  <c r="BK278"/>
  <c r="J274"/>
  <c r="J260"/>
  <c r="BK245"/>
  <c r="BK239"/>
  <c r="J229"/>
  <c r="J222"/>
  <c r="BK216"/>
  <c r="J208"/>
  <c r="J202"/>
  <c r="J197"/>
  <c r="BK187"/>
  <c r="J180"/>
  <c r="BK169"/>
  <c r="BK158"/>
  <c r="J148"/>
  <c r="BK143"/>
  <c r="BK281"/>
  <c r="J267"/>
  <c r="BK261"/>
  <c r="J254"/>
  <c r="BK242"/>
  <c r="BK232"/>
  <c r="J228"/>
  <c r="J211"/>
  <c r="BK202"/>
  <c r="BK200"/>
  <c r="J188"/>
  <c r="BK180"/>
  <c r="BK175"/>
  <c r="J166"/>
  <c r="BK148"/>
  <c r="BK135"/>
  <c i="2" l="1" r="P135"/>
  <c r="P134"/>
  <c r="BK139"/>
  <c r="J139"/>
  <c r="J100"/>
  <c r="T139"/>
  <c r="T138"/>
  <c r="R147"/>
  <c r="R143"/>
  <c r="R133"/>
  <c r="P150"/>
  <c r="BK154"/>
  <c r="J154"/>
  <c r="J104"/>
  <c r="BK158"/>
  <c r="J158"/>
  <c r="J105"/>
  <c r="T158"/>
  <c r="R171"/>
  <c r="R188"/>
  <c r="T204"/>
  <c r="T209"/>
  <c r="P213"/>
  <c i="3" r="P127"/>
  <c r="P126"/>
  <c r="R135"/>
  <c r="R143"/>
  <c r="P153"/>
  <c r="P159"/>
  <c i="4" r="BK124"/>
  <c r="J124"/>
  <c r="J97"/>
  <c r="R124"/>
  <c r="T133"/>
  <c r="T132"/>
  <c r="R150"/>
  <c r="P156"/>
  <c r="P163"/>
  <c r="BK178"/>
  <c r="J178"/>
  <c r="J103"/>
  <c i="5" r="T134"/>
  <c r="R151"/>
  <c r="R171"/>
  <c r="P183"/>
  <c r="P189"/>
  <c r="P199"/>
  <c r="T199"/>
  <c r="BK215"/>
  <c r="J215"/>
  <c r="J105"/>
  <c r="R215"/>
  <c r="R220"/>
  <c r="R238"/>
  <c r="R250"/>
  <c r="P262"/>
  <c r="R271"/>
  <c r="R285"/>
  <c i="2" r="BK135"/>
  <c r="J135"/>
  <c r="J98"/>
  <c r="T135"/>
  <c r="T134"/>
  <c r="P139"/>
  <c r="P138"/>
  <c r="BK147"/>
  <c r="J147"/>
  <c r="J102"/>
  <c r="T147"/>
  <c r="T143"/>
  <c r="T150"/>
  <c r="R154"/>
  <c r="T154"/>
  <c r="R158"/>
  <c r="P171"/>
  <c r="BK188"/>
  <c r="J188"/>
  <c r="J108"/>
  <c r="T188"/>
  <c r="P204"/>
  <c r="BK209"/>
  <c r="J209"/>
  <c r="J110"/>
  <c r="R209"/>
  <c r="R213"/>
  <c i="3" r="T127"/>
  <c r="T126"/>
  <c r="BK135"/>
  <c r="J135"/>
  <c r="J101"/>
  <c r="P143"/>
  <c r="R153"/>
  <c r="T159"/>
  <c i="4" r="P124"/>
  <c r="BK133"/>
  <c r="J133"/>
  <c r="J99"/>
  <c r="BK163"/>
  <c r="J163"/>
  <c r="J102"/>
  <c i="5" r="P134"/>
  <c r="T151"/>
  <c r="T171"/>
  <c r="R183"/>
  <c r="P186"/>
  <c r="T186"/>
  <c r="BK199"/>
  <c r="J199"/>
  <c r="J103"/>
  <c r="R199"/>
  <c r="P207"/>
  <c r="T207"/>
  <c r="BK220"/>
  <c r="J220"/>
  <c r="J106"/>
  <c r="T220"/>
  <c r="T238"/>
  <c r="P250"/>
  <c r="BK271"/>
  <c r="J271"/>
  <c r="J110"/>
  <c r="BK285"/>
  <c r="J285"/>
  <c r="J112"/>
  <c r="P297"/>
  <c i="2" r="R135"/>
  <c r="R134"/>
  <c r="R139"/>
  <c r="R138"/>
  <c r="P147"/>
  <c r="P143"/>
  <c r="P133"/>
  <c i="1" r="AU95"/>
  <c i="2" r="BK150"/>
  <c r="J150"/>
  <c r="J103"/>
  <c r="R150"/>
  <c r="P154"/>
  <c r="P158"/>
  <c r="BK171"/>
  <c r="J171"/>
  <c r="J106"/>
  <c r="T171"/>
  <c r="P188"/>
  <c r="BK204"/>
  <c r="J204"/>
  <c r="J109"/>
  <c r="R204"/>
  <c r="P209"/>
  <c r="BK213"/>
  <c r="J213"/>
  <c r="J111"/>
  <c r="T213"/>
  <c i="3" r="R127"/>
  <c r="R126"/>
  <c r="P135"/>
  <c r="P134"/>
  <c r="T135"/>
  <c r="T143"/>
  <c r="T153"/>
  <c r="R159"/>
  <c i="4" r="T124"/>
  <c r="R133"/>
  <c r="R132"/>
  <c r="T150"/>
  <c r="R156"/>
  <c r="R163"/>
  <c r="R178"/>
  <c i="5" r="BK134"/>
  <c r="J134"/>
  <c r="J97"/>
  <c r="BK151"/>
  <c r="J151"/>
  <c r="J98"/>
  <c r="BK171"/>
  <c r="J171"/>
  <c r="J99"/>
  <c r="BK183"/>
  <c r="J183"/>
  <c r="J100"/>
  <c r="T183"/>
  <c r="BK189"/>
  <c r="J189"/>
  <c r="J102"/>
  <c r="T189"/>
  <c r="P238"/>
  <c r="BK250"/>
  <c r="J250"/>
  <c r="J108"/>
  <c r="BK262"/>
  <c r="J262"/>
  <c r="J109"/>
  <c r="T262"/>
  <c r="T271"/>
  <c r="P282"/>
  <c r="P285"/>
  <c r="BK297"/>
  <c r="J297"/>
  <c r="J113"/>
  <c r="R297"/>
  <c i="3" r="BK127"/>
  <c r="J127"/>
  <c r="J98"/>
  <c r="BK143"/>
  <c r="J143"/>
  <c r="J102"/>
  <c r="BK153"/>
  <c r="J153"/>
  <c r="J103"/>
  <c r="BK159"/>
  <c r="J159"/>
  <c r="J104"/>
  <c i="4" r="P133"/>
  <c r="P132"/>
  <c r="P123"/>
  <c i="1" r="AU97"/>
  <c i="4" r="BK150"/>
  <c r="J150"/>
  <c r="J100"/>
  <c r="P150"/>
  <c r="BK156"/>
  <c r="J156"/>
  <c r="J101"/>
  <c r="T156"/>
  <c r="T163"/>
  <c r="P178"/>
  <c r="T178"/>
  <c i="5" r="R134"/>
  <c r="P151"/>
  <c r="P171"/>
  <c r="BK186"/>
  <c r="J186"/>
  <c r="J101"/>
  <c r="R186"/>
  <c r="R189"/>
  <c r="BK207"/>
  <c r="J207"/>
  <c r="J104"/>
  <c r="R207"/>
  <c r="P215"/>
  <c r="T215"/>
  <c r="P220"/>
  <c r="BK238"/>
  <c r="J238"/>
  <c r="J107"/>
  <c r="T250"/>
  <c r="R262"/>
  <c r="P271"/>
  <c r="BK282"/>
  <c r="J282"/>
  <c r="J111"/>
  <c r="R282"/>
  <c r="T282"/>
  <c r="T285"/>
  <c r="T297"/>
  <c i="2" r="BK186"/>
  <c r="J186"/>
  <c r="J107"/>
  <c r="BK217"/>
  <c r="J217"/>
  <c r="J112"/>
  <c i="3" r="BK171"/>
  <c r="J171"/>
  <c r="J105"/>
  <c i="2" r="BK143"/>
  <c r="J143"/>
  <c r="J101"/>
  <c r="BK219"/>
  <c r="J219"/>
  <c r="J113"/>
  <c i="3" r="BK132"/>
  <c r="J132"/>
  <c r="J99"/>
  <c i="5" r="E85"/>
  <c r="J89"/>
  <c r="J92"/>
  <c r="J129"/>
  <c r="BF135"/>
  <c r="BF142"/>
  <c r="BF146"/>
  <c r="BF148"/>
  <c r="BF153"/>
  <c r="BF156"/>
  <c r="BF161"/>
  <c r="BF164"/>
  <c r="BF166"/>
  <c r="BF174"/>
  <c r="BF176"/>
  <c r="BF177"/>
  <c r="BF178"/>
  <c r="BF181"/>
  <c r="BF187"/>
  <c r="BF190"/>
  <c r="BF191"/>
  <c r="BF195"/>
  <c r="BF196"/>
  <c r="BF204"/>
  <c r="BF205"/>
  <c r="BF210"/>
  <c r="BF211"/>
  <c r="BF219"/>
  <c r="BF225"/>
  <c r="BF227"/>
  <c r="BF228"/>
  <c r="BF240"/>
  <c r="BF249"/>
  <c r="BF254"/>
  <c r="BF258"/>
  <c r="BF260"/>
  <c r="BF263"/>
  <c r="BF264"/>
  <c r="BF265"/>
  <c r="BF266"/>
  <c r="BF270"/>
  <c r="BF276"/>
  <c r="BF279"/>
  <c r="BF289"/>
  <c r="F91"/>
  <c r="BF137"/>
  <c r="BF138"/>
  <c r="BF139"/>
  <c r="BF145"/>
  <c r="BF147"/>
  <c r="BF149"/>
  <c r="BF152"/>
  <c r="BF158"/>
  <c r="BF162"/>
  <c r="BF163"/>
  <c r="BF165"/>
  <c r="BF175"/>
  <c r="BF180"/>
  <c r="BF182"/>
  <c r="BF184"/>
  <c r="BF185"/>
  <c r="BF188"/>
  <c r="BF192"/>
  <c r="BF194"/>
  <c r="BF198"/>
  <c r="BF200"/>
  <c r="BF201"/>
  <c r="BF206"/>
  <c r="BF208"/>
  <c r="BF209"/>
  <c r="BF212"/>
  <c r="BF214"/>
  <c r="BF217"/>
  <c r="BF223"/>
  <c r="BF224"/>
  <c r="BF226"/>
  <c r="BF229"/>
  <c r="BF230"/>
  <c r="BF232"/>
  <c r="BF234"/>
  <c r="BF235"/>
  <c r="BF237"/>
  <c r="BF241"/>
  <c r="BF243"/>
  <c r="BF247"/>
  <c r="BF251"/>
  <c r="BF252"/>
  <c r="BF253"/>
  <c r="BF255"/>
  <c r="BF256"/>
  <c r="BF257"/>
  <c r="BF261"/>
  <c r="BF267"/>
  <c r="BF274"/>
  <c r="BF281"/>
  <c r="BF283"/>
  <c r="BF286"/>
  <c r="BF287"/>
  <c r="BF291"/>
  <c r="BF293"/>
  <c r="BF296"/>
  <c r="F130"/>
  <c r="BF140"/>
  <c r="BF143"/>
  <c r="BF144"/>
  <c r="BF150"/>
  <c r="BF154"/>
  <c r="BF155"/>
  <c r="BF159"/>
  <c r="BF160"/>
  <c r="BF167"/>
  <c r="BF218"/>
  <c r="BF222"/>
  <c r="BF239"/>
  <c r="BF248"/>
  <c r="BF272"/>
  <c r="BF275"/>
  <c r="BF280"/>
  <c r="BF295"/>
  <c r="BF299"/>
  <c r="BF300"/>
  <c r="BF301"/>
  <c r="BF305"/>
  <c r="BF136"/>
  <c r="BF141"/>
  <c r="BF157"/>
  <c r="BF168"/>
  <c r="BF169"/>
  <c r="BF170"/>
  <c r="BF172"/>
  <c r="BF173"/>
  <c r="BF179"/>
  <c r="BF193"/>
  <c r="BF197"/>
  <c r="BF202"/>
  <c r="BF203"/>
  <c r="BF213"/>
  <c r="BF216"/>
  <c r="BF221"/>
  <c r="BF231"/>
  <c r="BF233"/>
  <c r="BF236"/>
  <c r="BF242"/>
  <c r="BF244"/>
  <c r="BF245"/>
  <c r="BF246"/>
  <c r="BF259"/>
  <c r="BF268"/>
  <c r="BF269"/>
  <c r="BF273"/>
  <c r="BF277"/>
  <c r="BF278"/>
  <c r="BF284"/>
  <c r="BF288"/>
  <c r="BF290"/>
  <c r="BF292"/>
  <c r="BF294"/>
  <c r="BF298"/>
  <c r="BF302"/>
  <c r="BF303"/>
  <c r="BF304"/>
  <c r="BF306"/>
  <c i="4" r="J89"/>
  <c r="F92"/>
  <c r="J119"/>
  <c r="BF125"/>
  <c r="BF127"/>
  <c r="BF129"/>
  <c r="BF131"/>
  <c r="BF140"/>
  <c r="BF144"/>
  <c r="BF146"/>
  <c r="BF149"/>
  <c r="BF151"/>
  <c r="BF152"/>
  <c r="BF161"/>
  <c r="BF162"/>
  <c r="BF164"/>
  <c r="BF134"/>
  <c r="BF135"/>
  <c r="BF137"/>
  <c r="BF147"/>
  <c r="BF153"/>
  <c r="BF157"/>
  <c r="BF159"/>
  <c r="BF166"/>
  <c r="BF168"/>
  <c r="BF172"/>
  <c r="BF175"/>
  <c r="BF176"/>
  <c r="BF179"/>
  <c r="F91"/>
  <c r="E113"/>
  <c r="BF126"/>
  <c r="BF130"/>
  <c r="BF139"/>
  <c r="BF143"/>
  <c r="BF154"/>
  <c r="BF155"/>
  <c r="BF158"/>
  <c r="BF160"/>
  <c r="BF169"/>
  <c r="BF171"/>
  <c r="BF177"/>
  <c r="J92"/>
  <c r="BF128"/>
  <c r="BF136"/>
  <c r="BF138"/>
  <c r="BF141"/>
  <c r="BF142"/>
  <c r="BF145"/>
  <c r="BF148"/>
  <c r="BF165"/>
  <c r="BF167"/>
  <c r="BF170"/>
  <c r="BF173"/>
  <c r="BF174"/>
  <c r="BF180"/>
  <c i="3" r="E85"/>
  <c r="F92"/>
  <c r="J119"/>
  <c r="J122"/>
  <c r="BF128"/>
  <c r="BF139"/>
  <c r="BF140"/>
  <c r="BF145"/>
  <c r="BF146"/>
  <c r="BF149"/>
  <c r="BF152"/>
  <c r="BF154"/>
  <c r="BF156"/>
  <c r="BF157"/>
  <c r="BF158"/>
  <c r="BF162"/>
  <c r="J121"/>
  <c r="BF130"/>
  <c r="BF131"/>
  <c r="BF136"/>
  <c r="BF137"/>
  <c r="BF138"/>
  <c r="BF142"/>
  <c r="BF144"/>
  <c r="BF147"/>
  <c r="BF167"/>
  <c r="BF168"/>
  <c r="BF170"/>
  <c r="BF172"/>
  <c r="F121"/>
  <c r="BF148"/>
  <c r="BF151"/>
  <c r="BF155"/>
  <c r="BF160"/>
  <c r="BF161"/>
  <c r="BF163"/>
  <c r="BF164"/>
  <c r="BF165"/>
  <c r="BF169"/>
  <c r="BF129"/>
  <c r="BF133"/>
  <c r="BF141"/>
  <c r="BF150"/>
  <c r="BF166"/>
  <c i="2" r="E85"/>
  <c r="J91"/>
  <c r="J130"/>
  <c r="BF137"/>
  <c r="BF142"/>
  <c r="BF145"/>
  <c r="BF155"/>
  <c r="BF160"/>
  <c r="BF163"/>
  <c r="BF164"/>
  <c r="BF166"/>
  <c r="BF168"/>
  <c r="BF170"/>
  <c r="BF176"/>
  <c r="BF177"/>
  <c r="BF178"/>
  <c r="BF179"/>
  <c r="BF180"/>
  <c r="BF181"/>
  <c r="BF182"/>
  <c r="BF183"/>
  <c r="BF184"/>
  <c r="BF185"/>
  <c r="BF187"/>
  <c r="BF189"/>
  <c r="BF190"/>
  <c r="BF191"/>
  <c r="BF192"/>
  <c r="BF193"/>
  <c r="BF194"/>
  <c r="BF195"/>
  <c r="BF196"/>
  <c r="BF197"/>
  <c r="BF198"/>
  <c r="BF199"/>
  <c r="BF200"/>
  <c r="BF201"/>
  <c r="BF202"/>
  <c r="F129"/>
  <c r="BF141"/>
  <c r="BF146"/>
  <c r="BF148"/>
  <c r="BF151"/>
  <c r="BF152"/>
  <c r="BF162"/>
  <c r="BF211"/>
  <c r="J89"/>
  <c r="F130"/>
  <c r="BF144"/>
  <c r="BF149"/>
  <c r="BF153"/>
  <c r="BF156"/>
  <c r="BF159"/>
  <c r="BF165"/>
  <c r="BF212"/>
  <c r="BF220"/>
  <c r="BF136"/>
  <c r="BF140"/>
  <c r="BF157"/>
  <c r="BF161"/>
  <c r="BF167"/>
  <c r="BF169"/>
  <c r="BF172"/>
  <c r="BF173"/>
  <c r="BF174"/>
  <c r="BF175"/>
  <c r="BF203"/>
  <c r="BF205"/>
  <c r="BF206"/>
  <c r="BF207"/>
  <c r="BF208"/>
  <c r="BF210"/>
  <c r="BF214"/>
  <c r="BF215"/>
  <c r="BF216"/>
  <c r="BF218"/>
  <c r="F35"/>
  <c i="1" r="BB95"/>
  <c i="3" r="F35"/>
  <c i="1" r="BB96"/>
  <c i="4" r="F35"/>
  <c i="1" r="BB97"/>
  <c i="4" r="F36"/>
  <c i="1" r="BC97"/>
  <c i="5" r="F36"/>
  <c i="1" r="BC98"/>
  <c i="2" r="F37"/>
  <c i="1" r="BD95"/>
  <c i="3" r="J33"/>
  <c i="1" r="AV96"/>
  <c i="3" r="F36"/>
  <c i="1" r="BC96"/>
  <c i="4" r="F33"/>
  <c i="1" r="AZ97"/>
  <c i="5" r="F37"/>
  <c i="1" r="BD98"/>
  <c i="2" r="J33"/>
  <c i="1" r="AV95"/>
  <c i="3" r="F33"/>
  <c i="1" r="AZ96"/>
  <c i="4" r="J33"/>
  <c i="1" r="AV97"/>
  <c i="5" r="F33"/>
  <c i="1" r="AZ98"/>
  <c i="5" r="J33"/>
  <c i="1" r="AV98"/>
  <c i="2" r="F36"/>
  <c i="1" r="BC95"/>
  <c i="2" r="F33"/>
  <c i="1" r="AZ95"/>
  <c i="3" r="F37"/>
  <c i="1" r="BD96"/>
  <c i="4" r="F37"/>
  <c i="1" r="BD97"/>
  <c i="5" r="F35"/>
  <c i="1" r="BB98"/>
  <c i="5" l="1" r="R133"/>
  <c r="T133"/>
  <c i="3" r="P125"/>
  <c i="1" r="AU96"/>
  <c i="4" r="T123"/>
  <c i="3" r="T134"/>
  <c i="5" r="P133"/>
  <c i="1" r="AU98"/>
  <c i="3" r="T125"/>
  <c i="2" r="T133"/>
  <c i="4" r="R123"/>
  <c i="3" r="R134"/>
  <c r="R125"/>
  <c i="2" r="BK134"/>
  <c r="J134"/>
  <c r="J97"/>
  <c r="BK138"/>
  <c r="J138"/>
  <c r="J99"/>
  <c i="3" r="BK126"/>
  <c r="J126"/>
  <c r="J97"/>
  <c r="BK134"/>
  <c r="J134"/>
  <c r="J100"/>
  <c i="4" r="BK132"/>
  <c r="J132"/>
  <c r="J98"/>
  <c i="5" r="BK133"/>
  <c r="J133"/>
  <c r="J96"/>
  <c i="4" r="BK123"/>
  <c r="J123"/>
  <c r="J96"/>
  <c i="2" r="F34"/>
  <c i="1" r="BA95"/>
  <c i="3" r="J34"/>
  <c i="1" r="AW96"/>
  <c r="AT96"/>
  <c i="4" r="F34"/>
  <c i="1" r="BA97"/>
  <c r="BB94"/>
  <c r="AX94"/>
  <c r="BC94"/>
  <c r="W32"/>
  <c r="AZ94"/>
  <c r="W29"/>
  <c r="BD94"/>
  <c r="W33"/>
  <c i="3" r="F34"/>
  <c i="1" r="BA96"/>
  <c i="4" r="J34"/>
  <c i="1" r="AW97"/>
  <c r="AT97"/>
  <c i="5" r="F34"/>
  <c i="1" r="BA98"/>
  <c i="2" r="J34"/>
  <c i="1" r="AW95"/>
  <c r="AT95"/>
  <c i="5" r="J34"/>
  <c i="1" r="AW98"/>
  <c r="AT98"/>
  <c i="3" l="1" r="BK125"/>
  <c r="J125"/>
  <c r="J96"/>
  <c i="2" r="BK133"/>
  <c r="J133"/>
  <c r="J96"/>
  <c i="1" r="AU94"/>
  <c i="4" r="J30"/>
  <c i="1" r="AG97"/>
  <c r="AV94"/>
  <c r="AK29"/>
  <c r="W31"/>
  <c i="5" r="J30"/>
  <c i="1" r="AG98"/>
  <c r="BA94"/>
  <c r="W30"/>
  <c r="AY94"/>
  <c i="4" l="1" r="J39"/>
  <c i="5" r="J39"/>
  <c i="1" r="AN97"/>
  <c r="AN98"/>
  <c i="3" r="J30"/>
  <c i="1" r="AG96"/>
  <c i="2" r="J30"/>
  <c i="1" r="AG95"/>
  <c r="AN95"/>
  <c r="AW94"/>
  <c r="AK30"/>
  <c i="2" l="1" r="J39"/>
  <c i="3" r="J39"/>
  <c i="1" r="AN96"/>
  <c r="AG94"/>
  <c r="AK26"/>
  <c r="AT94"/>
  <c r="AN94"/>
  <c l="1"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<sst xmlns="http://schemas.openxmlformats.org/spreadsheetml/2006/main">
  <si>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</si>
  <si>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</si>
  <si>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</si>
  <si>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</si>
  <si>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{2deec0b0-c6d7-4e17-ab2d-43b5f7ff2a19}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</si>
  <si>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</si>
  <si>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</si>
  <si>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</si>
  <si>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</si>
  <si>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</si>
  <si>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</si>
  <si>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</si>
  <si>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</si>
  <si>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0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</si>
  <si>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</si>
  <si>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</si>
  <si>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lupienkárne, Smižany</t>
  </si>
  <si>
    <t>JKSO:</t>
  </si>
  <si>
    <t>KS:</t>
  </si>
  <si>
    <t>Miesto:</t>
  </si>
  <si>
    <t xml:space="preserve"> </t>
  </si>
  <si>
    <t>Dátum:</t>
  </si>
  <si>
    <t>14.11.2023</t>
  </si>
  <si>
    <t>Objednávateľ:</t>
  </si>
  <si>
    <t>IČO:</t>
  </si>
  <si>
    <t>IČ DPH:</t>
  </si>
  <si>
    <t>Zhotoviteľ:</t>
  </si>
  <si>
    <t>Vyplň údaj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</si>
  <si>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</si>
  <si>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</si>
  <si>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</si>
  <si>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</si>
  <si>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</si>
  <si>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</si>
  <si>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</si>
  <si>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</si>
  <si>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</si>
  <si>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</si>
  <si>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</si>
  <si>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</si>
  <si>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</si>
  <si>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</si>
  <si>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</si>
  <si>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</si>
  <si>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</si>
  <si>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</si>
  <si>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</si>
  <si>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</si>
  <si>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</si>
  <si>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</si>
  <si>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</si>
  <si>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</si>
  <si>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</si>
  <si>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</si>
  <si>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</si>
  <si>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</si>
  <si>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</si>
  <si>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</si>
  <si>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</si>
  <si>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</si>
  <si>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</si>
  <si>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</si>
  <si>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</si>
  <si>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</si>
  <si>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</si>
  <si>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</si>
  <si>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</si>
  <si>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</si>
  <si>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</si>
  <si>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</si>
  <si>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</si>
  <si>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</si>
  <si>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###NOIMPORT###</t>
  </si>
  <si>
    <t>IMPORT</t>
  </si>
  <si>
    <t>{00000000-0000-0000-0000-000000000000}</t>
  </si>
  <si>
    <t>/</t>
  </si>
  <si>
    <t>01</t>
  </si>
  <si>
    <t>Stavebné úpravy lupienkárne</t>
  </si>
  <si>
    <t>STA</t>
  </si>
  <si>
    <t>1</t>
  </si>
  <si>
    <t>{ab6d5241-22c5-41cf-868c-ae0073758a98}</t>
  </si>
  <si>
    <t>02</t>
  </si>
  <si>
    <t>Vodovod a kanalizácia</t>
  </si>
  <si>
    <t>{016627f6-9886-4c86-a065-13d74ad1f543}</t>
  </si>
  <si>
    <t>03</t>
  </si>
  <si>
    <t>Ústredné vykurovanie</t>
  </si>
  <si>
    <t>{60950060-df15-4649-8113-a709c7ab6fe0}</t>
  </si>
  <si>
    <t>04</t>
  </si>
  <si>
    <t>Elektroinštalácia</t>
  </si>
  <si>
    <t>{6dff6022-4310-4141-89c4-285f6055db39}</t>
  </si>
  <si>
    <t>KRYCÍ LIST ROZPOČTU</t>
  </si>
  <si>
    <t>Objekt:</t>
  </si>
  <si>
    <t>01 - Stavebné úpravy lupienkárne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</si>
  <si>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</si>
  <si>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</si>
  <si>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</si>
  <si>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</si>
  <si>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</si>
  <si>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</si>
  <si>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Zemné práce   </t>
  </si>
  <si>
    <t xml:space="preserve">PSV - Práce a dodávky PSV   </t>
  </si>
  <si>
    <t xml:space="preserve">    763 - Konštrukcie - drevostavby   </t>
  </si>
  <si>
    <t xml:space="preserve">HZS - Hodinové zúčtovacie sadzby   </t>
  </si>
  <si>
    <t xml:space="preserve">    2 - Zakladanie   </t>
  </si>
  <si>
    <t xml:space="preserve">    3 - Zvislé a kompletné konštrukcie   </t>
  </si>
  <si>
    <t xml:space="preserve">    4 - Vodorovné konštrukcie   </t>
  </si>
  <si>
    <t xml:space="preserve">    6 - Úpravy povrchov, podlahy, osadenie   </t>
  </si>
  <si>
    <t xml:space="preserve">    9 - Ostatné konštrukcie a práce-búranie   </t>
  </si>
  <si>
    <t xml:space="preserve">    99 - Presun hmôt HSV   </t>
  </si>
  <si>
    <t xml:space="preserve">    764 - Konštrukcie klampiarske   </t>
  </si>
  <si>
    <t xml:space="preserve">    767 - Konštrukcie doplnkové kovové   </t>
  </si>
  <si>
    <t xml:space="preserve">    771 - Podlahy z dlaždíc   </t>
  </si>
  <si>
    <t xml:space="preserve">    781 - Dokončovacie práce a obklady   </t>
  </si>
  <si>
    <t xml:space="preserve">    783 - Dokončovacie práce - nátery   </t>
  </si>
  <si>
    <t xml:space="preserve">    784 - Dokončovacie práce - maľby  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</si>
  <si>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</si>
  <si>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</si>
  <si>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</si>
  <si>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</si>
  <si>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</si>
  <si>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</si>
  <si>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</si>
  <si>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</si>
  <si>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</si>
  <si>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</si>
  <si>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</si>
  <si>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</si>
  <si>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</si>
  <si>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</si>
  <si>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</si>
  <si>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Zemné práce   </t>
  </si>
  <si>
    <t>K</t>
  </si>
  <si>
    <t>122201101</t>
  </si>
  <si>
    <t>Odkopávka a prekopávka nezapažená v hornine 3, do 100 m3</t>
  </si>
  <si>
    <t>m3</t>
  </si>
  <si>
    <t>4</t>
  </si>
  <si>
    <t>2</t>
  </si>
  <si>
    <t>2001959197</t>
  </si>
  <si>
    <t>122201109</t>
  </si>
  <si>
    <t>Odkopávky a prekopávky nezapažené. Príplatok k cenám za lepivosť horniny 3</t>
  </si>
  <si>
    <t>534057412</t>
  </si>
  <si>
    <t>PSV</t>
  </si>
  <si>
    <t xml:space="preserve">Práce a dodávky PSV   </t>
  </si>
  <si>
    <t>763</t>
  </si>
  <si>
    <t xml:space="preserve">Konštrukcie - drevostavby   </t>
  </si>
  <si>
    <t>3</t>
  </si>
  <si>
    <t>763120010</t>
  </si>
  <si>
    <t>Sadrokartónová inštalačná predstena pre sanitárne zariadenia, jednoduché opláštenie, doska RBI 12,5 mm</t>
  </si>
  <si>
    <t>m2</t>
  </si>
  <si>
    <t>16</t>
  </si>
  <si>
    <t>-691168639</t>
  </si>
  <si>
    <t>763181191</t>
  </si>
  <si>
    <t xml:space="preserve">Montáž zárubní oceľových ostatných  do 2,75 m jednokrídlových</t>
  </si>
  <si>
    <t>ks</t>
  </si>
  <si>
    <t>-1175646648</t>
  </si>
  <si>
    <t>5</t>
  </si>
  <si>
    <t>998763301</t>
  </si>
  <si>
    <t>Presun hmôt pre sádrokartónové konštrukcie v objektoch výšky do 7 m</t>
  </si>
  <si>
    <t>t</t>
  </si>
  <si>
    <t>1699472648</t>
  </si>
  <si>
    <t>HZS</t>
  </si>
  <si>
    <t xml:space="preserve">Hodinové zúčtovacie sadzby   </t>
  </si>
  <si>
    <t>6</t>
  </si>
  <si>
    <t>HZS000111</t>
  </si>
  <si>
    <t xml:space="preserve">Stavebno montážne práce  búranie obrubníkov a osekanie sokla</t>
  </si>
  <si>
    <t>hod</t>
  </si>
  <si>
    <t>262144</t>
  </si>
  <si>
    <t>-2047719898</t>
  </si>
  <si>
    <t>7</t>
  </si>
  <si>
    <t>HZS000112</t>
  </si>
  <si>
    <t xml:space="preserve">Stavebno montážne práce náročnejšie, demontáž  a montáž oceľových striešok a schodiska + náter</t>
  </si>
  <si>
    <t>161400052</t>
  </si>
  <si>
    <t>8</t>
  </si>
  <si>
    <t>HZS000112.1</t>
  </si>
  <si>
    <t>Stavebno montážne práce náročnejšie, demontáž dverí</t>
  </si>
  <si>
    <t>-551234300</t>
  </si>
  <si>
    <t xml:space="preserve">Zakladanie   </t>
  </si>
  <si>
    <t>9</t>
  </si>
  <si>
    <t>271533001</t>
  </si>
  <si>
    <t xml:space="preserve">Násyp pod základové  konštrukcie so zhutnením z  kameniva hrubého drveného fr.32-63 mm</t>
  </si>
  <si>
    <t>-1406367732</t>
  </si>
  <si>
    <t>10</t>
  </si>
  <si>
    <t>275313521</t>
  </si>
  <si>
    <t>Betón základových pätiek, prostý tr. C 12/15</t>
  </si>
  <si>
    <t>-2062205483</t>
  </si>
  <si>
    <t xml:space="preserve">Zvislé a kompletné konštrukcie   </t>
  </si>
  <si>
    <t>11</t>
  </si>
  <si>
    <t>310279841</t>
  </si>
  <si>
    <t>Zamurovanie otvoru s plochou do 4m2 v murive nadzákladného nepálenými tvárnicami hr. do 300mm</t>
  </si>
  <si>
    <t>50907186</t>
  </si>
  <si>
    <t>12</t>
  </si>
  <si>
    <t>317161202</t>
  </si>
  <si>
    <t>Preklad nosný keramický vysoký HELUZ, šírky 70 mm, výšky 238 mm, dĺžky 1250 mm</t>
  </si>
  <si>
    <t>-1560274796</t>
  </si>
  <si>
    <t>13</t>
  </si>
  <si>
    <t>342273150</t>
  </si>
  <si>
    <t>Priečky z tvárnic PORFIX hr. 150 mm P2-480 hladkých, na MVC a lepidlo PORFIX (150x250x500)</t>
  </si>
  <si>
    <t>1940597234</t>
  </si>
  <si>
    <t xml:space="preserve">Vodorovné konštrukcie   </t>
  </si>
  <si>
    <t>14</t>
  </si>
  <si>
    <t>434311113</t>
  </si>
  <si>
    <t>Stupne dusané na terén alebo dosku z betónu bez poteru, so zahladením povrchu tr. C 12/15</t>
  </si>
  <si>
    <t>m</t>
  </si>
  <si>
    <t>1178401708</t>
  </si>
  <si>
    <t>15</t>
  </si>
  <si>
    <t>434351141</t>
  </si>
  <si>
    <t>Debnenie stupňov na podstupňovej doske alebo na teréne pôdorysne priamočiarych zhotovenie</t>
  </si>
  <si>
    <t>-766525084</t>
  </si>
  <si>
    <t>434351142</t>
  </si>
  <si>
    <t>Debnenie stupňov na podstupňovej doske alebo na teréne pôdorysne priamočiarych odstránenie</t>
  </si>
  <si>
    <t>1607426614</t>
  </si>
  <si>
    <t xml:space="preserve">Úpravy povrchov, podlahy, osadenie   </t>
  </si>
  <si>
    <t>17</t>
  </si>
  <si>
    <t>612421663</t>
  </si>
  <si>
    <t>Vnútorná omietka vápennocementová stien PCI, ručné spracovanie Pecicret HK 02 jednovrstvová, hr. 10 mm, zrnit. do 0,8 mm</t>
  </si>
  <si>
    <t>-360787657</t>
  </si>
  <si>
    <t>18</t>
  </si>
  <si>
    <t>612421666</t>
  </si>
  <si>
    <t>Vnútorná omietka vápennocementová stien, štuková PCI, ručné spracovanie Pecicret K 10 hr. 3 mm, zrnit. do 0,8 mm</t>
  </si>
  <si>
    <t>-512191581</t>
  </si>
  <si>
    <t>19</t>
  </si>
  <si>
    <t>612481119</t>
  </si>
  <si>
    <t>Potiahnutie vnútorných stien sklotextílnou mriežkou s celoplošným prilepením</t>
  </si>
  <si>
    <t>316974309</t>
  </si>
  <si>
    <t>622464310</t>
  </si>
  <si>
    <t>Vonkajšia omietka stien mozaiková BAUMIT, ručné miešanie a nanášanie, Baumit Mozaiková omietka (Baumit MosaikTop)</t>
  </si>
  <si>
    <t>-1424468083</t>
  </si>
  <si>
    <t>21</t>
  </si>
  <si>
    <t>622481119</t>
  </si>
  <si>
    <t>Potiahnutie vonkajších stien sklotextílnou mriežkou s celoplošným prilepením</t>
  </si>
  <si>
    <t>1498336986</t>
  </si>
  <si>
    <t>22</t>
  </si>
  <si>
    <t>625251352</t>
  </si>
  <si>
    <t>Kontaktný zatepľovací systém hr. 50 mm BAUMIT STAR - minerálne riešenie, zatĺkacie kotvy</t>
  </si>
  <si>
    <t>315020546</t>
  </si>
  <si>
    <t>23</t>
  </si>
  <si>
    <t>M</t>
  </si>
  <si>
    <t>5533300300</t>
  </si>
  <si>
    <t>Zárubňa oceľová 800x1970 CgU pre požiarne jednokrídlové dvere</t>
  </si>
  <si>
    <t>-1707995601</t>
  </si>
  <si>
    <t>24</t>
  </si>
  <si>
    <t>6116201710</t>
  </si>
  <si>
    <t>Dvere vnútorné jednokrídlové, výplň papierová voština, povrch dyha M10, plné, šírka 600-900 mm</t>
  </si>
  <si>
    <t>206877573</t>
  </si>
  <si>
    <t>25</t>
  </si>
  <si>
    <t>625251359</t>
  </si>
  <si>
    <t>Kontaktný zatepľovací systém hr. 150 mm BAUMIT STAR - minerálne riešenie, zatĺkacie kotvy</t>
  </si>
  <si>
    <t>730619252</t>
  </si>
  <si>
    <t>26</t>
  </si>
  <si>
    <t>625251372</t>
  </si>
  <si>
    <t>Kontaktný zatepľovací systém ostenia hr. 30 mm BAUMIT STAR - minerálne riešenie</t>
  </si>
  <si>
    <t>744146005</t>
  </si>
  <si>
    <t>27</t>
  </si>
  <si>
    <t>625253508</t>
  </si>
  <si>
    <t xml:space="preserve">Kontaktný zatepľovací systém hr. 150 mm  (biely EPS-F), skrutkovacie kotvy</t>
  </si>
  <si>
    <t>105317404</t>
  </si>
  <si>
    <t>28</t>
  </si>
  <si>
    <t>631501111</t>
  </si>
  <si>
    <t>Násyp s utlačením a urovnaním povrchu z kameniva ťaženého hrubého a drobného</t>
  </si>
  <si>
    <t>1027331020</t>
  </si>
  <si>
    <t xml:space="preserve">Ostatné konštrukcie a práce-búranie   </t>
  </si>
  <si>
    <t>29</t>
  </si>
  <si>
    <t>916531111</t>
  </si>
  <si>
    <t>Osadenie záhonového alebo parkového obrubníka betón., do lôžka z bet. pros. tr. C 12/15 bez bočnej opory</t>
  </si>
  <si>
    <t>-1002094477</t>
  </si>
  <si>
    <t>30</t>
  </si>
  <si>
    <t>5921954660</t>
  </si>
  <si>
    <t>Premac obrubník parkový 100x20x5 cm, sivý</t>
  </si>
  <si>
    <t>-1725862209</t>
  </si>
  <si>
    <t>31</t>
  </si>
  <si>
    <t>941941041</t>
  </si>
  <si>
    <t>Montáž lešenia ľahkého pracovného radového s podlahami šírky nad 1,00 do 1,20 m, výšky do 10 m</t>
  </si>
  <si>
    <t>-808926593</t>
  </si>
  <si>
    <t>32</t>
  </si>
  <si>
    <t>941941291</t>
  </si>
  <si>
    <t>Príplatok za prvý a každý ďalší i začatý mesiac použitia lešenia ľahkého pracovného radového s podlahami šírky nad 1,00 do 1,20 m, výšky do 10 m</t>
  </si>
  <si>
    <t>-1046938528</t>
  </si>
  <si>
    <t>33</t>
  </si>
  <si>
    <t>941944841</t>
  </si>
  <si>
    <t>Demontáž lešenia ľahkého pracovného radového bez podláh šírky nad 1,00 do 1,20 m, výšky do 10 m</t>
  </si>
  <si>
    <t>-1983337174</t>
  </si>
  <si>
    <t>34</t>
  </si>
  <si>
    <t>941955001</t>
  </si>
  <si>
    <t>Lešenie ľahké pracovné pomocné, s výškou lešeňovej podlahy do 1,20 m</t>
  </si>
  <si>
    <t>-1491757144</t>
  </si>
  <si>
    <t>35</t>
  </si>
  <si>
    <t>953947210</t>
  </si>
  <si>
    <t>zakladacia lišta 153 mm (hliníková)</t>
  </si>
  <si>
    <t>-639505535</t>
  </si>
  <si>
    <t>36</t>
  </si>
  <si>
    <t>962031132</t>
  </si>
  <si>
    <t xml:space="preserve">Búranie priečok z tehál pálených, plných alebo dutých hr. do 150 mm,  -0,19600t</t>
  </si>
  <si>
    <t>1027815014</t>
  </si>
  <si>
    <t>37</t>
  </si>
  <si>
    <t>965081712</t>
  </si>
  <si>
    <t xml:space="preserve">Búranie dlažieb, bez podklad. lôžka z xylolit., alebo keramických dlaždíc hr. do 10 mm,  -0,02000t</t>
  </si>
  <si>
    <t>806732208</t>
  </si>
  <si>
    <t>38</t>
  </si>
  <si>
    <t>971038691</t>
  </si>
  <si>
    <t xml:space="preserve">Vybúranie otvorov v murive z tvárnic veľ. plochy do 4 m2 hr.nad 150 mm,  -1,50000t</t>
  </si>
  <si>
    <t>1314301214</t>
  </si>
  <si>
    <t>39</t>
  </si>
  <si>
    <t>978059531</t>
  </si>
  <si>
    <t xml:space="preserve">Odsekanie a odobratie stien z obkladačiek vnútorných nad 2 m2,  -0,06800t</t>
  </si>
  <si>
    <t>1857643823</t>
  </si>
  <si>
    <t>40</t>
  </si>
  <si>
    <t>979081111</t>
  </si>
  <si>
    <t>Odvoz sutiny a vybúraných hmôt na skládku do 1 km</t>
  </si>
  <si>
    <t>-481693765</t>
  </si>
  <si>
    <t>41</t>
  </si>
  <si>
    <t>979081121</t>
  </si>
  <si>
    <t>Odvoz sutiny a vybúraných hmôt na skládku za každý ďalší 1 km</t>
  </si>
  <si>
    <t>2059980242</t>
  </si>
  <si>
    <t>42</t>
  </si>
  <si>
    <t>979089012</t>
  </si>
  <si>
    <t>Poplatok za skladovanie - betón, tehly, dlaždice (17 01 ), ostatné</t>
  </si>
  <si>
    <t>110263332</t>
  </si>
  <si>
    <t>99</t>
  </si>
  <si>
    <t xml:space="preserve">Presun hmôt HSV   </t>
  </si>
  <si>
    <t>43</t>
  </si>
  <si>
    <t>998011001</t>
  </si>
  <si>
    <t xml:space="preserve">Presun hmôt pre budovy  (801, 803, 812), zvislá konštr. z tehál, tvárnic, z kovu výšky do 6 m</t>
  </si>
  <si>
    <t>-705380941</t>
  </si>
  <si>
    <t>764</t>
  </si>
  <si>
    <t xml:space="preserve">Konštrukcie klampiarske   </t>
  </si>
  <si>
    <t>44</t>
  </si>
  <si>
    <t>764331450</t>
  </si>
  <si>
    <t>Lemovanie z pozinkovaného farbeného PZf plechu, múrov na strechách s tvrdou krytinou r.š. 500 mm</t>
  </si>
  <si>
    <t>-440651578</t>
  </si>
  <si>
    <t>45</t>
  </si>
  <si>
    <t>764331850</t>
  </si>
  <si>
    <t xml:space="preserve">Demontáž lemovania múrov na strechách s tvrdou krytinou, so sklonom do 30st. rš 400 a 500 mm,  -0,00298t</t>
  </si>
  <si>
    <t>-972264892</t>
  </si>
  <si>
    <t>46</t>
  </si>
  <si>
    <t>764351810</t>
  </si>
  <si>
    <t xml:space="preserve">Demontáž žľabov pododkvap. štvorhranných rovných, oblúkových, do 30° rš 250 a 330 mm,  -0,00347t</t>
  </si>
  <si>
    <t>1977297970</t>
  </si>
  <si>
    <t>47</t>
  </si>
  <si>
    <t>764352427</t>
  </si>
  <si>
    <t>Žľaby z pozinkovaného farbeného PZf plechu, pododkvapové polkruhové r.š. 330 mm</t>
  </si>
  <si>
    <t>-1779826066</t>
  </si>
  <si>
    <t>48</t>
  </si>
  <si>
    <t>764359412</t>
  </si>
  <si>
    <t>Kotlík kónický z pozinkovaného farbeného PZf plechu, pre rúry s priemerom od 100 do 125 mm</t>
  </si>
  <si>
    <t>202887417</t>
  </si>
  <si>
    <t>49</t>
  </si>
  <si>
    <t>764359511</t>
  </si>
  <si>
    <t>Montáž príslušenstva k žľabom z pozinkovaného farbeného PZf plechu, čelo k pododkvapovým polkruhovým r.š. 200 - 400 mm</t>
  </si>
  <si>
    <t>-1745734636</t>
  </si>
  <si>
    <t>50</t>
  </si>
  <si>
    <t>5534415250</t>
  </si>
  <si>
    <t>Odkvapové systémy - POZINK farb., čelo lisované 330 mm, č. CL 33</t>
  </si>
  <si>
    <t>-15041074</t>
  </si>
  <si>
    <t>51</t>
  </si>
  <si>
    <t>764359541</t>
  </si>
  <si>
    <t>Montáž príslušenstva k žľabom z pozinkovaného farbeného PZf plechu, hák k pododkvapovým polkruhovým r.š. 200 - 400 mm</t>
  </si>
  <si>
    <t>-822704493</t>
  </si>
  <si>
    <t>52</t>
  </si>
  <si>
    <t>5534415120</t>
  </si>
  <si>
    <t>Odkvapové systémy - POZINK farb., hák s prelisom, r.š. 330 mm, predĺžený + 5 cm, č. HP 33/550 30/5</t>
  </si>
  <si>
    <t>-1176067618</t>
  </si>
  <si>
    <t>53</t>
  </si>
  <si>
    <t>764410460</t>
  </si>
  <si>
    <t>Oplechovanie parapetov z pozinkovaného farbeného PZf plechu, vrátane rohov r.š. 400 mm</t>
  </si>
  <si>
    <t>-1195715969</t>
  </si>
  <si>
    <t>54</t>
  </si>
  <si>
    <t>764410850</t>
  </si>
  <si>
    <t xml:space="preserve">Demontáž oplechovania parapetov rš od 100 do 330 mm,  -0,00135t</t>
  </si>
  <si>
    <t>1829745747</t>
  </si>
  <si>
    <t>55</t>
  </si>
  <si>
    <t>764453844</t>
  </si>
  <si>
    <t xml:space="preserve">Demontáž odpadového kolena horného dvojitého 120 a 150 mm,  -0,00290t</t>
  </si>
  <si>
    <t>853145473</t>
  </si>
  <si>
    <t>56</t>
  </si>
  <si>
    <t>764453864</t>
  </si>
  <si>
    <t xml:space="preserve">Demontáž odpadového kolena výtokového štvorcového, so stranou 120 a 150 mm,  -0,00170t</t>
  </si>
  <si>
    <t>992868734</t>
  </si>
  <si>
    <t>57</t>
  </si>
  <si>
    <t>764454802</t>
  </si>
  <si>
    <t xml:space="preserve">Demontáž odpadových rúr kruhových, s priemerom 120 mm,  -0,00285t</t>
  </si>
  <si>
    <t>-31883055</t>
  </si>
  <si>
    <t>58</t>
  </si>
  <si>
    <t>998764102</t>
  </si>
  <si>
    <t>Presun hmôt pre konštrukcie klampiarske v objektoch výšky nad 6 do 12 m</t>
  </si>
  <si>
    <t>-448277477</t>
  </si>
  <si>
    <t>767</t>
  </si>
  <si>
    <t xml:space="preserve">Konštrukcie doplnkové kovové   </t>
  </si>
  <si>
    <t>59</t>
  </si>
  <si>
    <t>767634151</t>
  </si>
  <si>
    <t>Montáž okien pre beztmelové zasklenie so zasklením bez priečneho trámu</t>
  </si>
  <si>
    <t>282571395</t>
  </si>
  <si>
    <t>60</t>
  </si>
  <si>
    <t>6114122300</t>
  </si>
  <si>
    <t>Plastové vchodové dvere H/B 2100/ 900 mm</t>
  </si>
  <si>
    <t>-319610253</t>
  </si>
  <si>
    <t>61</t>
  </si>
  <si>
    <t>6114122400</t>
  </si>
  <si>
    <t xml:space="preserve">Plastové vchodové  dvere H/B 2100/1550 mm</t>
  </si>
  <si>
    <t>-1420058741</t>
  </si>
  <si>
    <t>62</t>
  </si>
  <si>
    <t>6114122500</t>
  </si>
  <si>
    <t>Plastové vchodové dvere H/B 2100/1450 mm</t>
  </si>
  <si>
    <t>1256754557</t>
  </si>
  <si>
    <t>771</t>
  </si>
  <si>
    <t xml:space="preserve">Podlahy z dlaždíc   </t>
  </si>
  <si>
    <t>63</t>
  </si>
  <si>
    <t>771571112</t>
  </si>
  <si>
    <t>Montáž podláh z dlaždíc keramických do malty veľ. 300 x 300 mm</t>
  </si>
  <si>
    <t>1628013438</t>
  </si>
  <si>
    <t>64</t>
  </si>
  <si>
    <t>5978650320</t>
  </si>
  <si>
    <t>ELECTRA dlaždice, rozmer 297x297x8 mm, farba žltá</t>
  </si>
  <si>
    <t>481316345</t>
  </si>
  <si>
    <t>65</t>
  </si>
  <si>
    <t>998771101</t>
  </si>
  <si>
    <t>Presun hmôt pre podlahy z dlaždíc v objektoch výšky do 6m</t>
  </si>
  <si>
    <t>-2036889961</t>
  </si>
  <si>
    <t>781</t>
  </si>
  <si>
    <t xml:space="preserve">Dokončovacie práce a obklady   </t>
  </si>
  <si>
    <t>66</t>
  </si>
  <si>
    <t>781441023</t>
  </si>
  <si>
    <t>Montáž obkladov vnútor. stien z obkladačiek kladených do malty veľ. 200x400 mm</t>
  </si>
  <si>
    <t>-1568145265</t>
  </si>
  <si>
    <t>67</t>
  </si>
  <si>
    <t>5978650040</t>
  </si>
  <si>
    <t>AMAPOLA obkladačka, rozmer 198x398x7 mm, farba biela</t>
  </si>
  <si>
    <t>106406467</t>
  </si>
  <si>
    <t>68</t>
  </si>
  <si>
    <t>998781101</t>
  </si>
  <si>
    <t>Presun hmôt pre obklady keramické v objektoch výšky do 6 m</t>
  </si>
  <si>
    <t>466076485</t>
  </si>
  <si>
    <t>783</t>
  </si>
  <si>
    <t xml:space="preserve">Dokončovacie práce - nátery   </t>
  </si>
  <si>
    <t>69</t>
  </si>
  <si>
    <t>783125130</t>
  </si>
  <si>
    <t>Nátery oceľ.konštr. syntetické ľahkých C alebo veľmi ľahkých CC dvojnásobné - 70µm</t>
  </si>
  <si>
    <t>-1751018474</t>
  </si>
  <si>
    <t>784</t>
  </si>
  <si>
    <t xml:space="preserve">Dokončovacie práce - maľby   </t>
  </si>
  <si>
    <t>70</t>
  </si>
  <si>
    <t>784452271</t>
  </si>
  <si>
    <t>Maľby z maliarskych zmesí Primalex, Farmal, ručne nanášané dvojnásobné základné na podklad jemnozrnný výšky do 3, 80 m</t>
  </si>
  <si>
    <t>1786271899</t>
  </si>
  <si>
    <t>02 - Vodovod a kanalizácia</t>
  </si>
  <si>
    <t xml:space="preserve">    713 - Izolácie tepelné   </t>
  </si>
  <si>
    <t xml:space="preserve">    721 - Zdravotech. vnútorná kanalizácia   </t>
  </si>
  <si>
    <t xml:space="preserve">    722 - Zdravotechnika - vnútorný vodovod   </t>
  </si>
  <si>
    <t xml:space="preserve">    725 - Zdravotechnika - zariaď. predmety   </t>
  </si>
  <si>
    <t>130201001</t>
  </si>
  <si>
    <t>Výkop jamy a ryhy v obmedzenom priestore horn. tr.3 ručne</t>
  </si>
  <si>
    <t>-1269308281</t>
  </si>
  <si>
    <t>151101101</t>
  </si>
  <si>
    <t>Paženie a rozopretie stien rýh pre podzemné vedenie, príložné do 2 m</t>
  </si>
  <si>
    <t>-968029537</t>
  </si>
  <si>
    <t>151101111</t>
  </si>
  <si>
    <t>Odstránenie paženia rýh pre podzemné vedenie, príložné hĺbky do 2 m</t>
  </si>
  <si>
    <t>-1842536709</t>
  </si>
  <si>
    <t>725241112</t>
  </si>
  <si>
    <t>Montáž - vanička sprchová akrylátová štvorcová 900x900 mm</t>
  </si>
  <si>
    <t>súb.</t>
  </si>
  <si>
    <t>-2068751225</t>
  </si>
  <si>
    <t>271573001</t>
  </si>
  <si>
    <t xml:space="preserve">Násyp pod základové  konštrukcie so zhutnením zo štrkopiesku fr.0-32 mm</t>
  </si>
  <si>
    <t>160769432</t>
  </si>
  <si>
    <t>713</t>
  </si>
  <si>
    <t xml:space="preserve">Izolácie tepelné   </t>
  </si>
  <si>
    <t>713482111</t>
  </si>
  <si>
    <t>Montáž trubíc z PE, hr.do 10 mm,vnút.priemer do 38 mm</t>
  </si>
  <si>
    <t>2014241352</t>
  </si>
  <si>
    <t>2837741552</t>
  </si>
  <si>
    <t>Tubolit DG 28 x 9 izolácia-trubica AZ FLEX Armacell</t>
  </si>
  <si>
    <t>956051320</t>
  </si>
  <si>
    <t>2837741553</t>
  </si>
  <si>
    <t>Tubolit DG 28 x 13 izolácia-trubica AZ FLEX Armacell</t>
  </si>
  <si>
    <t>-1926820610</t>
  </si>
  <si>
    <t>713482121</t>
  </si>
  <si>
    <t>Montáž trubíc z PE, hr.15-20 mm,vnút.priemer do 38 mm</t>
  </si>
  <si>
    <t>-1088333745</t>
  </si>
  <si>
    <t>2837741542</t>
  </si>
  <si>
    <t>Tubolit DG 22 x 20 izolácia-trubica AZ FLEX Armacell</t>
  </si>
  <si>
    <t>-629919652</t>
  </si>
  <si>
    <t>713482131</t>
  </si>
  <si>
    <t>Montáž trubíc z PE, hr.30 mm,vnút.priemer do 38 mm</t>
  </si>
  <si>
    <t>-835921514</t>
  </si>
  <si>
    <t>2837741544</t>
  </si>
  <si>
    <t>Tubolit DG 22 x 30 izolácia-trubica AZ FLEX Armacell</t>
  </si>
  <si>
    <t>-39586138</t>
  </si>
  <si>
    <t>721</t>
  </si>
  <si>
    <t xml:space="preserve">Zdravotech. vnútorná kanalizácia   </t>
  </si>
  <si>
    <t>721171107</t>
  </si>
  <si>
    <t>Potrubie z PVC - U odpadové ležaté hrdlové D 75x1, 8</t>
  </si>
  <si>
    <t>-1546005546</t>
  </si>
  <si>
    <t>721171109</t>
  </si>
  <si>
    <t>Potrubie z PVC - U odpadové ležaté hrdlové D 110x2, 2</t>
  </si>
  <si>
    <t>820882723</t>
  </si>
  <si>
    <t>721171309</t>
  </si>
  <si>
    <t xml:space="preserve">Potrubie z rúr PE-HD GEBERIT  125/4, 9 ležaté v zemi</t>
  </si>
  <si>
    <t>1093299940</t>
  </si>
  <si>
    <t>721173204</t>
  </si>
  <si>
    <t>Potrubie z PVC - U odpadné pripájacie D 40x1, 8</t>
  </si>
  <si>
    <t>1788721695</t>
  </si>
  <si>
    <t>721173205</t>
  </si>
  <si>
    <t>Potrubie z PVC - U odpadné pripájacie D 50x1, 8</t>
  </si>
  <si>
    <t>-1048327792</t>
  </si>
  <si>
    <t>721274110</t>
  </si>
  <si>
    <t>Montáž ventilačných hlavíc - iných typov DN 50</t>
  </si>
  <si>
    <t>2011225865</t>
  </si>
  <si>
    <t>5623121001</t>
  </si>
  <si>
    <t>Vetracia sada HL805, DN 50, PP</t>
  </si>
  <si>
    <t>416712924</t>
  </si>
  <si>
    <t>721290111</t>
  </si>
  <si>
    <t>Ostatné - skúška tesnosti kanalizácie v objektoch vodou do DN 125</t>
  </si>
  <si>
    <t>-909092200</t>
  </si>
  <si>
    <t>998721101</t>
  </si>
  <si>
    <t>Presun hmôt pre vnútornú kanalizáciu v objektoch výšky do 6 m</t>
  </si>
  <si>
    <t>-1729191188</t>
  </si>
  <si>
    <t>722</t>
  </si>
  <si>
    <t xml:space="preserve">Zdravotechnika - vnútorný vodovod   </t>
  </si>
  <si>
    <t>722172111</t>
  </si>
  <si>
    <t>Potrubie z plastických rúr PP-R D20/2.8 - PN16, polyfúznym zváraním</t>
  </si>
  <si>
    <t>-630271716</t>
  </si>
  <si>
    <t>722172112</t>
  </si>
  <si>
    <t>Potrubie z plastických rúr PP-R D25/3.5 - PN16, polyfúznym zváraním</t>
  </si>
  <si>
    <t>-110622776</t>
  </si>
  <si>
    <t>722172113</t>
  </si>
  <si>
    <t>Potrubie z plastických rúr PP-R D32/4.4 - PN16, polyfúznym zváraním</t>
  </si>
  <si>
    <t>2129281472</t>
  </si>
  <si>
    <t>722290226</t>
  </si>
  <si>
    <t>Tlaková skúška vodovodného potrubia závitového do DN 50</t>
  </si>
  <si>
    <t>1877644123</t>
  </si>
  <si>
    <t>998722101</t>
  </si>
  <si>
    <t>Presun hmôt pre vnútorný vodovod v objektoch výšky do 6 m</t>
  </si>
  <si>
    <t>421719896</t>
  </si>
  <si>
    <t>725</t>
  </si>
  <si>
    <t xml:space="preserve">Zdravotechnika - zariaď. predmety   </t>
  </si>
  <si>
    <t>725119307</t>
  </si>
  <si>
    <t>Montáž záchodovej misy kombinovanej s rovným odpadom</t>
  </si>
  <si>
    <t>-1973137378</t>
  </si>
  <si>
    <t>6420143070</t>
  </si>
  <si>
    <t>Misa kombinovaná stojacia MIO, 360x680x400 mm, VARIO odpad, keramika, biela</t>
  </si>
  <si>
    <t>-1090944736</t>
  </si>
  <si>
    <t>725219401</t>
  </si>
  <si>
    <t>Montáž umývadla na skrutky do muriva, bez výtokovej armatúry</t>
  </si>
  <si>
    <t>2065855148</t>
  </si>
  <si>
    <t>6421370600</t>
  </si>
  <si>
    <t>Umývadlo Bermud I.A 55cm 1503 bez diery</t>
  </si>
  <si>
    <t>-86112853</t>
  </si>
  <si>
    <t>5542303200</t>
  </si>
  <si>
    <t>Vanička sprchová akrylátová LIBRA 90x90x15 cm biela</t>
  </si>
  <si>
    <t>632669836</t>
  </si>
  <si>
    <t>5548404300</t>
  </si>
  <si>
    <t>Dvere sprchové otváracie jednodielne CDO 1/800 80x183,6 cm</t>
  </si>
  <si>
    <t>2060237821</t>
  </si>
  <si>
    <t>725245103</t>
  </si>
  <si>
    <t>Montáž - zástena sprchová jednokrídlová do výšky 2000 mm a šírky 900 mm</t>
  </si>
  <si>
    <t>1644898640</t>
  </si>
  <si>
    <t>725819401</t>
  </si>
  <si>
    <t>Montáž ventilu rohového s pripojovacou rúrkou G 1/2</t>
  </si>
  <si>
    <t>933314090</t>
  </si>
  <si>
    <t>5510124100</t>
  </si>
  <si>
    <t>Ventil rohový RDL 80 1/2"</t>
  </si>
  <si>
    <t>-393477948</t>
  </si>
  <si>
    <t>725829201</t>
  </si>
  <si>
    <t>Montáž batérie umývadlovej a drezovej nástennej pákovej, alebo klasickej</t>
  </si>
  <si>
    <t>-583126142</t>
  </si>
  <si>
    <t>5514671040</t>
  </si>
  <si>
    <t>Drezová nástenná batéria LOGO NEO DN 15 379240575</t>
  </si>
  <si>
    <t>-2096411157</t>
  </si>
  <si>
    <t>Stavebno montážne práce prepojenie kanalizácie a vodovodu</t>
  </si>
  <si>
    <t>-2035234533</t>
  </si>
  <si>
    <t>03 - Ústredné vykurovanie</t>
  </si>
  <si>
    <t>800-734 - ARMATÚRY HERZ</t>
  </si>
  <si>
    <t>800-735 - VYKUROVACIE TELESÁ</t>
  </si>
  <si>
    <t xml:space="preserve">    D6 - VSŽ KOŠICE - vrátane príslušenstva</t>
  </si>
  <si>
    <t>D2 - Tlaková expanzná nádoba s membránou</t>
  </si>
  <si>
    <t xml:space="preserve">D3 - ROZVOD Z UHLÍKOVEJ OCELE </t>
  </si>
  <si>
    <t>D4 - ROZVOD PLASTHLINÍK HERZ</t>
  </si>
  <si>
    <t>D8 - SÚVISIACE S VEDENÍM ROZVODOV ÚK</t>
  </si>
  <si>
    <t>800-734</t>
  </si>
  <si>
    <t>ARMATÚRY HERZ</t>
  </si>
  <si>
    <t>1 2206 12</t>
  </si>
  <si>
    <t>Uzavárací guľový kohút DN 20</t>
  </si>
  <si>
    <t>279208134</t>
  </si>
  <si>
    <t>1 4217 32</t>
  </si>
  <si>
    <t>Vyvažovací ventil HERZ STROMAX DN 20</t>
  </si>
  <si>
    <t>1937242903</t>
  </si>
  <si>
    <t>1 3466 12</t>
  </si>
  <si>
    <t xml:space="preserve">Rohová pripojovacia armatúra  HERZ-3000</t>
  </si>
  <si>
    <t>-549970063</t>
  </si>
  <si>
    <t>1 9200 68</t>
  </si>
  <si>
    <t>Termostatické hlavice</t>
  </si>
  <si>
    <t>129729331</t>
  </si>
  <si>
    <t>73420-9112</t>
  </si>
  <si>
    <t xml:space="preserve">Montáž závit.armatúr s dvoma závitmi  DN 15</t>
  </si>
  <si>
    <t>-2079094534</t>
  </si>
  <si>
    <t>73420-9115</t>
  </si>
  <si>
    <t>DN 20</t>
  </si>
  <si>
    <t>-971337147</t>
  </si>
  <si>
    <t>99873-3203</t>
  </si>
  <si>
    <t>Presun hmôt v objekte do výšky 6 m</t>
  </si>
  <si>
    <t>%</t>
  </si>
  <si>
    <t>-1402270688</t>
  </si>
  <si>
    <t>800-735</t>
  </si>
  <si>
    <t>VYKUROVACIE TELESÁ</t>
  </si>
  <si>
    <t>D6</t>
  </si>
  <si>
    <t>VSŽ KOŠICE - vrátane príslušenstva</t>
  </si>
  <si>
    <t>Predb.cena.4</t>
  </si>
  <si>
    <t>11K - 600/500</t>
  </si>
  <si>
    <t>-1610354755</t>
  </si>
  <si>
    <t>Predb.cena.5</t>
  </si>
  <si>
    <t>11K - 600/1400</t>
  </si>
  <si>
    <t>-893078631</t>
  </si>
  <si>
    <t>Predb.cena.6</t>
  </si>
  <si>
    <t>11K- 900/500</t>
  </si>
  <si>
    <t>1336726313</t>
  </si>
  <si>
    <t>Predb.cena.7</t>
  </si>
  <si>
    <t>21K - 600/800</t>
  </si>
  <si>
    <t>283687443</t>
  </si>
  <si>
    <t>Predb.cena.8</t>
  </si>
  <si>
    <t>21K - 600/900</t>
  </si>
  <si>
    <t>234170646</t>
  </si>
  <si>
    <t>Predb.cena.9</t>
  </si>
  <si>
    <t>21K - 600/1000</t>
  </si>
  <si>
    <t>914942055</t>
  </si>
  <si>
    <t>Predb.cena.10</t>
  </si>
  <si>
    <t>21K - 600/1200</t>
  </si>
  <si>
    <t>841222150</t>
  </si>
  <si>
    <t>Predb.cena.11</t>
  </si>
  <si>
    <t>21K - 600/1400</t>
  </si>
  <si>
    <t>-1229864731</t>
  </si>
  <si>
    <t>Predb.cena.12</t>
  </si>
  <si>
    <t xml:space="preserve">Príslušenstvo -  držiak, odvzdušň. zátka</t>
  </si>
  <si>
    <t>-1677000503</t>
  </si>
  <si>
    <t>735000912</t>
  </si>
  <si>
    <t>Vyregulovanie radiátorových ventilov</t>
  </si>
  <si>
    <t>1012159157</t>
  </si>
  <si>
    <t>73515-8110</t>
  </si>
  <si>
    <t xml:space="preserve">Tlaková skúška vykurovacích  telies jednorad.</t>
  </si>
  <si>
    <t>-1380104980</t>
  </si>
  <si>
    <t>73515-8120</t>
  </si>
  <si>
    <t xml:space="preserve">Tlaková skúška vykurovacích  telies dvojrad.</t>
  </si>
  <si>
    <t>1173807295</t>
  </si>
  <si>
    <t>73515-9514</t>
  </si>
  <si>
    <t>Montáž vykurovacích telies jednoradových</t>
  </si>
  <si>
    <t>-449509946</t>
  </si>
  <si>
    <t>73515-9523</t>
  </si>
  <si>
    <t>Montáž vykur..telies dvojradových</t>
  </si>
  <si>
    <t>-546599975</t>
  </si>
  <si>
    <t>73515-9524</t>
  </si>
  <si>
    <t>Montáž vykurovacích telies dvojr. viac ako 1,2 m</t>
  </si>
  <si>
    <t>628234096</t>
  </si>
  <si>
    <t>998 73-5201</t>
  </si>
  <si>
    <t>-1571536073</t>
  </si>
  <si>
    <t>D2</t>
  </si>
  <si>
    <t>Tlaková expanzná nádoba s membránou</t>
  </si>
  <si>
    <t>8202501</t>
  </si>
  <si>
    <t>REFLEX NG o objeme 8 l - 4 bar</t>
  </si>
  <si>
    <t>429932336</t>
  </si>
  <si>
    <t>7613000</t>
  </si>
  <si>
    <t>Uzatvárací kohút so zaistením REFLEX MK 1-3/4"</t>
  </si>
  <si>
    <t>1214306873</t>
  </si>
  <si>
    <t>9200140</t>
  </si>
  <si>
    <t>Konzola s páskou 8-33</t>
  </si>
  <si>
    <t>-1989777587</t>
  </si>
  <si>
    <t>998731201</t>
  </si>
  <si>
    <t>Presun hmôt do výšky 6 m</t>
  </si>
  <si>
    <t>-2101258089</t>
  </si>
  <si>
    <t>Predb. Cena</t>
  </si>
  <si>
    <t>Montáž expanznej nádoby s kohútom MK1-3/4"</t>
  </si>
  <si>
    <t>kpl</t>
  </si>
  <si>
    <t>312227221</t>
  </si>
  <si>
    <t>D3</t>
  </si>
  <si>
    <t xml:space="preserve">ROZVOD Z UHLÍKOVEJ OCELE </t>
  </si>
  <si>
    <t>19 - 0107</t>
  </si>
  <si>
    <t xml:space="preserve">Tlaková skúška potrubia  15 - 32</t>
  </si>
  <si>
    <t>89160833</t>
  </si>
  <si>
    <t>Predb.cena.1</t>
  </si>
  <si>
    <t>Nešpecifikovaný materiál</t>
  </si>
  <si>
    <t>389004524</t>
  </si>
  <si>
    <t>733125009.S</t>
  </si>
  <si>
    <t>22 x 1,2</t>
  </si>
  <si>
    <t>956661354</t>
  </si>
  <si>
    <t>Predb.cena</t>
  </si>
  <si>
    <t>T-kus pre napojenie rozvodu prízemia 22/22/22</t>
  </si>
  <si>
    <t>-41456611</t>
  </si>
  <si>
    <t>Predb. cena</t>
  </si>
  <si>
    <t>Prechodka uhlíková oceľ-plasthliník</t>
  </si>
  <si>
    <t>1665558613</t>
  </si>
  <si>
    <t>Úprava na potrubí spiatočky pod kotlom</t>
  </si>
  <si>
    <t>-1053105236</t>
  </si>
  <si>
    <t>D4</t>
  </si>
  <si>
    <t>ROZVOD PLASTHLINÍK HERZ</t>
  </si>
  <si>
    <t>3 D260 06</t>
  </si>
  <si>
    <t>Predizolovaná plasthliníková rúrka 26x3</t>
  </si>
  <si>
    <t>-708895378</t>
  </si>
  <si>
    <t>P 7126 00</t>
  </si>
  <si>
    <t>Kolená 90° 26x3</t>
  </si>
  <si>
    <t>-1279476700</t>
  </si>
  <si>
    <t>3 D160 06</t>
  </si>
  <si>
    <t>Predizolovaná plasthliníková rúrka 16x2</t>
  </si>
  <si>
    <t>1854202777</t>
  </si>
  <si>
    <t>P 721600</t>
  </si>
  <si>
    <t>T - kus 16/16/16</t>
  </si>
  <si>
    <t>-1034416126</t>
  </si>
  <si>
    <t>73319-1301</t>
  </si>
  <si>
    <t>Tlakové skúšky do DN 50</t>
  </si>
  <si>
    <t>1586065176</t>
  </si>
  <si>
    <t>1 8531 06</t>
  </si>
  <si>
    <t>Tyčový rozdeľovač 6 okruhový - 1"</t>
  </si>
  <si>
    <t>-350960636</t>
  </si>
  <si>
    <t>1 8569 15</t>
  </si>
  <si>
    <t>šírka 750 mm - SD 5</t>
  </si>
  <si>
    <t>1820601775</t>
  </si>
  <si>
    <t>1 6098 03</t>
  </si>
  <si>
    <t>Šrúbenie svorkové</t>
  </si>
  <si>
    <t>-1457020591</t>
  </si>
  <si>
    <t>1 8545 02</t>
  </si>
  <si>
    <t>Uzatváracie viečko na rozdeľovač 8531</t>
  </si>
  <si>
    <t>pár</t>
  </si>
  <si>
    <t>-1268124425</t>
  </si>
  <si>
    <t>P 7016 00</t>
  </si>
  <si>
    <t>Spojky 16x2</t>
  </si>
  <si>
    <t>-598983867</t>
  </si>
  <si>
    <t>Predb.cena.2</t>
  </si>
  <si>
    <t>Ostatné tvarovky - kolená, prechodky, spojky</t>
  </si>
  <si>
    <t>995765519</t>
  </si>
  <si>
    <t>Predb. Cena.1</t>
  </si>
  <si>
    <t>Montáž pol 17-20</t>
  </si>
  <si>
    <t>2128337159</t>
  </si>
  <si>
    <t>Montáž plastového rozvodu, uhlík.oceľ</t>
  </si>
  <si>
    <t>-869918430</t>
  </si>
  <si>
    <t>Predb.cena.3</t>
  </si>
  <si>
    <t xml:space="preserve">Nešpecifikovaný materiál  / príchytky, skrutky /</t>
  </si>
  <si>
    <t>-440185040</t>
  </si>
  <si>
    <t>D8</t>
  </si>
  <si>
    <t>SÚVISIACE S VEDENÍM ROZVODOV ÚK</t>
  </si>
  <si>
    <t>Porov.cena</t>
  </si>
  <si>
    <t>Rezanie drážok pre vedenie rozvodov a vysekanie ryhy 70x100 mm</t>
  </si>
  <si>
    <t>-980347163</t>
  </si>
  <si>
    <t>Predb. cena.2</t>
  </si>
  <si>
    <t>Demontážne celého systému ÚK</t>
  </si>
  <si>
    <t>1830949287</t>
  </si>
  <si>
    <t>04 - Elektroinštalácia</t>
  </si>
  <si>
    <t>D11 - Dozbrojenie HR</t>
  </si>
  <si>
    <t>D12 - Rozvádzač R-AC</t>
  </si>
  <si>
    <t>D13 - Rozvádzač R-DC</t>
  </si>
  <si>
    <t>D14 - Hlavné prvky FVE</t>
  </si>
  <si>
    <t>D15 - Nosné konštrukcie</t>
  </si>
  <si>
    <t>D16 - Káble a vodiče</t>
  </si>
  <si>
    <t>D17 - Káblové trasy</t>
  </si>
  <si>
    <t>D18 - Inštalačný materiál</t>
  </si>
  <si>
    <t>D19 - Výmena svietidiel v SO02-105 Lupienkáreň</t>
  </si>
  <si>
    <t>D2 - Rozvádzač RS108</t>
  </si>
  <si>
    <t>D3 - SVIETIDLÁ</t>
  </si>
  <si>
    <t>D4 - ELEKTRICKÉ PRÍSTROJE</t>
  </si>
  <si>
    <t>D5 - KÁBLE A VODIČE</t>
  </si>
  <si>
    <t>D6 - INŠTALAČNÝ MATERIÁL</t>
  </si>
  <si>
    <t>D7 - DEMONTÁŽ</t>
  </si>
  <si>
    <t>D8 - INÉ PRÁCE</t>
  </si>
  <si>
    <t>D9 - Vedlajšie rozpočtové náklady</t>
  </si>
  <si>
    <t>D11</t>
  </si>
  <si>
    <t>Dozbrojenie HR</t>
  </si>
  <si>
    <t>Pol67</t>
  </si>
  <si>
    <t>Merací transformátor prúdu, X/y A, 10VA, tr. Pr. 0,5</t>
  </si>
  <si>
    <t>444343003</t>
  </si>
  <si>
    <t>Pol68</t>
  </si>
  <si>
    <t>Smartmeter, 3x230V, X/xA (mV), 4Q pre nepriame meranie, MID</t>
  </si>
  <si>
    <t>-1975387664</t>
  </si>
  <si>
    <t>Pol69</t>
  </si>
  <si>
    <t>Poistkový odpínač 3P, 10x38, OPVP10-3</t>
  </si>
  <si>
    <t>-669856818</t>
  </si>
  <si>
    <t>Pol70</t>
  </si>
  <si>
    <t>Poistka valcová 10x38, 0,5A gG</t>
  </si>
  <si>
    <t>239076883</t>
  </si>
  <si>
    <t>71</t>
  </si>
  <si>
    <t>Pol71</t>
  </si>
  <si>
    <t>Poistkový odpínač 3P, 22x58, OPVP22-3</t>
  </si>
  <si>
    <t>-2076962021</t>
  </si>
  <si>
    <t>72</t>
  </si>
  <si>
    <t>Pol72</t>
  </si>
  <si>
    <t>Poistka valcová 22x58, 80A gG</t>
  </si>
  <si>
    <t>1239928576</t>
  </si>
  <si>
    <t>73</t>
  </si>
  <si>
    <t>Pol73</t>
  </si>
  <si>
    <t>Poistka valcová 22x58, 63A gG</t>
  </si>
  <si>
    <t>1559022830</t>
  </si>
  <si>
    <t>74</t>
  </si>
  <si>
    <t>Pol74</t>
  </si>
  <si>
    <t>Prepäťová ochrana RS-485</t>
  </si>
  <si>
    <t>400143975</t>
  </si>
  <si>
    <t>75</t>
  </si>
  <si>
    <t>Pol75</t>
  </si>
  <si>
    <t>Svorka radová do 1,5 mm2 s príslušenstvom</t>
  </si>
  <si>
    <t>-1423565780</t>
  </si>
  <si>
    <t>76</t>
  </si>
  <si>
    <t>Pol76</t>
  </si>
  <si>
    <t>Svorka radová do 35 mm2 s príslušenstvom</t>
  </si>
  <si>
    <t>-902172897</t>
  </si>
  <si>
    <t>77</t>
  </si>
  <si>
    <t>Pol77</t>
  </si>
  <si>
    <t>Hlavná uzemňovacia svorka</t>
  </si>
  <si>
    <t>-385293753</t>
  </si>
  <si>
    <t>78</t>
  </si>
  <si>
    <t>Pol78</t>
  </si>
  <si>
    <t>Zbernica N+PE, 100A</t>
  </si>
  <si>
    <t>1401245838</t>
  </si>
  <si>
    <t>79</t>
  </si>
  <si>
    <t>Pol79</t>
  </si>
  <si>
    <t>Prepojovacie vodiče</t>
  </si>
  <si>
    <t>set</t>
  </si>
  <si>
    <t>577306474</t>
  </si>
  <si>
    <t>80</t>
  </si>
  <si>
    <t>Pol80</t>
  </si>
  <si>
    <t>Pomocný, spojovací, drobný a označovací materiál</t>
  </si>
  <si>
    <t>-2121891838</t>
  </si>
  <si>
    <t>81</t>
  </si>
  <si>
    <t>Pol81</t>
  </si>
  <si>
    <t>Montáž výzbroje do exist. rozvádzača</t>
  </si>
  <si>
    <t>1148582434</t>
  </si>
  <si>
    <t>82</t>
  </si>
  <si>
    <t>Pol82</t>
  </si>
  <si>
    <t>Čiastkový protokol o funkčnej skúške, prehlásenie o zhode</t>
  </si>
  <si>
    <t>827156068</t>
  </si>
  <si>
    <t>D12</t>
  </si>
  <si>
    <t>Rozvádzač R-AC</t>
  </si>
  <si>
    <t>83</t>
  </si>
  <si>
    <t>Pol83</t>
  </si>
  <si>
    <t xml:space="preserve">Oceľoplechová rozvádzačoá skriňa  800x800x250 mm, s montážnym panelom, nástenné prevedenie, IP43,  komplet</t>
  </si>
  <si>
    <t>1905334173</t>
  </si>
  <si>
    <t>84</t>
  </si>
  <si>
    <t>-858879538</t>
  </si>
  <si>
    <t>85</t>
  </si>
  <si>
    <t>Pol84</t>
  </si>
  <si>
    <t>Zbernica L1, L2, L3, N, PE, 100A</t>
  </si>
  <si>
    <t>-1430889918</t>
  </si>
  <si>
    <t>86</t>
  </si>
  <si>
    <t>Pol85</t>
  </si>
  <si>
    <t>Hlavný istič, 3P, B80/3, 10kA</t>
  </si>
  <si>
    <t>-92602762</t>
  </si>
  <si>
    <t>87</t>
  </si>
  <si>
    <t>Pol86</t>
  </si>
  <si>
    <t>Istič, 1P, B10/1, 10kA</t>
  </si>
  <si>
    <t>516557883</t>
  </si>
  <si>
    <t>88</t>
  </si>
  <si>
    <t>Pol87</t>
  </si>
  <si>
    <t>Istič, 3P, B25/3, 10kA</t>
  </si>
  <si>
    <t>703547959</t>
  </si>
  <si>
    <t>89</t>
  </si>
  <si>
    <t>Pol88</t>
  </si>
  <si>
    <t>Istič, 3P, B63/3, 10kA</t>
  </si>
  <si>
    <t>1944079433</t>
  </si>
  <si>
    <t>90</t>
  </si>
  <si>
    <t>Pol89</t>
  </si>
  <si>
    <t xml:space="preserve">Prepäťová  ochrana SPD 4P typu T1+T2, Un=230VAC,  In (8/20µs) = 30kA, Imax (8/20µs)  = 60kA</t>
  </si>
  <si>
    <t>1218439430</t>
  </si>
  <si>
    <t>91</t>
  </si>
  <si>
    <t>Pol90</t>
  </si>
  <si>
    <t>Poistkový odpínač 1P, 10x38, OPVP10-1</t>
  </si>
  <si>
    <t>-119506470</t>
  </si>
  <si>
    <t>92</t>
  </si>
  <si>
    <t>484248819</t>
  </si>
  <si>
    <t>93</t>
  </si>
  <si>
    <t>Pol91</t>
  </si>
  <si>
    <t>Poistka valcová 10x38, 2A gG</t>
  </si>
  <si>
    <t>1050357939</t>
  </si>
  <si>
    <t>94</t>
  </si>
  <si>
    <t>Pol92</t>
  </si>
  <si>
    <t>Sieťová ochrana, HRN-100</t>
  </si>
  <si>
    <t>188630281</t>
  </si>
  <si>
    <t>95</t>
  </si>
  <si>
    <t>Pol93</t>
  </si>
  <si>
    <t>Stýkač, 3P, 80A-AC3, ovl. 230VAC, 1NC, 1NO</t>
  </si>
  <si>
    <t>2128857998</t>
  </si>
  <si>
    <t>96</t>
  </si>
  <si>
    <t>Pol94</t>
  </si>
  <si>
    <t>Svorka radová do 10 mm2 s príslušenstvom</t>
  </si>
  <si>
    <t>1382989715</t>
  </si>
  <si>
    <t>97</t>
  </si>
  <si>
    <t>Pol95</t>
  </si>
  <si>
    <t>-294507178</t>
  </si>
  <si>
    <t>98</t>
  </si>
  <si>
    <t>Pol96</t>
  </si>
  <si>
    <t>-1837439970</t>
  </si>
  <si>
    <t>Pol15</t>
  </si>
  <si>
    <t>Výroba rozvádzača</t>
  </si>
  <si>
    <t>2020917398</t>
  </si>
  <si>
    <t>100</t>
  </si>
  <si>
    <t>Pol16</t>
  </si>
  <si>
    <t>Protokol o funkčnej skúške, prehlásenie o zhode</t>
  </si>
  <si>
    <t>-1810383273</t>
  </si>
  <si>
    <t>101</t>
  </si>
  <si>
    <t>Pol17</t>
  </si>
  <si>
    <t>Montáž rozvádzača</t>
  </si>
  <si>
    <t>689607913</t>
  </si>
  <si>
    <t>D13</t>
  </si>
  <si>
    <t>Rozvádzač R-DC</t>
  </si>
  <si>
    <t>102</t>
  </si>
  <si>
    <t>Pol97</t>
  </si>
  <si>
    <t xml:space="preserve">Oceľoplechová rozvádzačá skriňa  800x600x250 mm, s montážnym panelom, nástenné prevedenie, IP66,  komplet</t>
  </si>
  <si>
    <t>940930140</t>
  </si>
  <si>
    <t>103</t>
  </si>
  <si>
    <t>Pol98</t>
  </si>
  <si>
    <t>Poistkový odpínač 2P, 10x38, DC1000V, PCF10 DC-2P</t>
  </si>
  <si>
    <t>-1876234540</t>
  </si>
  <si>
    <t>104</t>
  </si>
  <si>
    <t>Pol99</t>
  </si>
  <si>
    <t>Poistka valcová 10x38, 16A gPV</t>
  </si>
  <si>
    <t>-1396374362</t>
  </si>
  <si>
    <t>105</t>
  </si>
  <si>
    <t>Pol100</t>
  </si>
  <si>
    <t xml:space="preserve">Prepäťová  ochrana SPD PV, T1+T2, Un=1000VDC,  In (8/20µs) = 30kA, Imax (8/20µs)  = 60kA</t>
  </si>
  <si>
    <t>1329357536</t>
  </si>
  <si>
    <t>106</t>
  </si>
  <si>
    <t>Pol101</t>
  </si>
  <si>
    <t>DC odpínač 600VDC/16A, 4P, 250VDC/modul</t>
  </si>
  <si>
    <t>-315311967</t>
  </si>
  <si>
    <t>107</t>
  </si>
  <si>
    <t>-1883580392</t>
  </si>
  <si>
    <t>108</t>
  </si>
  <si>
    <t>1214250012</t>
  </si>
  <si>
    <t>109</t>
  </si>
  <si>
    <t>138781429</t>
  </si>
  <si>
    <t>112</t>
  </si>
  <si>
    <t>Pol102</t>
  </si>
  <si>
    <t>Montáž rozvádzača s nosnou konštrukciou</t>
  </si>
  <si>
    <t>139274830</t>
  </si>
  <si>
    <t>110</t>
  </si>
  <si>
    <t>1492820545</t>
  </si>
  <si>
    <t>111</t>
  </si>
  <si>
    <t>974638138</t>
  </si>
  <si>
    <t>D14</t>
  </si>
  <si>
    <t>Hlavné prvky FVE</t>
  </si>
  <si>
    <t>113</t>
  </si>
  <si>
    <t>Pol103</t>
  </si>
  <si>
    <t>Striedač - Solax X3 hybrid 10.0D</t>
  </si>
  <si>
    <t>1180356550</t>
  </si>
  <si>
    <t>114</t>
  </si>
  <si>
    <t>Pol104</t>
  </si>
  <si>
    <t>FV panely - München Energieprodukte, typ: MSMD375M6-60</t>
  </si>
  <si>
    <t>1120329464</t>
  </si>
  <si>
    <t>D15</t>
  </si>
  <si>
    <t>Nosné konštrukcie</t>
  </si>
  <si>
    <t>115</t>
  </si>
  <si>
    <t>Pol105</t>
  </si>
  <si>
    <t>Nosná univerzálna konštrukcia FV panelov na šikmú strechu, pre dva FV panely</t>
  </si>
  <si>
    <t>-1645673614</t>
  </si>
  <si>
    <t>116</t>
  </si>
  <si>
    <t>Pol106</t>
  </si>
  <si>
    <t>Nosná konštrukcia (rám) rozvádzača</t>
  </si>
  <si>
    <t>39307334</t>
  </si>
  <si>
    <t>D16</t>
  </si>
  <si>
    <t>Káble a vodiče</t>
  </si>
  <si>
    <t>117</t>
  </si>
  <si>
    <t>Pol107</t>
  </si>
  <si>
    <t>1x SOLARFLEX 1x6 mm2</t>
  </si>
  <si>
    <t>-744858961</t>
  </si>
  <si>
    <t>118</t>
  </si>
  <si>
    <t>Pol108</t>
  </si>
  <si>
    <t>N2XH-O 2x1 F180/E90, B2ca,s1,d1,a1</t>
  </si>
  <si>
    <t>683525821</t>
  </si>
  <si>
    <t>119</t>
  </si>
  <si>
    <t>Pol109</t>
  </si>
  <si>
    <t>N2XH-J 5x35, B2ca,s1,d1,a1</t>
  </si>
  <si>
    <t>-1929907496</t>
  </si>
  <si>
    <t>121</t>
  </si>
  <si>
    <t>Pol110</t>
  </si>
  <si>
    <t>STP 4x2xAWG23, CAT6, LSOH, B2ca,s1,d1,a1</t>
  </si>
  <si>
    <t>-945054439</t>
  </si>
  <si>
    <t>123</t>
  </si>
  <si>
    <t>Pol111</t>
  </si>
  <si>
    <t>H07Z-K 16 zž, B2ca,s1,d1,a1</t>
  </si>
  <si>
    <t>1974791005</t>
  </si>
  <si>
    <t>124</t>
  </si>
  <si>
    <t>Pol112</t>
  </si>
  <si>
    <t>H07Z-K 6 zž, B2ca,s1,d1,a1</t>
  </si>
  <si>
    <t>-547035507</t>
  </si>
  <si>
    <t>125</t>
  </si>
  <si>
    <t>Pol113</t>
  </si>
  <si>
    <t>CYA 16 zž</t>
  </si>
  <si>
    <t>2007114211</t>
  </si>
  <si>
    <t>120</t>
  </si>
  <si>
    <t>Pol44</t>
  </si>
  <si>
    <t>N2XH-J 5x6, B2ca,s1,d1,a1</t>
  </si>
  <si>
    <t>-1727722471</t>
  </si>
  <si>
    <t>122</t>
  </si>
  <si>
    <t>Pol47</t>
  </si>
  <si>
    <t>H07Z-K 25 zž, B2ca,s1,d1,a1</t>
  </si>
  <si>
    <t>-1443362270</t>
  </si>
  <si>
    <t>D17</t>
  </si>
  <si>
    <t>Káblové trasy</t>
  </si>
  <si>
    <t>126</t>
  </si>
  <si>
    <t>Pol114</t>
  </si>
  <si>
    <t>Drôtený káblový žľab Z150/50 ( vrátane krytov a podpier)</t>
  </si>
  <si>
    <t>1023465552</t>
  </si>
  <si>
    <t>127</t>
  </si>
  <si>
    <t>Pol115</t>
  </si>
  <si>
    <t>Zväzkový držiak malý (15FS)</t>
  </si>
  <si>
    <t>-968456577</t>
  </si>
  <si>
    <t>128</t>
  </si>
  <si>
    <t>Pol116</t>
  </si>
  <si>
    <t>Zväzkový držiak stredný (30FS)</t>
  </si>
  <si>
    <t>-79580981</t>
  </si>
  <si>
    <t>129</t>
  </si>
  <si>
    <t>Pol117</t>
  </si>
  <si>
    <t>Skrutková kotva pre zväzkový držiak</t>
  </si>
  <si>
    <t>454407224</t>
  </si>
  <si>
    <t>130</t>
  </si>
  <si>
    <t>Pol118</t>
  </si>
  <si>
    <t>UV stabilná ohybná chránička Ø20</t>
  </si>
  <si>
    <t>1879129798</t>
  </si>
  <si>
    <t>131</t>
  </si>
  <si>
    <t>Pol119</t>
  </si>
  <si>
    <t>UV stabilná ohybná chránička Ø32</t>
  </si>
  <si>
    <t>-1255243145</t>
  </si>
  <si>
    <t>132</t>
  </si>
  <si>
    <t>Pol120</t>
  </si>
  <si>
    <t>Uzemňovací materiál na káblový žľab</t>
  </si>
  <si>
    <t>991156283</t>
  </si>
  <si>
    <t>D18</t>
  </si>
  <si>
    <t>Inštalačný materiál</t>
  </si>
  <si>
    <t>133</t>
  </si>
  <si>
    <t>Pol121</t>
  </si>
  <si>
    <t>Koncovka MC4 4/6mm (pár= 1x kladný pól, 1x záporný pól)</t>
  </si>
  <si>
    <t>389778932</t>
  </si>
  <si>
    <t>134</t>
  </si>
  <si>
    <t>Pol122</t>
  </si>
  <si>
    <t>1585636385</t>
  </si>
  <si>
    <t>135</t>
  </si>
  <si>
    <t>Pol123</t>
  </si>
  <si>
    <t>Káblový priechodka cez strechu do 160 mm + príslušenstvo</t>
  </si>
  <si>
    <t>-2081315587</t>
  </si>
  <si>
    <t>136</t>
  </si>
  <si>
    <t>Pol124</t>
  </si>
  <si>
    <t>Hlava rozdel. kab. 1kV, 5žíl, 5x 25-35</t>
  </si>
  <si>
    <t>1349590404</t>
  </si>
  <si>
    <t>137</t>
  </si>
  <si>
    <t>Pol125</t>
  </si>
  <si>
    <t>Protipožiarna upchávka</t>
  </si>
  <si>
    <t>-162320810</t>
  </si>
  <si>
    <t>138</t>
  </si>
  <si>
    <t>-1157173631</t>
  </si>
  <si>
    <t>139</t>
  </si>
  <si>
    <t>1156383987</t>
  </si>
  <si>
    <t>D19</t>
  </si>
  <si>
    <t>Výmena svietidiel v SO02-105 Lupienkáreň</t>
  </si>
  <si>
    <t>150</t>
  </si>
  <si>
    <t>Pol131</t>
  </si>
  <si>
    <t>Demontáž svietidiel</t>
  </si>
  <si>
    <t>-92297125</t>
  </si>
  <si>
    <t>151</t>
  </si>
  <si>
    <t>Pol132</t>
  </si>
  <si>
    <t>Montážna plošina</t>
  </si>
  <si>
    <t>-1255063497</t>
  </si>
  <si>
    <t>153</t>
  </si>
  <si>
    <t>-1489444896</t>
  </si>
  <si>
    <t>152</t>
  </si>
  <si>
    <t>Pol133</t>
  </si>
  <si>
    <t>Svietidlo InLED PT 30W, 4000K, 3920lm</t>
  </si>
  <si>
    <t>186280428</t>
  </si>
  <si>
    <t>Rozvádzač RS108</t>
  </si>
  <si>
    <t>Pol1</t>
  </si>
  <si>
    <t xml:space="preserve">Oceľoplechová modulová rozvádzačová skriňa (DBO) 770x588x96 mm, 92 modulov, zapustené prevedenie, IP40/20,  komplet</t>
  </si>
  <si>
    <t>1595400920</t>
  </si>
  <si>
    <t>Pol10</t>
  </si>
  <si>
    <t>1873933247</t>
  </si>
  <si>
    <t>Pol11</t>
  </si>
  <si>
    <t>Zbern. hrebene 3P, 80A, 1m</t>
  </si>
  <si>
    <t>736167072</t>
  </si>
  <si>
    <t>Pol12</t>
  </si>
  <si>
    <t>Mostík N/11</t>
  </si>
  <si>
    <t>709615786</t>
  </si>
  <si>
    <t>Pol13</t>
  </si>
  <si>
    <t>202899283</t>
  </si>
  <si>
    <t>Pol14</t>
  </si>
  <si>
    <t>189931016</t>
  </si>
  <si>
    <t>-2104235366</t>
  </si>
  <si>
    <t>2099521646</t>
  </si>
  <si>
    <t>-808978470</t>
  </si>
  <si>
    <t>Pol2</t>
  </si>
  <si>
    <t>Hlavný istič, 3P, B50/3, 10kA</t>
  </si>
  <si>
    <t>-1740507140</t>
  </si>
  <si>
    <t>Pol3</t>
  </si>
  <si>
    <t>-795564168</t>
  </si>
  <si>
    <t>Pol4</t>
  </si>
  <si>
    <t>Zbernica L1, L2, L3, N, PE, 80A</t>
  </si>
  <si>
    <t>-1338918284</t>
  </si>
  <si>
    <t>Pol5</t>
  </si>
  <si>
    <t>Prúdový chránič 4P, 63A, 30mA, 10kA</t>
  </si>
  <si>
    <t>1504405049</t>
  </si>
  <si>
    <t>Pol6</t>
  </si>
  <si>
    <t>Prúdový chránič 4P, B32A, 30mA, 10kA</t>
  </si>
  <si>
    <t>1862753718</t>
  </si>
  <si>
    <t>Pol7</t>
  </si>
  <si>
    <t>-632464131</t>
  </si>
  <si>
    <t>Pol8</t>
  </si>
  <si>
    <t>Istič, 1P, B16/1, 10kA</t>
  </si>
  <si>
    <t>2095857322</t>
  </si>
  <si>
    <t>Pol9</t>
  </si>
  <si>
    <t>Svorka radová do 4 mm2 s príslušenstvom</t>
  </si>
  <si>
    <t>-46705079</t>
  </si>
  <si>
    <t>SVIETIDLÁ</t>
  </si>
  <si>
    <t>Pol18</t>
  </si>
  <si>
    <t>SVIETIDLO LED - IP54, 30W, 3720 lm, 4000K (TREVOS Linea 1,4ft 4400/840)</t>
  </si>
  <si>
    <t>-718875668</t>
  </si>
  <si>
    <t>Pol19</t>
  </si>
  <si>
    <t>SVIETIDLO LED - IP54, 18W, 2240lm, 4000K (TREVOS Linea 2600/840)</t>
  </si>
  <si>
    <t>-12036008</t>
  </si>
  <si>
    <t>Pol20</t>
  </si>
  <si>
    <t>SVIETIDLO LED - IP66, 9W, 1260lm, 4000K (TREVOS Prima LED 1,2ft VP 1300/840)</t>
  </si>
  <si>
    <t>-937222689</t>
  </si>
  <si>
    <t>Pol21</t>
  </si>
  <si>
    <t>SVIETIDLO LED - IP66, 30W, 3920lm, 4000K (TREVOS Prima LED 1,4ft PC 4400/840)</t>
  </si>
  <si>
    <t>-1247187981</t>
  </si>
  <si>
    <t>Pol22</t>
  </si>
  <si>
    <t>SVIETIDLO LED - IP54, 16W, 1980lm, 4000K (TREVOS Linea round 2500/840)</t>
  </si>
  <si>
    <t>2055905016</t>
  </si>
  <si>
    <t>Pol23</t>
  </si>
  <si>
    <t>SVIETIDLO LED - IP54, 24W, 2840lm, 4000K (TREVOS Linea round 3600/840)</t>
  </si>
  <si>
    <t>1869258731</t>
  </si>
  <si>
    <t>Pol24</t>
  </si>
  <si>
    <t>SVIETIDLO LED SO SENZOROM - IP54, 16W, 1980lm, 4000K (TREVOS Linea round 2500/840)</t>
  </si>
  <si>
    <t>170889396</t>
  </si>
  <si>
    <t>Pol25</t>
  </si>
  <si>
    <t>SVIETIDLO LED SO SENZOROM - IP54, 24W, 2840lm, 4000K (TREVOS Linea round 3600/840)</t>
  </si>
  <si>
    <t>-1824948011</t>
  </si>
  <si>
    <t>Pol26</t>
  </si>
  <si>
    <t>SVIETIDLO LED NÁSTENNÉ VONKAJŠIE, 20W, IP54</t>
  </si>
  <si>
    <t>833451202</t>
  </si>
  <si>
    <t>Pol27</t>
  </si>
  <si>
    <t xml:space="preserve">Piktogramové jednostranné svietidlo prisadené na stenu,  LED, 230VAC, IP65, 2,0W, 150lm, autotest, 1 hod., (TREVOS HELIOS LED 102 M1hAt SE)</t>
  </si>
  <si>
    <t>1189427326</t>
  </si>
  <si>
    <t>Pol28</t>
  </si>
  <si>
    <t>Bezpečnostné prisadené/závesené svietidlo so vstavaným akumulátorom LED, IP44, 3,0W, 370lm, asymetrická optika pre únikové cesty, AWEX, AXNR/3W/3W/CB/ADP</t>
  </si>
  <si>
    <t>1641752417</t>
  </si>
  <si>
    <t>ELEKTRICKÉ PRÍSTROJE</t>
  </si>
  <si>
    <t>Pol29</t>
  </si>
  <si>
    <t>SENZOR POHYBU, 10A/230V, smerový, IP44, DOSAH MIN. 6m</t>
  </si>
  <si>
    <t>-217078669</t>
  </si>
  <si>
    <t>Pol30</t>
  </si>
  <si>
    <t xml:space="preserve">ZÁSUVKA  ZAPUSTENÁ, 16A/230V, IP20, komplet</t>
  </si>
  <si>
    <t>-1512371094</t>
  </si>
  <si>
    <t>Pol31</t>
  </si>
  <si>
    <t>ZÁSUVKA ZAPUSTENÁ, 16A/230V, IP44, komplet</t>
  </si>
  <si>
    <t>2069093353</t>
  </si>
  <si>
    <t>Pol32</t>
  </si>
  <si>
    <t>ZÁSUVKA TROJFÁZOVÁ, 32A/400V, IP44, P5</t>
  </si>
  <si>
    <t>-1147262150</t>
  </si>
  <si>
    <t>Pol33</t>
  </si>
  <si>
    <t>SPÍNAČ Č.1, ZAPUSTENÝ, 10A/230V IP20, komplet</t>
  </si>
  <si>
    <t>-1761243330</t>
  </si>
  <si>
    <t>Pol34</t>
  </si>
  <si>
    <t>SPÍNAČ Č.1, ZAPUSTENÝ, 10A/230V IP44, komplet</t>
  </si>
  <si>
    <t>-1935873914</t>
  </si>
  <si>
    <t>Pol35</t>
  </si>
  <si>
    <t>SPÍNAČ Č.5, ZAPUSTENÝ, 10A/230V IP20, komplet</t>
  </si>
  <si>
    <t>-816241026</t>
  </si>
  <si>
    <t>Pol36</t>
  </si>
  <si>
    <t>SPÍNAČ Č.6, ZAPUSTENÝ, 10A/230V IP20, komplet</t>
  </si>
  <si>
    <t>-1653459256</t>
  </si>
  <si>
    <t>Pol37</t>
  </si>
  <si>
    <t>SPÍNAČ Č.5b (6+6), ZAPUSTENÝ, 10A/230V IP20, komplet</t>
  </si>
  <si>
    <t>-29117467</t>
  </si>
  <si>
    <t>Pol38</t>
  </si>
  <si>
    <t>SPÍNAČ Č.7, ZAPUSTENÝ, 10A/230V IP20, komplet</t>
  </si>
  <si>
    <t>-1135697991</t>
  </si>
  <si>
    <t>Pol39</t>
  </si>
  <si>
    <t>Zapojenie ventilátora</t>
  </si>
  <si>
    <t>-1786823640</t>
  </si>
  <si>
    <t>D5</t>
  </si>
  <si>
    <t>KÁBLE A VODIČE</t>
  </si>
  <si>
    <t>Pol40</t>
  </si>
  <si>
    <t>N2XH-J 3x1,5, B2ca,s1,d1,a1</t>
  </si>
  <si>
    <t>327749913</t>
  </si>
  <si>
    <t>Pol41</t>
  </si>
  <si>
    <t>N2XH-J 5x1,5, B2ca,s1,d1,a1</t>
  </si>
  <si>
    <t>1718589358</t>
  </si>
  <si>
    <t>Pol42</t>
  </si>
  <si>
    <t>N2XH-J 7x1,5, B2ca,s1,d1,a1</t>
  </si>
  <si>
    <t>-706097373</t>
  </si>
  <si>
    <t>Pol43</t>
  </si>
  <si>
    <t>N2XH-J 3x2,5, B2ca,s1,d1,a1</t>
  </si>
  <si>
    <t>-314075275</t>
  </si>
  <si>
    <t>-690173596</t>
  </si>
  <si>
    <t>Pol45</t>
  </si>
  <si>
    <t>N2XH-J 5x25, B2ca,s1,d1,a1</t>
  </si>
  <si>
    <t>1836655499</t>
  </si>
  <si>
    <t>Pol46</t>
  </si>
  <si>
    <t>H07Z-K 4 zž, B2ca,s1,d1,a1</t>
  </si>
  <si>
    <t>1786011832</t>
  </si>
  <si>
    <t>1550839304</t>
  </si>
  <si>
    <t>INŠTALAČNÝ MATERIÁL</t>
  </si>
  <si>
    <t>Pol48</t>
  </si>
  <si>
    <t>Inštalačná krabica pod omietku, hĺbka 60mm</t>
  </si>
  <si>
    <t>1186504973</t>
  </si>
  <si>
    <t>Pol49</t>
  </si>
  <si>
    <t>376316106</t>
  </si>
  <si>
    <t>Pol50</t>
  </si>
  <si>
    <t>Svorka WAGO 5x1-2,5</t>
  </si>
  <si>
    <t>638836896</t>
  </si>
  <si>
    <t>Pol51</t>
  </si>
  <si>
    <t>-796494918</t>
  </si>
  <si>
    <t>Pol52</t>
  </si>
  <si>
    <t>Doplnkové ochr. pospojovanie vrátane vodičov a svoriek</t>
  </si>
  <si>
    <t>213246587</t>
  </si>
  <si>
    <t>Pol53</t>
  </si>
  <si>
    <t>Sádra</t>
  </si>
  <si>
    <t>kg</t>
  </si>
  <si>
    <t>-1893665202</t>
  </si>
  <si>
    <t>Pol54</t>
  </si>
  <si>
    <t>Vysekanie otvoru do muriva pre rozvádzač</t>
  </si>
  <si>
    <t>-1982311652</t>
  </si>
  <si>
    <t>Pol55</t>
  </si>
  <si>
    <t>Prierazy otvorov do 100 cm2</t>
  </si>
  <si>
    <t>-81064582</t>
  </si>
  <si>
    <t>Pol56</t>
  </si>
  <si>
    <t>Vysekanie rýh pre káble do muriva</t>
  </si>
  <si>
    <t>-395157480</t>
  </si>
  <si>
    <t>Pol57</t>
  </si>
  <si>
    <t>Ukončenie káblov</t>
  </si>
  <si>
    <t>-1102379743</t>
  </si>
  <si>
    <t>D7</t>
  </si>
  <si>
    <t>DEMONTÁŽ</t>
  </si>
  <si>
    <t>146</t>
  </si>
  <si>
    <t>Pol127</t>
  </si>
  <si>
    <t>Demontáž materiálov v HR</t>
  </si>
  <si>
    <t>-76342382</t>
  </si>
  <si>
    <t>Pol58</t>
  </si>
  <si>
    <t>Demontáž materiálov</t>
  </si>
  <si>
    <t>-862077311</t>
  </si>
  <si>
    <t>INÉ PRÁCE</t>
  </si>
  <si>
    <t>140</t>
  </si>
  <si>
    <t>Pol126</t>
  </si>
  <si>
    <t>Montáž mimo káblov a rozvádzačov</t>
  </si>
  <si>
    <t>-1051094267</t>
  </si>
  <si>
    <t>Pol59</t>
  </si>
  <si>
    <t>Koordinačná činnosť a zabezpečenie staveniska</t>
  </si>
  <si>
    <t>1184485528</t>
  </si>
  <si>
    <t>141</t>
  </si>
  <si>
    <t>548408703</t>
  </si>
  <si>
    <t>Pol60</t>
  </si>
  <si>
    <t>Individuálne, predkomplexné a komplexné skúšky</t>
  </si>
  <si>
    <t>-343446976</t>
  </si>
  <si>
    <t>142</t>
  </si>
  <si>
    <t>1159469168</t>
  </si>
  <si>
    <t>Pol61</t>
  </si>
  <si>
    <t>Odborná prehliadka a skúška (OPaOS)</t>
  </si>
  <si>
    <t>-1984121708</t>
  </si>
  <si>
    <t>143</t>
  </si>
  <si>
    <t>-1744087291</t>
  </si>
  <si>
    <t>Pol62</t>
  </si>
  <si>
    <t>Projekt skutočnej realizácie</t>
  </si>
  <si>
    <t>-226093718</t>
  </si>
  <si>
    <t>144</t>
  </si>
  <si>
    <t>1162102935</t>
  </si>
  <si>
    <t>Pol63</t>
  </si>
  <si>
    <t>Pomocné montážne práce</t>
  </si>
  <si>
    <t>-1629157433</t>
  </si>
  <si>
    <t>145</t>
  </si>
  <si>
    <t>368920914</t>
  </si>
  <si>
    <t>D9</t>
  </si>
  <si>
    <t>Vedlajšie rozpočtové náklady</t>
  </si>
  <si>
    <t>147</t>
  </si>
  <si>
    <t>Pol128</t>
  </si>
  <si>
    <t>PPV</t>
  </si>
  <si>
    <t>147662375</t>
  </si>
  <si>
    <t>148</t>
  </si>
  <si>
    <t>Pol129</t>
  </si>
  <si>
    <t>Podružný materiál</t>
  </si>
  <si>
    <t>-400731633</t>
  </si>
  <si>
    <t>149</t>
  </si>
  <si>
    <t>Pol130</t>
  </si>
  <si>
    <t>Doprava materiálu</t>
  </si>
  <si>
    <t>1718957202</t>
  </si>
  <si>
    <t>154</t>
  </si>
  <si>
    <t>Pol134</t>
  </si>
  <si>
    <t>-19869690</t>
  </si>
  <si>
    <t>155</t>
  </si>
  <si>
    <t>Pol135</t>
  </si>
  <si>
    <t>1224705500</t>
  </si>
  <si>
    <t>156</t>
  </si>
  <si>
    <t>Pol136</t>
  </si>
  <si>
    <t>1967493616</t>
  </si>
  <si>
    <t>Pol64</t>
  </si>
  <si>
    <t>956044460</t>
  </si>
  <si>
    <t>Pol65</t>
  </si>
  <si>
    <t>-508962845</t>
  </si>
  <si>
    <t>Pol66</t>
  </si>
  <si>
    <t>1046408635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</si>
</sst>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20</v>
      </c>
      <c r="AK11" s="28" t="s">
        <v>25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26</v>
      </c>
      <c r="AK13" s="28" t="s">
        <v>24</v>
      </c>
      <c r="AN13" s="30" t="s">
        <v>27</v>
      </c>
      <c r="AR13" s="18"/>
      <c r="BE13" s="27"/>
      <c r="BS13" s="15" t="s">
        <v>6</v>
      </c>
    </row>
    <row r="14">
      <c r="B14" s="18"/>
      <c r="E14" s="30" t="s">
        <v>27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25</v>
      </c>
      <c r="AN14" s="30" t="s">
        <v>27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28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20</v>
      </c>
      <c r="AK17" s="28" t="s">
        <v>25</v>
      </c>
      <c r="AN17" s="23" t="s">
        <v>1</v>
      </c>
      <c r="AR17" s="18"/>
      <c r="BE17" s="27"/>
      <c r="BS17" s="15" t="s">
        <v>29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30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20</v>
      </c>
      <c r="AK20" s="28" t="s">
        <v>25</v>
      </c>
      <c r="AN20" s="23" t="s">
        <v>1</v>
      </c>
      <c r="AR20" s="18"/>
      <c r="BE20" s="27"/>
      <c r="BS20" s="15" t="s">
        <v>29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31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33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34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35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36</v>
      </c>
      <c r="E29" s="3"/>
      <c r="F29" s="41" t="s">
        <v>37</v>
      </c>
      <c r="G29" s="3"/>
      <c r="H29" s="3"/>
      <c r="I29" s="3"/>
      <c r="J29" s="3"/>
      <c r="K29" s="3"/>
      <c r="L29" s="42">
        <v>0.20000000000000001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38</v>
      </c>
      <c r="G30" s="3"/>
      <c r="H30" s="3"/>
      <c r="I30" s="3"/>
      <c r="J30" s="3"/>
      <c r="K30" s="3"/>
      <c r="L30" s="42">
        <v>0.20000000000000001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39</v>
      </c>
      <c r="G31" s="3"/>
      <c r="H31" s="3"/>
      <c r="I31" s="3"/>
      <c r="J31" s="3"/>
      <c r="K31" s="3"/>
      <c r="L31" s="47">
        <v>0.20000000000000001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40</v>
      </c>
      <c r="G32" s="3"/>
      <c r="H32" s="3"/>
      <c r="I32" s="3"/>
      <c r="J32" s="3"/>
      <c r="K32" s="3"/>
      <c r="L32" s="47">
        <v>0.20000000000000001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41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42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43</v>
      </c>
      <c r="U35" s="51"/>
      <c r="V35" s="51"/>
      <c r="W35" s="51"/>
      <c r="X35" s="53" t="s">
        <v>44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45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46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47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48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47</v>
      </c>
      <c r="AI60" s="37"/>
      <c r="AJ60" s="37"/>
      <c r="AK60" s="37"/>
      <c r="AL60" s="37"/>
      <c r="AM60" s="59" t="s">
        <v>48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49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50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47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48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47</v>
      </c>
      <c r="AI75" s="37"/>
      <c r="AJ75" s="37"/>
      <c r="AK75" s="37"/>
      <c r="AL75" s="37"/>
      <c r="AM75" s="59" t="s">
        <v>48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51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Stavebné úpravy lupienkárne, Smižany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 xml:space="preserve"> 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14.11.2023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 xml:space="preserve"> 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28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52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26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30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53</v>
      </c>
      <c r="D92" s="81"/>
      <c r="E92" s="81"/>
      <c r="F92" s="81"/>
      <c r="G92" s="81"/>
      <c r="H92" s="82"/>
      <c r="I92" s="83" t="s">
        <v>54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55</v>
      </c>
      <c r="AH92" s="81"/>
      <c r="AI92" s="81"/>
      <c r="AJ92" s="81"/>
      <c r="AK92" s="81"/>
      <c r="AL92" s="81"/>
      <c r="AM92" s="81"/>
      <c r="AN92" s="83" t="s">
        <v>56</v>
      </c>
      <c r="AO92" s="81"/>
      <c r="AP92" s="85"/>
      <c r="AQ92" s="86" t="s">
        <v>57</v>
      </c>
      <c r="AR92" s="35"/>
      <c r="AS92" s="87" t="s">
        <v>58</v>
      </c>
      <c r="AT92" s="88" t="s">
        <v>59</v>
      </c>
      <c r="AU92" s="88" t="s">
        <v>60</v>
      </c>
      <c r="AV92" s="88" t="s">
        <v>61</v>
      </c>
      <c r="AW92" s="88" t="s">
        <v>62</v>
      </c>
      <c r="AX92" s="88" t="s">
        <v>63</v>
      </c>
      <c r="AY92" s="88" t="s">
        <v>64</v>
      </c>
      <c r="AZ92" s="88" t="s">
        <v>65</v>
      </c>
      <c r="BA92" s="88" t="s">
        <v>66</v>
      </c>
      <c r="BB92" s="88" t="s">
        <v>67</v>
      </c>
      <c r="BC92" s="88" t="s">
        <v>68</v>
      </c>
      <c r="BD92" s="89" t="s">
        <v>69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70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ROUND(SUM(AG95:AG98),2)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ROUND(SUM(AS95:AS98),2)</f>
        <v>0</v>
      </c>
      <c r="AT94" s="100">
        <f>ROUND(SUM(AV94:AW94),2)</f>
        <v>0</v>
      </c>
      <c r="AU94" s="101">
        <f>ROUND(SUM(AU95:AU98),5)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ROUND(SUM(AZ95:AZ98),2)</f>
        <v>0</v>
      </c>
      <c r="BA94" s="100">
        <f>ROUND(SUM(BA95:BA98),2)</f>
        <v>0</v>
      </c>
      <c r="BB94" s="100">
        <f>ROUND(SUM(BB95:BB98),2)</f>
        <v>0</v>
      </c>
      <c r="BC94" s="100">
        <f>ROUND(SUM(BC95:BC98),2)</f>
        <v>0</v>
      </c>
      <c r="BD94" s="102">
        <f>ROUND(SUM(BD95:BD98),2)</f>
        <v>0</v>
      </c>
      <c r="BE94" s="6"/>
      <c r="BS94" s="103" t="s">
        <v>71</v>
      </c>
      <c r="BT94" s="103" t="s">
        <v>13</v>
      </c>
      <c r="BU94" s="104" t="s">
        <v>72</v>
      </c>
      <c r="BV94" s="103" t="s">
        <v>73</v>
      </c>
      <c r="BW94" s="103" t="s">
        <v>4</v>
      </c>
      <c r="BX94" s="103" t="s">
        <v>74</v>
      </c>
      <c r="CL94" s="103" t="s">
        <v>1</v>
      </c>
    </row>
    <row r="95" s="7" customFormat="1" ht="16.5" customHeight="1">
      <c r="A95" s="105" t="s">
        <v>75</v>
      </c>
      <c r="B95" s="106"/>
      <c r="C95" s="107"/>
      <c r="D95" s="108" t="s">
        <v>76</v>
      </c>
      <c r="E95" s="108"/>
      <c r="F95" s="108"/>
      <c r="G95" s="108"/>
      <c r="H95" s="108"/>
      <c r="I95" s="109"/>
      <c r="J95" s="108" t="s">
        <v>77</v>
      </c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10">
        <f>'01 - Stavebné úpravy lupi...'!J30</f>
        <v>0</v>
      </c>
      <c r="AH95" s="109"/>
      <c r="AI95" s="109"/>
      <c r="AJ95" s="109"/>
      <c r="AK95" s="109"/>
      <c r="AL95" s="109"/>
      <c r="AM95" s="109"/>
      <c r="AN95" s="110">
        <f>SUM(AG95,AT95)</f>
        <v>0</v>
      </c>
      <c r="AO95" s="109"/>
      <c r="AP95" s="109"/>
      <c r="AQ95" s="111" t="s">
        <v>78</v>
      </c>
      <c r="AR95" s="106"/>
      <c r="AS95" s="112">
        <v>0</v>
      </c>
      <c r="AT95" s="113">
        <f>ROUND(SUM(AV95:AW95),2)</f>
        <v>0</v>
      </c>
      <c r="AU95" s="114">
        <f>'01 - Stavebné úpravy lupi...'!P133</f>
        <v>0</v>
      </c>
      <c r="AV95" s="113">
        <f>'01 - Stavebné úpravy lupi...'!J33</f>
        <v>0</v>
      </c>
      <c r="AW95" s="113">
        <f>'01 - Stavebné úpravy lupi...'!J34</f>
        <v>0</v>
      </c>
      <c r="AX95" s="113">
        <f>'01 - Stavebné úpravy lupi...'!J35</f>
        <v>0</v>
      </c>
      <c r="AY95" s="113">
        <f>'01 - Stavebné úpravy lupi...'!J36</f>
        <v>0</v>
      </c>
      <c r="AZ95" s="113">
        <f>'01 - Stavebné úpravy lupi...'!F33</f>
        <v>0</v>
      </c>
      <c r="BA95" s="113">
        <f>'01 - Stavebné úpravy lupi...'!F34</f>
        <v>0</v>
      </c>
      <c r="BB95" s="113">
        <f>'01 - Stavebné úpravy lupi...'!F35</f>
        <v>0</v>
      </c>
      <c r="BC95" s="113">
        <f>'01 - Stavebné úpravy lupi...'!F36</f>
        <v>0</v>
      </c>
      <c r="BD95" s="115">
        <f>'01 - Stavebné úpravy lupi...'!F37</f>
        <v>0</v>
      </c>
      <c r="BE95" s="7"/>
      <c r="BT95" s="116" t="s">
        <v>79</v>
      </c>
      <c r="BV95" s="116" t="s">
        <v>73</v>
      </c>
      <c r="BW95" s="116" t="s">
        <v>80</v>
      </c>
      <c r="BX95" s="116" t="s">
        <v>4</v>
      </c>
      <c r="CL95" s="116" t="s">
        <v>1</v>
      </c>
      <c r="CM95" s="116" t="s">
        <v>13</v>
      </c>
    </row>
    <row r="96" s="7" customFormat="1" ht="16.5" customHeight="1">
      <c r="A96" s="105" t="s">
        <v>75</v>
      </c>
      <c r="B96" s="106"/>
      <c r="C96" s="107"/>
      <c r="D96" s="108" t="s">
        <v>81</v>
      </c>
      <c r="E96" s="108"/>
      <c r="F96" s="108"/>
      <c r="G96" s="108"/>
      <c r="H96" s="108"/>
      <c r="I96" s="109"/>
      <c r="J96" s="108" t="s">
        <v>82</v>
      </c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10">
        <f>'02 - Vodovod a kanalizácia'!J30</f>
        <v>0</v>
      </c>
      <c r="AH96" s="109"/>
      <c r="AI96" s="109"/>
      <c r="AJ96" s="109"/>
      <c r="AK96" s="109"/>
      <c r="AL96" s="109"/>
      <c r="AM96" s="109"/>
      <c r="AN96" s="110">
        <f>SUM(AG96,AT96)</f>
        <v>0</v>
      </c>
      <c r="AO96" s="109"/>
      <c r="AP96" s="109"/>
      <c r="AQ96" s="111" t="s">
        <v>78</v>
      </c>
      <c r="AR96" s="106"/>
      <c r="AS96" s="112">
        <v>0</v>
      </c>
      <c r="AT96" s="113">
        <f>ROUND(SUM(AV96:AW96),2)</f>
        <v>0</v>
      </c>
      <c r="AU96" s="114">
        <f>'02 - Vodovod a kanalizácia'!P125</f>
        <v>0</v>
      </c>
      <c r="AV96" s="113">
        <f>'02 - Vodovod a kanalizácia'!J33</f>
        <v>0</v>
      </c>
      <c r="AW96" s="113">
        <f>'02 - Vodovod a kanalizácia'!J34</f>
        <v>0</v>
      </c>
      <c r="AX96" s="113">
        <f>'02 - Vodovod a kanalizácia'!J35</f>
        <v>0</v>
      </c>
      <c r="AY96" s="113">
        <f>'02 - Vodovod a kanalizácia'!J36</f>
        <v>0</v>
      </c>
      <c r="AZ96" s="113">
        <f>'02 - Vodovod a kanalizácia'!F33</f>
        <v>0</v>
      </c>
      <c r="BA96" s="113">
        <f>'02 - Vodovod a kanalizácia'!F34</f>
        <v>0</v>
      </c>
      <c r="BB96" s="113">
        <f>'02 - Vodovod a kanalizácia'!F35</f>
        <v>0</v>
      </c>
      <c r="BC96" s="113">
        <f>'02 - Vodovod a kanalizácia'!F36</f>
        <v>0</v>
      </c>
      <c r="BD96" s="115">
        <f>'02 - Vodovod a kanalizácia'!F37</f>
        <v>0</v>
      </c>
      <c r="BE96" s="7"/>
      <c r="BT96" s="116" t="s">
        <v>79</v>
      </c>
      <c r="BV96" s="116" t="s">
        <v>73</v>
      </c>
      <c r="BW96" s="116" t="s">
        <v>83</v>
      </c>
      <c r="BX96" s="116" t="s">
        <v>4</v>
      </c>
      <c r="CL96" s="116" t="s">
        <v>1</v>
      </c>
      <c r="CM96" s="116" t="s">
        <v>13</v>
      </c>
    </row>
    <row r="97" s="7" customFormat="1" ht="16.5" customHeight="1">
      <c r="A97" s="105" t="s">
        <v>75</v>
      </c>
      <c r="B97" s="106"/>
      <c r="C97" s="107"/>
      <c r="D97" s="108" t="s">
        <v>84</v>
      </c>
      <c r="E97" s="108"/>
      <c r="F97" s="108"/>
      <c r="G97" s="108"/>
      <c r="H97" s="108"/>
      <c r="I97" s="109"/>
      <c r="J97" s="108" t="s">
        <v>85</v>
      </c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10">
        <f>'03 - Ústredné vykurovanie'!J30</f>
        <v>0</v>
      </c>
      <c r="AH97" s="109"/>
      <c r="AI97" s="109"/>
      <c r="AJ97" s="109"/>
      <c r="AK97" s="109"/>
      <c r="AL97" s="109"/>
      <c r="AM97" s="109"/>
      <c r="AN97" s="110">
        <f>SUM(AG97,AT97)</f>
        <v>0</v>
      </c>
      <c r="AO97" s="109"/>
      <c r="AP97" s="109"/>
      <c r="AQ97" s="111" t="s">
        <v>78</v>
      </c>
      <c r="AR97" s="106"/>
      <c r="AS97" s="112">
        <v>0</v>
      </c>
      <c r="AT97" s="113">
        <f>ROUND(SUM(AV97:AW97),2)</f>
        <v>0</v>
      </c>
      <c r="AU97" s="114">
        <f>'03 - Ústredné vykurovanie'!P123</f>
        <v>0</v>
      </c>
      <c r="AV97" s="113">
        <f>'03 - Ústredné vykurovanie'!J33</f>
        <v>0</v>
      </c>
      <c r="AW97" s="113">
        <f>'03 - Ústredné vykurovanie'!J34</f>
        <v>0</v>
      </c>
      <c r="AX97" s="113">
        <f>'03 - Ústredné vykurovanie'!J35</f>
        <v>0</v>
      </c>
      <c r="AY97" s="113">
        <f>'03 - Ústredné vykurovanie'!J36</f>
        <v>0</v>
      </c>
      <c r="AZ97" s="113">
        <f>'03 - Ústredné vykurovanie'!F33</f>
        <v>0</v>
      </c>
      <c r="BA97" s="113">
        <f>'03 - Ústredné vykurovanie'!F34</f>
        <v>0</v>
      </c>
      <c r="BB97" s="113">
        <f>'03 - Ústredné vykurovanie'!F35</f>
        <v>0</v>
      </c>
      <c r="BC97" s="113">
        <f>'03 - Ústredné vykurovanie'!F36</f>
        <v>0</v>
      </c>
      <c r="BD97" s="115">
        <f>'03 - Ústredné vykurovanie'!F37</f>
        <v>0</v>
      </c>
      <c r="BE97" s="7"/>
      <c r="BT97" s="116" t="s">
        <v>79</v>
      </c>
      <c r="BV97" s="116" t="s">
        <v>73</v>
      </c>
      <c r="BW97" s="116" t="s">
        <v>86</v>
      </c>
      <c r="BX97" s="116" t="s">
        <v>4</v>
      </c>
      <c r="CL97" s="116" t="s">
        <v>1</v>
      </c>
      <c r="CM97" s="116" t="s">
        <v>13</v>
      </c>
    </row>
    <row r="98" s="7" customFormat="1" ht="16.5" customHeight="1">
      <c r="A98" s="105" t="s">
        <v>75</v>
      </c>
      <c r="B98" s="106"/>
      <c r="C98" s="107"/>
      <c r="D98" s="108" t="s">
        <v>87</v>
      </c>
      <c r="E98" s="108"/>
      <c r="F98" s="108"/>
      <c r="G98" s="108"/>
      <c r="H98" s="108"/>
      <c r="I98" s="109"/>
      <c r="J98" s="108" t="s">
        <v>88</v>
      </c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10">
        <f>'04 - Elektroinštalácia'!J30</f>
        <v>0</v>
      </c>
      <c r="AH98" s="109"/>
      <c r="AI98" s="109"/>
      <c r="AJ98" s="109"/>
      <c r="AK98" s="109"/>
      <c r="AL98" s="109"/>
      <c r="AM98" s="109"/>
      <c r="AN98" s="110">
        <f>SUM(AG98,AT98)</f>
        <v>0</v>
      </c>
      <c r="AO98" s="109"/>
      <c r="AP98" s="109"/>
      <c r="AQ98" s="111" t="s">
        <v>78</v>
      </c>
      <c r="AR98" s="106"/>
      <c r="AS98" s="117">
        <v>0</v>
      </c>
      <c r="AT98" s="118">
        <f>ROUND(SUM(AV98:AW98),2)</f>
        <v>0</v>
      </c>
      <c r="AU98" s="119">
        <f>'04 - Elektroinštalácia'!P133</f>
        <v>0</v>
      </c>
      <c r="AV98" s="118">
        <f>'04 - Elektroinštalácia'!J33</f>
        <v>0</v>
      </c>
      <c r="AW98" s="118">
        <f>'04 - Elektroinštalácia'!J34</f>
        <v>0</v>
      </c>
      <c r="AX98" s="118">
        <f>'04 - Elektroinštalácia'!J35</f>
        <v>0</v>
      </c>
      <c r="AY98" s="118">
        <f>'04 - Elektroinštalácia'!J36</f>
        <v>0</v>
      </c>
      <c r="AZ98" s="118">
        <f>'04 - Elektroinštalácia'!F33</f>
        <v>0</v>
      </c>
      <c r="BA98" s="118">
        <f>'04 - Elektroinštalácia'!F34</f>
        <v>0</v>
      </c>
      <c r="BB98" s="118">
        <f>'04 - Elektroinštalácia'!F35</f>
        <v>0</v>
      </c>
      <c r="BC98" s="118">
        <f>'04 - Elektroinštalácia'!F36</f>
        <v>0</v>
      </c>
      <c r="BD98" s="120">
        <f>'04 - Elektroinštalácia'!F37</f>
        <v>0</v>
      </c>
      <c r="BE98" s="7"/>
      <c r="BT98" s="116" t="s">
        <v>79</v>
      </c>
      <c r="BV98" s="116" t="s">
        <v>73</v>
      </c>
      <c r="BW98" s="116" t="s">
        <v>89</v>
      </c>
      <c r="BX98" s="116" t="s">
        <v>4</v>
      </c>
      <c r="CL98" s="116" t="s">
        <v>1</v>
      </c>
      <c r="CM98" s="116" t="s">
        <v>13</v>
      </c>
    </row>
    <row r="99" s="2" customFormat="1" ht="30" customHeight="1">
      <c r="A99" s="34"/>
      <c r="B99" s="35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5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="2" customFormat="1" ht="6.96" customHeight="1">
      <c r="A100" s="34"/>
      <c r="B100" s="61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35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mergeCells count="54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Stavebné úpravy lupi...'!C2" display="/"/>
    <hyperlink ref="A96" location="'02 - Vodovod a kanalizácia'!C2" display="/"/>
    <hyperlink ref="A97" location="'03 - Ústredné vykurovanie'!C2" display="/"/>
    <hyperlink ref="A98" location="'04 - Elektroinštalácia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80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13</v>
      </c>
    </row>
    <row r="4" s="1" customFormat="1" ht="24.96" customHeight="1">
      <c r="B4" s="18"/>
      <c r="D4" s="19" t="s">
        <v>90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Stavebné úpravy lupienkárne, Smižany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91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92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14.11.2023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tr">
        <f>IF('Rekapitulácia stavby'!AN10="","",'Rekapitulácia stavby'!AN10)</f>
        <v/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IF('Rekapitulácia stavby'!E11="","",'Rekapitulácia stavby'!E11)</f>
        <v xml:space="preserve"> 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30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31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32</v>
      </c>
      <c r="E30" s="34"/>
      <c r="F30" s="34"/>
      <c r="G30" s="34"/>
      <c r="H30" s="34"/>
      <c r="I30" s="34"/>
      <c r="J30" s="97">
        <f>ROUND(J133,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34</v>
      </c>
      <c r="G32" s="34"/>
      <c r="H32" s="34"/>
      <c r="I32" s="39" t="s">
        <v>33</v>
      </c>
      <c r="J32" s="39" t="s">
        <v>35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36</v>
      </c>
      <c r="E33" s="41" t="s">
        <v>37</v>
      </c>
      <c r="F33" s="128">
        <f>ROUND((SUM(BE133:BE220)),  2)</f>
        <v>0</v>
      </c>
      <c r="G33" s="129"/>
      <c r="H33" s="129"/>
      <c r="I33" s="130">
        <v>0.20000000000000001</v>
      </c>
      <c r="J33" s="128">
        <f>ROUND(((SUM(BE133:BE220))*I33),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38</v>
      </c>
      <c r="F34" s="128">
        <f>ROUND((SUM(BF133:BF220)),  2)</f>
        <v>0</v>
      </c>
      <c r="G34" s="129"/>
      <c r="H34" s="129"/>
      <c r="I34" s="130">
        <v>0.20000000000000001</v>
      </c>
      <c r="J34" s="128">
        <f>ROUND(((SUM(BF133:BF220))*I34),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39</v>
      </c>
      <c r="F35" s="131">
        <f>ROUND((SUM(BG133:BG220)),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40</v>
      </c>
      <c r="F36" s="131">
        <f>ROUND((SUM(BH133:BH220)),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41</v>
      </c>
      <c r="F37" s="128">
        <f>ROUND((SUM(BI133:BI220)),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42</v>
      </c>
      <c r="E39" s="82"/>
      <c r="F39" s="82"/>
      <c r="G39" s="135" t="s">
        <v>43</v>
      </c>
      <c r="H39" s="136" t="s">
        <v>44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45</v>
      </c>
      <c r="E50" s="58"/>
      <c r="F50" s="58"/>
      <c r="G50" s="57" t="s">
        <v>46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47</v>
      </c>
      <c r="E61" s="37"/>
      <c r="F61" s="139" t="s">
        <v>48</v>
      </c>
      <c r="G61" s="59" t="s">
        <v>47</v>
      </c>
      <c r="H61" s="37"/>
      <c r="I61" s="37"/>
      <c r="J61" s="140" t="s">
        <v>48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49</v>
      </c>
      <c r="E65" s="60"/>
      <c r="F65" s="60"/>
      <c r="G65" s="57" t="s">
        <v>50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47</v>
      </c>
      <c r="E76" s="37"/>
      <c r="F76" s="139" t="s">
        <v>48</v>
      </c>
      <c r="G76" s="59" t="s">
        <v>47</v>
      </c>
      <c r="H76" s="37"/>
      <c r="I76" s="37"/>
      <c r="J76" s="140" t="s">
        <v>48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Stavebné úpravy lupienkárne, Smižany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01 - Stavebné úpravy lupienkárne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70" t="str">
        <f>IF(J12="","",J12)</f>
        <v>14.11.2023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 xml:space="preserve"> </v>
      </c>
      <c r="G91" s="34"/>
      <c r="H91" s="34"/>
      <c r="I91" s="28" t="s">
        <v>28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30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94</v>
      </c>
      <c r="D94" s="133"/>
      <c r="E94" s="133"/>
      <c r="F94" s="133"/>
      <c r="G94" s="133"/>
      <c r="H94" s="133"/>
      <c r="I94" s="133"/>
      <c r="J94" s="142" t="s">
        <v>95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96</v>
      </c>
      <c r="D96" s="34"/>
      <c r="E96" s="34"/>
      <c r="F96" s="34"/>
      <c r="G96" s="34"/>
      <c r="H96" s="34"/>
      <c r="I96" s="34"/>
      <c r="J96" s="97">
        <f>J133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97</v>
      </c>
    </row>
    <row r="97" s="9" customFormat="1" ht="24.96" customHeight="1">
      <c r="A97" s="9"/>
      <c r="B97" s="144"/>
      <c r="C97" s="9"/>
      <c r="D97" s="145" t="s">
        <v>98</v>
      </c>
      <c r="E97" s="146"/>
      <c r="F97" s="146"/>
      <c r="G97" s="146"/>
      <c r="H97" s="146"/>
      <c r="I97" s="146"/>
      <c r="J97" s="147">
        <f>J134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99</v>
      </c>
      <c r="E98" s="150"/>
      <c r="F98" s="150"/>
      <c r="G98" s="150"/>
      <c r="H98" s="150"/>
      <c r="I98" s="150"/>
      <c r="J98" s="151">
        <f>J135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9" customFormat="1" ht="24.96" customHeight="1">
      <c r="A99" s="9"/>
      <c r="B99" s="144"/>
      <c r="C99" s="9"/>
      <c r="D99" s="145" t="s">
        <v>100</v>
      </c>
      <c r="E99" s="146"/>
      <c r="F99" s="146"/>
      <c r="G99" s="146"/>
      <c r="H99" s="146"/>
      <c r="I99" s="146"/>
      <c r="J99" s="147">
        <f>J138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48"/>
      <c r="C100" s="10"/>
      <c r="D100" s="149" t="s">
        <v>101</v>
      </c>
      <c r="E100" s="150"/>
      <c r="F100" s="150"/>
      <c r="G100" s="150"/>
      <c r="H100" s="150"/>
      <c r="I100" s="150"/>
      <c r="J100" s="151">
        <f>J139</f>
        <v>0</v>
      </c>
      <c r="K100" s="10"/>
      <c r="L100" s="14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44"/>
      <c r="C101" s="9"/>
      <c r="D101" s="145" t="s">
        <v>102</v>
      </c>
      <c r="E101" s="146"/>
      <c r="F101" s="146"/>
      <c r="G101" s="146"/>
      <c r="H101" s="146"/>
      <c r="I101" s="146"/>
      <c r="J101" s="147">
        <f>J143</f>
        <v>0</v>
      </c>
      <c r="K101" s="9"/>
      <c r="L101" s="14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48"/>
      <c r="C102" s="10"/>
      <c r="D102" s="149" t="s">
        <v>103</v>
      </c>
      <c r="E102" s="150"/>
      <c r="F102" s="150"/>
      <c r="G102" s="150"/>
      <c r="H102" s="150"/>
      <c r="I102" s="150"/>
      <c r="J102" s="151">
        <f>J147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104</v>
      </c>
      <c r="E103" s="150"/>
      <c r="F103" s="150"/>
      <c r="G103" s="150"/>
      <c r="H103" s="150"/>
      <c r="I103" s="150"/>
      <c r="J103" s="151">
        <f>J150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8"/>
      <c r="C104" s="10"/>
      <c r="D104" s="149" t="s">
        <v>105</v>
      </c>
      <c r="E104" s="150"/>
      <c r="F104" s="150"/>
      <c r="G104" s="150"/>
      <c r="H104" s="150"/>
      <c r="I104" s="150"/>
      <c r="J104" s="151">
        <f>J154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48"/>
      <c r="C105" s="10"/>
      <c r="D105" s="149" t="s">
        <v>106</v>
      </c>
      <c r="E105" s="150"/>
      <c r="F105" s="150"/>
      <c r="G105" s="150"/>
      <c r="H105" s="150"/>
      <c r="I105" s="150"/>
      <c r="J105" s="151">
        <f>J158</f>
        <v>0</v>
      </c>
      <c r="K105" s="10"/>
      <c r="L105" s="14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48"/>
      <c r="C106" s="10"/>
      <c r="D106" s="149" t="s">
        <v>107</v>
      </c>
      <c r="E106" s="150"/>
      <c r="F106" s="150"/>
      <c r="G106" s="150"/>
      <c r="H106" s="150"/>
      <c r="I106" s="150"/>
      <c r="J106" s="151">
        <f>J171</f>
        <v>0</v>
      </c>
      <c r="K106" s="10"/>
      <c r="L106" s="14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48"/>
      <c r="C107" s="10"/>
      <c r="D107" s="149" t="s">
        <v>108</v>
      </c>
      <c r="E107" s="150"/>
      <c r="F107" s="150"/>
      <c r="G107" s="150"/>
      <c r="H107" s="150"/>
      <c r="I107" s="150"/>
      <c r="J107" s="151">
        <f>J186</f>
        <v>0</v>
      </c>
      <c r="K107" s="10"/>
      <c r="L107" s="14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48"/>
      <c r="C108" s="10"/>
      <c r="D108" s="149" t="s">
        <v>109</v>
      </c>
      <c r="E108" s="150"/>
      <c r="F108" s="150"/>
      <c r="G108" s="150"/>
      <c r="H108" s="150"/>
      <c r="I108" s="150"/>
      <c r="J108" s="151">
        <f>J188</f>
        <v>0</v>
      </c>
      <c r="K108" s="10"/>
      <c r="L108" s="14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10" customFormat="1" ht="19.92" customHeight="1">
      <c r="A109" s="10"/>
      <c r="B109" s="148"/>
      <c r="C109" s="10"/>
      <c r="D109" s="149" t="s">
        <v>110</v>
      </c>
      <c r="E109" s="150"/>
      <c r="F109" s="150"/>
      <c r="G109" s="150"/>
      <c r="H109" s="150"/>
      <c r="I109" s="150"/>
      <c r="J109" s="151">
        <f>J204</f>
        <v>0</v>
      </c>
      <c r="K109" s="10"/>
      <c r="L109" s="148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s="10" customFormat="1" ht="19.92" customHeight="1">
      <c r="A110" s="10"/>
      <c r="B110" s="148"/>
      <c r="C110" s="10"/>
      <c r="D110" s="149" t="s">
        <v>111</v>
      </c>
      <c r="E110" s="150"/>
      <c r="F110" s="150"/>
      <c r="G110" s="150"/>
      <c r="H110" s="150"/>
      <c r="I110" s="150"/>
      <c r="J110" s="151">
        <f>J209</f>
        <v>0</v>
      </c>
      <c r="K110" s="10"/>
      <c r="L110" s="148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</row>
    <row r="111" s="10" customFormat="1" ht="19.92" customHeight="1">
      <c r="A111" s="10"/>
      <c r="B111" s="148"/>
      <c r="C111" s="10"/>
      <c r="D111" s="149" t="s">
        <v>112</v>
      </c>
      <c r="E111" s="150"/>
      <c r="F111" s="150"/>
      <c r="G111" s="150"/>
      <c r="H111" s="150"/>
      <c r="I111" s="150"/>
      <c r="J111" s="151">
        <f>J213</f>
        <v>0</v>
      </c>
      <c r="K111" s="10"/>
      <c r="L111" s="14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48"/>
      <c r="C112" s="10"/>
      <c r="D112" s="149" t="s">
        <v>113</v>
      </c>
      <c r="E112" s="150"/>
      <c r="F112" s="150"/>
      <c r="G112" s="150"/>
      <c r="H112" s="150"/>
      <c r="I112" s="150"/>
      <c r="J112" s="151">
        <f>J217</f>
        <v>0</v>
      </c>
      <c r="K112" s="10"/>
      <c r="L112" s="14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10" customFormat="1" ht="19.92" customHeight="1">
      <c r="A113" s="10"/>
      <c r="B113" s="148"/>
      <c r="C113" s="10"/>
      <c r="D113" s="149" t="s">
        <v>114</v>
      </c>
      <c r="E113" s="150"/>
      <c r="F113" s="150"/>
      <c r="G113" s="150"/>
      <c r="H113" s="150"/>
      <c r="I113" s="150"/>
      <c r="J113" s="151">
        <f>J219</f>
        <v>0</v>
      </c>
      <c r="K113" s="10"/>
      <c r="L113" s="148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</row>
    <row r="114" s="2" customFormat="1" ht="21.84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9" s="2" customFormat="1" ht="6.96" customHeight="1">
      <c r="A119" s="34"/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4.96" customHeight="1">
      <c r="A120" s="34"/>
      <c r="B120" s="35"/>
      <c r="C120" s="19" t="s">
        <v>115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15</v>
      </c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6.5" customHeight="1">
      <c r="A123" s="34"/>
      <c r="B123" s="35"/>
      <c r="C123" s="34"/>
      <c r="D123" s="34"/>
      <c r="E123" s="122" t="str">
        <f>E7</f>
        <v>Stavebné úpravy lupienkárne, Smižany</v>
      </c>
      <c r="F123" s="28"/>
      <c r="G123" s="28"/>
      <c r="H123" s="28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91</v>
      </c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6.5" customHeight="1">
      <c r="A125" s="34"/>
      <c r="B125" s="35"/>
      <c r="C125" s="34"/>
      <c r="D125" s="34"/>
      <c r="E125" s="68" t="str">
        <f>E9</f>
        <v>01 - Stavebné úpravy lupienkárne</v>
      </c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19</v>
      </c>
      <c r="D127" s="34"/>
      <c r="E127" s="34"/>
      <c r="F127" s="23" t="str">
        <f>F12</f>
        <v xml:space="preserve"> </v>
      </c>
      <c r="G127" s="34"/>
      <c r="H127" s="34"/>
      <c r="I127" s="28" t="s">
        <v>21</v>
      </c>
      <c r="J127" s="70" t="str">
        <f>IF(J12="","",J12)</f>
        <v>14.11.2023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6.96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23</v>
      </c>
      <c r="D129" s="34"/>
      <c r="E129" s="34"/>
      <c r="F129" s="23" t="str">
        <f>E15</f>
        <v xml:space="preserve"> </v>
      </c>
      <c r="G129" s="34"/>
      <c r="H129" s="34"/>
      <c r="I129" s="28" t="s">
        <v>28</v>
      </c>
      <c r="J129" s="32" t="str">
        <f>E21</f>
        <v xml:space="preserve"> 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26</v>
      </c>
      <c r="D130" s="34"/>
      <c r="E130" s="34"/>
      <c r="F130" s="23" t="str">
        <f>IF(E18="","",E18)</f>
        <v>Vyplň údaj</v>
      </c>
      <c r="G130" s="34"/>
      <c r="H130" s="34"/>
      <c r="I130" s="28" t="s">
        <v>30</v>
      </c>
      <c r="J130" s="32" t="str">
        <f>E24</f>
        <v xml:space="preserve"> 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0.32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11" customFormat="1" ht="29.28" customHeight="1">
      <c r="A132" s="152"/>
      <c r="B132" s="153"/>
      <c r="C132" s="154" t="s">
        <v>116</v>
      </c>
      <c r="D132" s="155" t="s">
        <v>57</v>
      </c>
      <c r="E132" s="155" t="s">
        <v>53</v>
      </c>
      <c r="F132" s="155" t="s">
        <v>54</v>
      </c>
      <c r="G132" s="155" t="s">
        <v>117</v>
      </c>
      <c r="H132" s="155" t="s">
        <v>118</v>
      </c>
      <c r="I132" s="155" t="s">
        <v>119</v>
      </c>
      <c r="J132" s="156" t="s">
        <v>95</v>
      </c>
      <c r="K132" s="157" t="s">
        <v>120</v>
      </c>
      <c r="L132" s="158"/>
      <c r="M132" s="87" t="s">
        <v>1</v>
      </c>
      <c r="N132" s="88" t="s">
        <v>36</v>
      </c>
      <c r="O132" s="88" t="s">
        <v>121</v>
      </c>
      <c r="P132" s="88" t="s">
        <v>122</v>
      </c>
      <c r="Q132" s="88" t="s">
        <v>123</v>
      </c>
      <c r="R132" s="88" t="s">
        <v>124</v>
      </c>
      <c r="S132" s="88" t="s">
        <v>125</v>
      </c>
      <c r="T132" s="89" t="s">
        <v>126</v>
      </c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</row>
    <row r="133" s="2" customFormat="1" ht="22.8" customHeight="1">
      <c r="A133" s="34"/>
      <c r="B133" s="35"/>
      <c r="C133" s="94" t="s">
        <v>96</v>
      </c>
      <c r="D133" s="34"/>
      <c r="E133" s="34"/>
      <c r="F133" s="34"/>
      <c r="G133" s="34"/>
      <c r="H133" s="34"/>
      <c r="I133" s="34"/>
      <c r="J133" s="159">
        <f>BK133</f>
        <v>0</v>
      </c>
      <c r="K133" s="34"/>
      <c r="L133" s="35"/>
      <c r="M133" s="90"/>
      <c r="N133" s="74"/>
      <c r="O133" s="91"/>
      <c r="P133" s="160">
        <f>P134+P138+P143</f>
        <v>0</v>
      </c>
      <c r="Q133" s="91"/>
      <c r="R133" s="160">
        <f>R134+R138+R143</f>
        <v>73.780635109999992</v>
      </c>
      <c r="S133" s="91"/>
      <c r="T133" s="161">
        <f>T134+T138+T143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5" t="s">
        <v>71</v>
      </c>
      <c r="AU133" s="15" t="s">
        <v>97</v>
      </c>
      <c r="BK133" s="162">
        <f>BK134+BK138+BK143</f>
        <v>0</v>
      </c>
    </row>
    <row r="134" s="12" customFormat="1" ht="25.92" customHeight="1">
      <c r="A134" s="12"/>
      <c r="B134" s="163"/>
      <c r="C134" s="12"/>
      <c r="D134" s="164" t="s">
        <v>71</v>
      </c>
      <c r="E134" s="165" t="s">
        <v>127</v>
      </c>
      <c r="F134" s="165" t="s">
        <v>128</v>
      </c>
      <c r="G134" s="12"/>
      <c r="H134" s="12"/>
      <c r="I134" s="166"/>
      <c r="J134" s="167">
        <f>BK134</f>
        <v>0</v>
      </c>
      <c r="K134" s="12"/>
      <c r="L134" s="163"/>
      <c r="M134" s="168"/>
      <c r="N134" s="169"/>
      <c r="O134" s="169"/>
      <c r="P134" s="170">
        <f>P135</f>
        <v>0</v>
      </c>
      <c r="Q134" s="169"/>
      <c r="R134" s="170">
        <f>R135</f>
        <v>0</v>
      </c>
      <c r="S134" s="169"/>
      <c r="T134" s="171">
        <f>T135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79</v>
      </c>
      <c r="AT134" s="172" t="s">
        <v>71</v>
      </c>
      <c r="AU134" s="172" t="s">
        <v>13</v>
      </c>
      <c r="AY134" s="164" t="s">
        <v>129</v>
      </c>
      <c r="BK134" s="173">
        <f>BK135</f>
        <v>0</v>
      </c>
    </row>
    <row r="135" s="12" customFormat="1" ht="22.8" customHeight="1">
      <c r="A135" s="12"/>
      <c r="B135" s="163"/>
      <c r="C135" s="12"/>
      <c r="D135" s="164" t="s">
        <v>71</v>
      </c>
      <c r="E135" s="174" t="s">
        <v>79</v>
      </c>
      <c r="F135" s="174" t="s">
        <v>130</v>
      </c>
      <c r="G135" s="12"/>
      <c r="H135" s="12"/>
      <c r="I135" s="166"/>
      <c r="J135" s="175">
        <f>BK135</f>
        <v>0</v>
      </c>
      <c r="K135" s="12"/>
      <c r="L135" s="163"/>
      <c r="M135" s="168"/>
      <c r="N135" s="169"/>
      <c r="O135" s="169"/>
      <c r="P135" s="170">
        <f>SUM(P136:P137)</f>
        <v>0</v>
      </c>
      <c r="Q135" s="169"/>
      <c r="R135" s="170">
        <f>SUM(R136:R137)</f>
        <v>0</v>
      </c>
      <c r="S135" s="169"/>
      <c r="T135" s="171">
        <f>SUM(T136:T137)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4" t="s">
        <v>79</v>
      </c>
      <c r="AT135" s="172" t="s">
        <v>71</v>
      </c>
      <c r="AU135" s="172" t="s">
        <v>79</v>
      </c>
      <c r="AY135" s="164" t="s">
        <v>129</v>
      </c>
      <c r="BK135" s="173">
        <f>SUM(BK136:BK137)</f>
        <v>0</v>
      </c>
    </row>
    <row r="136" s="2" customFormat="1" ht="24.15" customHeight="1">
      <c r="A136" s="34"/>
      <c r="B136" s="176"/>
      <c r="C136" s="177" t="s">
        <v>79</v>
      </c>
      <c r="D136" s="177" t="s">
        <v>131</v>
      </c>
      <c r="E136" s="178" t="s">
        <v>132</v>
      </c>
      <c r="F136" s="179" t="s">
        <v>133</v>
      </c>
      <c r="G136" s="180" t="s">
        <v>134</v>
      </c>
      <c r="H136" s="181">
        <v>2.7999999999999998</v>
      </c>
      <c r="I136" s="182"/>
      <c r="J136" s="183">
        <f>ROUND(I136*H136,2)</f>
        <v>0</v>
      </c>
      <c r="K136" s="184"/>
      <c r="L136" s="35"/>
      <c r="M136" s="185" t="s">
        <v>1</v>
      </c>
      <c r="N136" s="186" t="s">
        <v>38</v>
      </c>
      <c r="O136" s="78"/>
      <c r="P136" s="187">
        <f>O136*H136</f>
        <v>0</v>
      </c>
      <c r="Q136" s="187">
        <v>0</v>
      </c>
      <c r="R136" s="187">
        <f>Q136*H136</f>
        <v>0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135</v>
      </c>
      <c r="AT136" s="189" t="s">
        <v>131</v>
      </c>
      <c r="AU136" s="189" t="s">
        <v>136</v>
      </c>
      <c r="AY136" s="15" t="s">
        <v>129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136</v>
      </c>
      <c r="BK136" s="190">
        <f>ROUND(I136*H136,2)</f>
        <v>0</v>
      </c>
      <c r="BL136" s="15" t="s">
        <v>135</v>
      </c>
      <c r="BM136" s="189" t="s">
        <v>137</v>
      </c>
    </row>
    <row r="137" s="2" customFormat="1" ht="24.15" customHeight="1">
      <c r="A137" s="34"/>
      <c r="B137" s="176"/>
      <c r="C137" s="177" t="s">
        <v>136</v>
      </c>
      <c r="D137" s="177" t="s">
        <v>131</v>
      </c>
      <c r="E137" s="178" t="s">
        <v>138</v>
      </c>
      <c r="F137" s="179" t="s">
        <v>139</v>
      </c>
      <c r="G137" s="180" t="s">
        <v>134</v>
      </c>
      <c r="H137" s="181">
        <v>2.7999999999999998</v>
      </c>
      <c r="I137" s="182"/>
      <c r="J137" s="183">
        <f>ROUND(I137*H137,2)</f>
        <v>0</v>
      </c>
      <c r="K137" s="184"/>
      <c r="L137" s="35"/>
      <c r="M137" s="185" t="s">
        <v>1</v>
      </c>
      <c r="N137" s="186" t="s">
        <v>38</v>
      </c>
      <c r="O137" s="78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135</v>
      </c>
      <c r="AT137" s="189" t="s">
        <v>131</v>
      </c>
      <c r="AU137" s="189" t="s">
        <v>136</v>
      </c>
      <c r="AY137" s="15" t="s">
        <v>129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136</v>
      </c>
      <c r="BK137" s="190">
        <f>ROUND(I137*H137,2)</f>
        <v>0</v>
      </c>
      <c r="BL137" s="15" t="s">
        <v>135</v>
      </c>
      <c r="BM137" s="189" t="s">
        <v>140</v>
      </c>
    </row>
    <row r="138" s="12" customFormat="1" ht="25.92" customHeight="1">
      <c r="A138" s="12"/>
      <c r="B138" s="163"/>
      <c r="C138" s="12"/>
      <c r="D138" s="164" t="s">
        <v>71</v>
      </c>
      <c r="E138" s="165" t="s">
        <v>141</v>
      </c>
      <c r="F138" s="165" t="s">
        <v>142</v>
      </c>
      <c r="G138" s="12"/>
      <c r="H138" s="12"/>
      <c r="I138" s="166"/>
      <c r="J138" s="167">
        <f>BK138</f>
        <v>0</v>
      </c>
      <c r="K138" s="12"/>
      <c r="L138" s="163"/>
      <c r="M138" s="168"/>
      <c r="N138" s="169"/>
      <c r="O138" s="169"/>
      <c r="P138" s="170">
        <f>P139</f>
        <v>0</v>
      </c>
      <c r="Q138" s="169"/>
      <c r="R138" s="170">
        <f>R139</f>
        <v>0.0586864</v>
      </c>
      <c r="S138" s="169"/>
      <c r="T138" s="171">
        <f>T139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164" t="s">
        <v>136</v>
      </c>
      <c r="AT138" s="172" t="s">
        <v>71</v>
      </c>
      <c r="AU138" s="172" t="s">
        <v>13</v>
      </c>
      <c r="AY138" s="164" t="s">
        <v>129</v>
      </c>
      <c r="BK138" s="173">
        <f>BK139</f>
        <v>0</v>
      </c>
    </row>
    <row r="139" s="12" customFormat="1" ht="22.8" customHeight="1">
      <c r="A139" s="12"/>
      <c r="B139" s="163"/>
      <c r="C139" s="12"/>
      <c r="D139" s="164" t="s">
        <v>71</v>
      </c>
      <c r="E139" s="174" t="s">
        <v>143</v>
      </c>
      <c r="F139" s="174" t="s">
        <v>144</v>
      </c>
      <c r="G139" s="12"/>
      <c r="H139" s="12"/>
      <c r="I139" s="166"/>
      <c r="J139" s="175">
        <f>BK139</f>
        <v>0</v>
      </c>
      <c r="K139" s="12"/>
      <c r="L139" s="163"/>
      <c r="M139" s="168"/>
      <c r="N139" s="169"/>
      <c r="O139" s="169"/>
      <c r="P139" s="170">
        <f>SUM(P140:P142)</f>
        <v>0</v>
      </c>
      <c r="Q139" s="169"/>
      <c r="R139" s="170">
        <f>SUM(R140:R142)</f>
        <v>0.0586864</v>
      </c>
      <c r="S139" s="169"/>
      <c r="T139" s="171">
        <f>SUM(T140:T142)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64" t="s">
        <v>136</v>
      </c>
      <c r="AT139" s="172" t="s">
        <v>71</v>
      </c>
      <c r="AU139" s="172" t="s">
        <v>79</v>
      </c>
      <c r="AY139" s="164" t="s">
        <v>129</v>
      </c>
      <c r="BK139" s="173">
        <f>SUM(BK140:BK142)</f>
        <v>0</v>
      </c>
    </row>
    <row r="140" s="2" customFormat="1" ht="37.8" customHeight="1">
      <c r="A140" s="34"/>
      <c r="B140" s="176"/>
      <c r="C140" s="177" t="s">
        <v>145</v>
      </c>
      <c r="D140" s="177" t="s">
        <v>131</v>
      </c>
      <c r="E140" s="178" t="s">
        <v>146</v>
      </c>
      <c r="F140" s="179" t="s">
        <v>147</v>
      </c>
      <c r="G140" s="180" t="s">
        <v>148</v>
      </c>
      <c r="H140" s="181">
        <v>2.5600000000000001</v>
      </c>
      <c r="I140" s="182"/>
      <c r="J140" s="183">
        <f>ROUND(I140*H140,2)</f>
        <v>0</v>
      </c>
      <c r="K140" s="184"/>
      <c r="L140" s="35"/>
      <c r="M140" s="185" t="s">
        <v>1</v>
      </c>
      <c r="N140" s="186" t="s">
        <v>38</v>
      </c>
      <c r="O140" s="78"/>
      <c r="P140" s="187">
        <f>O140*H140</f>
        <v>0</v>
      </c>
      <c r="Q140" s="187">
        <v>0.022689999999999998</v>
      </c>
      <c r="R140" s="187">
        <f>Q140*H140</f>
        <v>0.058086399999999996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149</v>
      </c>
      <c r="AT140" s="189" t="s">
        <v>131</v>
      </c>
      <c r="AU140" s="189" t="s">
        <v>136</v>
      </c>
      <c r="AY140" s="15" t="s">
        <v>129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136</v>
      </c>
      <c r="BK140" s="190">
        <f>ROUND(I140*H140,2)</f>
        <v>0</v>
      </c>
      <c r="BL140" s="15" t="s">
        <v>149</v>
      </c>
      <c r="BM140" s="189" t="s">
        <v>150</v>
      </c>
    </row>
    <row r="141" s="2" customFormat="1" ht="24.15" customHeight="1">
      <c r="A141" s="34"/>
      <c r="B141" s="176"/>
      <c r="C141" s="177" t="s">
        <v>135</v>
      </c>
      <c r="D141" s="177" t="s">
        <v>131</v>
      </c>
      <c r="E141" s="178" t="s">
        <v>151</v>
      </c>
      <c r="F141" s="179" t="s">
        <v>152</v>
      </c>
      <c r="G141" s="180" t="s">
        <v>153</v>
      </c>
      <c r="H141" s="181">
        <v>3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38</v>
      </c>
      <c r="O141" s="78"/>
      <c r="P141" s="187">
        <f>O141*H141</f>
        <v>0</v>
      </c>
      <c r="Q141" s="187">
        <v>0.00020000000000000001</v>
      </c>
      <c r="R141" s="187">
        <f>Q141*H141</f>
        <v>0.00060000000000000006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149</v>
      </c>
      <c r="AT141" s="189" t="s">
        <v>131</v>
      </c>
      <c r="AU141" s="189" t="s">
        <v>136</v>
      </c>
      <c r="AY141" s="15" t="s">
        <v>129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136</v>
      </c>
      <c r="BK141" s="190">
        <f>ROUND(I141*H141,2)</f>
        <v>0</v>
      </c>
      <c r="BL141" s="15" t="s">
        <v>149</v>
      </c>
      <c r="BM141" s="189" t="s">
        <v>154</v>
      </c>
    </row>
    <row r="142" s="2" customFormat="1" ht="24.15" customHeight="1">
      <c r="A142" s="34"/>
      <c r="B142" s="176"/>
      <c r="C142" s="177" t="s">
        <v>155</v>
      </c>
      <c r="D142" s="177" t="s">
        <v>131</v>
      </c>
      <c r="E142" s="178" t="s">
        <v>156</v>
      </c>
      <c r="F142" s="179" t="s">
        <v>157</v>
      </c>
      <c r="G142" s="180" t="s">
        <v>158</v>
      </c>
      <c r="H142" s="181">
        <v>0.058999999999999997</v>
      </c>
      <c r="I142" s="182"/>
      <c r="J142" s="183">
        <f>ROUND(I142*H142,2)</f>
        <v>0</v>
      </c>
      <c r="K142" s="184"/>
      <c r="L142" s="35"/>
      <c r="M142" s="185" t="s">
        <v>1</v>
      </c>
      <c r="N142" s="186" t="s">
        <v>38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149</v>
      </c>
      <c r="AT142" s="189" t="s">
        <v>131</v>
      </c>
      <c r="AU142" s="189" t="s">
        <v>136</v>
      </c>
      <c r="AY142" s="15" t="s">
        <v>129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136</v>
      </c>
      <c r="BK142" s="190">
        <f>ROUND(I142*H142,2)</f>
        <v>0</v>
      </c>
      <c r="BL142" s="15" t="s">
        <v>149</v>
      </c>
      <c r="BM142" s="189" t="s">
        <v>159</v>
      </c>
    </row>
    <row r="143" s="12" customFormat="1" ht="25.92" customHeight="1">
      <c r="A143" s="12"/>
      <c r="B143" s="163"/>
      <c r="C143" s="12"/>
      <c r="D143" s="164" t="s">
        <v>71</v>
      </c>
      <c r="E143" s="165" t="s">
        <v>160</v>
      </c>
      <c r="F143" s="165" t="s">
        <v>161</v>
      </c>
      <c r="G143" s="12"/>
      <c r="H143" s="12"/>
      <c r="I143" s="166"/>
      <c r="J143" s="167">
        <f>BK143</f>
        <v>0</v>
      </c>
      <c r="K143" s="12"/>
      <c r="L143" s="163"/>
      <c r="M143" s="168"/>
      <c r="N143" s="169"/>
      <c r="O143" s="169"/>
      <c r="P143" s="170">
        <f>P144+SUM(P145:P147)+P150+P154+P158+P171+P186+P188+P204+P209+P213+P217+P219</f>
        <v>0</v>
      </c>
      <c r="Q143" s="169"/>
      <c r="R143" s="170">
        <f>R144+SUM(R145:R147)+R150+R154+R158+R171+R186+R188+R204+R209+R213+R217+R219</f>
        <v>73.721948709999992</v>
      </c>
      <c r="S143" s="169"/>
      <c r="T143" s="171">
        <f>T144+SUM(T145:T147)+T150+T154+T158+T171+T186+T188+T204+T209+T213+T217+T219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4" t="s">
        <v>135</v>
      </c>
      <c r="AT143" s="172" t="s">
        <v>71</v>
      </c>
      <c r="AU143" s="172" t="s">
        <v>13</v>
      </c>
      <c r="AY143" s="164" t="s">
        <v>129</v>
      </c>
      <c r="BK143" s="173">
        <f>BK144+SUM(BK145:BK147)+BK150+BK154+BK158+BK171+BK186+BK188+BK204+BK209+BK213+BK217+BK219</f>
        <v>0</v>
      </c>
    </row>
    <row r="144" s="2" customFormat="1" ht="24.15" customHeight="1">
      <c r="A144" s="34"/>
      <c r="B144" s="176"/>
      <c r="C144" s="177" t="s">
        <v>162</v>
      </c>
      <c r="D144" s="177" t="s">
        <v>131</v>
      </c>
      <c r="E144" s="178" t="s">
        <v>163</v>
      </c>
      <c r="F144" s="179" t="s">
        <v>164</v>
      </c>
      <c r="G144" s="180" t="s">
        <v>165</v>
      </c>
      <c r="H144" s="181">
        <v>48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38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166</v>
      </c>
      <c r="AT144" s="189" t="s">
        <v>131</v>
      </c>
      <c r="AU144" s="189" t="s">
        <v>79</v>
      </c>
      <c r="AY144" s="15" t="s">
        <v>129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136</v>
      </c>
      <c r="BK144" s="190">
        <f>ROUND(I144*H144,2)</f>
        <v>0</v>
      </c>
      <c r="BL144" s="15" t="s">
        <v>166</v>
      </c>
      <c r="BM144" s="189" t="s">
        <v>167</v>
      </c>
    </row>
    <row r="145" s="2" customFormat="1" ht="33" customHeight="1">
      <c r="A145" s="34"/>
      <c r="B145" s="176"/>
      <c r="C145" s="177" t="s">
        <v>168</v>
      </c>
      <c r="D145" s="177" t="s">
        <v>131</v>
      </c>
      <c r="E145" s="178" t="s">
        <v>169</v>
      </c>
      <c r="F145" s="179" t="s">
        <v>170</v>
      </c>
      <c r="G145" s="180" t="s">
        <v>165</v>
      </c>
      <c r="H145" s="181">
        <v>160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38</v>
      </c>
      <c r="O145" s="78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166</v>
      </c>
      <c r="AT145" s="189" t="s">
        <v>131</v>
      </c>
      <c r="AU145" s="189" t="s">
        <v>79</v>
      </c>
      <c r="AY145" s="15" t="s">
        <v>129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136</v>
      </c>
      <c r="BK145" s="190">
        <f>ROUND(I145*H145,2)</f>
        <v>0</v>
      </c>
      <c r="BL145" s="15" t="s">
        <v>166</v>
      </c>
      <c r="BM145" s="189" t="s">
        <v>171</v>
      </c>
    </row>
    <row r="146" s="2" customFormat="1" ht="21.75" customHeight="1">
      <c r="A146" s="34"/>
      <c r="B146" s="176"/>
      <c r="C146" s="177" t="s">
        <v>172</v>
      </c>
      <c r="D146" s="177" t="s">
        <v>131</v>
      </c>
      <c r="E146" s="178" t="s">
        <v>173</v>
      </c>
      <c r="F146" s="179" t="s">
        <v>174</v>
      </c>
      <c r="G146" s="180" t="s">
        <v>165</v>
      </c>
      <c r="H146" s="181">
        <v>16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38</v>
      </c>
      <c r="O146" s="78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166</v>
      </c>
      <c r="AT146" s="189" t="s">
        <v>131</v>
      </c>
      <c r="AU146" s="189" t="s">
        <v>79</v>
      </c>
      <c r="AY146" s="15" t="s">
        <v>129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136</v>
      </c>
      <c r="BK146" s="190">
        <f>ROUND(I146*H146,2)</f>
        <v>0</v>
      </c>
      <c r="BL146" s="15" t="s">
        <v>166</v>
      </c>
      <c r="BM146" s="189" t="s">
        <v>175</v>
      </c>
    </row>
    <row r="147" s="12" customFormat="1" ht="22.8" customHeight="1">
      <c r="A147" s="12"/>
      <c r="B147" s="163"/>
      <c r="C147" s="12"/>
      <c r="D147" s="164" t="s">
        <v>71</v>
      </c>
      <c r="E147" s="174" t="s">
        <v>136</v>
      </c>
      <c r="F147" s="174" t="s">
        <v>176</v>
      </c>
      <c r="G147" s="12"/>
      <c r="H147" s="12"/>
      <c r="I147" s="166"/>
      <c r="J147" s="175">
        <f>BK147</f>
        <v>0</v>
      </c>
      <c r="K147" s="12"/>
      <c r="L147" s="163"/>
      <c r="M147" s="168"/>
      <c r="N147" s="169"/>
      <c r="O147" s="169"/>
      <c r="P147" s="170">
        <f>SUM(P148:P149)</f>
        <v>0</v>
      </c>
      <c r="Q147" s="169"/>
      <c r="R147" s="170">
        <f>SUM(R148:R149)</f>
        <v>7.2942039999999997</v>
      </c>
      <c r="S147" s="169"/>
      <c r="T147" s="171">
        <f>SUM(T148:T149)</f>
        <v>0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64" t="s">
        <v>79</v>
      </c>
      <c r="AT147" s="172" t="s">
        <v>71</v>
      </c>
      <c r="AU147" s="172" t="s">
        <v>79</v>
      </c>
      <c r="AY147" s="164" t="s">
        <v>129</v>
      </c>
      <c r="BK147" s="173">
        <f>SUM(BK148:BK149)</f>
        <v>0</v>
      </c>
    </row>
    <row r="148" s="2" customFormat="1" ht="24.15" customHeight="1">
      <c r="A148" s="34"/>
      <c r="B148" s="176"/>
      <c r="C148" s="177" t="s">
        <v>177</v>
      </c>
      <c r="D148" s="177" t="s">
        <v>131</v>
      </c>
      <c r="E148" s="178" t="s">
        <v>178</v>
      </c>
      <c r="F148" s="179" t="s">
        <v>179</v>
      </c>
      <c r="G148" s="180" t="s">
        <v>134</v>
      </c>
      <c r="H148" s="181">
        <v>0.5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38</v>
      </c>
      <c r="O148" s="78"/>
      <c r="P148" s="187">
        <f>O148*H148</f>
        <v>0</v>
      </c>
      <c r="Q148" s="187">
        <v>2.0699999999999998</v>
      </c>
      <c r="R148" s="187">
        <f>Q148*H148</f>
        <v>1.0349999999999999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135</v>
      </c>
      <c r="AT148" s="189" t="s">
        <v>131</v>
      </c>
      <c r="AU148" s="189" t="s">
        <v>136</v>
      </c>
      <c r="AY148" s="15" t="s">
        <v>129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136</v>
      </c>
      <c r="BK148" s="190">
        <f>ROUND(I148*H148,2)</f>
        <v>0</v>
      </c>
      <c r="BL148" s="15" t="s">
        <v>135</v>
      </c>
      <c r="BM148" s="189" t="s">
        <v>180</v>
      </c>
    </row>
    <row r="149" s="2" customFormat="1" ht="16.5" customHeight="1">
      <c r="A149" s="34"/>
      <c r="B149" s="176"/>
      <c r="C149" s="177" t="s">
        <v>181</v>
      </c>
      <c r="D149" s="177" t="s">
        <v>131</v>
      </c>
      <c r="E149" s="178" t="s">
        <v>182</v>
      </c>
      <c r="F149" s="179" t="s">
        <v>183</v>
      </c>
      <c r="G149" s="180" t="s">
        <v>134</v>
      </c>
      <c r="H149" s="181">
        <v>2.7999999999999998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38</v>
      </c>
      <c r="O149" s="78"/>
      <c r="P149" s="187">
        <f>O149*H149</f>
        <v>0</v>
      </c>
      <c r="Q149" s="187">
        <v>2.23543</v>
      </c>
      <c r="R149" s="187">
        <f>Q149*H149</f>
        <v>6.2592039999999995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135</v>
      </c>
      <c r="AT149" s="189" t="s">
        <v>131</v>
      </c>
      <c r="AU149" s="189" t="s">
        <v>136</v>
      </c>
      <c r="AY149" s="15" t="s">
        <v>129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136</v>
      </c>
      <c r="BK149" s="190">
        <f>ROUND(I149*H149,2)</f>
        <v>0</v>
      </c>
      <c r="BL149" s="15" t="s">
        <v>135</v>
      </c>
      <c r="BM149" s="189" t="s">
        <v>184</v>
      </c>
    </row>
    <row r="150" s="12" customFormat="1" ht="22.8" customHeight="1">
      <c r="A150" s="12"/>
      <c r="B150" s="163"/>
      <c r="C150" s="12"/>
      <c r="D150" s="164" t="s">
        <v>71</v>
      </c>
      <c r="E150" s="174" t="s">
        <v>145</v>
      </c>
      <c r="F150" s="174" t="s">
        <v>185</v>
      </c>
      <c r="G150" s="12"/>
      <c r="H150" s="12"/>
      <c r="I150" s="166"/>
      <c r="J150" s="175">
        <f>BK150</f>
        <v>0</v>
      </c>
      <c r="K150" s="12"/>
      <c r="L150" s="163"/>
      <c r="M150" s="168"/>
      <c r="N150" s="169"/>
      <c r="O150" s="169"/>
      <c r="P150" s="170">
        <f>SUM(P151:P153)</f>
        <v>0</v>
      </c>
      <c r="Q150" s="169"/>
      <c r="R150" s="170">
        <f>SUM(R151:R153)</f>
        <v>3.7334883000000003</v>
      </c>
      <c r="S150" s="169"/>
      <c r="T150" s="171">
        <f>SUM(T151:T153)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4" t="s">
        <v>79</v>
      </c>
      <c r="AT150" s="172" t="s">
        <v>71</v>
      </c>
      <c r="AU150" s="172" t="s">
        <v>79</v>
      </c>
      <c r="AY150" s="164" t="s">
        <v>129</v>
      </c>
      <c r="BK150" s="173">
        <f>SUM(BK151:BK153)</f>
        <v>0</v>
      </c>
    </row>
    <row r="151" s="2" customFormat="1" ht="33" customHeight="1">
      <c r="A151" s="34"/>
      <c r="B151" s="176"/>
      <c r="C151" s="177" t="s">
        <v>186</v>
      </c>
      <c r="D151" s="177" t="s">
        <v>131</v>
      </c>
      <c r="E151" s="178" t="s">
        <v>187</v>
      </c>
      <c r="F151" s="179" t="s">
        <v>188</v>
      </c>
      <c r="G151" s="180" t="s">
        <v>134</v>
      </c>
      <c r="H151" s="181">
        <v>0.89000000000000001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38</v>
      </c>
      <c r="O151" s="78"/>
      <c r="P151" s="187">
        <f>O151*H151</f>
        <v>0</v>
      </c>
      <c r="Q151" s="187">
        <v>1.17607</v>
      </c>
      <c r="R151" s="187">
        <f>Q151*H151</f>
        <v>1.0467023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135</v>
      </c>
      <c r="AT151" s="189" t="s">
        <v>131</v>
      </c>
      <c r="AU151" s="189" t="s">
        <v>136</v>
      </c>
      <c r="AY151" s="15" t="s">
        <v>129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136</v>
      </c>
      <c r="BK151" s="190">
        <f>ROUND(I151*H151,2)</f>
        <v>0</v>
      </c>
      <c r="BL151" s="15" t="s">
        <v>135</v>
      </c>
      <c r="BM151" s="189" t="s">
        <v>189</v>
      </c>
    </row>
    <row r="152" s="2" customFormat="1" ht="24.15" customHeight="1">
      <c r="A152" s="34"/>
      <c r="B152" s="176"/>
      <c r="C152" s="177" t="s">
        <v>190</v>
      </c>
      <c r="D152" s="177" t="s">
        <v>131</v>
      </c>
      <c r="E152" s="178" t="s">
        <v>191</v>
      </c>
      <c r="F152" s="179" t="s">
        <v>192</v>
      </c>
      <c r="G152" s="180" t="s">
        <v>153</v>
      </c>
      <c r="H152" s="181">
        <v>3</v>
      </c>
      <c r="I152" s="182"/>
      <c r="J152" s="183">
        <f>ROUND(I152*H152,2)</f>
        <v>0</v>
      </c>
      <c r="K152" s="184"/>
      <c r="L152" s="35"/>
      <c r="M152" s="185" t="s">
        <v>1</v>
      </c>
      <c r="N152" s="186" t="s">
        <v>38</v>
      </c>
      <c r="O152" s="78"/>
      <c r="P152" s="187">
        <f>O152*H152</f>
        <v>0</v>
      </c>
      <c r="Q152" s="187">
        <v>0.04895</v>
      </c>
      <c r="R152" s="187">
        <f>Q152*H152</f>
        <v>0.14685000000000001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135</v>
      </c>
      <c r="AT152" s="189" t="s">
        <v>131</v>
      </c>
      <c r="AU152" s="189" t="s">
        <v>136</v>
      </c>
      <c r="AY152" s="15" t="s">
        <v>129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136</v>
      </c>
      <c r="BK152" s="190">
        <f>ROUND(I152*H152,2)</f>
        <v>0</v>
      </c>
      <c r="BL152" s="15" t="s">
        <v>135</v>
      </c>
      <c r="BM152" s="189" t="s">
        <v>193</v>
      </c>
    </row>
    <row r="153" s="2" customFormat="1" ht="33" customHeight="1">
      <c r="A153" s="34"/>
      <c r="B153" s="176"/>
      <c r="C153" s="177" t="s">
        <v>194</v>
      </c>
      <c r="D153" s="177" t="s">
        <v>131</v>
      </c>
      <c r="E153" s="178" t="s">
        <v>195</v>
      </c>
      <c r="F153" s="179" t="s">
        <v>196</v>
      </c>
      <c r="G153" s="180" t="s">
        <v>148</v>
      </c>
      <c r="H153" s="181">
        <v>20.300000000000001</v>
      </c>
      <c r="I153" s="182"/>
      <c r="J153" s="183">
        <f>ROUND(I153*H153,2)</f>
        <v>0</v>
      </c>
      <c r="K153" s="184"/>
      <c r="L153" s="35"/>
      <c r="M153" s="185" t="s">
        <v>1</v>
      </c>
      <c r="N153" s="186" t="s">
        <v>38</v>
      </c>
      <c r="O153" s="78"/>
      <c r="P153" s="187">
        <f>O153*H153</f>
        <v>0</v>
      </c>
      <c r="Q153" s="187">
        <v>0.12512000000000001</v>
      </c>
      <c r="R153" s="187">
        <f>Q153*H153</f>
        <v>2.5399360000000004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135</v>
      </c>
      <c r="AT153" s="189" t="s">
        <v>131</v>
      </c>
      <c r="AU153" s="189" t="s">
        <v>136</v>
      </c>
      <c r="AY153" s="15" t="s">
        <v>129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136</v>
      </c>
      <c r="BK153" s="190">
        <f>ROUND(I153*H153,2)</f>
        <v>0</v>
      </c>
      <c r="BL153" s="15" t="s">
        <v>135</v>
      </c>
      <c r="BM153" s="189" t="s">
        <v>197</v>
      </c>
    </row>
    <row r="154" s="12" customFormat="1" ht="22.8" customHeight="1">
      <c r="A154" s="12"/>
      <c r="B154" s="163"/>
      <c r="C154" s="12"/>
      <c r="D154" s="164" t="s">
        <v>71</v>
      </c>
      <c r="E154" s="174" t="s">
        <v>135</v>
      </c>
      <c r="F154" s="174" t="s">
        <v>198</v>
      </c>
      <c r="G154" s="12"/>
      <c r="H154" s="12"/>
      <c r="I154" s="166"/>
      <c r="J154" s="175">
        <f>BK154</f>
        <v>0</v>
      </c>
      <c r="K154" s="12"/>
      <c r="L154" s="163"/>
      <c r="M154" s="168"/>
      <c r="N154" s="169"/>
      <c r="O154" s="169"/>
      <c r="P154" s="170">
        <f>SUM(P155:P157)</f>
        <v>0</v>
      </c>
      <c r="Q154" s="169"/>
      <c r="R154" s="170">
        <f>SUM(R155:R157)</f>
        <v>0.30749599999999999</v>
      </c>
      <c r="S154" s="169"/>
      <c r="T154" s="171">
        <f>SUM(T155:T157)</f>
        <v>0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164" t="s">
        <v>79</v>
      </c>
      <c r="AT154" s="172" t="s">
        <v>71</v>
      </c>
      <c r="AU154" s="172" t="s">
        <v>79</v>
      </c>
      <c r="AY154" s="164" t="s">
        <v>129</v>
      </c>
      <c r="BK154" s="173">
        <f>SUM(BK155:BK157)</f>
        <v>0</v>
      </c>
    </row>
    <row r="155" s="2" customFormat="1" ht="24.15" customHeight="1">
      <c r="A155" s="34"/>
      <c r="B155" s="176"/>
      <c r="C155" s="177" t="s">
        <v>199</v>
      </c>
      <c r="D155" s="177" t="s">
        <v>131</v>
      </c>
      <c r="E155" s="178" t="s">
        <v>200</v>
      </c>
      <c r="F155" s="179" t="s">
        <v>201</v>
      </c>
      <c r="G155" s="180" t="s">
        <v>202</v>
      </c>
      <c r="H155" s="181">
        <v>3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38</v>
      </c>
      <c r="O155" s="78"/>
      <c r="P155" s="187">
        <f>O155*H155</f>
        <v>0</v>
      </c>
      <c r="Q155" s="187">
        <v>0.1002</v>
      </c>
      <c r="R155" s="187">
        <f>Q155*H155</f>
        <v>0.30059999999999998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135</v>
      </c>
      <c r="AT155" s="189" t="s">
        <v>131</v>
      </c>
      <c r="AU155" s="189" t="s">
        <v>136</v>
      </c>
      <c r="AY155" s="15" t="s">
        <v>129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136</v>
      </c>
      <c r="BK155" s="190">
        <f>ROUND(I155*H155,2)</f>
        <v>0</v>
      </c>
      <c r="BL155" s="15" t="s">
        <v>135</v>
      </c>
      <c r="BM155" s="189" t="s">
        <v>203</v>
      </c>
    </row>
    <row r="156" s="2" customFormat="1" ht="24.15" customHeight="1">
      <c r="A156" s="34"/>
      <c r="B156" s="176"/>
      <c r="C156" s="177" t="s">
        <v>204</v>
      </c>
      <c r="D156" s="177" t="s">
        <v>131</v>
      </c>
      <c r="E156" s="178" t="s">
        <v>205</v>
      </c>
      <c r="F156" s="179" t="s">
        <v>206</v>
      </c>
      <c r="G156" s="180" t="s">
        <v>148</v>
      </c>
      <c r="H156" s="181">
        <v>1.6000000000000001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38</v>
      </c>
      <c r="O156" s="78"/>
      <c r="P156" s="187">
        <f>O156*H156</f>
        <v>0</v>
      </c>
      <c r="Q156" s="187">
        <v>0.0043099999999999996</v>
      </c>
      <c r="R156" s="187">
        <f>Q156*H156</f>
        <v>0.0068959999999999994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135</v>
      </c>
      <c r="AT156" s="189" t="s">
        <v>131</v>
      </c>
      <c r="AU156" s="189" t="s">
        <v>136</v>
      </c>
      <c r="AY156" s="15" t="s">
        <v>129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136</v>
      </c>
      <c r="BK156" s="190">
        <f>ROUND(I156*H156,2)</f>
        <v>0</v>
      </c>
      <c r="BL156" s="15" t="s">
        <v>135</v>
      </c>
      <c r="BM156" s="189" t="s">
        <v>207</v>
      </c>
    </row>
    <row r="157" s="2" customFormat="1" ht="24.15" customHeight="1">
      <c r="A157" s="34"/>
      <c r="B157" s="176"/>
      <c r="C157" s="177" t="s">
        <v>149</v>
      </c>
      <c r="D157" s="177" t="s">
        <v>131</v>
      </c>
      <c r="E157" s="178" t="s">
        <v>208</v>
      </c>
      <c r="F157" s="179" t="s">
        <v>209</v>
      </c>
      <c r="G157" s="180" t="s">
        <v>148</v>
      </c>
      <c r="H157" s="181">
        <v>1.6000000000000001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38</v>
      </c>
      <c r="O157" s="78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135</v>
      </c>
      <c r="AT157" s="189" t="s">
        <v>131</v>
      </c>
      <c r="AU157" s="189" t="s">
        <v>136</v>
      </c>
      <c r="AY157" s="15" t="s">
        <v>129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136</v>
      </c>
      <c r="BK157" s="190">
        <f>ROUND(I157*H157,2)</f>
        <v>0</v>
      </c>
      <c r="BL157" s="15" t="s">
        <v>135</v>
      </c>
      <c r="BM157" s="189" t="s">
        <v>210</v>
      </c>
    </row>
    <row r="158" s="12" customFormat="1" ht="22.8" customHeight="1">
      <c r="A158" s="12"/>
      <c r="B158" s="163"/>
      <c r="C158" s="12"/>
      <c r="D158" s="164" t="s">
        <v>71</v>
      </c>
      <c r="E158" s="174" t="s">
        <v>162</v>
      </c>
      <c r="F158" s="174" t="s">
        <v>211</v>
      </c>
      <c r="G158" s="12"/>
      <c r="H158" s="12"/>
      <c r="I158" s="166"/>
      <c r="J158" s="175">
        <f>BK158</f>
        <v>0</v>
      </c>
      <c r="K158" s="12"/>
      <c r="L158" s="163"/>
      <c r="M158" s="168"/>
      <c r="N158" s="169"/>
      <c r="O158" s="169"/>
      <c r="P158" s="170">
        <f>SUM(P159:P170)</f>
        <v>0</v>
      </c>
      <c r="Q158" s="169"/>
      <c r="R158" s="170">
        <f>SUM(R159:R170)</f>
        <v>20.547015500000001</v>
      </c>
      <c r="S158" s="169"/>
      <c r="T158" s="171">
        <f>SUM(T159:T170)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164" t="s">
        <v>79</v>
      </c>
      <c r="AT158" s="172" t="s">
        <v>71</v>
      </c>
      <c r="AU158" s="172" t="s">
        <v>79</v>
      </c>
      <c r="AY158" s="164" t="s">
        <v>129</v>
      </c>
      <c r="BK158" s="173">
        <f>SUM(BK159:BK170)</f>
        <v>0</v>
      </c>
    </row>
    <row r="159" s="2" customFormat="1" ht="37.8" customHeight="1">
      <c r="A159" s="34"/>
      <c r="B159" s="176"/>
      <c r="C159" s="177" t="s">
        <v>212</v>
      </c>
      <c r="D159" s="177" t="s">
        <v>131</v>
      </c>
      <c r="E159" s="178" t="s">
        <v>213</v>
      </c>
      <c r="F159" s="179" t="s">
        <v>214</v>
      </c>
      <c r="G159" s="180" t="s">
        <v>148</v>
      </c>
      <c r="H159" s="181">
        <v>16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38</v>
      </c>
      <c r="O159" s="78"/>
      <c r="P159" s="187">
        <f>O159*H159</f>
        <v>0</v>
      </c>
      <c r="Q159" s="187">
        <v>0.014</v>
      </c>
      <c r="R159" s="187">
        <f>Q159*H159</f>
        <v>0.22400000000000001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135</v>
      </c>
      <c r="AT159" s="189" t="s">
        <v>131</v>
      </c>
      <c r="AU159" s="189" t="s">
        <v>136</v>
      </c>
      <c r="AY159" s="15" t="s">
        <v>129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136</v>
      </c>
      <c r="BK159" s="190">
        <f>ROUND(I159*H159,2)</f>
        <v>0</v>
      </c>
      <c r="BL159" s="15" t="s">
        <v>135</v>
      </c>
      <c r="BM159" s="189" t="s">
        <v>215</v>
      </c>
    </row>
    <row r="160" s="2" customFormat="1" ht="37.8" customHeight="1">
      <c r="A160" s="34"/>
      <c r="B160" s="176"/>
      <c r="C160" s="177" t="s">
        <v>216</v>
      </c>
      <c r="D160" s="177" t="s">
        <v>131</v>
      </c>
      <c r="E160" s="178" t="s">
        <v>217</v>
      </c>
      <c r="F160" s="179" t="s">
        <v>218</v>
      </c>
      <c r="G160" s="180" t="s">
        <v>148</v>
      </c>
      <c r="H160" s="181">
        <v>40.600000000000001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38</v>
      </c>
      <c r="O160" s="78"/>
      <c r="P160" s="187">
        <f>O160*H160</f>
        <v>0</v>
      </c>
      <c r="Q160" s="187">
        <v>0.0047999999999999996</v>
      </c>
      <c r="R160" s="187">
        <f>Q160*H160</f>
        <v>0.19488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135</v>
      </c>
      <c r="AT160" s="189" t="s">
        <v>131</v>
      </c>
      <c r="AU160" s="189" t="s">
        <v>136</v>
      </c>
      <c r="AY160" s="15" t="s">
        <v>129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136</v>
      </c>
      <c r="BK160" s="190">
        <f>ROUND(I160*H160,2)</f>
        <v>0</v>
      </c>
      <c r="BL160" s="15" t="s">
        <v>135</v>
      </c>
      <c r="BM160" s="189" t="s">
        <v>219</v>
      </c>
    </row>
    <row r="161" s="2" customFormat="1" ht="24.15" customHeight="1">
      <c r="A161" s="34"/>
      <c r="B161" s="176"/>
      <c r="C161" s="177" t="s">
        <v>220</v>
      </c>
      <c r="D161" s="177" t="s">
        <v>131</v>
      </c>
      <c r="E161" s="178" t="s">
        <v>221</v>
      </c>
      <c r="F161" s="179" t="s">
        <v>222</v>
      </c>
      <c r="G161" s="180" t="s">
        <v>148</v>
      </c>
      <c r="H161" s="181">
        <v>40.600000000000001</v>
      </c>
      <c r="I161" s="182"/>
      <c r="J161" s="183">
        <f>ROUND(I161*H161,2)</f>
        <v>0</v>
      </c>
      <c r="K161" s="184"/>
      <c r="L161" s="35"/>
      <c r="M161" s="185" t="s">
        <v>1</v>
      </c>
      <c r="N161" s="186" t="s">
        <v>38</v>
      </c>
      <c r="O161" s="78"/>
      <c r="P161" s="187">
        <f>O161*H161</f>
        <v>0</v>
      </c>
      <c r="Q161" s="187">
        <v>0.0041599999999999996</v>
      </c>
      <c r="R161" s="187">
        <f>Q161*H161</f>
        <v>0.16889599999999999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135</v>
      </c>
      <c r="AT161" s="189" t="s">
        <v>131</v>
      </c>
      <c r="AU161" s="189" t="s">
        <v>136</v>
      </c>
      <c r="AY161" s="15" t="s">
        <v>129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136</v>
      </c>
      <c r="BK161" s="190">
        <f>ROUND(I161*H161,2)</f>
        <v>0</v>
      </c>
      <c r="BL161" s="15" t="s">
        <v>135</v>
      </c>
      <c r="BM161" s="189" t="s">
        <v>223</v>
      </c>
    </row>
    <row r="162" s="2" customFormat="1" ht="37.8" customHeight="1">
      <c r="A162" s="34"/>
      <c r="B162" s="176"/>
      <c r="C162" s="177" t="s">
        <v>7</v>
      </c>
      <c r="D162" s="177" t="s">
        <v>131</v>
      </c>
      <c r="E162" s="178" t="s">
        <v>224</v>
      </c>
      <c r="F162" s="179" t="s">
        <v>225</v>
      </c>
      <c r="G162" s="180" t="s">
        <v>148</v>
      </c>
      <c r="H162" s="181">
        <v>25.920000000000002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38</v>
      </c>
      <c r="O162" s="78"/>
      <c r="P162" s="187">
        <f>O162*H162</f>
        <v>0</v>
      </c>
      <c r="Q162" s="187">
        <v>0.0061999999999999998</v>
      </c>
      <c r="R162" s="187">
        <f>Q162*H162</f>
        <v>0.16070400000000001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135</v>
      </c>
      <c r="AT162" s="189" t="s">
        <v>131</v>
      </c>
      <c r="AU162" s="189" t="s">
        <v>136</v>
      </c>
      <c r="AY162" s="15" t="s">
        <v>129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136</v>
      </c>
      <c r="BK162" s="190">
        <f>ROUND(I162*H162,2)</f>
        <v>0</v>
      </c>
      <c r="BL162" s="15" t="s">
        <v>135</v>
      </c>
      <c r="BM162" s="189" t="s">
        <v>226</v>
      </c>
    </row>
    <row r="163" s="2" customFormat="1" ht="24.15" customHeight="1">
      <c r="A163" s="34"/>
      <c r="B163" s="176"/>
      <c r="C163" s="177" t="s">
        <v>227</v>
      </c>
      <c r="D163" s="177" t="s">
        <v>131</v>
      </c>
      <c r="E163" s="178" t="s">
        <v>228</v>
      </c>
      <c r="F163" s="179" t="s">
        <v>229</v>
      </c>
      <c r="G163" s="180" t="s">
        <v>148</v>
      </c>
      <c r="H163" s="181">
        <v>25.920000000000002</v>
      </c>
      <c r="I163" s="182"/>
      <c r="J163" s="183">
        <f>ROUND(I163*H163,2)</f>
        <v>0</v>
      </c>
      <c r="K163" s="184"/>
      <c r="L163" s="35"/>
      <c r="M163" s="185" t="s">
        <v>1</v>
      </c>
      <c r="N163" s="186" t="s">
        <v>38</v>
      </c>
      <c r="O163" s="78"/>
      <c r="P163" s="187">
        <f>O163*H163</f>
        <v>0</v>
      </c>
      <c r="Q163" s="187">
        <v>0.0041599999999999996</v>
      </c>
      <c r="R163" s="187">
        <f>Q163*H163</f>
        <v>0.1078272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135</v>
      </c>
      <c r="AT163" s="189" t="s">
        <v>131</v>
      </c>
      <c r="AU163" s="189" t="s">
        <v>136</v>
      </c>
      <c r="AY163" s="15" t="s">
        <v>129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136</v>
      </c>
      <c r="BK163" s="190">
        <f>ROUND(I163*H163,2)</f>
        <v>0</v>
      </c>
      <c r="BL163" s="15" t="s">
        <v>135</v>
      </c>
      <c r="BM163" s="189" t="s">
        <v>230</v>
      </c>
    </row>
    <row r="164" s="2" customFormat="1" ht="24.15" customHeight="1">
      <c r="A164" s="34"/>
      <c r="B164" s="176"/>
      <c r="C164" s="177" t="s">
        <v>231</v>
      </c>
      <c r="D164" s="177" t="s">
        <v>131</v>
      </c>
      <c r="E164" s="178" t="s">
        <v>232</v>
      </c>
      <c r="F164" s="179" t="s">
        <v>233</v>
      </c>
      <c r="G164" s="180" t="s">
        <v>148</v>
      </c>
      <c r="H164" s="181">
        <v>291.18000000000001</v>
      </c>
      <c r="I164" s="182"/>
      <c r="J164" s="183">
        <f>ROUND(I164*H164,2)</f>
        <v>0</v>
      </c>
      <c r="K164" s="184"/>
      <c r="L164" s="35"/>
      <c r="M164" s="185" t="s">
        <v>1</v>
      </c>
      <c r="N164" s="186" t="s">
        <v>38</v>
      </c>
      <c r="O164" s="78"/>
      <c r="P164" s="187">
        <f>O164*H164</f>
        <v>0</v>
      </c>
      <c r="Q164" s="187">
        <v>0.020820000000000002</v>
      </c>
      <c r="R164" s="187">
        <f>Q164*H164</f>
        <v>6.0623676000000009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135</v>
      </c>
      <c r="AT164" s="189" t="s">
        <v>131</v>
      </c>
      <c r="AU164" s="189" t="s">
        <v>136</v>
      </c>
      <c r="AY164" s="15" t="s">
        <v>129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136</v>
      </c>
      <c r="BK164" s="190">
        <f>ROUND(I164*H164,2)</f>
        <v>0</v>
      </c>
      <c r="BL164" s="15" t="s">
        <v>135</v>
      </c>
      <c r="BM164" s="189" t="s">
        <v>234</v>
      </c>
    </row>
    <row r="165" s="2" customFormat="1" ht="24.15" customHeight="1">
      <c r="A165" s="34"/>
      <c r="B165" s="176"/>
      <c r="C165" s="191" t="s">
        <v>235</v>
      </c>
      <c r="D165" s="191" t="s">
        <v>236</v>
      </c>
      <c r="E165" s="192" t="s">
        <v>237</v>
      </c>
      <c r="F165" s="193" t="s">
        <v>238</v>
      </c>
      <c r="G165" s="194" t="s">
        <v>153</v>
      </c>
      <c r="H165" s="195">
        <v>3</v>
      </c>
      <c r="I165" s="196"/>
      <c r="J165" s="197">
        <f>ROUND(I165*H165,2)</f>
        <v>0</v>
      </c>
      <c r="K165" s="198"/>
      <c r="L165" s="199"/>
      <c r="M165" s="200" t="s">
        <v>1</v>
      </c>
      <c r="N165" s="201" t="s">
        <v>38</v>
      </c>
      <c r="O165" s="78"/>
      <c r="P165" s="187">
        <f>O165*H165</f>
        <v>0</v>
      </c>
      <c r="Q165" s="187">
        <v>0.014999999999999999</v>
      </c>
      <c r="R165" s="187">
        <f>Q165*H165</f>
        <v>0.044999999999999998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172</v>
      </c>
      <c r="AT165" s="189" t="s">
        <v>236</v>
      </c>
      <c r="AU165" s="189" t="s">
        <v>136</v>
      </c>
      <c r="AY165" s="15" t="s">
        <v>129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136</v>
      </c>
      <c r="BK165" s="190">
        <f>ROUND(I165*H165,2)</f>
        <v>0</v>
      </c>
      <c r="BL165" s="15" t="s">
        <v>135</v>
      </c>
      <c r="BM165" s="189" t="s">
        <v>239</v>
      </c>
    </row>
    <row r="166" s="2" customFormat="1" ht="33" customHeight="1">
      <c r="A166" s="34"/>
      <c r="B166" s="176"/>
      <c r="C166" s="191" t="s">
        <v>240</v>
      </c>
      <c r="D166" s="191" t="s">
        <v>236</v>
      </c>
      <c r="E166" s="192" t="s">
        <v>241</v>
      </c>
      <c r="F166" s="193" t="s">
        <v>242</v>
      </c>
      <c r="G166" s="194" t="s">
        <v>153</v>
      </c>
      <c r="H166" s="195">
        <v>3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38</v>
      </c>
      <c r="O166" s="78"/>
      <c r="P166" s="187">
        <f>O166*H166</f>
        <v>0</v>
      </c>
      <c r="Q166" s="187">
        <v>0.025000000000000001</v>
      </c>
      <c r="R166" s="187">
        <f>Q166*H166</f>
        <v>0.075000000000000011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172</v>
      </c>
      <c r="AT166" s="189" t="s">
        <v>236</v>
      </c>
      <c r="AU166" s="189" t="s">
        <v>136</v>
      </c>
      <c r="AY166" s="15" t="s">
        <v>129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136</v>
      </c>
      <c r="BK166" s="190">
        <f>ROUND(I166*H166,2)</f>
        <v>0</v>
      </c>
      <c r="BL166" s="15" t="s">
        <v>135</v>
      </c>
      <c r="BM166" s="189" t="s">
        <v>243</v>
      </c>
    </row>
    <row r="167" s="2" customFormat="1" ht="33" customHeight="1">
      <c r="A167" s="34"/>
      <c r="B167" s="176"/>
      <c r="C167" s="177" t="s">
        <v>244</v>
      </c>
      <c r="D167" s="177" t="s">
        <v>131</v>
      </c>
      <c r="E167" s="178" t="s">
        <v>245</v>
      </c>
      <c r="F167" s="179" t="s">
        <v>246</v>
      </c>
      <c r="G167" s="180" t="s">
        <v>148</v>
      </c>
      <c r="H167" s="181">
        <v>133.43000000000001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38</v>
      </c>
      <c r="O167" s="78"/>
      <c r="P167" s="187">
        <f>O167*H167</f>
        <v>0</v>
      </c>
      <c r="Q167" s="187">
        <v>0.033700000000000001</v>
      </c>
      <c r="R167" s="187">
        <f>Q167*H167</f>
        <v>4.4965910000000004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135</v>
      </c>
      <c r="AT167" s="189" t="s">
        <v>131</v>
      </c>
      <c r="AU167" s="189" t="s">
        <v>136</v>
      </c>
      <c r="AY167" s="15" t="s">
        <v>129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136</v>
      </c>
      <c r="BK167" s="190">
        <f>ROUND(I167*H167,2)</f>
        <v>0</v>
      </c>
      <c r="BL167" s="15" t="s">
        <v>135</v>
      </c>
      <c r="BM167" s="189" t="s">
        <v>247</v>
      </c>
    </row>
    <row r="168" s="2" customFormat="1" ht="24.15" customHeight="1">
      <c r="A168" s="34"/>
      <c r="B168" s="176"/>
      <c r="C168" s="177" t="s">
        <v>248</v>
      </c>
      <c r="D168" s="177" t="s">
        <v>131</v>
      </c>
      <c r="E168" s="178" t="s">
        <v>249</v>
      </c>
      <c r="F168" s="179" t="s">
        <v>250</v>
      </c>
      <c r="G168" s="180" t="s">
        <v>148</v>
      </c>
      <c r="H168" s="181">
        <v>18.649999999999999</v>
      </c>
      <c r="I168" s="182"/>
      <c r="J168" s="183">
        <f>ROUND(I168*H168,2)</f>
        <v>0</v>
      </c>
      <c r="K168" s="184"/>
      <c r="L168" s="35"/>
      <c r="M168" s="185" t="s">
        <v>1</v>
      </c>
      <c r="N168" s="186" t="s">
        <v>38</v>
      </c>
      <c r="O168" s="78"/>
      <c r="P168" s="187">
        <f>O168*H168</f>
        <v>0</v>
      </c>
      <c r="Q168" s="187">
        <v>0.01864</v>
      </c>
      <c r="R168" s="187">
        <f>Q168*H168</f>
        <v>0.347636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135</v>
      </c>
      <c r="AT168" s="189" t="s">
        <v>131</v>
      </c>
      <c r="AU168" s="189" t="s">
        <v>136</v>
      </c>
      <c r="AY168" s="15" t="s">
        <v>129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136</v>
      </c>
      <c r="BK168" s="190">
        <f>ROUND(I168*H168,2)</f>
        <v>0</v>
      </c>
      <c r="BL168" s="15" t="s">
        <v>135</v>
      </c>
      <c r="BM168" s="189" t="s">
        <v>251</v>
      </c>
    </row>
    <row r="169" s="2" customFormat="1" ht="24.15" customHeight="1">
      <c r="A169" s="34"/>
      <c r="B169" s="176"/>
      <c r="C169" s="177" t="s">
        <v>252</v>
      </c>
      <c r="D169" s="177" t="s">
        <v>131</v>
      </c>
      <c r="E169" s="178" t="s">
        <v>253</v>
      </c>
      <c r="F169" s="179" t="s">
        <v>254</v>
      </c>
      <c r="G169" s="180" t="s">
        <v>148</v>
      </c>
      <c r="H169" s="181">
        <v>133.43000000000001</v>
      </c>
      <c r="I169" s="182"/>
      <c r="J169" s="183">
        <f>ROUND(I169*H169,2)</f>
        <v>0</v>
      </c>
      <c r="K169" s="184"/>
      <c r="L169" s="35"/>
      <c r="M169" s="185" t="s">
        <v>1</v>
      </c>
      <c r="N169" s="186" t="s">
        <v>38</v>
      </c>
      <c r="O169" s="78"/>
      <c r="P169" s="187">
        <f>O169*H169</f>
        <v>0</v>
      </c>
      <c r="Q169" s="187">
        <v>0.01359</v>
      </c>
      <c r="R169" s="187">
        <f>Q169*H169</f>
        <v>1.8133137000000001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135</v>
      </c>
      <c r="AT169" s="189" t="s">
        <v>131</v>
      </c>
      <c r="AU169" s="189" t="s">
        <v>136</v>
      </c>
      <c r="AY169" s="15" t="s">
        <v>129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136</v>
      </c>
      <c r="BK169" s="190">
        <f>ROUND(I169*H169,2)</f>
        <v>0</v>
      </c>
      <c r="BL169" s="15" t="s">
        <v>135</v>
      </c>
      <c r="BM169" s="189" t="s">
        <v>255</v>
      </c>
    </row>
    <row r="170" s="2" customFormat="1" ht="24.15" customHeight="1">
      <c r="A170" s="34"/>
      <c r="B170" s="176"/>
      <c r="C170" s="177" t="s">
        <v>256</v>
      </c>
      <c r="D170" s="177" t="s">
        <v>131</v>
      </c>
      <c r="E170" s="178" t="s">
        <v>257</v>
      </c>
      <c r="F170" s="179" t="s">
        <v>258</v>
      </c>
      <c r="G170" s="180" t="s">
        <v>134</v>
      </c>
      <c r="H170" s="181">
        <v>4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38</v>
      </c>
      <c r="O170" s="78"/>
      <c r="P170" s="187">
        <f>O170*H170</f>
        <v>0</v>
      </c>
      <c r="Q170" s="187">
        <v>1.7126999999999999</v>
      </c>
      <c r="R170" s="187">
        <f>Q170*H170</f>
        <v>6.8507999999999996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135</v>
      </c>
      <c r="AT170" s="189" t="s">
        <v>131</v>
      </c>
      <c r="AU170" s="189" t="s">
        <v>136</v>
      </c>
      <c r="AY170" s="15" t="s">
        <v>129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136</v>
      </c>
      <c r="BK170" s="190">
        <f>ROUND(I170*H170,2)</f>
        <v>0</v>
      </c>
      <c r="BL170" s="15" t="s">
        <v>135</v>
      </c>
      <c r="BM170" s="189" t="s">
        <v>259</v>
      </c>
    </row>
    <row r="171" s="12" customFormat="1" ht="22.8" customHeight="1">
      <c r="A171" s="12"/>
      <c r="B171" s="163"/>
      <c r="C171" s="12"/>
      <c r="D171" s="164" t="s">
        <v>71</v>
      </c>
      <c r="E171" s="174" t="s">
        <v>177</v>
      </c>
      <c r="F171" s="174" t="s">
        <v>260</v>
      </c>
      <c r="G171" s="12"/>
      <c r="H171" s="12"/>
      <c r="I171" s="166"/>
      <c r="J171" s="175">
        <f>BK171</f>
        <v>0</v>
      </c>
      <c r="K171" s="12"/>
      <c r="L171" s="163"/>
      <c r="M171" s="168"/>
      <c r="N171" s="169"/>
      <c r="O171" s="169"/>
      <c r="P171" s="170">
        <f>SUM(P172:P185)</f>
        <v>0</v>
      </c>
      <c r="Q171" s="169"/>
      <c r="R171" s="170">
        <f>SUM(R172:R185)</f>
        <v>33.016909999999996</v>
      </c>
      <c r="S171" s="169"/>
      <c r="T171" s="171">
        <f>SUM(T172:T185)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4" t="s">
        <v>79</v>
      </c>
      <c r="AT171" s="172" t="s">
        <v>71</v>
      </c>
      <c r="AU171" s="172" t="s">
        <v>79</v>
      </c>
      <c r="AY171" s="164" t="s">
        <v>129</v>
      </c>
      <c r="BK171" s="173">
        <f>SUM(BK172:BK185)</f>
        <v>0</v>
      </c>
    </row>
    <row r="172" s="2" customFormat="1" ht="37.8" customHeight="1">
      <c r="A172" s="34"/>
      <c r="B172" s="176"/>
      <c r="C172" s="177" t="s">
        <v>261</v>
      </c>
      <c r="D172" s="177" t="s">
        <v>131</v>
      </c>
      <c r="E172" s="178" t="s">
        <v>262</v>
      </c>
      <c r="F172" s="179" t="s">
        <v>263</v>
      </c>
      <c r="G172" s="180" t="s">
        <v>202</v>
      </c>
      <c r="H172" s="181">
        <v>47</v>
      </c>
      <c r="I172" s="182"/>
      <c r="J172" s="183">
        <f>ROUND(I172*H172,2)</f>
        <v>0</v>
      </c>
      <c r="K172" s="184"/>
      <c r="L172" s="35"/>
      <c r="M172" s="185" t="s">
        <v>1</v>
      </c>
      <c r="N172" s="186" t="s">
        <v>38</v>
      </c>
      <c r="O172" s="78"/>
      <c r="P172" s="187">
        <f>O172*H172</f>
        <v>0</v>
      </c>
      <c r="Q172" s="187">
        <v>0.082669999999999993</v>
      </c>
      <c r="R172" s="187">
        <f>Q172*H172</f>
        <v>3.8854899999999999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135</v>
      </c>
      <c r="AT172" s="189" t="s">
        <v>131</v>
      </c>
      <c r="AU172" s="189" t="s">
        <v>136</v>
      </c>
      <c r="AY172" s="15" t="s">
        <v>129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136</v>
      </c>
      <c r="BK172" s="190">
        <f>ROUND(I172*H172,2)</f>
        <v>0</v>
      </c>
      <c r="BL172" s="15" t="s">
        <v>135</v>
      </c>
      <c r="BM172" s="189" t="s">
        <v>264</v>
      </c>
    </row>
    <row r="173" s="2" customFormat="1" ht="16.5" customHeight="1">
      <c r="A173" s="34"/>
      <c r="B173" s="176"/>
      <c r="C173" s="191" t="s">
        <v>265</v>
      </c>
      <c r="D173" s="191" t="s">
        <v>236</v>
      </c>
      <c r="E173" s="192" t="s">
        <v>266</v>
      </c>
      <c r="F173" s="193" t="s">
        <v>267</v>
      </c>
      <c r="G173" s="194" t="s">
        <v>153</v>
      </c>
      <c r="H173" s="195">
        <v>47.469999999999999</v>
      </c>
      <c r="I173" s="196"/>
      <c r="J173" s="197">
        <f>ROUND(I173*H173,2)</f>
        <v>0</v>
      </c>
      <c r="K173" s="198"/>
      <c r="L173" s="199"/>
      <c r="M173" s="200" t="s">
        <v>1</v>
      </c>
      <c r="N173" s="201" t="s">
        <v>38</v>
      </c>
      <c r="O173" s="78"/>
      <c r="P173" s="187">
        <f>O173*H173</f>
        <v>0</v>
      </c>
      <c r="Q173" s="187">
        <v>0.023</v>
      </c>
      <c r="R173" s="187">
        <f>Q173*H173</f>
        <v>1.09181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172</v>
      </c>
      <c r="AT173" s="189" t="s">
        <v>236</v>
      </c>
      <c r="AU173" s="189" t="s">
        <v>136</v>
      </c>
      <c r="AY173" s="15" t="s">
        <v>129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136</v>
      </c>
      <c r="BK173" s="190">
        <f>ROUND(I173*H173,2)</f>
        <v>0</v>
      </c>
      <c r="BL173" s="15" t="s">
        <v>135</v>
      </c>
      <c r="BM173" s="189" t="s">
        <v>268</v>
      </c>
    </row>
    <row r="174" s="2" customFormat="1" ht="33" customHeight="1">
      <c r="A174" s="34"/>
      <c r="B174" s="176"/>
      <c r="C174" s="177" t="s">
        <v>269</v>
      </c>
      <c r="D174" s="177" t="s">
        <v>131</v>
      </c>
      <c r="E174" s="178" t="s">
        <v>270</v>
      </c>
      <c r="F174" s="179" t="s">
        <v>271</v>
      </c>
      <c r="G174" s="180" t="s">
        <v>148</v>
      </c>
      <c r="H174" s="181">
        <v>587</v>
      </c>
      <c r="I174" s="182"/>
      <c r="J174" s="183">
        <f>ROUND(I174*H174,2)</f>
        <v>0</v>
      </c>
      <c r="K174" s="184"/>
      <c r="L174" s="35"/>
      <c r="M174" s="185" t="s">
        <v>1</v>
      </c>
      <c r="N174" s="186" t="s">
        <v>38</v>
      </c>
      <c r="O174" s="78"/>
      <c r="P174" s="187">
        <f>O174*H174</f>
        <v>0</v>
      </c>
      <c r="Q174" s="187">
        <v>0.02572</v>
      </c>
      <c r="R174" s="187">
        <f>Q174*H174</f>
        <v>15.09764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135</v>
      </c>
      <c r="AT174" s="189" t="s">
        <v>131</v>
      </c>
      <c r="AU174" s="189" t="s">
        <v>136</v>
      </c>
      <c r="AY174" s="15" t="s">
        <v>129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136</v>
      </c>
      <c r="BK174" s="190">
        <f>ROUND(I174*H174,2)</f>
        <v>0</v>
      </c>
      <c r="BL174" s="15" t="s">
        <v>135</v>
      </c>
      <c r="BM174" s="189" t="s">
        <v>272</v>
      </c>
    </row>
    <row r="175" s="2" customFormat="1" ht="44.25" customHeight="1">
      <c r="A175" s="34"/>
      <c r="B175" s="176"/>
      <c r="C175" s="177" t="s">
        <v>273</v>
      </c>
      <c r="D175" s="177" t="s">
        <v>131</v>
      </c>
      <c r="E175" s="178" t="s">
        <v>274</v>
      </c>
      <c r="F175" s="179" t="s">
        <v>275</v>
      </c>
      <c r="G175" s="180" t="s">
        <v>148</v>
      </c>
      <c r="H175" s="181">
        <v>587</v>
      </c>
      <c r="I175" s="182"/>
      <c r="J175" s="183">
        <f>ROUND(I175*H175,2)</f>
        <v>0</v>
      </c>
      <c r="K175" s="184"/>
      <c r="L175" s="35"/>
      <c r="M175" s="185" t="s">
        <v>1</v>
      </c>
      <c r="N175" s="186" t="s">
        <v>38</v>
      </c>
      <c r="O175" s="78"/>
      <c r="P175" s="187">
        <f>O175*H175</f>
        <v>0</v>
      </c>
      <c r="Q175" s="187">
        <v>0</v>
      </c>
      <c r="R175" s="187">
        <f>Q175*H175</f>
        <v>0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135</v>
      </c>
      <c r="AT175" s="189" t="s">
        <v>131</v>
      </c>
      <c r="AU175" s="189" t="s">
        <v>136</v>
      </c>
      <c r="AY175" s="15" t="s">
        <v>129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136</v>
      </c>
      <c r="BK175" s="190">
        <f>ROUND(I175*H175,2)</f>
        <v>0</v>
      </c>
      <c r="BL175" s="15" t="s">
        <v>135</v>
      </c>
      <c r="BM175" s="189" t="s">
        <v>276</v>
      </c>
    </row>
    <row r="176" s="2" customFormat="1" ht="33" customHeight="1">
      <c r="A176" s="34"/>
      <c r="B176" s="176"/>
      <c r="C176" s="177" t="s">
        <v>277</v>
      </c>
      <c r="D176" s="177" t="s">
        <v>131</v>
      </c>
      <c r="E176" s="178" t="s">
        <v>278</v>
      </c>
      <c r="F176" s="179" t="s">
        <v>279</v>
      </c>
      <c r="G176" s="180" t="s">
        <v>148</v>
      </c>
      <c r="H176" s="181">
        <v>587</v>
      </c>
      <c r="I176" s="182"/>
      <c r="J176" s="183">
        <f>ROUND(I176*H176,2)</f>
        <v>0</v>
      </c>
      <c r="K176" s="184"/>
      <c r="L176" s="35"/>
      <c r="M176" s="185" t="s">
        <v>1</v>
      </c>
      <c r="N176" s="186" t="s">
        <v>38</v>
      </c>
      <c r="O176" s="78"/>
      <c r="P176" s="187">
        <f>O176*H176</f>
        <v>0</v>
      </c>
      <c r="Q176" s="187">
        <v>0.021839999999999998</v>
      </c>
      <c r="R176" s="187">
        <f>Q176*H176</f>
        <v>12.820079999999999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135</v>
      </c>
      <c r="AT176" s="189" t="s">
        <v>131</v>
      </c>
      <c r="AU176" s="189" t="s">
        <v>136</v>
      </c>
      <c r="AY176" s="15" t="s">
        <v>129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136</v>
      </c>
      <c r="BK176" s="190">
        <f>ROUND(I176*H176,2)</f>
        <v>0</v>
      </c>
      <c r="BL176" s="15" t="s">
        <v>135</v>
      </c>
      <c r="BM176" s="189" t="s">
        <v>280</v>
      </c>
    </row>
    <row r="177" s="2" customFormat="1" ht="24.15" customHeight="1">
      <c r="A177" s="34"/>
      <c r="B177" s="176"/>
      <c r="C177" s="177" t="s">
        <v>281</v>
      </c>
      <c r="D177" s="177" t="s">
        <v>131</v>
      </c>
      <c r="E177" s="178" t="s">
        <v>282</v>
      </c>
      <c r="F177" s="179" t="s">
        <v>283</v>
      </c>
      <c r="G177" s="180" t="s">
        <v>148</v>
      </c>
      <c r="H177" s="181">
        <v>73</v>
      </c>
      <c r="I177" s="182"/>
      <c r="J177" s="183">
        <f>ROUND(I177*H177,2)</f>
        <v>0</v>
      </c>
      <c r="K177" s="184"/>
      <c r="L177" s="35"/>
      <c r="M177" s="185" t="s">
        <v>1</v>
      </c>
      <c r="N177" s="186" t="s">
        <v>38</v>
      </c>
      <c r="O177" s="78"/>
      <c r="P177" s="187">
        <f>O177*H177</f>
        <v>0</v>
      </c>
      <c r="Q177" s="187">
        <v>0.0015299999999999999</v>
      </c>
      <c r="R177" s="187">
        <f>Q177*H177</f>
        <v>0.11169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135</v>
      </c>
      <c r="AT177" s="189" t="s">
        <v>131</v>
      </c>
      <c r="AU177" s="189" t="s">
        <v>136</v>
      </c>
      <c r="AY177" s="15" t="s">
        <v>129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136</v>
      </c>
      <c r="BK177" s="190">
        <f>ROUND(I177*H177,2)</f>
        <v>0</v>
      </c>
      <c r="BL177" s="15" t="s">
        <v>135</v>
      </c>
      <c r="BM177" s="189" t="s">
        <v>284</v>
      </c>
    </row>
    <row r="178" s="2" customFormat="1" ht="16.5" customHeight="1">
      <c r="A178" s="34"/>
      <c r="B178" s="176"/>
      <c r="C178" s="177" t="s">
        <v>285</v>
      </c>
      <c r="D178" s="177" t="s">
        <v>131</v>
      </c>
      <c r="E178" s="178" t="s">
        <v>286</v>
      </c>
      <c r="F178" s="179" t="s">
        <v>287</v>
      </c>
      <c r="G178" s="180" t="s">
        <v>202</v>
      </c>
      <c r="H178" s="181">
        <v>25.5</v>
      </c>
      <c r="I178" s="182"/>
      <c r="J178" s="183">
        <f>ROUND(I178*H178,2)</f>
        <v>0</v>
      </c>
      <c r="K178" s="184"/>
      <c r="L178" s="35"/>
      <c r="M178" s="185" t="s">
        <v>1</v>
      </c>
      <c r="N178" s="186" t="s">
        <v>38</v>
      </c>
      <c r="O178" s="78"/>
      <c r="P178" s="187">
        <f>O178*H178</f>
        <v>0</v>
      </c>
      <c r="Q178" s="187">
        <v>0.00040000000000000002</v>
      </c>
      <c r="R178" s="187">
        <f>Q178*H178</f>
        <v>0.010200000000000001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135</v>
      </c>
      <c r="AT178" s="189" t="s">
        <v>131</v>
      </c>
      <c r="AU178" s="189" t="s">
        <v>136</v>
      </c>
      <c r="AY178" s="15" t="s">
        <v>129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136</v>
      </c>
      <c r="BK178" s="190">
        <f>ROUND(I178*H178,2)</f>
        <v>0</v>
      </c>
      <c r="BL178" s="15" t="s">
        <v>135</v>
      </c>
      <c r="BM178" s="189" t="s">
        <v>288</v>
      </c>
    </row>
    <row r="179" s="2" customFormat="1" ht="24.15" customHeight="1">
      <c r="A179" s="34"/>
      <c r="B179" s="176"/>
      <c r="C179" s="177" t="s">
        <v>289</v>
      </c>
      <c r="D179" s="177" t="s">
        <v>131</v>
      </c>
      <c r="E179" s="178" t="s">
        <v>290</v>
      </c>
      <c r="F179" s="179" t="s">
        <v>291</v>
      </c>
      <c r="G179" s="180" t="s">
        <v>148</v>
      </c>
      <c r="H179" s="181">
        <v>20.300000000000001</v>
      </c>
      <c r="I179" s="182"/>
      <c r="J179" s="183">
        <f>ROUND(I179*H179,2)</f>
        <v>0</v>
      </c>
      <c r="K179" s="184"/>
      <c r="L179" s="35"/>
      <c r="M179" s="185" t="s">
        <v>1</v>
      </c>
      <c r="N179" s="186" t="s">
        <v>38</v>
      </c>
      <c r="O179" s="78"/>
      <c r="P179" s="187">
        <f>O179*H179</f>
        <v>0</v>
      </c>
      <c r="Q179" s="187">
        <v>0</v>
      </c>
      <c r="R179" s="187">
        <f>Q179*H179</f>
        <v>0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135</v>
      </c>
      <c r="AT179" s="189" t="s">
        <v>131</v>
      </c>
      <c r="AU179" s="189" t="s">
        <v>136</v>
      </c>
      <c r="AY179" s="15" t="s">
        <v>129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136</v>
      </c>
      <c r="BK179" s="190">
        <f>ROUND(I179*H179,2)</f>
        <v>0</v>
      </c>
      <c r="BL179" s="15" t="s">
        <v>135</v>
      </c>
      <c r="BM179" s="189" t="s">
        <v>292</v>
      </c>
    </row>
    <row r="180" s="2" customFormat="1" ht="33" customHeight="1">
      <c r="A180" s="34"/>
      <c r="B180" s="176"/>
      <c r="C180" s="177" t="s">
        <v>293</v>
      </c>
      <c r="D180" s="177" t="s">
        <v>131</v>
      </c>
      <c r="E180" s="178" t="s">
        <v>294</v>
      </c>
      <c r="F180" s="179" t="s">
        <v>295</v>
      </c>
      <c r="G180" s="180" t="s">
        <v>148</v>
      </c>
      <c r="H180" s="181">
        <v>19.109999999999999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38</v>
      </c>
      <c r="O180" s="78"/>
      <c r="P180" s="187">
        <f>O180*H180</f>
        <v>0</v>
      </c>
      <c r="Q180" s="187">
        <v>0</v>
      </c>
      <c r="R180" s="187">
        <f>Q180*H180</f>
        <v>0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135</v>
      </c>
      <c r="AT180" s="189" t="s">
        <v>131</v>
      </c>
      <c r="AU180" s="189" t="s">
        <v>136</v>
      </c>
      <c r="AY180" s="15" t="s">
        <v>129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136</v>
      </c>
      <c r="BK180" s="190">
        <f>ROUND(I180*H180,2)</f>
        <v>0</v>
      </c>
      <c r="BL180" s="15" t="s">
        <v>135</v>
      </c>
      <c r="BM180" s="189" t="s">
        <v>296</v>
      </c>
    </row>
    <row r="181" s="2" customFormat="1" ht="24.15" customHeight="1">
      <c r="A181" s="34"/>
      <c r="B181" s="176"/>
      <c r="C181" s="177" t="s">
        <v>297</v>
      </c>
      <c r="D181" s="177" t="s">
        <v>131</v>
      </c>
      <c r="E181" s="178" t="s">
        <v>298</v>
      </c>
      <c r="F181" s="179" t="s">
        <v>299</v>
      </c>
      <c r="G181" s="180" t="s">
        <v>134</v>
      </c>
      <c r="H181" s="181">
        <v>2.0699999999999998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38</v>
      </c>
      <c r="O181" s="78"/>
      <c r="P181" s="187">
        <f>O181*H181</f>
        <v>0</v>
      </c>
      <c r="Q181" s="187">
        <v>0</v>
      </c>
      <c r="R181" s="187">
        <f>Q181*H181</f>
        <v>0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135</v>
      </c>
      <c r="AT181" s="189" t="s">
        <v>131</v>
      </c>
      <c r="AU181" s="189" t="s">
        <v>136</v>
      </c>
      <c r="AY181" s="15" t="s">
        <v>129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136</v>
      </c>
      <c r="BK181" s="190">
        <f>ROUND(I181*H181,2)</f>
        <v>0</v>
      </c>
      <c r="BL181" s="15" t="s">
        <v>135</v>
      </c>
      <c r="BM181" s="189" t="s">
        <v>300</v>
      </c>
    </row>
    <row r="182" s="2" customFormat="1" ht="24.15" customHeight="1">
      <c r="A182" s="34"/>
      <c r="B182" s="176"/>
      <c r="C182" s="177" t="s">
        <v>301</v>
      </c>
      <c r="D182" s="177" t="s">
        <v>131</v>
      </c>
      <c r="E182" s="178" t="s">
        <v>302</v>
      </c>
      <c r="F182" s="179" t="s">
        <v>303</v>
      </c>
      <c r="G182" s="180" t="s">
        <v>148</v>
      </c>
      <c r="H182" s="181">
        <v>50.240000000000002</v>
      </c>
      <c r="I182" s="182"/>
      <c r="J182" s="183">
        <f>ROUND(I182*H182,2)</f>
        <v>0</v>
      </c>
      <c r="K182" s="184"/>
      <c r="L182" s="35"/>
      <c r="M182" s="185" t="s">
        <v>1</v>
      </c>
      <c r="N182" s="186" t="s">
        <v>38</v>
      </c>
      <c r="O182" s="78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135</v>
      </c>
      <c r="AT182" s="189" t="s">
        <v>131</v>
      </c>
      <c r="AU182" s="189" t="s">
        <v>136</v>
      </c>
      <c r="AY182" s="15" t="s">
        <v>129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136</v>
      </c>
      <c r="BK182" s="190">
        <f>ROUND(I182*H182,2)</f>
        <v>0</v>
      </c>
      <c r="BL182" s="15" t="s">
        <v>135</v>
      </c>
      <c r="BM182" s="189" t="s">
        <v>304</v>
      </c>
    </row>
    <row r="183" s="2" customFormat="1" ht="21.75" customHeight="1">
      <c r="A183" s="34"/>
      <c r="B183" s="176"/>
      <c r="C183" s="177" t="s">
        <v>305</v>
      </c>
      <c r="D183" s="177" t="s">
        <v>131</v>
      </c>
      <c r="E183" s="178" t="s">
        <v>306</v>
      </c>
      <c r="F183" s="179" t="s">
        <v>307</v>
      </c>
      <c r="G183" s="180" t="s">
        <v>158</v>
      </c>
      <c r="H183" s="181">
        <v>11.244999999999999</v>
      </c>
      <c r="I183" s="182"/>
      <c r="J183" s="183">
        <f>ROUND(I183*H183,2)</f>
        <v>0</v>
      </c>
      <c r="K183" s="184"/>
      <c r="L183" s="35"/>
      <c r="M183" s="185" t="s">
        <v>1</v>
      </c>
      <c r="N183" s="186" t="s">
        <v>38</v>
      </c>
      <c r="O183" s="78"/>
      <c r="P183" s="187">
        <f>O183*H183</f>
        <v>0</v>
      </c>
      <c r="Q183" s="187">
        <v>0</v>
      </c>
      <c r="R183" s="187">
        <f>Q183*H183</f>
        <v>0</v>
      </c>
      <c r="S183" s="187">
        <v>0</v>
      </c>
      <c r="T183" s="188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9" t="s">
        <v>135</v>
      </c>
      <c r="AT183" s="189" t="s">
        <v>131</v>
      </c>
      <c r="AU183" s="189" t="s">
        <v>136</v>
      </c>
      <c r="AY183" s="15" t="s">
        <v>129</v>
      </c>
      <c r="BE183" s="190">
        <f>IF(N183="základná",J183,0)</f>
        <v>0</v>
      </c>
      <c r="BF183" s="190">
        <f>IF(N183="znížená",J183,0)</f>
        <v>0</v>
      </c>
      <c r="BG183" s="190">
        <f>IF(N183="zákl. prenesená",J183,0)</f>
        <v>0</v>
      </c>
      <c r="BH183" s="190">
        <f>IF(N183="zníž. prenesená",J183,0)</f>
        <v>0</v>
      </c>
      <c r="BI183" s="190">
        <f>IF(N183="nulová",J183,0)</f>
        <v>0</v>
      </c>
      <c r="BJ183" s="15" t="s">
        <v>136</v>
      </c>
      <c r="BK183" s="190">
        <f>ROUND(I183*H183,2)</f>
        <v>0</v>
      </c>
      <c r="BL183" s="15" t="s">
        <v>135</v>
      </c>
      <c r="BM183" s="189" t="s">
        <v>308</v>
      </c>
    </row>
    <row r="184" s="2" customFormat="1" ht="24.15" customHeight="1">
      <c r="A184" s="34"/>
      <c r="B184" s="176"/>
      <c r="C184" s="177" t="s">
        <v>309</v>
      </c>
      <c r="D184" s="177" t="s">
        <v>131</v>
      </c>
      <c r="E184" s="178" t="s">
        <v>310</v>
      </c>
      <c r="F184" s="179" t="s">
        <v>311</v>
      </c>
      <c r="G184" s="180" t="s">
        <v>158</v>
      </c>
      <c r="H184" s="181">
        <v>11.244999999999999</v>
      </c>
      <c r="I184" s="182"/>
      <c r="J184" s="183">
        <f>ROUND(I184*H184,2)</f>
        <v>0</v>
      </c>
      <c r="K184" s="184"/>
      <c r="L184" s="35"/>
      <c r="M184" s="185" t="s">
        <v>1</v>
      </c>
      <c r="N184" s="186" t="s">
        <v>38</v>
      </c>
      <c r="O184" s="78"/>
      <c r="P184" s="187">
        <f>O184*H184</f>
        <v>0</v>
      </c>
      <c r="Q184" s="187">
        <v>0</v>
      </c>
      <c r="R184" s="187">
        <f>Q184*H184</f>
        <v>0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135</v>
      </c>
      <c r="AT184" s="189" t="s">
        <v>131</v>
      </c>
      <c r="AU184" s="189" t="s">
        <v>136</v>
      </c>
      <c r="AY184" s="15" t="s">
        <v>129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136</v>
      </c>
      <c r="BK184" s="190">
        <f>ROUND(I184*H184,2)</f>
        <v>0</v>
      </c>
      <c r="BL184" s="15" t="s">
        <v>135</v>
      </c>
      <c r="BM184" s="189" t="s">
        <v>312</v>
      </c>
    </row>
    <row r="185" s="2" customFormat="1" ht="24.15" customHeight="1">
      <c r="A185" s="34"/>
      <c r="B185" s="176"/>
      <c r="C185" s="177" t="s">
        <v>313</v>
      </c>
      <c r="D185" s="177" t="s">
        <v>131</v>
      </c>
      <c r="E185" s="178" t="s">
        <v>314</v>
      </c>
      <c r="F185" s="179" t="s">
        <v>315</v>
      </c>
      <c r="G185" s="180" t="s">
        <v>158</v>
      </c>
      <c r="H185" s="181">
        <v>11.244999999999999</v>
      </c>
      <c r="I185" s="182"/>
      <c r="J185" s="183">
        <f>ROUND(I185*H185,2)</f>
        <v>0</v>
      </c>
      <c r="K185" s="184"/>
      <c r="L185" s="35"/>
      <c r="M185" s="185" t="s">
        <v>1</v>
      </c>
      <c r="N185" s="186" t="s">
        <v>38</v>
      </c>
      <c r="O185" s="78"/>
      <c r="P185" s="187">
        <f>O185*H185</f>
        <v>0</v>
      </c>
      <c r="Q185" s="187">
        <v>0</v>
      </c>
      <c r="R185" s="187">
        <f>Q185*H185</f>
        <v>0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135</v>
      </c>
      <c r="AT185" s="189" t="s">
        <v>131</v>
      </c>
      <c r="AU185" s="189" t="s">
        <v>136</v>
      </c>
      <c r="AY185" s="15" t="s">
        <v>129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136</v>
      </c>
      <c r="BK185" s="190">
        <f>ROUND(I185*H185,2)</f>
        <v>0</v>
      </c>
      <c r="BL185" s="15" t="s">
        <v>135</v>
      </c>
      <c r="BM185" s="189" t="s">
        <v>316</v>
      </c>
    </row>
    <row r="186" s="12" customFormat="1" ht="22.8" customHeight="1">
      <c r="A186" s="12"/>
      <c r="B186" s="163"/>
      <c r="C186" s="12"/>
      <c r="D186" s="164" t="s">
        <v>71</v>
      </c>
      <c r="E186" s="174" t="s">
        <v>317</v>
      </c>
      <c r="F186" s="174" t="s">
        <v>318</v>
      </c>
      <c r="G186" s="12"/>
      <c r="H186" s="12"/>
      <c r="I186" s="166"/>
      <c r="J186" s="175">
        <f>BK186</f>
        <v>0</v>
      </c>
      <c r="K186" s="12"/>
      <c r="L186" s="163"/>
      <c r="M186" s="168"/>
      <c r="N186" s="169"/>
      <c r="O186" s="169"/>
      <c r="P186" s="170">
        <f>P187</f>
        <v>0</v>
      </c>
      <c r="Q186" s="169"/>
      <c r="R186" s="170">
        <f>R187</f>
        <v>0</v>
      </c>
      <c r="S186" s="169"/>
      <c r="T186" s="171">
        <f>T187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64" t="s">
        <v>79</v>
      </c>
      <c r="AT186" s="172" t="s">
        <v>71</v>
      </c>
      <c r="AU186" s="172" t="s">
        <v>79</v>
      </c>
      <c r="AY186" s="164" t="s">
        <v>129</v>
      </c>
      <c r="BK186" s="173">
        <f>BK187</f>
        <v>0</v>
      </c>
    </row>
    <row r="187" s="2" customFormat="1" ht="33" customHeight="1">
      <c r="A187" s="34"/>
      <c r="B187" s="176"/>
      <c r="C187" s="177" t="s">
        <v>319</v>
      </c>
      <c r="D187" s="177" t="s">
        <v>131</v>
      </c>
      <c r="E187" s="178" t="s">
        <v>320</v>
      </c>
      <c r="F187" s="179" t="s">
        <v>321</v>
      </c>
      <c r="G187" s="180" t="s">
        <v>158</v>
      </c>
      <c r="H187" s="181">
        <v>64.899000000000001</v>
      </c>
      <c r="I187" s="182"/>
      <c r="J187" s="183">
        <f>ROUND(I187*H187,2)</f>
        <v>0</v>
      </c>
      <c r="K187" s="184"/>
      <c r="L187" s="35"/>
      <c r="M187" s="185" t="s">
        <v>1</v>
      </c>
      <c r="N187" s="186" t="s">
        <v>38</v>
      </c>
      <c r="O187" s="78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135</v>
      </c>
      <c r="AT187" s="189" t="s">
        <v>131</v>
      </c>
      <c r="AU187" s="189" t="s">
        <v>136</v>
      </c>
      <c r="AY187" s="15" t="s">
        <v>129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136</v>
      </c>
      <c r="BK187" s="190">
        <f>ROUND(I187*H187,2)</f>
        <v>0</v>
      </c>
      <c r="BL187" s="15" t="s">
        <v>135</v>
      </c>
      <c r="BM187" s="189" t="s">
        <v>322</v>
      </c>
    </row>
    <row r="188" s="12" customFormat="1" ht="22.8" customHeight="1">
      <c r="A188" s="12"/>
      <c r="B188" s="163"/>
      <c r="C188" s="12"/>
      <c r="D188" s="164" t="s">
        <v>71</v>
      </c>
      <c r="E188" s="174" t="s">
        <v>323</v>
      </c>
      <c r="F188" s="174" t="s">
        <v>324</v>
      </c>
      <c r="G188" s="12"/>
      <c r="H188" s="12"/>
      <c r="I188" s="166"/>
      <c r="J188" s="175">
        <f>BK188</f>
        <v>0</v>
      </c>
      <c r="K188" s="12"/>
      <c r="L188" s="163"/>
      <c r="M188" s="168"/>
      <c r="N188" s="169"/>
      <c r="O188" s="169"/>
      <c r="P188" s="170">
        <f>SUM(P189:P203)</f>
        <v>0</v>
      </c>
      <c r="Q188" s="169"/>
      <c r="R188" s="170">
        <f>SUM(R189:R203)</f>
        <v>0.33987999999999996</v>
      </c>
      <c r="S188" s="169"/>
      <c r="T188" s="171">
        <f>SUM(T189:T203)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164" t="s">
        <v>136</v>
      </c>
      <c r="AT188" s="172" t="s">
        <v>71</v>
      </c>
      <c r="AU188" s="172" t="s">
        <v>79</v>
      </c>
      <c r="AY188" s="164" t="s">
        <v>129</v>
      </c>
      <c r="BK188" s="173">
        <f>SUM(BK189:BK203)</f>
        <v>0</v>
      </c>
    </row>
    <row r="189" s="2" customFormat="1" ht="33" customHeight="1">
      <c r="A189" s="34"/>
      <c r="B189" s="176"/>
      <c r="C189" s="177" t="s">
        <v>325</v>
      </c>
      <c r="D189" s="177" t="s">
        <v>131</v>
      </c>
      <c r="E189" s="178" t="s">
        <v>326</v>
      </c>
      <c r="F189" s="179" t="s">
        <v>327</v>
      </c>
      <c r="G189" s="180" t="s">
        <v>202</v>
      </c>
      <c r="H189" s="181">
        <v>19.5</v>
      </c>
      <c r="I189" s="182"/>
      <c r="J189" s="183">
        <f>ROUND(I189*H189,2)</f>
        <v>0</v>
      </c>
      <c r="K189" s="184"/>
      <c r="L189" s="35"/>
      <c r="M189" s="185" t="s">
        <v>1</v>
      </c>
      <c r="N189" s="186" t="s">
        <v>38</v>
      </c>
      <c r="O189" s="78"/>
      <c r="P189" s="187">
        <f>O189*H189</f>
        <v>0</v>
      </c>
      <c r="Q189" s="187">
        <v>0.0043400000000000001</v>
      </c>
      <c r="R189" s="187">
        <f>Q189*H189</f>
        <v>0.084629999999999997</v>
      </c>
      <c r="S189" s="187">
        <v>0</v>
      </c>
      <c r="T189" s="188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9" t="s">
        <v>149</v>
      </c>
      <c r="AT189" s="189" t="s">
        <v>131</v>
      </c>
      <c r="AU189" s="189" t="s">
        <v>136</v>
      </c>
      <c r="AY189" s="15" t="s">
        <v>129</v>
      </c>
      <c r="BE189" s="190">
        <f>IF(N189="základná",J189,0)</f>
        <v>0</v>
      </c>
      <c r="BF189" s="190">
        <f>IF(N189="znížená",J189,0)</f>
        <v>0</v>
      </c>
      <c r="BG189" s="190">
        <f>IF(N189="zákl. prenesená",J189,0)</f>
        <v>0</v>
      </c>
      <c r="BH189" s="190">
        <f>IF(N189="zníž. prenesená",J189,0)</f>
        <v>0</v>
      </c>
      <c r="BI189" s="190">
        <f>IF(N189="nulová",J189,0)</f>
        <v>0</v>
      </c>
      <c r="BJ189" s="15" t="s">
        <v>136</v>
      </c>
      <c r="BK189" s="190">
        <f>ROUND(I189*H189,2)</f>
        <v>0</v>
      </c>
      <c r="BL189" s="15" t="s">
        <v>149</v>
      </c>
      <c r="BM189" s="189" t="s">
        <v>328</v>
      </c>
    </row>
    <row r="190" s="2" customFormat="1" ht="37.8" customHeight="1">
      <c r="A190" s="34"/>
      <c r="B190" s="176"/>
      <c r="C190" s="177" t="s">
        <v>329</v>
      </c>
      <c r="D190" s="177" t="s">
        <v>131</v>
      </c>
      <c r="E190" s="178" t="s">
        <v>330</v>
      </c>
      <c r="F190" s="179" t="s">
        <v>331</v>
      </c>
      <c r="G190" s="180" t="s">
        <v>202</v>
      </c>
      <c r="H190" s="181">
        <v>19.5</v>
      </c>
      <c r="I190" s="182"/>
      <c r="J190" s="183">
        <f>ROUND(I190*H190,2)</f>
        <v>0</v>
      </c>
      <c r="K190" s="184"/>
      <c r="L190" s="35"/>
      <c r="M190" s="185" t="s">
        <v>1</v>
      </c>
      <c r="N190" s="186" t="s">
        <v>38</v>
      </c>
      <c r="O190" s="78"/>
      <c r="P190" s="187">
        <f>O190*H190</f>
        <v>0</v>
      </c>
      <c r="Q190" s="187">
        <v>0</v>
      </c>
      <c r="R190" s="187">
        <f>Q190*H190</f>
        <v>0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149</v>
      </c>
      <c r="AT190" s="189" t="s">
        <v>131</v>
      </c>
      <c r="AU190" s="189" t="s">
        <v>136</v>
      </c>
      <c r="AY190" s="15" t="s">
        <v>129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136</v>
      </c>
      <c r="BK190" s="190">
        <f>ROUND(I190*H190,2)</f>
        <v>0</v>
      </c>
      <c r="BL190" s="15" t="s">
        <v>149</v>
      </c>
      <c r="BM190" s="189" t="s">
        <v>332</v>
      </c>
    </row>
    <row r="191" s="2" customFormat="1" ht="33" customHeight="1">
      <c r="A191" s="34"/>
      <c r="B191" s="176"/>
      <c r="C191" s="177" t="s">
        <v>333</v>
      </c>
      <c r="D191" s="177" t="s">
        <v>131</v>
      </c>
      <c r="E191" s="178" t="s">
        <v>334</v>
      </c>
      <c r="F191" s="179" t="s">
        <v>335</v>
      </c>
      <c r="G191" s="180" t="s">
        <v>202</v>
      </c>
      <c r="H191" s="181">
        <v>55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38</v>
      </c>
      <c r="O191" s="78"/>
      <c r="P191" s="187">
        <f>O191*H191</f>
        <v>0</v>
      </c>
      <c r="Q191" s="187">
        <v>0</v>
      </c>
      <c r="R191" s="187">
        <f>Q191*H191</f>
        <v>0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149</v>
      </c>
      <c r="AT191" s="189" t="s">
        <v>131</v>
      </c>
      <c r="AU191" s="189" t="s">
        <v>136</v>
      </c>
      <c r="AY191" s="15" t="s">
        <v>129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136</v>
      </c>
      <c r="BK191" s="190">
        <f>ROUND(I191*H191,2)</f>
        <v>0</v>
      </c>
      <c r="BL191" s="15" t="s">
        <v>149</v>
      </c>
      <c r="BM191" s="189" t="s">
        <v>336</v>
      </c>
    </row>
    <row r="192" s="2" customFormat="1" ht="24.15" customHeight="1">
      <c r="A192" s="34"/>
      <c r="B192" s="176"/>
      <c r="C192" s="177" t="s">
        <v>337</v>
      </c>
      <c r="D192" s="177" t="s">
        <v>131</v>
      </c>
      <c r="E192" s="178" t="s">
        <v>338</v>
      </c>
      <c r="F192" s="179" t="s">
        <v>339</v>
      </c>
      <c r="G192" s="180" t="s">
        <v>202</v>
      </c>
      <c r="H192" s="181">
        <v>55</v>
      </c>
      <c r="I192" s="182"/>
      <c r="J192" s="183">
        <f>ROUND(I192*H192,2)</f>
        <v>0</v>
      </c>
      <c r="K192" s="184"/>
      <c r="L192" s="35"/>
      <c r="M192" s="185" t="s">
        <v>1</v>
      </c>
      <c r="N192" s="186" t="s">
        <v>38</v>
      </c>
      <c r="O192" s="78"/>
      <c r="P192" s="187">
        <f>O192*H192</f>
        <v>0</v>
      </c>
      <c r="Q192" s="187">
        <v>0.0024499999999999999</v>
      </c>
      <c r="R192" s="187">
        <f>Q192*H192</f>
        <v>0.13475000000000001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149</v>
      </c>
      <c r="AT192" s="189" t="s">
        <v>131</v>
      </c>
      <c r="AU192" s="189" t="s">
        <v>136</v>
      </c>
      <c r="AY192" s="15" t="s">
        <v>129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136</v>
      </c>
      <c r="BK192" s="190">
        <f>ROUND(I192*H192,2)</f>
        <v>0</v>
      </c>
      <c r="BL192" s="15" t="s">
        <v>149</v>
      </c>
      <c r="BM192" s="189" t="s">
        <v>340</v>
      </c>
    </row>
    <row r="193" s="2" customFormat="1" ht="33" customHeight="1">
      <c r="A193" s="34"/>
      <c r="B193" s="176"/>
      <c r="C193" s="177" t="s">
        <v>341</v>
      </c>
      <c r="D193" s="177" t="s">
        <v>131</v>
      </c>
      <c r="E193" s="178" t="s">
        <v>342</v>
      </c>
      <c r="F193" s="179" t="s">
        <v>343</v>
      </c>
      <c r="G193" s="180" t="s">
        <v>153</v>
      </c>
      <c r="H193" s="181">
        <v>4</v>
      </c>
      <c r="I193" s="182"/>
      <c r="J193" s="183">
        <f>ROUND(I193*H193,2)</f>
        <v>0</v>
      </c>
      <c r="K193" s="184"/>
      <c r="L193" s="35"/>
      <c r="M193" s="185" t="s">
        <v>1</v>
      </c>
      <c r="N193" s="186" t="s">
        <v>38</v>
      </c>
      <c r="O193" s="78"/>
      <c r="P193" s="187">
        <f>O193*H193</f>
        <v>0</v>
      </c>
      <c r="Q193" s="187">
        <v>0.00158</v>
      </c>
      <c r="R193" s="187">
        <f>Q193*H193</f>
        <v>0.0063200000000000001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149</v>
      </c>
      <c r="AT193" s="189" t="s">
        <v>131</v>
      </c>
      <c r="AU193" s="189" t="s">
        <v>136</v>
      </c>
      <c r="AY193" s="15" t="s">
        <v>129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136</v>
      </c>
      <c r="BK193" s="190">
        <f>ROUND(I193*H193,2)</f>
        <v>0</v>
      </c>
      <c r="BL193" s="15" t="s">
        <v>149</v>
      </c>
      <c r="BM193" s="189" t="s">
        <v>344</v>
      </c>
    </row>
    <row r="194" s="2" customFormat="1" ht="37.8" customHeight="1">
      <c r="A194" s="34"/>
      <c r="B194" s="176"/>
      <c r="C194" s="177" t="s">
        <v>345</v>
      </c>
      <c r="D194" s="177" t="s">
        <v>131</v>
      </c>
      <c r="E194" s="178" t="s">
        <v>346</v>
      </c>
      <c r="F194" s="179" t="s">
        <v>347</v>
      </c>
      <c r="G194" s="180" t="s">
        <v>153</v>
      </c>
      <c r="H194" s="181">
        <v>4</v>
      </c>
      <c r="I194" s="182"/>
      <c r="J194" s="183">
        <f>ROUND(I194*H194,2)</f>
        <v>0</v>
      </c>
      <c r="K194" s="184"/>
      <c r="L194" s="35"/>
      <c r="M194" s="185" t="s">
        <v>1</v>
      </c>
      <c r="N194" s="186" t="s">
        <v>38</v>
      </c>
      <c r="O194" s="78"/>
      <c r="P194" s="187">
        <f>O194*H194</f>
        <v>0</v>
      </c>
      <c r="Q194" s="187">
        <v>2.0000000000000002E-05</v>
      </c>
      <c r="R194" s="187">
        <f>Q194*H194</f>
        <v>8.0000000000000007E-05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149</v>
      </c>
      <c r="AT194" s="189" t="s">
        <v>131</v>
      </c>
      <c r="AU194" s="189" t="s">
        <v>136</v>
      </c>
      <c r="AY194" s="15" t="s">
        <v>129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136</v>
      </c>
      <c r="BK194" s="190">
        <f>ROUND(I194*H194,2)</f>
        <v>0</v>
      </c>
      <c r="BL194" s="15" t="s">
        <v>149</v>
      </c>
      <c r="BM194" s="189" t="s">
        <v>348</v>
      </c>
    </row>
    <row r="195" s="2" customFormat="1" ht="24.15" customHeight="1">
      <c r="A195" s="34"/>
      <c r="B195" s="176"/>
      <c r="C195" s="191" t="s">
        <v>349</v>
      </c>
      <c r="D195" s="191" t="s">
        <v>236</v>
      </c>
      <c r="E195" s="192" t="s">
        <v>350</v>
      </c>
      <c r="F195" s="193" t="s">
        <v>351</v>
      </c>
      <c r="G195" s="194" t="s">
        <v>153</v>
      </c>
      <c r="H195" s="195">
        <v>4</v>
      </c>
      <c r="I195" s="196"/>
      <c r="J195" s="197">
        <f>ROUND(I195*H195,2)</f>
        <v>0</v>
      </c>
      <c r="K195" s="198"/>
      <c r="L195" s="199"/>
      <c r="M195" s="200" t="s">
        <v>1</v>
      </c>
      <c r="N195" s="201" t="s">
        <v>38</v>
      </c>
      <c r="O195" s="78"/>
      <c r="P195" s="187">
        <f>O195*H195</f>
        <v>0</v>
      </c>
      <c r="Q195" s="187">
        <v>6.9999999999999994E-05</v>
      </c>
      <c r="R195" s="187">
        <f>Q195*H195</f>
        <v>0.00027999999999999998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273</v>
      </c>
      <c r="AT195" s="189" t="s">
        <v>236</v>
      </c>
      <c r="AU195" s="189" t="s">
        <v>136</v>
      </c>
      <c r="AY195" s="15" t="s">
        <v>129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136</v>
      </c>
      <c r="BK195" s="190">
        <f>ROUND(I195*H195,2)</f>
        <v>0</v>
      </c>
      <c r="BL195" s="15" t="s">
        <v>149</v>
      </c>
      <c r="BM195" s="189" t="s">
        <v>352</v>
      </c>
    </row>
    <row r="196" s="2" customFormat="1" ht="37.8" customHeight="1">
      <c r="A196" s="34"/>
      <c r="B196" s="176"/>
      <c r="C196" s="177" t="s">
        <v>353</v>
      </c>
      <c r="D196" s="177" t="s">
        <v>131</v>
      </c>
      <c r="E196" s="178" t="s">
        <v>354</v>
      </c>
      <c r="F196" s="179" t="s">
        <v>355</v>
      </c>
      <c r="G196" s="180" t="s">
        <v>153</v>
      </c>
      <c r="H196" s="181">
        <v>56</v>
      </c>
      <c r="I196" s="182"/>
      <c r="J196" s="183">
        <f>ROUND(I196*H196,2)</f>
        <v>0</v>
      </c>
      <c r="K196" s="184"/>
      <c r="L196" s="35"/>
      <c r="M196" s="185" t="s">
        <v>1</v>
      </c>
      <c r="N196" s="186" t="s">
        <v>38</v>
      </c>
      <c r="O196" s="78"/>
      <c r="P196" s="187">
        <f>O196*H196</f>
        <v>0</v>
      </c>
      <c r="Q196" s="187">
        <v>0.00017000000000000001</v>
      </c>
      <c r="R196" s="187">
        <f>Q196*H196</f>
        <v>0.0095200000000000007</v>
      </c>
      <c r="S196" s="187">
        <v>0</v>
      </c>
      <c r="T196" s="18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149</v>
      </c>
      <c r="AT196" s="189" t="s">
        <v>131</v>
      </c>
      <c r="AU196" s="189" t="s">
        <v>136</v>
      </c>
      <c r="AY196" s="15" t="s">
        <v>129</v>
      </c>
      <c r="BE196" s="190">
        <f>IF(N196="základná",J196,0)</f>
        <v>0</v>
      </c>
      <c r="BF196" s="190">
        <f>IF(N196="znížená",J196,0)</f>
        <v>0</v>
      </c>
      <c r="BG196" s="190">
        <f>IF(N196="zákl. prenesená",J196,0)</f>
        <v>0</v>
      </c>
      <c r="BH196" s="190">
        <f>IF(N196="zníž. prenesená",J196,0)</f>
        <v>0</v>
      </c>
      <c r="BI196" s="190">
        <f>IF(N196="nulová",J196,0)</f>
        <v>0</v>
      </c>
      <c r="BJ196" s="15" t="s">
        <v>136</v>
      </c>
      <c r="BK196" s="190">
        <f>ROUND(I196*H196,2)</f>
        <v>0</v>
      </c>
      <c r="BL196" s="15" t="s">
        <v>149</v>
      </c>
      <c r="BM196" s="189" t="s">
        <v>356</v>
      </c>
    </row>
    <row r="197" s="2" customFormat="1" ht="33" customHeight="1">
      <c r="A197" s="34"/>
      <c r="B197" s="176"/>
      <c r="C197" s="191" t="s">
        <v>357</v>
      </c>
      <c r="D197" s="191" t="s">
        <v>236</v>
      </c>
      <c r="E197" s="192" t="s">
        <v>358</v>
      </c>
      <c r="F197" s="193" t="s">
        <v>359</v>
      </c>
      <c r="G197" s="194" t="s">
        <v>153</v>
      </c>
      <c r="H197" s="195">
        <v>56</v>
      </c>
      <c r="I197" s="196"/>
      <c r="J197" s="197">
        <f>ROUND(I197*H197,2)</f>
        <v>0</v>
      </c>
      <c r="K197" s="198"/>
      <c r="L197" s="199"/>
      <c r="M197" s="200" t="s">
        <v>1</v>
      </c>
      <c r="N197" s="201" t="s">
        <v>38</v>
      </c>
      <c r="O197" s="78"/>
      <c r="P197" s="187">
        <f>O197*H197</f>
        <v>0</v>
      </c>
      <c r="Q197" s="187">
        <v>0.00059999999999999995</v>
      </c>
      <c r="R197" s="187">
        <f>Q197*H197</f>
        <v>0.033599999999999998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273</v>
      </c>
      <c r="AT197" s="189" t="s">
        <v>236</v>
      </c>
      <c r="AU197" s="189" t="s">
        <v>136</v>
      </c>
      <c r="AY197" s="15" t="s">
        <v>129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136</v>
      </c>
      <c r="BK197" s="190">
        <f>ROUND(I197*H197,2)</f>
        <v>0</v>
      </c>
      <c r="BL197" s="15" t="s">
        <v>149</v>
      </c>
      <c r="BM197" s="189" t="s">
        <v>360</v>
      </c>
    </row>
    <row r="198" s="2" customFormat="1" ht="33" customHeight="1">
      <c r="A198" s="34"/>
      <c r="B198" s="176"/>
      <c r="C198" s="177" t="s">
        <v>361</v>
      </c>
      <c r="D198" s="177" t="s">
        <v>131</v>
      </c>
      <c r="E198" s="178" t="s">
        <v>362</v>
      </c>
      <c r="F198" s="179" t="s">
        <v>363</v>
      </c>
      <c r="G198" s="180" t="s">
        <v>202</v>
      </c>
      <c r="H198" s="181">
        <v>20.199999999999999</v>
      </c>
      <c r="I198" s="182"/>
      <c r="J198" s="183">
        <f>ROUND(I198*H198,2)</f>
        <v>0</v>
      </c>
      <c r="K198" s="184"/>
      <c r="L198" s="35"/>
      <c r="M198" s="185" t="s">
        <v>1</v>
      </c>
      <c r="N198" s="186" t="s">
        <v>38</v>
      </c>
      <c r="O198" s="78"/>
      <c r="P198" s="187">
        <f>O198*H198</f>
        <v>0</v>
      </c>
      <c r="Q198" s="187">
        <v>0.0035000000000000001</v>
      </c>
      <c r="R198" s="187">
        <f>Q198*H198</f>
        <v>0.070699999999999999</v>
      </c>
      <c r="S198" s="187">
        <v>0</v>
      </c>
      <c r="T198" s="18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9" t="s">
        <v>149</v>
      </c>
      <c r="AT198" s="189" t="s">
        <v>131</v>
      </c>
      <c r="AU198" s="189" t="s">
        <v>136</v>
      </c>
      <c r="AY198" s="15" t="s">
        <v>129</v>
      </c>
      <c r="BE198" s="190">
        <f>IF(N198="základná",J198,0)</f>
        <v>0</v>
      </c>
      <c r="BF198" s="190">
        <f>IF(N198="znížená",J198,0)</f>
        <v>0</v>
      </c>
      <c r="BG198" s="190">
        <f>IF(N198="zákl. prenesená",J198,0)</f>
        <v>0</v>
      </c>
      <c r="BH198" s="190">
        <f>IF(N198="zníž. prenesená",J198,0)</f>
        <v>0</v>
      </c>
      <c r="BI198" s="190">
        <f>IF(N198="nulová",J198,0)</f>
        <v>0</v>
      </c>
      <c r="BJ198" s="15" t="s">
        <v>136</v>
      </c>
      <c r="BK198" s="190">
        <f>ROUND(I198*H198,2)</f>
        <v>0</v>
      </c>
      <c r="BL198" s="15" t="s">
        <v>149</v>
      </c>
      <c r="BM198" s="189" t="s">
        <v>364</v>
      </c>
    </row>
    <row r="199" s="2" customFormat="1" ht="24.15" customHeight="1">
      <c r="A199" s="34"/>
      <c r="B199" s="176"/>
      <c r="C199" s="177" t="s">
        <v>365</v>
      </c>
      <c r="D199" s="177" t="s">
        <v>131</v>
      </c>
      <c r="E199" s="178" t="s">
        <v>366</v>
      </c>
      <c r="F199" s="179" t="s">
        <v>367</v>
      </c>
      <c r="G199" s="180" t="s">
        <v>202</v>
      </c>
      <c r="H199" s="181">
        <v>20.199999999999999</v>
      </c>
      <c r="I199" s="182"/>
      <c r="J199" s="183">
        <f>ROUND(I199*H199,2)</f>
        <v>0</v>
      </c>
      <c r="K199" s="184"/>
      <c r="L199" s="35"/>
      <c r="M199" s="185" t="s">
        <v>1</v>
      </c>
      <c r="N199" s="186" t="s">
        <v>38</v>
      </c>
      <c r="O199" s="78"/>
      <c r="P199" s="187">
        <f>O199*H199</f>
        <v>0</v>
      </c>
      <c r="Q199" s="187">
        <v>0</v>
      </c>
      <c r="R199" s="187">
        <f>Q199*H199</f>
        <v>0</v>
      </c>
      <c r="S199" s="187">
        <v>0</v>
      </c>
      <c r="T199" s="188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9" t="s">
        <v>149</v>
      </c>
      <c r="AT199" s="189" t="s">
        <v>131</v>
      </c>
      <c r="AU199" s="189" t="s">
        <v>136</v>
      </c>
      <c r="AY199" s="15" t="s">
        <v>129</v>
      </c>
      <c r="BE199" s="190">
        <f>IF(N199="základná",J199,0)</f>
        <v>0</v>
      </c>
      <c r="BF199" s="190">
        <f>IF(N199="znížená",J199,0)</f>
        <v>0</v>
      </c>
      <c r="BG199" s="190">
        <f>IF(N199="zákl. prenesená",J199,0)</f>
        <v>0</v>
      </c>
      <c r="BH199" s="190">
        <f>IF(N199="zníž. prenesená",J199,0)</f>
        <v>0</v>
      </c>
      <c r="BI199" s="190">
        <f>IF(N199="nulová",J199,0)</f>
        <v>0</v>
      </c>
      <c r="BJ199" s="15" t="s">
        <v>136</v>
      </c>
      <c r="BK199" s="190">
        <f>ROUND(I199*H199,2)</f>
        <v>0</v>
      </c>
      <c r="BL199" s="15" t="s">
        <v>149</v>
      </c>
      <c r="BM199" s="189" t="s">
        <v>368</v>
      </c>
    </row>
    <row r="200" s="2" customFormat="1" ht="24.15" customHeight="1">
      <c r="A200" s="34"/>
      <c r="B200" s="176"/>
      <c r="C200" s="177" t="s">
        <v>369</v>
      </c>
      <c r="D200" s="177" t="s">
        <v>131</v>
      </c>
      <c r="E200" s="178" t="s">
        <v>370</v>
      </c>
      <c r="F200" s="179" t="s">
        <v>371</v>
      </c>
      <c r="G200" s="180" t="s">
        <v>153</v>
      </c>
      <c r="H200" s="181">
        <v>4</v>
      </c>
      <c r="I200" s="182"/>
      <c r="J200" s="183">
        <f>ROUND(I200*H200,2)</f>
        <v>0</v>
      </c>
      <c r="K200" s="184"/>
      <c r="L200" s="35"/>
      <c r="M200" s="185" t="s">
        <v>1</v>
      </c>
      <c r="N200" s="186" t="s">
        <v>38</v>
      </c>
      <c r="O200" s="78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149</v>
      </c>
      <c r="AT200" s="189" t="s">
        <v>131</v>
      </c>
      <c r="AU200" s="189" t="s">
        <v>136</v>
      </c>
      <c r="AY200" s="15" t="s">
        <v>129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136</v>
      </c>
      <c r="BK200" s="190">
        <f>ROUND(I200*H200,2)</f>
        <v>0</v>
      </c>
      <c r="BL200" s="15" t="s">
        <v>149</v>
      </c>
      <c r="BM200" s="189" t="s">
        <v>372</v>
      </c>
    </row>
    <row r="201" s="2" customFormat="1" ht="33" customHeight="1">
      <c r="A201" s="34"/>
      <c r="B201" s="176"/>
      <c r="C201" s="177" t="s">
        <v>373</v>
      </c>
      <c r="D201" s="177" t="s">
        <v>131</v>
      </c>
      <c r="E201" s="178" t="s">
        <v>374</v>
      </c>
      <c r="F201" s="179" t="s">
        <v>375</v>
      </c>
      <c r="G201" s="180" t="s">
        <v>153</v>
      </c>
      <c r="H201" s="181">
        <v>4</v>
      </c>
      <c r="I201" s="182"/>
      <c r="J201" s="183">
        <f>ROUND(I201*H201,2)</f>
        <v>0</v>
      </c>
      <c r="K201" s="184"/>
      <c r="L201" s="35"/>
      <c r="M201" s="185" t="s">
        <v>1</v>
      </c>
      <c r="N201" s="186" t="s">
        <v>38</v>
      </c>
      <c r="O201" s="78"/>
      <c r="P201" s="187">
        <f>O201*H201</f>
        <v>0</v>
      </c>
      <c r="Q201" s="187">
        <v>0</v>
      </c>
      <c r="R201" s="187">
        <f>Q201*H201</f>
        <v>0</v>
      </c>
      <c r="S201" s="187">
        <v>0</v>
      </c>
      <c r="T201" s="18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9" t="s">
        <v>149</v>
      </c>
      <c r="AT201" s="189" t="s">
        <v>131</v>
      </c>
      <c r="AU201" s="189" t="s">
        <v>136</v>
      </c>
      <c r="AY201" s="15" t="s">
        <v>129</v>
      </c>
      <c r="BE201" s="190">
        <f>IF(N201="základná",J201,0)</f>
        <v>0</v>
      </c>
      <c r="BF201" s="190">
        <f>IF(N201="znížená",J201,0)</f>
        <v>0</v>
      </c>
      <c r="BG201" s="190">
        <f>IF(N201="zákl. prenesená",J201,0)</f>
        <v>0</v>
      </c>
      <c r="BH201" s="190">
        <f>IF(N201="zníž. prenesená",J201,0)</f>
        <v>0</v>
      </c>
      <c r="BI201" s="190">
        <f>IF(N201="nulová",J201,0)</f>
        <v>0</v>
      </c>
      <c r="BJ201" s="15" t="s">
        <v>136</v>
      </c>
      <c r="BK201" s="190">
        <f>ROUND(I201*H201,2)</f>
        <v>0</v>
      </c>
      <c r="BL201" s="15" t="s">
        <v>149</v>
      </c>
      <c r="BM201" s="189" t="s">
        <v>376</v>
      </c>
    </row>
    <row r="202" s="2" customFormat="1" ht="24.15" customHeight="1">
      <c r="A202" s="34"/>
      <c r="B202" s="176"/>
      <c r="C202" s="177" t="s">
        <v>377</v>
      </c>
      <c r="D202" s="177" t="s">
        <v>131</v>
      </c>
      <c r="E202" s="178" t="s">
        <v>378</v>
      </c>
      <c r="F202" s="179" t="s">
        <v>379</v>
      </c>
      <c r="G202" s="180" t="s">
        <v>202</v>
      </c>
      <c r="H202" s="181">
        <v>24</v>
      </c>
      <c r="I202" s="182"/>
      <c r="J202" s="183">
        <f>ROUND(I202*H202,2)</f>
        <v>0</v>
      </c>
      <c r="K202" s="184"/>
      <c r="L202" s="35"/>
      <c r="M202" s="185" t="s">
        <v>1</v>
      </c>
      <c r="N202" s="186" t="s">
        <v>38</v>
      </c>
      <c r="O202" s="78"/>
      <c r="P202" s="187">
        <f>O202*H202</f>
        <v>0</v>
      </c>
      <c r="Q202" s="187">
        <v>0</v>
      </c>
      <c r="R202" s="187">
        <f>Q202*H202</f>
        <v>0</v>
      </c>
      <c r="S202" s="187">
        <v>0</v>
      </c>
      <c r="T202" s="18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149</v>
      </c>
      <c r="AT202" s="189" t="s">
        <v>131</v>
      </c>
      <c r="AU202" s="189" t="s">
        <v>136</v>
      </c>
      <c r="AY202" s="15" t="s">
        <v>129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136</v>
      </c>
      <c r="BK202" s="190">
        <f>ROUND(I202*H202,2)</f>
        <v>0</v>
      </c>
      <c r="BL202" s="15" t="s">
        <v>149</v>
      </c>
      <c r="BM202" s="189" t="s">
        <v>380</v>
      </c>
    </row>
    <row r="203" s="2" customFormat="1" ht="24.15" customHeight="1">
      <c r="A203" s="34"/>
      <c r="B203" s="176"/>
      <c r="C203" s="177" t="s">
        <v>381</v>
      </c>
      <c r="D203" s="177" t="s">
        <v>131</v>
      </c>
      <c r="E203" s="178" t="s">
        <v>382</v>
      </c>
      <c r="F203" s="179" t="s">
        <v>383</v>
      </c>
      <c r="G203" s="180" t="s">
        <v>158</v>
      </c>
      <c r="H203" s="181">
        <v>0.222</v>
      </c>
      <c r="I203" s="182"/>
      <c r="J203" s="183">
        <f>ROUND(I203*H203,2)</f>
        <v>0</v>
      </c>
      <c r="K203" s="184"/>
      <c r="L203" s="35"/>
      <c r="M203" s="185" t="s">
        <v>1</v>
      </c>
      <c r="N203" s="186" t="s">
        <v>38</v>
      </c>
      <c r="O203" s="78"/>
      <c r="P203" s="187">
        <f>O203*H203</f>
        <v>0</v>
      </c>
      <c r="Q203" s="187">
        <v>0</v>
      </c>
      <c r="R203" s="187">
        <f>Q203*H203</f>
        <v>0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149</v>
      </c>
      <c r="AT203" s="189" t="s">
        <v>131</v>
      </c>
      <c r="AU203" s="189" t="s">
        <v>136</v>
      </c>
      <c r="AY203" s="15" t="s">
        <v>129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136</v>
      </c>
      <c r="BK203" s="190">
        <f>ROUND(I203*H203,2)</f>
        <v>0</v>
      </c>
      <c r="BL203" s="15" t="s">
        <v>149</v>
      </c>
      <c r="BM203" s="189" t="s">
        <v>384</v>
      </c>
    </row>
    <row r="204" s="12" customFormat="1" ht="22.8" customHeight="1">
      <c r="A204" s="12"/>
      <c r="B204" s="163"/>
      <c r="C204" s="12"/>
      <c r="D204" s="164" t="s">
        <v>71</v>
      </c>
      <c r="E204" s="174" t="s">
        <v>385</v>
      </c>
      <c r="F204" s="174" t="s">
        <v>386</v>
      </c>
      <c r="G204" s="12"/>
      <c r="H204" s="12"/>
      <c r="I204" s="166"/>
      <c r="J204" s="175">
        <f>BK204</f>
        <v>0</v>
      </c>
      <c r="K204" s="12"/>
      <c r="L204" s="163"/>
      <c r="M204" s="168"/>
      <c r="N204" s="169"/>
      <c r="O204" s="169"/>
      <c r="P204" s="170">
        <f>SUM(P205:P208)</f>
        <v>0</v>
      </c>
      <c r="Q204" s="169"/>
      <c r="R204" s="170">
        <f>SUM(R205:R208)</f>
        <v>0.15608</v>
      </c>
      <c r="S204" s="169"/>
      <c r="T204" s="171">
        <f>SUM(T205:T208)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164" t="s">
        <v>136</v>
      </c>
      <c r="AT204" s="172" t="s">
        <v>71</v>
      </c>
      <c r="AU204" s="172" t="s">
        <v>79</v>
      </c>
      <c r="AY204" s="164" t="s">
        <v>129</v>
      </c>
      <c r="BK204" s="173">
        <f>SUM(BK205:BK208)</f>
        <v>0</v>
      </c>
    </row>
    <row r="205" s="2" customFormat="1" ht="24.15" customHeight="1">
      <c r="A205" s="34"/>
      <c r="B205" s="176"/>
      <c r="C205" s="177" t="s">
        <v>387</v>
      </c>
      <c r="D205" s="177" t="s">
        <v>131</v>
      </c>
      <c r="E205" s="178" t="s">
        <v>388</v>
      </c>
      <c r="F205" s="179" t="s">
        <v>389</v>
      </c>
      <c r="G205" s="180" t="s">
        <v>148</v>
      </c>
      <c r="H205" s="181">
        <v>8</v>
      </c>
      <c r="I205" s="182"/>
      <c r="J205" s="183">
        <f>ROUND(I205*H205,2)</f>
        <v>0</v>
      </c>
      <c r="K205" s="184"/>
      <c r="L205" s="35"/>
      <c r="M205" s="185" t="s">
        <v>1</v>
      </c>
      <c r="N205" s="186" t="s">
        <v>38</v>
      </c>
      <c r="O205" s="78"/>
      <c r="P205" s="187">
        <f>O205*H205</f>
        <v>0</v>
      </c>
      <c r="Q205" s="187">
        <v>0.00010000000000000001</v>
      </c>
      <c r="R205" s="187">
        <f>Q205*H205</f>
        <v>0.00080000000000000004</v>
      </c>
      <c r="S205" s="187">
        <v>0</v>
      </c>
      <c r="T205" s="18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149</v>
      </c>
      <c r="AT205" s="189" t="s">
        <v>131</v>
      </c>
      <c r="AU205" s="189" t="s">
        <v>136</v>
      </c>
      <c r="AY205" s="15" t="s">
        <v>129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136</v>
      </c>
      <c r="BK205" s="190">
        <f>ROUND(I205*H205,2)</f>
        <v>0</v>
      </c>
      <c r="BL205" s="15" t="s">
        <v>149</v>
      </c>
      <c r="BM205" s="189" t="s">
        <v>390</v>
      </c>
    </row>
    <row r="206" s="2" customFormat="1" ht="16.5" customHeight="1">
      <c r="A206" s="34"/>
      <c r="B206" s="176"/>
      <c r="C206" s="191" t="s">
        <v>391</v>
      </c>
      <c r="D206" s="191" t="s">
        <v>236</v>
      </c>
      <c r="E206" s="192" t="s">
        <v>392</v>
      </c>
      <c r="F206" s="193" t="s">
        <v>393</v>
      </c>
      <c r="G206" s="194" t="s">
        <v>153</v>
      </c>
      <c r="H206" s="195">
        <v>1</v>
      </c>
      <c r="I206" s="196"/>
      <c r="J206" s="197">
        <f>ROUND(I206*H206,2)</f>
        <v>0</v>
      </c>
      <c r="K206" s="198"/>
      <c r="L206" s="199"/>
      <c r="M206" s="200" t="s">
        <v>1</v>
      </c>
      <c r="N206" s="201" t="s">
        <v>38</v>
      </c>
      <c r="O206" s="78"/>
      <c r="P206" s="187">
        <f>O206*H206</f>
        <v>0</v>
      </c>
      <c r="Q206" s="187">
        <v>0.049419999999999999</v>
      </c>
      <c r="R206" s="187">
        <f>Q206*H206</f>
        <v>0.049419999999999999</v>
      </c>
      <c r="S206" s="187">
        <v>0</v>
      </c>
      <c r="T206" s="18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273</v>
      </c>
      <c r="AT206" s="189" t="s">
        <v>236</v>
      </c>
      <c r="AU206" s="189" t="s">
        <v>136</v>
      </c>
      <c r="AY206" s="15" t="s">
        <v>129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136</v>
      </c>
      <c r="BK206" s="190">
        <f>ROUND(I206*H206,2)</f>
        <v>0</v>
      </c>
      <c r="BL206" s="15" t="s">
        <v>149</v>
      </c>
      <c r="BM206" s="189" t="s">
        <v>394</v>
      </c>
    </row>
    <row r="207" s="2" customFormat="1" ht="16.5" customHeight="1">
      <c r="A207" s="34"/>
      <c r="B207" s="176"/>
      <c r="C207" s="191" t="s">
        <v>395</v>
      </c>
      <c r="D207" s="191" t="s">
        <v>236</v>
      </c>
      <c r="E207" s="192" t="s">
        <v>396</v>
      </c>
      <c r="F207" s="193" t="s">
        <v>397</v>
      </c>
      <c r="G207" s="194" t="s">
        <v>153</v>
      </c>
      <c r="H207" s="195">
        <v>1</v>
      </c>
      <c r="I207" s="196"/>
      <c r="J207" s="197">
        <f>ROUND(I207*H207,2)</f>
        <v>0</v>
      </c>
      <c r="K207" s="198"/>
      <c r="L207" s="199"/>
      <c r="M207" s="200" t="s">
        <v>1</v>
      </c>
      <c r="N207" s="201" t="s">
        <v>38</v>
      </c>
      <c r="O207" s="78"/>
      <c r="P207" s="187">
        <f>O207*H207</f>
        <v>0</v>
      </c>
      <c r="Q207" s="187">
        <v>0.051979999999999998</v>
      </c>
      <c r="R207" s="187">
        <f>Q207*H207</f>
        <v>0.051979999999999998</v>
      </c>
      <c r="S207" s="187">
        <v>0</v>
      </c>
      <c r="T207" s="188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9" t="s">
        <v>273</v>
      </c>
      <c r="AT207" s="189" t="s">
        <v>236</v>
      </c>
      <c r="AU207" s="189" t="s">
        <v>136</v>
      </c>
      <c r="AY207" s="15" t="s">
        <v>129</v>
      </c>
      <c r="BE207" s="190">
        <f>IF(N207="základná",J207,0)</f>
        <v>0</v>
      </c>
      <c r="BF207" s="190">
        <f>IF(N207="znížená",J207,0)</f>
        <v>0</v>
      </c>
      <c r="BG207" s="190">
        <f>IF(N207="zákl. prenesená",J207,0)</f>
        <v>0</v>
      </c>
      <c r="BH207" s="190">
        <f>IF(N207="zníž. prenesená",J207,0)</f>
        <v>0</v>
      </c>
      <c r="BI207" s="190">
        <f>IF(N207="nulová",J207,0)</f>
        <v>0</v>
      </c>
      <c r="BJ207" s="15" t="s">
        <v>136</v>
      </c>
      <c r="BK207" s="190">
        <f>ROUND(I207*H207,2)</f>
        <v>0</v>
      </c>
      <c r="BL207" s="15" t="s">
        <v>149</v>
      </c>
      <c r="BM207" s="189" t="s">
        <v>398</v>
      </c>
    </row>
    <row r="208" s="2" customFormat="1" ht="16.5" customHeight="1">
      <c r="A208" s="34"/>
      <c r="B208" s="176"/>
      <c r="C208" s="191" t="s">
        <v>399</v>
      </c>
      <c r="D208" s="191" t="s">
        <v>236</v>
      </c>
      <c r="E208" s="192" t="s">
        <v>400</v>
      </c>
      <c r="F208" s="193" t="s">
        <v>401</v>
      </c>
      <c r="G208" s="194" t="s">
        <v>153</v>
      </c>
      <c r="H208" s="195">
        <v>1</v>
      </c>
      <c r="I208" s="196"/>
      <c r="J208" s="197">
        <f>ROUND(I208*H208,2)</f>
        <v>0</v>
      </c>
      <c r="K208" s="198"/>
      <c r="L208" s="199"/>
      <c r="M208" s="200" t="s">
        <v>1</v>
      </c>
      <c r="N208" s="201" t="s">
        <v>38</v>
      </c>
      <c r="O208" s="78"/>
      <c r="P208" s="187">
        <f>O208*H208</f>
        <v>0</v>
      </c>
      <c r="Q208" s="187">
        <v>0.053879999999999997</v>
      </c>
      <c r="R208" s="187">
        <f>Q208*H208</f>
        <v>0.053879999999999997</v>
      </c>
      <c r="S208" s="187">
        <v>0</v>
      </c>
      <c r="T208" s="18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273</v>
      </c>
      <c r="AT208" s="189" t="s">
        <v>236</v>
      </c>
      <c r="AU208" s="189" t="s">
        <v>136</v>
      </c>
      <c r="AY208" s="15" t="s">
        <v>129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136</v>
      </c>
      <c r="BK208" s="190">
        <f>ROUND(I208*H208,2)</f>
        <v>0</v>
      </c>
      <c r="BL208" s="15" t="s">
        <v>149</v>
      </c>
      <c r="BM208" s="189" t="s">
        <v>402</v>
      </c>
    </row>
    <row r="209" s="12" customFormat="1" ht="22.8" customHeight="1">
      <c r="A209" s="12"/>
      <c r="B209" s="163"/>
      <c r="C209" s="12"/>
      <c r="D209" s="164" t="s">
        <v>71</v>
      </c>
      <c r="E209" s="174" t="s">
        <v>403</v>
      </c>
      <c r="F209" s="174" t="s">
        <v>404</v>
      </c>
      <c r="G209" s="12"/>
      <c r="H209" s="12"/>
      <c r="I209" s="166"/>
      <c r="J209" s="175">
        <f>BK209</f>
        <v>0</v>
      </c>
      <c r="K209" s="12"/>
      <c r="L209" s="163"/>
      <c r="M209" s="168"/>
      <c r="N209" s="169"/>
      <c r="O209" s="169"/>
      <c r="P209" s="170">
        <f>SUM(P210:P212)</f>
        <v>0</v>
      </c>
      <c r="Q209" s="169"/>
      <c r="R209" s="170">
        <f>SUM(R210:R212)</f>
        <v>2.8090664800000003</v>
      </c>
      <c r="S209" s="169"/>
      <c r="T209" s="171">
        <f>SUM(T210:T212)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164" t="s">
        <v>136</v>
      </c>
      <c r="AT209" s="172" t="s">
        <v>71</v>
      </c>
      <c r="AU209" s="172" t="s">
        <v>79</v>
      </c>
      <c r="AY209" s="164" t="s">
        <v>129</v>
      </c>
      <c r="BK209" s="173">
        <f>SUM(BK210:BK212)</f>
        <v>0</v>
      </c>
    </row>
    <row r="210" s="2" customFormat="1" ht="24.15" customHeight="1">
      <c r="A210" s="34"/>
      <c r="B210" s="176"/>
      <c r="C210" s="177" t="s">
        <v>405</v>
      </c>
      <c r="D210" s="177" t="s">
        <v>131</v>
      </c>
      <c r="E210" s="178" t="s">
        <v>406</v>
      </c>
      <c r="F210" s="179" t="s">
        <v>407</v>
      </c>
      <c r="G210" s="180" t="s">
        <v>148</v>
      </c>
      <c r="H210" s="181">
        <v>50.210000000000001</v>
      </c>
      <c r="I210" s="182"/>
      <c r="J210" s="183">
        <f>ROUND(I210*H210,2)</f>
        <v>0</v>
      </c>
      <c r="K210" s="184"/>
      <c r="L210" s="35"/>
      <c r="M210" s="185" t="s">
        <v>1</v>
      </c>
      <c r="N210" s="186" t="s">
        <v>38</v>
      </c>
      <c r="O210" s="78"/>
      <c r="P210" s="187">
        <f>O210*H210</f>
        <v>0</v>
      </c>
      <c r="Q210" s="187">
        <v>0.044400000000000002</v>
      </c>
      <c r="R210" s="187">
        <f>Q210*H210</f>
        <v>2.2293240000000001</v>
      </c>
      <c r="S210" s="187">
        <v>0</v>
      </c>
      <c r="T210" s="18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149</v>
      </c>
      <c r="AT210" s="189" t="s">
        <v>131</v>
      </c>
      <c r="AU210" s="189" t="s">
        <v>136</v>
      </c>
      <c r="AY210" s="15" t="s">
        <v>129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136</v>
      </c>
      <c r="BK210" s="190">
        <f>ROUND(I210*H210,2)</f>
        <v>0</v>
      </c>
      <c r="BL210" s="15" t="s">
        <v>149</v>
      </c>
      <c r="BM210" s="189" t="s">
        <v>408</v>
      </c>
    </row>
    <row r="211" s="2" customFormat="1" ht="21.75" customHeight="1">
      <c r="A211" s="34"/>
      <c r="B211" s="176"/>
      <c r="C211" s="191" t="s">
        <v>409</v>
      </c>
      <c r="D211" s="191" t="s">
        <v>236</v>
      </c>
      <c r="E211" s="192" t="s">
        <v>410</v>
      </c>
      <c r="F211" s="193" t="s">
        <v>411</v>
      </c>
      <c r="G211" s="194" t="s">
        <v>148</v>
      </c>
      <c r="H211" s="195">
        <v>51.213999999999999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38</v>
      </c>
      <c r="O211" s="78"/>
      <c r="P211" s="187">
        <f>O211*H211</f>
        <v>0</v>
      </c>
      <c r="Q211" s="187">
        <v>0.01132</v>
      </c>
      <c r="R211" s="187">
        <f>Q211*H211</f>
        <v>0.57974247999999995</v>
      </c>
      <c r="S211" s="187">
        <v>0</v>
      </c>
      <c r="T211" s="18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273</v>
      </c>
      <c r="AT211" s="189" t="s">
        <v>236</v>
      </c>
      <c r="AU211" s="189" t="s">
        <v>136</v>
      </c>
      <c r="AY211" s="15" t="s">
        <v>129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136</v>
      </c>
      <c r="BK211" s="190">
        <f>ROUND(I211*H211,2)</f>
        <v>0</v>
      </c>
      <c r="BL211" s="15" t="s">
        <v>149</v>
      </c>
      <c r="BM211" s="189" t="s">
        <v>412</v>
      </c>
    </row>
    <row r="212" s="2" customFormat="1" ht="24.15" customHeight="1">
      <c r="A212" s="34"/>
      <c r="B212" s="176"/>
      <c r="C212" s="177" t="s">
        <v>413</v>
      </c>
      <c r="D212" s="177" t="s">
        <v>131</v>
      </c>
      <c r="E212" s="178" t="s">
        <v>414</v>
      </c>
      <c r="F212" s="179" t="s">
        <v>415</v>
      </c>
      <c r="G212" s="180" t="s">
        <v>158</v>
      </c>
      <c r="H212" s="181">
        <v>2.8090000000000002</v>
      </c>
      <c r="I212" s="182"/>
      <c r="J212" s="183">
        <f>ROUND(I212*H212,2)</f>
        <v>0</v>
      </c>
      <c r="K212" s="184"/>
      <c r="L212" s="35"/>
      <c r="M212" s="185" t="s">
        <v>1</v>
      </c>
      <c r="N212" s="186" t="s">
        <v>38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</v>
      </c>
      <c r="T212" s="18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149</v>
      </c>
      <c r="AT212" s="189" t="s">
        <v>131</v>
      </c>
      <c r="AU212" s="189" t="s">
        <v>136</v>
      </c>
      <c r="AY212" s="15" t="s">
        <v>129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136</v>
      </c>
      <c r="BK212" s="190">
        <f>ROUND(I212*H212,2)</f>
        <v>0</v>
      </c>
      <c r="BL212" s="15" t="s">
        <v>149</v>
      </c>
      <c r="BM212" s="189" t="s">
        <v>416</v>
      </c>
    </row>
    <row r="213" s="12" customFormat="1" ht="22.8" customHeight="1">
      <c r="A213" s="12"/>
      <c r="B213" s="163"/>
      <c r="C213" s="12"/>
      <c r="D213" s="164" t="s">
        <v>71</v>
      </c>
      <c r="E213" s="174" t="s">
        <v>417</v>
      </c>
      <c r="F213" s="174" t="s">
        <v>418</v>
      </c>
      <c r="G213" s="12"/>
      <c r="H213" s="12"/>
      <c r="I213" s="166"/>
      <c r="J213" s="175">
        <f>BK213</f>
        <v>0</v>
      </c>
      <c r="K213" s="12"/>
      <c r="L213" s="163"/>
      <c r="M213" s="168"/>
      <c r="N213" s="169"/>
      <c r="O213" s="169"/>
      <c r="P213" s="170">
        <f>SUM(P214:P216)</f>
        <v>0</v>
      </c>
      <c r="Q213" s="169"/>
      <c r="R213" s="170">
        <f>SUM(R214:R216)</f>
        <v>5.2933084299999997</v>
      </c>
      <c r="S213" s="169"/>
      <c r="T213" s="171">
        <f>SUM(T214:T216)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64" t="s">
        <v>136</v>
      </c>
      <c r="AT213" s="172" t="s">
        <v>71</v>
      </c>
      <c r="AU213" s="172" t="s">
        <v>79</v>
      </c>
      <c r="AY213" s="164" t="s">
        <v>129</v>
      </c>
      <c r="BK213" s="173">
        <f>SUM(BK214:BK216)</f>
        <v>0</v>
      </c>
    </row>
    <row r="214" s="2" customFormat="1" ht="24.15" customHeight="1">
      <c r="A214" s="34"/>
      <c r="B214" s="176"/>
      <c r="C214" s="177" t="s">
        <v>419</v>
      </c>
      <c r="D214" s="177" t="s">
        <v>131</v>
      </c>
      <c r="E214" s="178" t="s">
        <v>420</v>
      </c>
      <c r="F214" s="179" t="s">
        <v>421</v>
      </c>
      <c r="G214" s="180" t="s">
        <v>148</v>
      </c>
      <c r="H214" s="181">
        <v>93.060000000000002</v>
      </c>
      <c r="I214" s="182"/>
      <c r="J214" s="183">
        <f>ROUND(I214*H214,2)</f>
        <v>0</v>
      </c>
      <c r="K214" s="184"/>
      <c r="L214" s="35"/>
      <c r="M214" s="185" t="s">
        <v>1</v>
      </c>
      <c r="N214" s="186" t="s">
        <v>38</v>
      </c>
      <c r="O214" s="78"/>
      <c r="P214" s="187">
        <f>O214*H214</f>
        <v>0</v>
      </c>
      <c r="Q214" s="187">
        <v>0.055829999999999998</v>
      </c>
      <c r="R214" s="187">
        <f>Q214*H214</f>
        <v>5.1955397999999997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149</v>
      </c>
      <c r="AT214" s="189" t="s">
        <v>131</v>
      </c>
      <c r="AU214" s="189" t="s">
        <v>136</v>
      </c>
      <c r="AY214" s="15" t="s">
        <v>129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136</v>
      </c>
      <c r="BK214" s="190">
        <f>ROUND(I214*H214,2)</f>
        <v>0</v>
      </c>
      <c r="BL214" s="15" t="s">
        <v>149</v>
      </c>
      <c r="BM214" s="189" t="s">
        <v>422</v>
      </c>
    </row>
    <row r="215" s="2" customFormat="1" ht="24.15" customHeight="1">
      <c r="A215" s="34"/>
      <c r="B215" s="176"/>
      <c r="C215" s="191" t="s">
        <v>423</v>
      </c>
      <c r="D215" s="191" t="s">
        <v>236</v>
      </c>
      <c r="E215" s="192" t="s">
        <v>424</v>
      </c>
      <c r="F215" s="193" t="s">
        <v>425</v>
      </c>
      <c r="G215" s="194" t="s">
        <v>148</v>
      </c>
      <c r="H215" s="195">
        <v>94.921000000000006</v>
      </c>
      <c r="I215" s="196"/>
      <c r="J215" s="197">
        <f>ROUND(I215*H215,2)</f>
        <v>0</v>
      </c>
      <c r="K215" s="198"/>
      <c r="L215" s="199"/>
      <c r="M215" s="200" t="s">
        <v>1</v>
      </c>
      <c r="N215" s="201" t="s">
        <v>38</v>
      </c>
      <c r="O215" s="78"/>
      <c r="P215" s="187">
        <f>O215*H215</f>
        <v>0</v>
      </c>
      <c r="Q215" s="187">
        <v>0.0010300000000000001</v>
      </c>
      <c r="R215" s="187">
        <f>Q215*H215</f>
        <v>0.097768630000000023</v>
      </c>
      <c r="S215" s="187">
        <v>0</v>
      </c>
      <c r="T215" s="188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9" t="s">
        <v>273</v>
      </c>
      <c r="AT215" s="189" t="s">
        <v>236</v>
      </c>
      <c r="AU215" s="189" t="s">
        <v>136</v>
      </c>
      <c r="AY215" s="15" t="s">
        <v>129</v>
      </c>
      <c r="BE215" s="190">
        <f>IF(N215="základná",J215,0)</f>
        <v>0</v>
      </c>
      <c r="BF215" s="190">
        <f>IF(N215="znížená",J215,0)</f>
        <v>0</v>
      </c>
      <c r="BG215" s="190">
        <f>IF(N215="zákl. prenesená",J215,0)</f>
        <v>0</v>
      </c>
      <c r="BH215" s="190">
        <f>IF(N215="zníž. prenesená",J215,0)</f>
        <v>0</v>
      </c>
      <c r="BI215" s="190">
        <f>IF(N215="nulová",J215,0)</f>
        <v>0</v>
      </c>
      <c r="BJ215" s="15" t="s">
        <v>136</v>
      </c>
      <c r="BK215" s="190">
        <f>ROUND(I215*H215,2)</f>
        <v>0</v>
      </c>
      <c r="BL215" s="15" t="s">
        <v>149</v>
      </c>
      <c r="BM215" s="189" t="s">
        <v>426</v>
      </c>
    </row>
    <row r="216" s="2" customFormat="1" ht="24.15" customHeight="1">
      <c r="A216" s="34"/>
      <c r="B216" s="176"/>
      <c r="C216" s="177" t="s">
        <v>427</v>
      </c>
      <c r="D216" s="177" t="s">
        <v>131</v>
      </c>
      <c r="E216" s="178" t="s">
        <v>428</v>
      </c>
      <c r="F216" s="179" t="s">
        <v>429</v>
      </c>
      <c r="G216" s="180" t="s">
        <v>158</v>
      </c>
      <c r="H216" s="181">
        <v>5.2930000000000001</v>
      </c>
      <c r="I216" s="182"/>
      <c r="J216" s="183">
        <f>ROUND(I216*H216,2)</f>
        <v>0</v>
      </c>
      <c r="K216" s="184"/>
      <c r="L216" s="35"/>
      <c r="M216" s="185" t="s">
        <v>1</v>
      </c>
      <c r="N216" s="186" t="s">
        <v>38</v>
      </c>
      <c r="O216" s="78"/>
      <c r="P216" s="187">
        <f>O216*H216</f>
        <v>0</v>
      </c>
      <c r="Q216" s="187">
        <v>0</v>
      </c>
      <c r="R216" s="187">
        <f>Q216*H216</f>
        <v>0</v>
      </c>
      <c r="S216" s="187">
        <v>0</v>
      </c>
      <c r="T216" s="18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9" t="s">
        <v>149</v>
      </c>
      <c r="AT216" s="189" t="s">
        <v>131</v>
      </c>
      <c r="AU216" s="189" t="s">
        <v>136</v>
      </c>
      <c r="AY216" s="15" t="s">
        <v>129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5" t="s">
        <v>136</v>
      </c>
      <c r="BK216" s="190">
        <f>ROUND(I216*H216,2)</f>
        <v>0</v>
      </c>
      <c r="BL216" s="15" t="s">
        <v>149</v>
      </c>
      <c r="BM216" s="189" t="s">
        <v>430</v>
      </c>
    </row>
    <row r="217" s="12" customFormat="1" ht="22.8" customHeight="1">
      <c r="A217" s="12"/>
      <c r="B217" s="163"/>
      <c r="C217" s="12"/>
      <c r="D217" s="164" t="s">
        <v>71</v>
      </c>
      <c r="E217" s="174" t="s">
        <v>431</v>
      </c>
      <c r="F217" s="174" t="s">
        <v>432</v>
      </c>
      <c r="G217" s="12"/>
      <c r="H217" s="12"/>
      <c r="I217" s="166"/>
      <c r="J217" s="175">
        <f>BK217</f>
        <v>0</v>
      </c>
      <c r="K217" s="12"/>
      <c r="L217" s="163"/>
      <c r="M217" s="168"/>
      <c r="N217" s="169"/>
      <c r="O217" s="169"/>
      <c r="P217" s="170">
        <f>P218</f>
        <v>0</v>
      </c>
      <c r="Q217" s="169"/>
      <c r="R217" s="170">
        <f>R218</f>
        <v>0.19551999999999997</v>
      </c>
      <c r="S217" s="169"/>
      <c r="T217" s="171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64" t="s">
        <v>136</v>
      </c>
      <c r="AT217" s="172" t="s">
        <v>71</v>
      </c>
      <c r="AU217" s="172" t="s">
        <v>79</v>
      </c>
      <c r="AY217" s="164" t="s">
        <v>129</v>
      </c>
      <c r="BK217" s="173">
        <f>BK218</f>
        <v>0</v>
      </c>
    </row>
    <row r="218" s="2" customFormat="1" ht="24.15" customHeight="1">
      <c r="A218" s="34"/>
      <c r="B218" s="176"/>
      <c r="C218" s="177" t="s">
        <v>433</v>
      </c>
      <c r="D218" s="177" t="s">
        <v>131</v>
      </c>
      <c r="E218" s="178" t="s">
        <v>434</v>
      </c>
      <c r="F218" s="179" t="s">
        <v>435</v>
      </c>
      <c r="G218" s="180" t="s">
        <v>148</v>
      </c>
      <c r="H218" s="181">
        <v>752</v>
      </c>
      <c r="I218" s="182"/>
      <c r="J218" s="183">
        <f>ROUND(I218*H218,2)</f>
        <v>0</v>
      </c>
      <c r="K218" s="184"/>
      <c r="L218" s="35"/>
      <c r="M218" s="185" t="s">
        <v>1</v>
      </c>
      <c r="N218" s="186" t="s">
        <v>38</v>
      </c>
      <c r="O218" s="78"/>
      <c r="P218" s="187">
        <f>O218*H218</f>
        <v>0</v>
      </c>
      <c r="Q218" s="187">
        <v>0.00025999999999999998</v>
      </c>
      <c r="R218" s="187">
        <f>Q218*H218</f>
        <v>0.19551999999999997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149</v>
      </c>
      <c r="AT218" s="189" t="s">
        <v>131</v>
      </c>
      <c r="AU218" s="189" t="s">
        <v>136</v>
      </c>
      <c r="AY218" s="15" t="s">
        <v>129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136</v>
      </c>
      <c r="BK218" s="190">
        <f>ROUND(I218*H218,2)</f>
        <v>0</v>
      </c>
      <c r="BL218" s="15" t="s">
        <v>149</v>
      </c>
      <c r="BM218" s="189" t="s">
        <v>436</v>
      </c>
    </row>
    <row r="219" s="12" customFormat="1" ht="22.8" customHeight="1">
      <c r="A219" s="12"/>
      <c r="B219" s="163"/>
      <c r="C219" s="12"/>
      <c r="D219" s="164" t="s">
        <v>71</v>
      </c>
      <c r="E219" s="174" t="s">
        <v>437</v>
      </c>
      <c r="F219" s="174" t="s">
        <v>438</v>
      </c>
      <c r="G219" s="12"/>
      <c r="H219" s="12"/>
      <c r="I219" s="166"/>
      <c r="J219" s="175">
        <f>BK219</f>
        <v>0</v>
      </c>
      <c r="K219" s="12"/>
      <c r="L219" s="163"/>
      <c r="M219" s="168"/>
      <c r="N219" s="169"/>
      <c r="O219" s="169"/>
      <c r="P219" s="170">
        <f>P220</f>
        <v>0</v>
      </c>
      <c r="Q219" s="169"/>
      <c r="R219" s="170">
        <f>R220</f>
        <v>0.028980000000000002</v>
      </c>
      <c r="S219" s="169"/>
      <c r="T219" s="171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164" t="s">
        <v>136</v>
      </c>
      <c r="AT219" s="172" t="s">
        <v>71</v>
      </c>
      <c r="AU219" s="172" t="s">
        <v>79</v>
      </c>
      <c r="AY219" s="164" t="s">
        <v>129</v>
      </c>
      <c r="BK219" s="173">
        <f>BK220</f>
        <v>0</v>
      </c>
    </row>
    <row r="220" s="2" customFormat="1" ht="37.8" customHeight="1">
      <c r="A220" s="34"/>
      <c r="B220" s="176"/>
      <c r="C220" s="177" t="s">
        <v>439</v>
      </c>
      <c r="D220" s="177" t="s">
        <v>131</v>
      </c>
      <c r="E220" s="178" t="s">
        <v>440</v>
      </c>
      <c r="F220" s="179" t="s">
        <v>441</v>
      </c>
      <c r="G220" s="180" t="s">
        <v>148</v>
      </c>
      <c r="H220" s="181">
        <v>138</v>
      </c>
      <c r="I220" s="182"/>
      <c r="J220" s="183">
        <f>ROUND(I220*H220,2)</f>
        <v>0</v>
      </c>
      <c r="K220" s="184"/>
      <c r="L220" s="35"/>
      <c r="M220" s="202" t="s">
        <v>1</v>
      </c>
      <c r="N220" s="203" t="s">
        <v>38</v>
      </c>
      <c r="O220" s="204"/>
      <c r="P220" s="205">
        <f>O220*H220</f>
        <v>0</v>
      </c>
      <c r="Q220" s="205">
        <v>0.00021000000000000001</v>
      </c>
      <c r="R220" s="205">
        <f>Q220*H220</f>
        <v>0.028980000000000002</v>
      </c>
      <c r="S220" s="205">
        <v>0</v>
      </c>
      <c r="T220" s="20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9" t="s">
        <v>149</v>
      </c>
      <c r="AT220" s="189" t="s">
        <v>131</v>
      </c>
      <c r="AU220" s="189" t="s">
        <v>136</v>
      </c>
      <c r="AY220" s="15" t="s">
        <v>129</v>
      </c>
      <c r="BE220" s="190">
        <f>IF(N220="základná",J220,0)</f>
        <v>0</v>
      </c>
      <c r="BF220" s="190">
        <f>IF(N220="znížená",J220,0)</f>
        <v>0</v>
      </c>
      <c r="BG220" s="190">
        <f>IF(N220="zákl. prenesená",J220,0)</f>
        <v>0</v>
      </c>
      <c r="BH220" s="190">
        <f>IF(N220="zníž. prenesená",J220,0)</f>
        <v>0</v>
      </c>
      <c r="BI220" s="190">
        <f>IF(N220="nulová",J220,0)</f>
        <v>0</v>
      </c>
      <c r="BJ220" s="15" t="s">
        <v>136</v>
      </c>
      <c r="BK220" s="190">
        <f>ROUND(I220*H220,2)</f>
        <v>0</v>
      </c>
      <c r="BL220" s="15" t="s">
        <v>149</v>
      </c>
      <c r="BM220" s="189" t="s">
        <v>442</v>
      </c>
    </row>
    <row r="221" s="2" customFormat="1" ht="6.96" customHeight="1">
      <c r="A221" s="34"/>
      <c r="B221" s="61"/>
      <c r="C221" s="62"/>
      <c r="D221" s="62"/>
      <c r="E221" s="62"/>
      <c r="F221" s="62"/>
      <c r="G221" s="62"/>
      <c r="H221" s="62"/>
      <c r="I221" s="62"/>
      <c r="J221" s="62"/>
      <c r="K221" s="62"/>
      <c r="L221" s="35"/>
      <c r="M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</row>
  </sheetData>
  <autoFilter ref="C132:K220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83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13</v>
      </c>
    </row>
    <row r="4" s="1" customFormat="1" ht="24.96" customHeight="1">
      <c r="B4" s="18"/>
      <c r="D4" s="19" t="s">
        <v>90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Stavebné úpravy lupienkárne, Smižany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91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443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14.11.2023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tr">
        <f>IF('Rekapitulácia stavby'!AN10="","",'Rekapitulácia stavby'!AN10)</f>
        <v/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IF('Rekapitulácia stavby'!E11="","",'Rekapitulácia stavby'!E11)</f>
        <v xml:space="preserve"> 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30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31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32</v>
      </c>
      <c r="E30" s="34"/>
      <c r="F30" s="34"/>
      <c r="G30" s="34"/>
      <c r="H30" s="34"/>
      <c r="I30" s="34"/>
      <c r="J30" s="97">
        <f>ROUND(J125,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34</v>
      </c>
      <c r="G32" s="34"/>
      <c r="H32" s="34"/>
      <c r="I32" s="39" t="s">
        <v>33</v>
      </c>
      <c r="J32" s="39" t="s">
        <v>35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36</v>
      </c>
      <c r="E33" s="41" t="s">
        <v>37</v>
      </c>
      <c r="F33" s="128">
        <f>ROUND((SUM(BE125:BE172)),  2)</f>
        <v>0</v>
      </c>
      <c r="G33" s="129"/>
      <c r="H33" s="129"/>
      <c r="I33" s="130">
        <v>0.20000000000000001</v>
      </c>
      <c r="J33" s="128">
        <f>ROUND(((SUM(BE125:BE172))*I33),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38</v>
      </c>
      <c r="F34" s="128">
        <f>ROUND((SUM(BF125:BF172)),  2)</f>
        <v>0</v>
      </c>
      <c r="G34" s="129"/>
      <c r="H34" s="129"/>
      <c r="I34" s="130">
        <v>0.20000000000000001</v>
      </c>
      <c r="J34" s="128">
        <f>ROUND(((SUM(BF125:BF172))*I34),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39</v>
      </c>
      <c r="F35" s="131">
        <f>ROUND((SUM(BG125:BG172)),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40</v>
      </c>
      <c r="F36" s="131">
        <f>ROUND((SUM(BH125:BH172)),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41</v>
      </c>
      <c r="F37" s="128">
        <f>ROUND((SUM(BI125:BI172)),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42</v>
      </c>
      <c r="E39" s="82"/>
      <c r="F39" s="82"/>
      <c r="G39" s="135" t="s">
        <v>43</v>
      </c>
      <c r="H39" s="136" t="s">
        <v>44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45</v>
      </c>
      <c r="E50" s="58"/>
      <c r="F50" s="58"/>
      <c r="G50" s="57" t="s">
        <v>46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47</v>
      </c>
      <c r="E61" s="37"/>
      <c r="F61" s="139" t="s">
        <v>48</v>
      </c>
      <c r="G61" s="59" t="s">
        <v>47</v>
      </c>
      <c r="H61" s="37"/>
      <c r="I61" s="37"/>
      <c r="J61" s="140" t="s">
        <v>48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49</v>
      </c>
      <c r="E65" s="60"/>
      <c r="F65" s="60"/>
      <c r="G65" s="57" t="s">
        <v>50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47</v>
      </c>
      <c r="E76" s="37"/>
      <c r="F76" s="139" t="s">
        <v>48</v>
      </c>
      <c r="G76" s="59" t="s">
        <v>47</v>
      </c>
      <c r="H76" s="37"/>
      <c r="I76" s="37"/>
      <c r="J76" s="140" t="s">
        <v>48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Stavebné úpravy lupienkárne, Smižany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02 - Vodovod a kanalizácia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70" t="str">
        <f>IF(J12="","",J12)</f>
        <v>14.11.2023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 xml:space="preserve"> </v>
      </c>
      <c r="G91" s="34"/>
      <c r="H91" s="34"/>
      <c r="I91" s="28" t="s">
        <v>28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30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94</v>
      </c>
      <c r="D94" s="133"/>
      <c r="E94" s="133"/>
      <c r="F94" s="133"/>
      <c r="G94" s="133"/>
      <c r="H94" s="133"/>
      <c r="I94" s="133"/>
      <c r="J94" s="142" t="s">
        <v>95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96</v>
      </c>
      <c r="D96" s="34"/>
      <c r="E96" s="34"/>
      <c r="F96" s="34"/>
      <c r="G96" s="34"/>
      <c r="H96" s="34"/>
      <c r="I96" s="34"/>
      <c r="J96" s="97">
        <f>J125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97</v>
      </c>
    </row>
    <row r="97" s="9" customFormat="1" ht="24.96" customHeight="1">
      <c r="A97" s="9"/>
      <c r="B97" s="144"/>
      <c r="C97" s="9"/>
      <c r="D97" s="145" t="s">
        <v>98</v>
      </c>
      <c r="E97" s="146"/>
      <c r="F97" s="146"/>
      <c r="G97" s="146"/>
      <c r="H97" s="146"/>
      <c r="I97" s="146"/>
      <c r="J97" s="147">
        <f>J126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48"/>
      <c r="C98" s="10"/>
      <c r="D98" s="149" t="s">
        <v>99</v>
      </c>
      <c r="E98" s="150"/>
      <c r="F98" s="150"/>
      <c r="G98" s="150"/>
      <c r="H98" s="150"/>
      <c r="I98" s="150"/>
      <c r="J98" s="151">
        <f>J127</f>
        <v>0</v>
      </c>
      <c r="K98" s="10"/>
      <c r="L98" s="148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48"/>
      <c r="C99" s="10"/>
      <c r="D99" s="149" t="s">
        <v>103</v>
      </c>
      <c r="E99" s="150"/>
      <c r="F99" s="150"/>
      <c r="G99" s="150"/>
      <c r="H99" s="150"/>
      <c r="I99" s="150"/>
      <c r="J99" s="151">
        <f>J132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44"/>
      <c r="C100" s="9"/>
      <c r="D100" s="145" t="s">
        <v>100</v>
      </c>
      <c r="E100" s="146"/>
      <c r="F100" s="146"/>
      <c r="G100" s="146"/>
      <c r="H100" s="146"/>
      <c r="I100" s="146"/>
      <c r="J100" s="147">
        <f>J134</f>
        <v>0</v>
      </c>
      <c r="K100" s="9"/>
      <c r="L100" s="14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10" customFormat="1" ht="19.92" customHeight="1">
      <c r="A101" s="10"/>
      <c r="B101" s="148"/>
      <c r="C101" s="10"/>
      <c r="D101" s="149" t="s">
        <v>444</v>
      </c>
      <c r="E101" s="150"/>
      <c r="F101" s="150"/>
      <c r="G101" s="150"/>
      <c r="H101" s="150"/>
      <c r="I101" s="150"/>
      <c r="J101" s="151">
        <f>J135</f>
        <v>0</v>
      </c>
      <c r="K101" s="10"/>
      <c r="L101" s="14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48"/>
      <c r="C102" s="10"/>
      <c r="D102" s="149" t="s">
        <v>445</v>
      </c>
      <c r="E102" s="150"/>
      <c r="F102" s="150"/>
      <c r="G102" s="150"/>
      <c r="H102" s="150"/>
      <c r="I102" s="150"/>
      <c r="J102" s="151">
        <f>J143</f>
        <v>0</v>
      </c>
      <c r="K102" s="10"/>
      <c r="L102" s="14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48"/>
      <c r="C103" s="10"/>
      <c r="D103" s="149" t="s">
        <v>446</v>
      </c>
      <c r="E103" s="150"/>
      <c r="F103" s="150"/>
      <c r="G103" s="150"/>
      <c r="H103" s="150"/>
      <c r="I103" s="150"/>
      <c r="J103" s="151">
        <f>J153</f>
        <v>0</v>
      </c>
      <c r="K103" s="10"/>
      <c r="L103" s="14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48"/>
      <c r="C104" s="10"/>
      <c r="D104" s="149" t="s">
        <v>447</v>
      </c>
      <c r="E104" s="150"/>
      <c r="F104" s="150"/>
      <c r="G104" s="150"/>
      <c r="H104" s="150"/>
      <c r="I104" s="150"/>
      <c r="J104" s="151">
        <f>J159</f>
        <v>0</v>
      </c>
      <c r="K104" s="10"/>
      <c r="L104" s="14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44"/>
      <c r="C105" s="9"/>
      <c r="D105" s="145" t="s">
        <v>102</v>
      </c>
      <c r="E105" s="146"/>
      <c r="F105" s="146"/>
      <c r="G105" s="146"/>
      <c r="H105" s="146"/>
      <c r="I105" s="146"/>
      <c r="J105" s="147">
        <f>J171</f>
        <v>0</v>
      </c>
      <c r="K105" s="9"/>
      <c r="L105" s="14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2" customFormat="1" ht="21.84" customHeight="1">
      <c r="A106" s="34"/>
      <c r="B106" s="35"/>
      <c r="C106" s="34"/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11" s="2" customFormat="1" ht="6.96" customHeight="1">
      <c r="A111" s="34"/>
      <c r="B111" s="63"/>
      <c r="C111" s="64"/>
      <c r="D111" s="64"/>
      <c r="E111" s="64"/>
      <c r="F111" s="64"/>
      <c r="G111" s="64"/>
      <c r="H111" s="64"/>
      <c r="I111" s="64"/>
      <c r="J111" s="64"/>
      <c r="K111" s="6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24.96" customHeight="1">
      <c r="A112" s="34"/>
      <c r="B112" s="35"/>
      <c r="C112" s="19" t="s">
        <v>115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6.96" customHeight="1">
      <c r="A113" s="34"/>
      <c r="B113" s="35"/>
      <c r="C113" s="34"/>
      <c r="D113" s="34"/>
      <c r="E113" s="34"/>
      <c r="F113" s="34"/>
      <c r="G113" s="34"/>
      <c r="H113" s="34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15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122" t="str">
        <f>E7</f>
        <v>Stavebné úpravy lupienkárne, Smižany</v>
      </c>
      <c r="F115" s="28"/>
      <c r="G115" s="28"/>
      <c r="H115" s="28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2" customHeight="1">
      <c r="A116" s="34"/>
      <c r="B116" s="35"/>
      <c r="C116" s="28" t="s">
        <v>91</v>
      </c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6.5" customHeight="1">
      <c r="A117" s="34"/>
      <c r="B117" s="35"/>
      <c r="C117" s="34"/>
      <c r="D117" s="34"/>
      <c r="E117" s="68" t="str">
        <f>E9</f>
        <v>02 - Vodovod a kanalizácia</v>
      </c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19</v>
      </c>
      <c r="D119" s="34"/>
      <c r="E119" s="34"/>
      <c r="F119" s="23" t="str">
        <f>F12</f>
        <v xml:space="preserve"> </v>
      </c>
      <c r="G119" s="34"/>
      <c r="H119" s="34"/>
      <c r="I119" s="28" t="s">
        <v>21</v>
      </c>
      <c r="J119" s="70" t="str">
        <f>IF(J12="","",J12)</f>
        <v>14.11.2023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6.96" customHeight="1">
      <c r="A120" s="34"/>
      <c r="B120" s="35"/>
      <c r="C120" s="34"/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5.15" customHeight="1">
      <c r="A121" s="34"/>
      <c r="B121" s="35"/>
      <c r="C121" s="28" t="s">
        <v>23</v>
      </c>
      <c r="D121" s="34"/>
      <c r="E121" s="34"/>
      <c r="F121" s="23" t="str">
        <f>E15</f>
        <v xml:space="preserve"> </v>
      </c>
      <c r="G121" s="34"/>
      <c r="H121" s="34"/>
      <c r="I121" s="28" t="s">
        <v>28</v>
      </c>
      <c r="J121" s="32" t="str">
        <f>E21</f>
        <v xml:space="preserve"> </v>
      </c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5.15" customHeight="1">
      <c r="A122" s="34"/>
      <c r="B122" s="35"/>
      <c r="C122" s="28" t="s">
        <v>26</v>
      </c>
      <c r="D122" s="34"/>
      <c r="E122" s="34"/>
      <c r="F122" s="23" t="str">
        <f>IF(E18="","",E18)</f>
        <v>Vyplň údaj</v>
      </c>
      <c r="G122" s="34"/>
      <c r="H122" s="34"/>
      <c r="I122" s="28" t="s">
        <v>30</v>
      </c>
      <c r="J122" s="32" t="str">
        <f>E24</f>
        <v xml:space="preserve"> 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0.32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11" customFormat="1" ht="29.28" customHeight="1">
      <c r="A124" s="152"/>
      <c r="B124" s="153"/>
      <c r="C124" s="154" t="s">
        <v>116</v>
      </c>
      <c r="D124" s="155" t="s">
        <v>57</v>
      </c>
      <c r="E124" s="155" t="s">
        <v>53</v>
      </c>
      <c r="F124" s="155" t="s">
        <v>54</v>
      </c>
      <c r="G124" s="155" t="s">
        <v>117</v>
      </c>
      <c r="H124" s="155" t="s">
        <v>118</v>
      </c>
      <c r="I124" s="155" t="s">
        <v>119</v>
      </c>
      <c r="J124" s="156" t="s">
        <v>95</v>
      </c>
      <c r="K124" s="157" t="s">
        <v>120</v>
      </c>
      <c r="L124" s="158"/>
      <c r="M124" s="87" t="s">
        <v>1</v>
      </c>
      <c r="N124" s="88" t="s">
        <v>36</v>
      </c>
      <c r="O124" s="88" t="s">
        <v>121</v>
      </c>
      <c r="P124" s="88" t="s">
        <v>122</v>
      </c>
      <c r="Q124" s="88" t="s">
        <v>123</v>
      </c>
      <c r="R124" s="88" t="s">
        <v>124</v>
      </c>
      <c r="S124" s="88" t="s">
        <v>125</v>
      </c>
      <c r="T124" s="89" t="s">
        <v>126</v>
      </c>
      <c r="U124" s="152"/>
      <c r="V124" s="152"/>
      <c r="W124" s="152"/>
      <c r="X124" s="152"/>
      <c r="Y124" s="152"/>
      <c r="Z124" s="152"/>
      <c r="AA124" s="152"/>
      <c r="AB124" s="152"/>
      <c r="AC124" s="152"/>
      <c r="AD124" s="152"/>
      <c r="AE124" s="152"/>
    </row>
    <row r="125" s="2" customFormat="1" ht="22.8" customHeight="1">
      <c r="A125" s="34"/>
      <c r="B125" s="35"/>
      <c r="C125" s="94" t="s">
        <v>96</v>
      </c>
      <c r="D125" s="34"/>
      <c r="E125" s="34"/>
      <c r="F125" s="34"/>
      <c r="G125" s="34"/>
      <c r="H125" s="34"/>
      <c r="I125" s="34"/>
      <c r="J125" s="159">
        <f>BK125</f>
        <v>0</v>
      </c>
      <c r="K125" s="34"/>
      <c r="L125" s="35"/>
      <c r="M125" s="90"/>
      <c r="N125" s="74"/>
      <c r="O125" s="91"/>
      <c r="P125" s="160">
        <f>P126+P134+P171</f>
        <v>0</v>
      </c>
      <c r="Q125" s="91"/>
      <c r="R125" s="160">
        <f>R126+R134+R171</f>
        <v>3.6697267999999994</v>
      </c>
      <c r="S125" s="91"/>
      <c r="T125" s="161">
        <f>T126+T134+T171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T125" s="15" t="s">
        <v>71</v>
      </c>
      <c r="AU125" s="15" t="s">
        <v>97</v>
      </c>
      <c r="BK125" s="162">
        <f>BK126+BK134+BK171</f>
        <v>0</v>
      </c>
    </row>
    <row r="126" s="12" customFormat="1" ht="25.92" customHeight="1">
      <c r="A126" s="12"/>
      <c r="B126" s="163"/>
      <c r="C126" s="12"/>
      <c r="D126" s="164" t="s">
        <v>71</v>
      </c>
      <c r="E126" s="165" t="s">
        <v>127</v>
      </c>
      <c r="F126" s="165" t="s">
        <v>128</v>
      </c>
      <c r="G126" s="12"/>
      <c r="H126" s="12"/>
      <c r="I126" s="166"/>
      <c r="J126" s="167">
        <f>BK126</f>
        <v>0</v>
      </c>
      <c r="K126" s="12"/>
      <c r="L126" s="163"/>
      <c r="M126" s="168"/>
      <c r="N126" s="169"/>
      <c r="O126" s="169"/>
      <c r="P126" s="170">
        <f>P127+P132</f>
        <v>0</v>
      </c>
      <c r="Q126" s="169"/>
      <c r="R126" s="170">
        <f>R127+R132</f>
        <v>3.1193599999999995</v>
      </c>
      <c r="S126" s="169"/>
      <c r="T126" s="171">
        <f>T127+T132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164" t="s">
        <v>79</v>
      </c>
      <c r="AT126" s="172" t="s">
        <v>71</v>
      </c>
      <c r="AU126" s="172" t="s">
        <v>13</v>
      </c>
      <c r="AY126" s="164" t="s">
        <v>129</v>
      </c>
      <c r="BK126" s="173">
        <f>BK127+BK132</f>
        <v>0</v>
      </c>
    </row>
    <row r="127" s="12" customFormat="1" ht="22.8" customHeight="1">
      <c r="A127" s="12"/>
      <c r="B127" s="163"/>
      <c r="C127" s="12"/>
      <c r="D127" s="164" t="s">
        <v>71</v>
      </c>
      <c r="E127" s="174" t="s">
        <v>79</v>
      </c>
      <c r="F127" s="174" t="s">
        <v>130</v>
      </c>
      <c r="G127" s="12"/>
      <c r="H127" s="12"/>
      <c r="I127" s="166"/>
      <c r="J127" s="175">
        <f>BK127</f>
        <v>0</v>
      </c>
      <c r="K127" s="12"/>
      <c r="L127" s="163"/>
      <c r="M127" s="168"/>
      <c r="N127" s="169"/>
      <c r="O127" s="169"/>
      <c r="P127" s="170">
        <f>SUM(P128:P131)</f>
        <v>0</v>
      </c>
      <c r="Q127" s="169"/>
      <c r="R127" s="170">
        <f>SUM(R128:R131)</f>
        <v>0.014360000000000001</v>
      </c>
      <c r="S127" s="169"/>
      <c r="T127" s="171">
        <f>SUM(T128:T131)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164" t="s">
        <v>79</v>
      </c>
      <c r="AT127" s="172" t="s">
        <v>71</v>
      </c>
      <c r="AU127" s="172" t="s">
        <v>79</v>
      </c>
      <c r="AY127" s="164" t="s">
        <v>129</v>
      </c>
      <c r="BK127" s="173">
        <f>SUM(BK128:BK131)</f>
        <v>0</v>
      </c>
    </row>
    <row r="128" s="2" customFormat="1" ht="24.15" customHeight="1">
      <c r="A128" s="34"/>
      <c r="B128" s="176"/>
      <c r="C128" s="177" t="s">
        <v>79</v>
      </c>
      <c r="D128" s="177" t="s">
        <v>131</v>
      </c>
      <c r="E128" s="178" t="s">
        <v>448</v>
      </c>
      <c r="F128" s="179" t="s">
        <v>449</v>
      </c>
      <c r="G128" s="180" t="s">
        <v>134</v>
      </c>
      <c r="H128" s="181">
        <v>3.6000000000000001</v>
      </c>
      <c r="I128" s="182"/>
      <c r="J128" s="183">
        <f>ROUND(I128*H128,2)</f>
        <v>0</v>
      </c>
      <c r="K128" s="184"/>
      <c r="L128" s="35"/>
      <c r="M128" s="185" t="s">
        <v>1</v>
      </c>
      <c r="N128" s="186" t="s">
        <v>38</v>
      </c>
      <c r="O128" s="78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135</v>
      </c>
      <c r="AT128" s="189" t="s">
        <v>131</v>
      </c>
      <c r="AU128" s="189" t="s">
        <v>136</v>
      </c>
      <c r="AY128" s="15" t="s">
        <v>129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136</v>
      </c>
      <c r="BK128" s="190">
        <f>ROUND(I128*H128,2)</f>
        <v>0</v>
      </c>
      <c r="BL128" s="15" t="s">
        <v>135</v>
      </c>
      <c r="BM128" s="189" t="s">
        <v>450</v>
      </c>
    </row>
    <row r="129" s="2" customFormat="1" ht="24.15" customHeight="1">
      <c r="A129" s="34"/>
      <c r="B129" s="176"/>
      <c r="C129" s="177" t="s">
        <v>136</v>
      </c>
      <c r="D129" s="177" t="s">
        <v>131</v>
      </c>
      <c r="E129" s="178" t="s">
        <v>451</v>
      </c>
      <c r="F129" s="179" t="s">
        <v>452</v>
      </c>
      <c r="G129" s="180" t="s">
        <v>148</v>
      </c>
      <c r="H129" s="181">
        <v>12</v>
      </c>
      <c r="I129" s="182"/>
      <c r="J129" s="183">
        <f>ROUND(I129*H129,2)</f>
        <v>0</v>
      </c>
      <c r="K129" s="184"/>
      <c r="L129" s="35"/>
      <c r="M129" s="185" t="s">
        <v>1</v>
      </c>
      <c r="N129" s="186" t="s">
        <v>38</v>
      </c>
      <c r="O129" s="78"/>
      <c r="P129" s="187">
        <f>O129*H129</f>
        <v>0</v>
      </c>
      <c r="Q129" s="187">
        <v>0.00097000000000000005</v>
      </c>
      <c r="R129" s="187">
        <f>Q129*H129</f>
        <v>0.011640000000000001</v>
      </c>
      <c r="S129" s="187">
        <v>0</v>
      </c>
      <c r="T129" s="18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135</v>
      </c>
      <c r="AT129" s="189" t="s">
        <v>131</v>
      </c>
      <c r="AU129" s="189" t="s">
        <v>136</v>
      </c>
      <c r="AY129" s="15" t="s">
        <v>129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136</v>
      </c>
      <c r="BK129" s="190">
        <f>ROUND(I129*H129,2)</f>
        <v>0</v>
      </c>
      <c r="BL129" s="15" t="s">
        <v>135</v>
      </c>
      <c r="BM129" s="189" t="s">
        <v>453</v>
      </c>
    </row>
    <row r="130" s="2" customFormat="1" ht="24.15" customHeight="1">
      <c r="A130" s="34"/>
      <c r="B130" s="176"/>
      <c r="C130" s="177" t="s">
        <v>145</v>
      </c>
      <c r="D130" s="177" t="s">
        <v>131</v>
      </c>
      <c r="E130" s="178" t="s">
        <v>454</v>
      </c>
      <c r="F130" s="179" t="s">
        <v>455</v>
      </c>
      <c r="G130" s="180" t="s">
        <v>148</v>
      </c>
      <c r="H130" s="181">
        <v>12</v>
      </c>
      <c r="I130" s="182"/>
      <c r="J130" s="183">
        <f>ROUND(I130*H130,2)</f>
        <v>0</v>
      </c>
      <c r="K130" s="184"/>
      <c r="L130" s="35"/>
      <c r="M130" s="185" t="s">
        <v>1</v>
      </c>
      <c r="N130" s="186" t="s">
        <v>38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135</v>
      </c>
      <c r="AT130" s="189" t="s">
        <v>131</v>
      </c>
      <c r="AU130" s="189" t="s">
        <v>136</v>
      </c>
      <c r="AY130" s="15" t="s">
        <v>129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136</v>
      </c>
      <c r="BK130" s="190">
        <f>ROUND(I130*H130,2)</f>
        <v>0</v>
      </c>
      <c r="BL130" s="15" t="s">
        <v>135</v>
      </c>
      <c r="BM130" s="189" t="s">
        <v>456</v>
      </c>
    </row>
    <row r="131" s="2" customFormat="1" ht="24.15" customHeight="1">
      <c r="A131" s="34"/>
      <c r="B131" s="176"/>
      <c r="C131" s="177" t="s">
        <v>135</v>
      </c>
      <c r="D131" s="177" t="s">
        <v>131</v>
      </c>
      <c r="E131" s="178" t="s">
        <v>457</v>
      </c>
      <c r="F131" s="179" t="s">
        <v>458</v>
      </c>
      <c r="G131" s="180" t="s">
        <v>459</v>
      </c>
      <c r="H131" s="181">
        <v>8</v>
      </c>
      <c r="I131" s="182"/>
      <c r="J131" s="183">
        <f>ROUND(I131*H131,2)</f>
        <v>0</v>
      </c>
      <c r="K131" s="184"/>
      <c r="L131" s="35"/>
      <c r="M131" s="185" t="s">
        <v>1</v>
      </c>
      <c r="N131" s="186" t="s">
        <v>38</v>
      </c>
      <c r="O131" s="78"/>
      <c r="P131" s="187">
        <f>O131*H131</f>
        <v>0</v>
      </c>
      <c r="Q131" s="187">
        <v>0.00034000000000000002</v>
      </c>
      <c r="R131" s="187">
        <f>Q131*H131</f>
        <v>0.0027200000000000002</v>
      </c>
      <c r="S131" s="187">
        <v>0</v>
      </c>
      <c r="T131" s="188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135</v>
      </c>
      <c r="AT131" s="189" t="s">
        <v>131</v>
      </c>
      <c r="AU131" s="189" t="s">
        <v>136</v>
      </c>
      <c r="AY131" s="15" t="s">
        <v>129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136</v>
      </c>
      <c r="BK131" s="190">
        <f>ROUND(I131*H131,2)</f>
        <v>0</v>
      </c>
      <c r="BL131" s="15" t="s">
        <v>135</v>
      </c>
      <c r="BM131" s="189" t="s">
        <v>460</v>
      </c>
    </row>
    <row r="132" s="12" customFormat="1" ht="22.8" customHeight="1">
      <c r="A132" s="12"/>
      <c r="B132" s="163"/>
      <c r="C132" s="12"/>
      <c r="D132" s="164" t="s">
        <v>71</v>
      </c>
      <c r="E132" s="174" t="s">
        <v>136</v>
      </c>
      <c r="F132" s="174" t="s">
        <v>176</v>
      </c>
      <c r="G132" s="12"/>
      <c r="H132" s="12"/>
      <c r="I132" s="166"/>
      <c r="J132" s="175">
        <f>BK132</f>
        <v>0</v>
      </c>
      <c r="K132" s="12"/>
      <c r="L132" s="163"/>
      <c r="M132" s="168"/>
      <c r="N132" s="169"/>
      <c r="O132" s="169"/>
      <c r="P132" s="170">
        <f>P133</f>
        <v>0</v>
      </c>
      <c r="Q132" s="169"/>
      <c r="R132" s="170">
        <f>R133</f>
        <v>3.1049999999999995</v>
      </c>
      <c r="S132" s="169"/>
      <c r="T132" s="17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4" t="s">
        <v>79</v>
      </c>
      <c r="AT132" s="172" t="s">
        <v>71</v>
      </c>
      <c r="AU132" s="172" t="s">
        <v>79</v>
      </c>
      <c r="AY132" s="164" t="s">
        <v>129</v>
      </c>
      <c r="BK132" s="173">
        <f>BK133</f>
        <v>0</v>
      </c>
    </row>
    <row r="133" s="2" customFormat="1" ht="24.15" customHeight="1">
      <c r="A133" s="34"/>
      <c r="B133" s="176"/>
      <c r="C133" s="177" t="s">
        <v>155</v>
      </c>
      <c r="D133" s="177" t="s">
        <v>131</v>
      </c>
      <c r="E133" s="178" t="s">
        <v>461</v>
      </c>
      <c r="F133" s="179" t="s">
        <v>462</v>
      </c>
      <c r="G133" s="180" t="s">
        <v>134</v>
      </c>
      <c r="H133" s="181">
        <v>1.5</v>
      </c>
      <c r="I133" s="182"/>
      <c r="J133" s="183">
        <f>ROUND(I133*H133,2)</f>
        <v>0</v>
      </c>
      <c r="K133" s="184"/>
      <c r="L133" s="35"/>
      <c r="M133" s="185" t="s">
        <v>1</v>
      </c>
      <c r="N133" s="186" t="s">
        <v>38</v>
      </c>
      <c r="O133" s="78"/>
      <c r="P133" s="187">
        <f>O133*H133</f>
        <v>0</v>
      </c>
      <c r="Q133" s="187">
        <v>2.0699999999999998</v>
      </c>
      <c r="R133" s="187">
        <f>Q133*H133</f>
        <v>3.1049999999999995</v>
      </c>
      <c r="S133" s="187">
        <v>0</v>
      </c>
      <c r="T133" s="188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9" t="s">
        <v>135</v>
      </c>
      <c r="AT133" s="189" t="s">
        <v>131</v>
      </c>
      <c r="AU133" s="189" t="s">
        <v>136</v>
      </c>
      <c r="AY133" s="15" t="s">
        <v>129</v>
      </c>
      <c r="BE133" s="190">
        <f>IF(N133="základná",J133,0)</f>
        <v>0</v>
      </c>
      <c r="BF133" s="190">
        <f>IF(N133="znížená",J133,0)</f>
        <v>0</v>
      </c>
      <c r="BG133" s="190">
        <f>IF(N133="zákl. prenesená",J133,0)</f>
        <v>0</v>
      </c>
      <c r="BH133" s="190">
        <f>IF(N133="zníž. prenesená",J133,0)</f>
        <v>0</v>
      </c>
      <c r="BI133" s="190">
        <f>IF(N133="nulová",J133,0)</f>
        <v>0</v>
      </c>
      <c r="BJ133" s="15" t="s">
        <v>136</v>
      </c>
      <c r="BK133" s="190">
        <f>ROUND(I133*H133,2)</f>
        <v>0</v>
      </c>
      <c r="BL133" s="15" t="s">
        <v>135</v>
      </c>
      <c r="BM133" s="189" t="s">
        <v>463</v>
      </c>
    </row>
    <row r="134" s="12" customFormat="1" ht="25.92" customHeight="1">
      <c r="A134" s="12"/>
      <c r="B134" s="163"/>
      <c r="C134" s="12"/>
      <c r="D134" s="164" t="s">
        <v>71</v>
      </c>
      <c r="E134" s="165" t="s">
        <v>141</v>
      </c>
      <c r="F134" s="165" t="s">
        <v>142</v>
      </c>
      <c r="G134" s="12"/>
      <c r="H134" s="12"/>
      <c r="I134" s="166"/>
      <c r="J134" s="167">
        <f>BK134</f>
        <v>0</v>
      </c>
      <c r="K134" s="12"/>
      <c r="L134" s="163"/>
      <c r="M134" s="168"/>
      <c r="N134" s="169"/>
      <c r="O134" s="169"/>
      <c r="P134" s="170">
        <f>P135+P143+P153+P159</f>
        <v>0</v>
      </c>
      <c r="Q134" s="169"/>
      <c r="R134" s="170">
        <f>R135+R143+R153+R159</f>
        <v>0.55036680000000004</v>
      </c>
      <c r="S134" s="169"/>
      <c r="T134" s="171">
        <f>T135+T143+T153+T159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136</v>
      </c>
      <c r="AT134" s="172" t="s">
        <v>71</v>
      </c>
      <c r="AU134" s="172" t="s">
        <v>13</v>
      </c>
      <c r="AY134" s="164" t="s">
        <v>129</v>
      </c>
      <c r="BK134" s="173">
        <f>BK135+BK143+BK153+BK159</f>
        <v>0</v>
      </c>
    </row>
    <row r="135" s="12" customFormat="1" ht="22.8" customHeight="1">
      <c r="A135" s="12"/>
      <c r="B135" s="163"/>
      <c r="C135" s="12"/>
      <c r="D135" s="164" t="s">
        <v>71</v>
      </c>
      <c r="E135" s="174" t="s">
        <v>464</v>
      </c>
      <c r="F135" s="174" t="s">
        <v>465</v>
      </c>
      <c r="G135" s="12"/>
      <c r="H135" s="12"/>
      <c r="I135" s="166"/>
      <c r="J135" s="175">
        <f>BK135</f>
        <v>0</v>
      </c>
      <c r="K135" s="12"/>
      <c r="L135" s="163"/>
      <c r="M135" s="168"/>
      <c r="N135" s="169"/>
      <c r="O135" s="169"/>
      <c r="P135" s="170">
        <f>SUM(P136:P142)</f>
        <v>0</v>
      </c>
      <c r="Q135" s="169"/>
      <c r="R135" s="170">
        <f>SUM(R136:R142)</f>
        <v>0.0069467999999999995</v>
      </c>
      <c r="S135" s="169"/>
      <c r="T135" s="171">
        <f>SUM(T136:T142)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4" t="s">
        <v>136</v>
      </c>
      <c r="AT135" s="172" t="s">
        <v>71</v>
      </c>
      <c r="AU135" s="172" t="s">
        <v>79</v>
      </c>
      <c r="AY135" s="164" t="s">
        <v>129</v>
      </c>
      <c r="BK135" s="173">
        <f>SUM(BK136:BK142)</f>
        <v>0</v>
      </c>
    </row>
    <row r="136" s="2" customFormat="1" ht="24.15" customHeight="1">
      <c r="A136" s="34"/>
      <c r="B136" s="176"/>
      <c r="C136" s="177" t="s">
        <v>162</v>
      </c>
      <c r="D136" s="177" t="s">
        <v>131</v>
      </c>
      <c r="E136" s="178" t="s">
        <v>466</v>
      </c>
      <c r="F136" s="179" t="s">
        <v>467</v>
      </c>
      <c r="G136" s="180" t="s">
        <v>202</v>
      </c>
      <c r="H136" s="181">
        <v>36</v>
      </c>
      <c r="I136" s="182"/>
      <c r="J136" s="183">
        <f>ROUND(I136*H136,2)</f>
        <v>0</v>
      </c>
      <c r="K136" s="184"/>
      <c r="L136" s="35"/>
      <c r="M136" s="185" t="s">
        <v>1</v>
      </c>
      <c r="N136" s="186" t="s">
        <v>38</v>
      </c>
      <c r="O136" s="78"/>
      <c r="P136" s="187">
        <f>O136*H136</f>
        <v>0</v>
      </c>
      <c r="Q136" s="187">
        <v>0</v>
      </c>
      <c r="R136" s="187">
        <f>Q136*H136</f>
        <v>0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149</v>
      </c>
      <c r="AT136" s="189" t="s">
        <v>131</v>
      </c>
      <c r="AU136" s="189" t="s">
        <v>136</v>
      </c>
      <c r="AY136" s="15" t="s">
        <v>129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136</v>
      </c>
      <c r="BK136" s="190">
        <f>ROUND(I136*H136,2)</f>
        <v>0</v>
      </c>
      <c r="BL136" s="15" t="s">
        <v>149</v>
      </c>
      <c r="BM136" s="189" t="s">
        <v>468</v>
      </c>
    </row>
    <row r="137" s="2" customFormat="1" ht="21.75" customHeight="1">
      <c r="A137" s="34"/>
      <c r="B137" s="176"/>
      <c r="C137" s="191" t="s">
        <v>168</v>
      </c>
      <c r="D137" s="191" t="s">
        <v>236</v>
      </c>
      <c r="E137" s="192" t="s">
        <v>469</v>
      </c>
      <c r="F137" s="193" t="s">
        <v>470</v>
      </c>
      <c r="G137" s="194" t="s">
        <v>202</v>
      </c>
      <c r="H137" s="195">
        <v>36.719999999999999</v>
      </c>
      <c r="I137" s="196"/>
      <c r="J137" s="197">
        <f>ROUND(I137*H137,2)</f>
        <v>0</v>
      </c>
      <c r="K137" s="198"/>
      <c r="L137" s="199"/>
      <c r="M137" s="200" t="s">
        <v>1</v>
      </c>
      <c r="N137" s="201" t="s">
        <v>38</v>
      </c>
      <c r="O137" s="78"/>
      <c r="P137" s="187">
        <f>O137*H137</f>
        <v>0</v>
      </c>
      <c r="Q137" s="187">
        <v>9.0000000000000006E-05</v>
      </c>
      <c r="R137" s="187">
        <f>Q137*H137</f>
        <v>0.0033048000000000001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273</v>
      </c>
      <c r="AT137" s="189" t="s">
        <v>236</v>
      </c>
      <c r="AU137" s="189" t="s">
        <v>136</v>
      </c>
      <c r="AY137" s="15" t="s">
        <v>129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136</v>
      </c>
      <c r="BK137" s="190">
        <f>ROUND(I137*H137,2)</f>
        <v>0</v>
      </c>
      <c r="BL137" s="15" t="s">
        <v>149</v>
      </c>
      <c r="BM137" s="189" t="s">
        <v>471</v>
      </c>
    </row>
    <row r="138" s="2" customFormat="1" ht="21.75" customHeight="1">
      <c r="A138" s="34"/>
      <c r="B138" s="176"/>
      <c r="C138" s="191" t="s">
        <v>172</v>
      </c>
      <c r="D138" s="191" t="s">
        <v>236</v>
      </c>
      <c r="E138" s="192" t="s">
        <v>472</v>
      </c>
      <c r="F138" s="193" t="s">
        <v>473</v>
      </c>
      <c r="G138" s="194" t="s">
        <v>202</v>
      </c>
      <c r="H138" s="195">
        <v>8.1600000000000001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38</v>
      </c>
      <c r="O138" s="78"/>
      <c r="P138" s="187">
        <f>O138*H138</f>
        <v>0</v>
      </c>
      <c r="Q138" s="187">
        <v>0.00014999999999999999</v>
      </c>
      <c r="R138" s="187">
        <f>Q138*H138</f>
        <v>0.0012239999999999998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273</v>
      </c>
      <c r="AT138" s="189" t="s">
        <v>236</v>
      </c>
      <c r="AU138" s="189" t="s">
        <v>136</v>
      </c>
      <c r="AY138" s="15" t="s">
        <v>129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136</v>
      </c>
      <c r="BK138" s="190">
        <f>ROUND(I138*H138,2)</f>
        <v>0</v>
      </c>
      <c r="BL138" s="15" t="s">
        <v>149</v>
      </c>
      <c r="BM138" s="189" t="s">
        <v>474</v>
      </c>
    </row>
    <row r="139" s="2" customFormat="1" ht="24.15" customHeight="1">
      <c r="A139" s="34"/>
      <c r="B139" s="176"/>
      <c r="C139" s="177" t="s">
        <v>177</v>
      </c>
      <c r="D139" s="177" t="s">
        <v>131</v>
      </c>
      <c r="E139" s="178" t="s">
        <v>475</v>
      </c>
      <c r="F139" s="179" t="s">
        <v>476</v>
      </c>
      <c r="G139" s="180" t="s">
        <v>202</v>
      </c>
      <c r="H139" s="181">
        <v>29</v>
      </c>
      <c r="I139" s="182"/>
      <c r="J139" s="183">
        <f>ROUND(I139*H139,2)</f>
        <v>0</v>
      </c>
      <c r="K139" s="184"/>
      <c r="L139" s="35"/>
      <c r="M139" s="185" t="s">
        <v>1</v>
      </c>
      <c r="N139" s="186" t="s">
        <v>38</v>
      </c>
      <c r="O139" s="78"/>
      <c r="P139" s="187">
        <f>O139*H139</f>
        <v>0</v>
      </c>
      <c r="Q139" s="187">
        <v>2.0000000000000002E-05</v>
      </c>
      <c r="R139" s="187">
        <f>Q139*H139</f>
        <v>0.00058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149</v>
      </c>
      <c r="AT139" s="189" t="s">
        <v>131</v>
      </c>
      <c r="AU139" s="189" t="s">
        <v>136</v>
      </c>
      <c r="AY139" s="15" t="s">
        <v>129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136</v>
      </c>
      <c r="BK139" s="190">
        <f>ROUND(I139*H139,2)</f>
        <v>0</v>
      </c>
      <c r="BL139" s="15" t="s">
        <v>149</v>
      </c>
      <c r="BM139" s="189" t="s">
        <v>477</v>
      </c>
    </row>
    <row r="140" s="2" customFormat="1" ht="21.75" customHeight="1">
      <c r="A140" s="34"/>
      <c r="B140" s="176"/>
      <c r="C140" s="191" t="s">
        <v>181</v>
      </c>
      <c r="D140" s="191" t="s">
        <v>236</v>
      </c>
      <c r="E140" s="192" t="s">
        <v>478</v>
      </c>
      <c r="F140" s="193" t="s">
        <v>479</v>
      </c>
      <c r="G140" s="194" t="s">
        <v>202</v>
      </c>
      <c r="H140" s="195">
        <v>21.420000000000002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38</v>
      </c>
      <c r="O140" s="78"/>
      <c r="P140" s="187">
        <f>O140*H140</f>
        <v>0</v>
      </c>
      <c r="Q140" s="187">
        <v>1.0000000000000001E-05</v>
      </c>
      <c r="R140" s="187">
        <f>Q140*H140</f>
        <v>0.00021420000000000003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273</v>
      </c>
      <c r="AT140" s="189" t="s">
        <v>236</v>
      </c>
      <c r="AU140" s="189" t="s">
        <v>136</v>
      </c>
      <c r="AY140" s="15" t="s">
        <v>129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136</v>
      </c>
      <c r="BK140" s="190">
        <f>ROUND(I140*H140,2)</f>
        <v>0</v>
      </c>
      <c r="BL140" s="15" t="s">
        <v>149</v>
      </c>
      <c r="BM140" s="189" t="s">
        <v>480</v>
      </c>
    </row>
    <row r="141" s="2" customFormat="1" ht="21.75" customHeight="1">
      <c r="A141" s="34"/>
      <c r="B141" s="176"/>
      <c r="C141" s="177" t="s">
        <v>186</v>
      </c>
      <c r="D141" s="177" t="s">
        <v>131</v>
      </c>
      <c r="E141" s="178" t="s">
        <v>481</v>
      </c>
      <c r="F141" s="179" t="s">
        <v>482</v>
      </c>
      <c r="G141" s="180" t="s">
        <v>202</v>
      </c>
      <c r="H141" s="181">
        <v>23</v>
      </c>
      <c r="I141" s="182"/>
      <c r="J141" s="183">
        <f>ROUND(I141*H141,2)</f>
        <v>0</v>
      </c>
      <c r="K141" s="184"/>
      <c r="L141" s="35"/>
      <c r="M141" s="185" t="s">
        <v>1</v>
      </c>
      <c r="N141" s="186" t="s">
        <v>38</v>
      </c>
      <c r="O141" s="78"/>
      <c r="P141" s="187">
        <f>O141*H141</f>
        <v>0</v>
      </c>
      <c r="Q141" s="187">
        <v>4.0000000000000003E-05</v>
      </c>
      <c r="R141" s="187">
        <f>Q141*H141</f>
        <v>0.00092000000000000003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149</v>
      </c>
      <c r="AT141" s="189" t="s">
        <v>131</v>
      </c>
      <c r="AU141" s="189" t="s">
        <v>136</v>
      </c>
      <c r="AY141" s="15" t="s">
        <v>129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136</v>
      </c>
      <c r="BK141" s="190">
        <f>ROUND(I141*H141,2)</f>
        <v>0</v>
      </c>
      <c r="BL141" s="15" t="s">
        <v>149</v>
      </c>
      <c r="BM141" s="189" t="s">
        <v>483</v>
      </c>
    </row>
    <row r="142" s="2" customFormat="1" ht="21.75" customHeight="1">
      <c r="A142" s="34"/>
      <c r="B142" s="176"/>
      <c r="C142" s="191" t="s">
        <v>190</v>
      </c>
      <c r="D142" s="191" t="s">
        <v>236</v>
      </c>
      <c r="E142" s="192" t="s">
        <v>484</v>
      </c>
      <c r="F142" s="193" t="s">
        <v>485</v>
      </c>
      <c r="G142" s="194" t="s">
        <v>202</v>
      </c>
      <c r="H142" s="195">
        <v>23.460000000000001</v>
      </c>
      <c r="I142" s="196"/>
      <c r="J142" s="197">
        <f>ROUND(I142*H142,2)</f>
        <v>0</v>
      </c>
      <c r="K142" s="198"/>
      <c r="L142" s="199"/>
      <c r="M142" s="200" t="s">
        <v>1</v>
      </c>
      <c r="N142" s="201" t="s">
        <v>38</v>
      </c>
      <c r="O142" s="78"/>
      <c r="P142" s="187">
        <f>O142*H142</f>
        <v>0</v>
      </c>
      <c r="Q142" s="187">
        <v>3.0000000000000001E-05</v>
      </c>
      <c r="R142" s="187">
        <f>Q142*H142</f>
        <v>0.00070380000000000009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273</v>
      </c>
      <c r="AT142" s="189" t="s">
        <v>236</v>
      </c>
      <c r="AU142" s="189" t="s">
        <v>136</v>
      </c>
      <c r="AY142" s="15" t="s">
        <v>129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136</v>
      </c>
      <c r="BK142" s="190">
        <f>ROUND(I142*H142,2)</f>
        <v>0</v>
      </c>
      <c r="BL142" s="15" t="s">
        <v>149</v>
      </c>
      <c r="BM142" s="189" t="s">
        <v>486</v>
      </c>
    </row>
    <row r="143" s="12" customFormat="1" ht="22.8" customHeight="1">
      <c r="A143" s="12"/>
      <c r="B143" s="163"/>
      <c r="C143" s="12"/>
      <c r="D143" s="164" t="s">
        <v>71</v>
      </c>
      <c r="E143" s="174" t="s">
        <v>487</v>
      </c>
      <c r="F143" s="174" t="s">
        <v>488</v>
      </c>
      <c r="G143" s="12"/>
      <c r="H143" s="12"/>
      <c r="I143" s="166"/>
      <c r="J143" s="175">
        <f>BK143</f>
        <v>0</v>
      </c>
      <c r="K143" s="12"/>
      <c r="L143" s="163"/>
      <c r="M143" s="168"/>
      <c r="N143" s="169"/>
      <c r="O143" s="169"/>
      <c r="P143" s="170">
        <f>SUM(P144:P152)</f>
        <v>0</v>
      </c>
      <c r="Q143" s="169"/>
      <c r="R143" s="170">
        <f>SUM(R144:R152)</f>
        <v>0.033459999999999997</v>
      </c>
      <c r="S143" s="169"/>
      <c r="T143" s="171">
        <f>SUM(T144:T152)</f>
        <v>0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164" t="s">
        <v>136</v>
      </c>
      <c r="AT143" s="172" t="s">
        <v>71</v>
      </c>
      <c r="AU143" s="172" t="s">
        <v>79</v>
      </c>
      <c r="AY143" s="164" t="s">
        <v>129</v>
      </c>
      <c r="BK143" s="173">
        <f>SUM(BK144:BK152)</f>
        <v>0</v>
      </c>
    </row>
    <row r="144" s="2" customFormat="1" ht="21.75" customHeight="1">
      <c r="A144" s="34"/>
      <c r="B144" s="176"/>
      <c r="C144" s="177" t="s">
        <v>194</v>
      </c>
      <c r="D144" s="177" t="s">
        <v>131</v>
      </c>
      <c r="E144" s="178" t="s">
        <v>489</v>
      </c>
      <c r="F144" s="179" t="s">
        <v>490</v>
      </c>
      <c r="G144" s="180" t="s">
        <v>202</v>
      </c>
      <c r="H144" s="181">
        <v>3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38</v>
      </c>
      <c r="O144" s="78"/>
      <c r="P144" s="187">
        <f>O144*H144</f>
        <v>0</v>
      </c>
      <c r="Q144" s="187">
        <v>0.00157</v>
      </c>
      <c r="R144" s="187">
        <f>Q144*H144</f>
        <v>0.0047099999999999998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149</v>
      </c>
      <c r="AT144" s="189" t="s">
        <v>131</v>
      </c>
      <c r="AU144" s="189" t="s">
        <v>136</v>
      </c>
      <c r="AY144" s="15" t="s">
        <v>129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136</v>
      </c>
      <c r="BK144" s="190">
        <f>ROUND(I144*H144,2)</f>
        <v>0</v>
      </c>
      <c r="BL144" s="15" t="s">
        <v>149</v>
      </c>
      <c r="BM144" s="189" t="s">
        <v>491</v>
      </c>
    </row>
    <row r="145" s="2" customFormat="1" ht="21.75" customHeight="1">
      <c r="A145" s="34"/>
      <c r="B145" s="176"/>
      <c r="C145" s="177" t="s">
        <v>199</v>
      </c>
      <c r="D145" s="177" t="s">
        <v>131</v>
      </c>
      <c r="E145" s="178" t="s">
        <v>492</v>
      </c>
      <c r="F145" s="179" t="s">
        <v>493</v>
      </c>
      <c r="G145" s="180" t="s">
        <v>202</v>
      </c>
      <c r="H145" s="181">
        <v>1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38</v>
      </c>
      <c r="O145" s="78"/>
      <c r="P145" s="187">
        <f>O145*H145</f>
        <v>0</v>
      </c>
      <c r="Q145" s="187">
        <v>0.0016299999999999999</v>
      </c>
      <c r="R145" s="187">
        <f>Q145*H145</f>
        <v>0.0016299999999999999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149</v>
      </c>
      <c r="AT145" s="189" t="s">
        <v>131</v>
      </c>
      <c r="AU145" s="189" t="s">
        <v>136</v>
      </c>
      <c r="AY145" s="15" t="s">
        <v>129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136</v>
      </c>
      <c r="BK145" s="190">
        <f>ROUND(I145*H145,2)</f>
        <v>0</v>
      </c>
      <c r="BL145" s="15" t="s">
        <v>149</v>
      </c>
      <c r="BM145" s="189" t="s">
        <v>494</v>
      </c>
    </row>
    <row r="146" s="2" customFormat="1" ht="21.75" customHeight="1">
      <c r="A146" s="34"/>
      <c r="B146" s="176"/>
      <c r="C146" s="177" t="s">
        <v>204</v>
      </c>
      <c r="D146" s="177" t="s">
        <v>131</v>
      </c>
      <c r="E146" s="178" t="s">
        <v>495</v>
      </c>
      <c r="F146" s="179" t="s">
        <v>496</v>
      </c>
      <c r="G146" s="180" t="s">
        <v>202</v>
      </c>
      <c r="H146" s="181">
        <v>7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38</v>
      </c>
      <c r="O146" s="78"/>
      <c r="P146" s="187">
        <f>O146*H146</f>
        <v>0</v>
      </c>
      <c r="Q146" s="187">
        <v>0.0019599999999999999</v>
      </c>
      <c r="R146" s="187">
        <f>Q146*H146</f>
        <v>0.01372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149</v>
      </c>
      <c r="AT146" s="189" t="s">
        <v>131</v>
      </c>
      <c r="AU146" s="189" t="s">
        <v>136</v>
      </c>
      <c r="AY146" s="15" t="s">
        <v>129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136</v>
      </c>
      <c r="BK146" s="190">
        <f>ROUND(I146*H146,2)</f>
        <v>0</v>
      </c>
      <c r="BL146" s="15" t="s">
        <v>149</v>
      </c>
      <c r="BM146" s="189" t="s">
        <v>497</v>
      </c>
    </row>
    <row r="147" s="2" customFormat="1" ht="21.75" customHeight="1">
      <c r="A147" s="34"/>
      <c r="B147" s="176"/>
      <c r="C147" s="177" t="s">
        <v>149</v>
      </c>
      <c r="D147" s="177" t="s">
        <v>131</v>
      </c>
      <c r="E147" s="178" t="s">
        <v>498</v>
      </c>
      <c r="F147" s="179" t="s">
        <v>499</v>
      </c>
      <c r="G147" s="180" t="s">
        <v>202</v>
      </c>
      <c r="H147" s="181">
        <v>8</v>
      </c>
      <c r="I147" s="182"/>
      <c r="J147" s="183">
        <f>ROUND(I147*H147,2)</f>
        <v>0</v>
      </c>
      <c r="K147" s="184"/>
      <c r="L147" s="35"/>
      <c r="M147" s="185" t="s">
        <v>1</v>
      </c>
      <c r="N147" s="186" t="s">
        <v>38</v>
      </c>
      <c r="O147" s="78"/>
      <c r="P147" s="187">
        <f>O147*H147</f>
        <v>0</v>
      </c>
      <c r="Q147" s="187">
        <v>0.00059000000000000003</v>
      </c>
      <c r="R147" s="187">
        <f>Q147*H147</f>
        <v>0.0047200000000000002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149</v>
      </c>
      <c r="AT147" s="189" t="s">
        <v>131</v>
      </c>
      <c r="AU147" s="189" t="s">
        <v>136</v>
      </c>
      <c r="AY147" s="15" t="s">
        <v>129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136</v>
      </c>
      <c r="BK147" s="190">
        <f>ROUND(I147*H147,2)</f>
        <v>0</v>
      </c>
      <c r="BL147" s="15" t="s">
        <v>149</v>
      </c>
      <c r="BM147" s="189" t="s">
        <v>500</v>
      </c>
    </row>
    <row r="148" s="2" customFormat="1" ht="21.75" customHeight="1">
      <c r="A148" s="34"/>
      <c r="B148" s="176"/>
      <c r="C148" s="177" t="s">
        <v>212</v>
      </c>
      <c r="D148" s="177" t="s">
        <v>131</v>
      </c>
      <c r="E148" s="178" t="s">
        <v>501</v>
      </c>
      <c r="F148" s="179" t="s">
        <v>502</v>
      </c>
      <c r="G148" s="180" t="s">
        <v>202</v>
      </c>
      <c r="H148" s="181">
        <v>13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38</v>
      </c>
      <c r="O148" s="78"/>
      <c r="P148" s="187">
        <f>O148*H148</f>
        <v>0</v>
      </c>
      <c r="Q148" s="187">
        <v>0.00064000000000000005</v>
      </c>
      <c r="R148" s="187">
        <f>Q148*H148</f>
        <v>0.008320000000000001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149</v>
      </c>
      <c r="AT148" s="189" t="s">
        <v>131</v>
      </c>
      <c r="AU148" s="189" t="s">
        <v>136</v>
      </c>
      <c r="AY148" s="15" t="s">
        <v>129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136</v>
      </c>
      <c r="BK148" s="190">
        <f>ROUND(I148*H148,2)</f>
        <v>0</v>
      </c>
      <c r="BL148" s="15" t="s">
        <v>149</v>
      </c>
      <c r="BM148" s="189" t="s">
        <v>503</v>
      </c>
    </row>
    <row r="149" s="2" customFormat="1" ht="16.5" customHeight="1">
      <c r="A149" s="34"/>
      <c r="B149" s="176"/>
      <c r="C149" s="177" t="s">
        <v>216</v>
      </c>
      <c r="D149" s="177" t="s">
        <v>131</v>
      </c>
      <c r="E149" s="178" t="s">
        <v>504</v>
      </c>
      <c r="F149" s="179" t="s">
        <v>505</v>
      </c>
      <c r="G149" s="180" t="s">
        <v>153</v>
      </c>
      <c r="H149" s="181">
        <v>4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38</v>
      </c>
      <c r="O149" s="78"/>
      <c r="P149" s="187">
        <f>O149*H149</f>
        <v>0</v>
      </c>
      <c r="Q149" s="187">
        <v>3.0000000000000001E-05</v>
      </c>
      <c r="R149" s="187">
        <f>Q149*H149</f>
        <v>0.00012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149</v>
      </c>
      <c r="AT149" s="189" t="s">
        <v>131</v>
      </c>
      <c r="AU149" s="189" t="s">
        <v>136</v>
      </c>
      <c r="AY149" s="15" t="s">
        <v>129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136</v>
      </c>
      <c r="BK149" s="190">
        <f>ROUND(I149*H149,2)</f>
        <v>0</v>
      </c>
      <c r="BL149" s="15" t="s">
        <v>149</v>
      </c>
      <c r="BM149" s="189" t="s">
        <v>506</v>
      </c>
    </row>
    <row r="150" s="2" customFormat="1" ht="16.5" customHeight="1">
      <c r="A150" s="34"/>
      <c r="B150" s="176"/>
      <c r="C150" s="191" t="s">
        <v>220</v>
      </c>
      <c r="D150" s="191" t="s">
        <v>236</v>
      </c>
      <c r="E150" s="192" t="s">
        <v>507</v>
      </c>
      <c r="F150" s="193" t="s">
        <v>508</v>
      </c>
      <c r="G150" s="194" t="s">
        <v>153</v>
      </c>
      <c r="H150" s="195">
        <v>4</v>
      </c>
      <c r="I150" s="196"/>
      <c r="J150" s="197">
        <f>ROUND(I150*H150,2)</f>
        <v>0</v>
      </c>
      <c r="K150" s="198"/>
      <c r="L150" s="199"/>
      <c r="M150" s="200" t="s">
        <v>1</v>
      </c>
      <c r="N150" s="201" t="s">
        <v>38</v>
      </c>
      <c r="O150" s="78"/>
      <c r="P150" s="187">
        <f>O150*H150</f>
        <v>0</v>
      </c>
      <c r="Q150" s="187">
        <v>6.0000000000000002E-05</v>
      </c>
      <c r="R150" s="187">
        <f>Q150*H150</f>
        <v>0.00024000000000000001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273</v>
      </c>
      <c r="AT150" s="189" t="s">
        <v>236</v>
      </c>
      <c r="AU150" s="189" t="s">
        <v>136</v>
      </c>
      <c r="AY150" s="15" t="s">
        <v>129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136</v>
      </c>
      <c r="BK150" s="190">
        <f>ROUND(I150*H150,2)</f>
        <v>0</v>
      </c>
      <c r="BL150" s="15" t="s">
        <v>149</v>
      </c>
      <c r="BM150" s="189" t="s">
        <v>509</v>
      </c>
    </row>
    <row r="151" s="2" customFormat="1" ht="24.15" customHeight="1">
      <c r="A151" s="34"/>
      <c r="B151" s="176"/>
      <c r="C151" s="177" t="s">
        <v>7</v>
      </c>
      <c r="D151" s="177" t="s">
        <v>131</v>
      </c>
      <c r="E151" s="178" t="s">
        <v>510</v>
      </c>
      <c r="F151" s="179" t="s">
        <v>511</v>
      </c>
      <c r="G151" s="180" t="s">
        <v>202</v>
      </c>
      <c r="H151" s="181">
        <v>1</v>
      </c>
      <c r="I151" s="182"/>
      <c r="J151" s="183">
        <f>ROUND(I151*H151,2)</f>
        <v>0</v>
      </c>
      <c r="K151" s="184"/>
      <c r="L151" s="35"/>
      <c r="M151" s="185" t="s">
        <v>1</v>
      </c>
      <c r="N151" s="186" t="s">
        <v>38</v>
      </c>
      <c r="O151" s="78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149</v>
      </c>
      <c r="AT151" s="189" t="s">
        <v>131</v>
      </c>
      <c r="AU151" s="189" t="s">
        <v>136</v>
      </c>
      <c r="AY151" s="15" t="s">
        <v>129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136</v>
      </c>
      <c r="BK151" s="190">
        <f>ROUND(I151*H151,2)</f>
        <v>0</v>
      </c>
      <c r="BL151" s="15" t="s">
        <v>149</v>
      </c>
      <c r="BM151" s="189" t="s">
        <v>512</v>
      </c>
    </row>
    <row r="152" s="2" customFormat="1" ht="24.15" customHeight="1">
      <c r="A152" s="34"/>
      <c r="B152" s="176"/>
      <c r="C152" s="177" t="s">
        <v>227</v>
      </c>
      <c r="D152" s="177" t="s">
        <v>131</v>
      </c>
      <c r="E152" s="178" t="s">
        <v>513</v>
      </c>
      <c r="F152" s="179" t="s">
        <v>514</v>
      </c>
      <c r="G152" s="180" t="s">
        <v>158</v>
      </c>
      <c r="H152" s="181">
        <v>0.033000000000000002</v>
      </c>
      <c r="I152" s="182"/>
      <c r="J152" s="183">
        <f>ROUND(I152*H152,2)</f>
        <v>0</v>
      </c>
      <c r="K152" s="184"/>
      <c r="L152" s="35"/>
      <c r="M152" s="185" t="s">
        <v>1</v>
      </c>
      <c r="N152" s="186" t="s">
        <v>38</v>
      </c>
      <c r="O152" s="78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149</v>
      </c>
      <c r="AT152" s="189" t="s">
        <v>131</v>
      </c>
      <c r="AU152" s="189" t="s">
        <v>136</v>
      </c>
      <c r="AY152" s="15" t="s">
        <v>129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136</v>
      </c>
      <c r="BK152" s="190">
        <f>ROUND(I152*H152,2)</f>
        <v>0</v>
      </c>
      <c r="BL152" s="15" t="s">
        <v>149</v>
      </c>
      <c r="BM152" s="189" t="s">
        <v>515</v>
      </c>
    </row>
    <row r="153" s="12" customFormat="1" ht="22.8" customHeight="1">
      <c r="A153" s="12"/>
      <c r="B153" s="163"/>
      <c r="C153" s="12"/>
      <c r="D153" s="164" t="s">
        <v>71</v>
      </c>
      <c r="E153" s="174" t="s">
        <v>516</v>
      </c>
      <c r="F153" s="174" t="s">
        <v>517</v>
      </c>
      <c r="G153" s="12"/>
      <c r="H153" s="12"/>
      <c r="I153" s="166"/>
      <c r="J153" s="175">
        <f>BK153</f>
        <v>0</v>
      </c>
      <c r="K153" s="12"/>
      <c r="L153" s="163"/>
      <c r="M153" s="168"/>
      <c r="N153" s="169"/>
      <c r="O153" s="169"/>
      <c r="P153" s="170">
        <f>SUM(P154:P158)</f>
        <v>0</v>
      </c>
      <c r="Q153" s="169"/>
      <c r="R153" s="170">
        <f>SUM(R154:R158)</f>
        <v>0.041860000000000008</v>
      </c>
      <c r="S153" s="169"/>
      <c r="T153" s="171">
        <f>SUM(T154:T158)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164" t="s">
        <v>136</v>
      </c>
      <c r="AT153" s="172" t="s">
        <v>71</v>
      </c>
      <c r="AU153" s="172" t="s">
        <v>79</v>
      </c>
      <c r="AY153" s="164" t="s">
        <v>129</v>
      </c>
      <c r="BK153" s="173">
        <f>SUM(BK154:BK158)</f>
        <v>0</v>
      </c>
    </row>
    <row r="154" s="2" customFormat="1" ht="24.15" customHeight="1">
      <c r="A154" s="34"/>
      <c r="B154" s="176"/>
      <c r="C154" s="177" t="s">
        <v>231</v>
      </c>
      <c r="D154" s="177" t="s">
        <v>131</v>
      </c>
      <c r="E154" s="178" t="s">
        <v>518</v>
      </c>
      <c r="F154" s="179" t="s">
        <v>519</v>
      </c>
      <c r="G154" s="180" t="s">
        <v>202</v>
      </c>
      <c r="H154" s="181">
        <v>42</v>
      </c>
      <c r="I154" s="182"/>
      <c r="J154" s="183">
        <f>ROUND(I154*H154,2)</f>
        <v>0</v>
      </c>
      <c r="K154" s="184"/>
      <c r="L154" s="35"/>
      <c r="M154" s="185" t="s">
        <v>1</v>
      </c>
      <c r="N154" s="186" t="s">
        <v>38</v>
      </c>
      <c r="O154" s="78"/>
      <c r="P154" s="187">
        <f>O154*H154</f>
        <v>0</v>
      </c>
      <c r="Q154" s="187">
        <v>0.00018000000000000001</v>
      </c>
      <c r="R154" s="187">
        <f>Q154*H154</f>
        <v>0.0075600000000000007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149</v>
      </c>
      <c r="AT154" s="189" t="s">
        <v>131</v>
      </c>
      <c r="AU154" s="189" t="s">
        <v>136</v>
      </c>
      <c r="AY154" s="15" t="s">
        <v>129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136</v>
      </c>
      <c r="BK154" s="190">
        <f>ROUND(I154*H154,2)</f>
        <v>0</v>
      </c>
      <c r="BL154" s="15" t="s">
        <v>149</v>
      </c>
      <c r="BM154" s="189" t="s">
        <v>520</v>
      </c>
    </row>
    <row r="155" s="2" customFormat="1" ht="24.15" customHeight="1">
      <c r="A155" s="34"/>
      <c r="B155" s="176"/>
      <c r="C155" s="177" t="s">
        <v>235</v>
      </c>
      <c r="D155" s="177" t="s">
        <v>131</v>
      </c>
      <c r="E155" s="178" t="s">
        <v>521</v>
      </c>
      <c r="F155" s="179" t="s">
        <v>522</v>
      </c>
      <c r="G155" s="180" t="s">
        <v>202</v>
      </c>
      <c r="H155" s="181">
        <v>30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38</v>
      </c>
      <c r="O155" s="78"/>
      <c r="P155" s="187">
        <f>O155*H155</f>
        <v>0</v>
      </c>
      <c r="Q155" s="187">
        <v>0.00031</v>
      </c>
      <c r="R155" s="187">
        <f>Q155*H155</f>
        <v>0.0092999999999999992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149</v>
      </c>
      <c r="AT155" s="189" t="s">
        <v>131</v>
      </c>
      <c r="AU155" s="189" t="s">
        <v>136</v>
      </c>
      <c r="AY155" s="15" t="s">
        <v>129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136</v>
      </c>
      <c r="BK155" s="190">
        <f>ROUND(I155*H155,2)</f>
        <v>0</v>
      </c>
      <c r="BL155" s="15" t="s">
        <v>149</v>
      </c>
      <c r="BM155" s="189" t="s">
        <v>523</v>
      </c>
    </row>
    <row r="156" s="2" customFormat="1" ht="24.15" customHeight="1">
      <c r="A156" s="34"/>
      <c r="B156" s="176"/>
      <c r="C156" s="177" t="s">
        <v>240</v>
      </c>
      <c r="D156" s="177" t="s">
        <v>131</v>
      </c>
      <c r="E156" s="178" t="s">
        <v>524</v>
      </c>
      <c r="F156" s="179" t="s">
        <v>525</v>
      </c>
      <c r="G156" s="180" t="s">
        <v>202</v>
      </c>
      <c r="H156" s="181">
        <v>16</v>
      </c>
      <c r="I156" s="182"/>
      <c r="J156" s="183">
        <f>ROUND(I156*H156,2)</f>
        <v>0</v>
      </c>
      <c r="K156" s="184"/>
      <c r="L156" s="35"/>
      <c r="M156" s="185" t="s">
        <v>1</v>
      </c>
      <c r="N156" s="186" t="s">
        <v>38</v>
      </c>
      <c r="O156" s="78"/>
      <c r="P156" s="187">
        <f>O156*H156</f>
        <v>0</v>
      </c>
      <c r="Q156" s="187">
        <v>0.00055000000000000003</v>
      </c>
      <c r="R156" s="187">
        <f>Q156*H156</f>
        <v>0.0088000000000000005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149</v>
      </c>
      <c r="AT156" s="189" t="s">
        <v>131</v>
      </c>
      <c r="AU156" s="189" t="s">
        <v>136</v>
      </c>
      <c r="AY156" s="15" t="s">
        <v>129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136</v>
      </c>
      <c r="BK156" s="190">
        <f>ROUND(I156*H156,2)</f>
        <v>0</v>
      </c>
      <c r="BL156" s="15" t="s">
        <v>149</v>
      </c>
      <c r="BM156" s="189" t="s">
        <v>526</v>
      </c>
    </row>
    <row r="157" s="2" customFormat="1" ht="24.15" customHeight="1">
      <c r="A157" s="34"/>
      <c r="B157" s="176"/>
      <c r="C157" s="177" t="s">
        <v>244</v>
      </c>
      <c r="D157" s="177" t="s">
        <v>131</v>
      </c>
      <c r="E157" s="178" t="s">
        <v>527</v>
      </c>
      <c r="F157" s="179" t="s">
        <v>528</v>
      </c>
      <c r="G157" s="180" t="s">
        <v>202</v>
      </c>
      <c r="H157" s="181">
        <v>90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38</v>
      </c>
      <c r="O157" s="78"/>
      <c r="P157" s="187">
        <f>O157*H157</f>
        <v>0</v>
      </c>
      <c r="Q157" s="187">
        <v>0.00018000000000000001</v>
      </c>
      <c r="R157" s="187">
        <f>Q157*H157</f>
        <v>0.016200000000000003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149</v>
      </c>
      <c r="AT157" s="189" t="s">
        <v>131</v>
      </c>
      <c r="AU157" s="189" t="s">
        <v>136</v>
      </c>
      <c r="AY157" s="15" t="s">
        <v>129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136</v>
      </c>
      <c r="BK157" s="190">
        <f>ROUND(I157*H157,2)</f>
        <v>0</v>
      </c>
      <c r="BL157" s="15" t="s">
        <v>149</v>
      </c>
      <c r="BM157" s="189" t="s">
        <v>529</v>
      </c>
    </row>
    <row r="158" s="2" customFormat="1" ht="24.15" customHeight="1">
      <c r="A158" s="34"/>
      <c r="B158" s="176"/>
      <c r="C158" s="177" t="s">
        <v>248</v>
      </c>
      <c r="D158" s="177" t="s">
        <v>131</v>
      </c>
      <c r="E158" s="178" t="s">
        <v>530</v>
      </c>
      <c r="F158" s="179" t="s">
        <v>531</v>
      </c>
      <c r="G158" s="180" t="s">
        <v>158</v>
      </c>
      <c r="H158" s="181">
        <v>0.042000000000000003</v>
      </c>
      <c r="I158" s="182"/>
      <c r="J158" s="183">
        <f>ROUND(I158*H158,2)</f>
        <v>0</v>
      </c>
      <c r="K158" s="184"/>
      <c r="L158" s="35"/>
      <c r="M158" s="185" t="s">
        <v>1</v>
      </c>
      <c r="N158" s="186" t="s">
        <v>38</v>
      </c>
      <c r="O158" s="78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149</v>
      </c>
      <c r="AT158" s="189" t="s">
        <v>131</v>
      </c>
      <c r="AU158" s="189" t="s">
        <v>136</v>
      </c>
      <c r="AY158" s="15" t="s">
        <v>129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136</v>
      </c>
      <c r="BK158" s="190">
        <f>ROUND(I158*H158,2)</f>
        <v>0</v>
      </c>
      <c r="BL158" s="15" t="s">
        <v>149</v>
      </c>
      <c r="BM158" s="189" t="s">
        <v>532</v>
      </c>
    </row>
    <row r="159" s="12" customFormat="1" ht="22.8" customHeight="1">
      <c r="A159" s="12"/>
      <c r="B159" s="163"/>
      <c r="C159" s="12"/>
      <c r="D159" s="164" t="s">
        <v>71</v>
      </c>
      <c r="E159" s="174" t="s">
        <v>533</v>
      </c>
      <c r="F159" s="174" t="s">
        <v>534</v>
      </c>
      <c r="G159" s="12"/>
      <c r="H159" s="12"/>
      <c r="I159" s="166"/>
      <c r="J159" s="175">
        <f>BK159</f>
        <v>0</v>
      </c>
      <c r="K159" s="12"/>
      <c r="L159" s="163"/>
      <c r="M159" s="168"/>
      <c r="N159" s="169"/>
      <c r="O159" s="169"/>
      <c r="P159" s="170">
        <f>SUM(P160:P170)</f>
        <v>0</v>
      </c>
      <c r="Q159" s="169"/>
      <c r="R159" s="170">
        <f>SUM(R160:R170)</f>
        <v>0.46810000000000002</v>
      </c>
      <c r="S159" s="169"/>
      <c r="T159" s="171">
        <f>SUM(T160:T170)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64" t="s">
        <v>136</v>
      </c>
      <c r="AT159" s="172" t="s">
        <v>71</v>
      </c>
      <c r="AU159" s="172" t="s">
        <v>79</v>
      </c>
      <c r="AY159" s="164" t="s">
        <v>129</v>
      </c>
      <c r="BK159" s="173">
        <f>SUM(BK160:BK170)</f>
        <v>0</v>
      </c>
    </row>
    <row r="160" s="2" customFormat="1" ht="24.15" customHeight="1">
      <c r="A160" s="34"/>
      <c r="B160" s="176"/>
      <c r="C160" s="177" t="s">
        <v>252</v>
      </c>
      <c r="D160" s="177" t="s">
        <v>131</v>
      </c>
      <c r="E160" s="178" t="s">
        <v>535</v>
      </c>
      <c r="F160" s="179" t="s">
        <v>536</v>
      </c>
      <c r="G160" s="180" t="s">
        <v>459</v>
      </c>
      <c r="H160" s="181">
        <v>3</v>
      </c>
      <c r="I160" s="182"/>
      <c r="J160" s="183">
        <f>ROUND(I160*H160,2)</f>
        <v>0</v>
      </c>
      <c r="K160" s="184"/>
      <c r="L160" s="35"/>
      <c r="M160" s="185" t="s">
        <v>1</v>
      </c>
      <c r="N160" s="186" t="s">
        <v>38</v>
      </c>
      <c r="O160" s="78"/>
      <c r="P160" s="187">
        <f>O160*H160</f>
        <v>0</v>
      </c>
      <c r="Q160" s="187">
        <v>0.00076999999999999996</v>
      </c>
      <c r="R160" s="187">
        <f>Q160*H160</f>
        <v>0.00231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149</v>
      </c>
      <c r="AT160" s="189" t="s">
        <v>131</v>
      </c>
      <c r="AU160" s="189" t="s">
        <v>136</v>
      </c>
      <c r="AY160" s="15" t="s">
        <v>129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136</v>
      </c>
      <c r="BK160" s="190">
        <f>ROUND(I160*H160,2)</f>
        <v>0</v>
      </c>
      <c r="BL160" s="15" t="s">
        <v>149</v>
      </c>
      <c r="BM160" s="189" t="s">
        <v>537</v>
      </c>
    </row>
    <row r="161" s="2" customFormat="1" ht="24.15" customHeight="1">
      <c r="A161" s="34"/>
      <c r="B161" s="176"/>
      <c r="C161" s="191" t="s">
        <v>256</v>
      </c>
      <c r="D161" s="191" t="s">
        <v>236</v>
      </c>
      <c r="E161" s="192" t="s">
        <v>538</v>
      </c>
      <c r="F161" s="193" t="s">
        <v>539</v>
      </c>
      <c r="G161" s="194" t="s">
        <v>153</v>
      </c>
      <c r="H161" s="195">
        <v>3</v>
      </c>
      <c r="I161" s="196"/>
      <c r="J161" s="197">
        <f>ROUND(I161*H161,2)</f>
        <v>0</v>
      </c>
      <c r="K161" s="198"/>
      <c r="L161" s="199"/>
      <c r="M161" s="200" t="s">
        <v>1</v>
      </c>
      <c r="N161" s="201" t="s">
        <v>38</v>
      </c>
      <c r="O161" s="78"/>
      <c r="P161" s="187">
        <f>O161*H161</f>
        <v>0</v>
      </c>
      <c r="Q161" s="187">
        <v>0.0235</v>
      </c>
      <c r="R161" s="187">
        <f>Q161*H161</f>
        <v>0.070500000000000007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273</v>
      </c>
      <c r="AT161" s="189" t="s">
        <v>236</v>
      </c>
      <c r="AU161" s="189" t="s">
        <v>136</v>
      </c>
      <c r="AY161" s="15" t="s">
        <v>129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136</v>
      </c>
      <c r="BK161" s="190">
        <f>ROUND(I161*H161,2)</f>
        <v>0</v>
      </c>
      <c r="BL161" s="15" t="s">
        <v>149</v>
      </c>
      <c r="BM161" s="189" t="s">
        <v>540</v>
      </c>
    </row>
    <row r="162" s="2" customFormat="1" ht="24.15" customHeight="1">
      <c r="A162" s="34"/>
      <c r="B162" s="176"/>
      <c r="C162" s="177" t="s">
        <v>261</v>
      </c>
      <c r="D162" s="177" t="s">
        <v>131</v>
      </c>
      <c r="E162" s="178" t="s">
        <v>541</v>
      </c>
      <c r="F162" s="179" t="s">
        <v>542</v>
      </c>
      <c r="G162" s="180" t="s">
        <v>459</v>
      </c>
      <c r="H162" s="181">
        <v>12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38</v>
      </c>
      <c r="O162" s="78"/>
      <c r="P162" s="187">
        <f>O162*H162</f>
        <v>0</v>
      </c>
      <c r="Q162" s="187">
        <v>0.00056999999999999998</v>
      </c>
      <c r="R162" s="187">
        <f>Q162*H162</f>
        <v>0.0068399999999999997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149</v>
      </c>
      <c r="AT162" s="189" t="s">
        <v>131</v>
      </c>
      <c r="AU162" s="189" t="s">
        <v>136</v>
      </c>
      <c r="AY162" s="15" t="s">
        <v>129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136</v>
      </c>
      <c r="BK162" s="190">
        <f>ROUND(I162*H162,2)</f>
        <v>0</v>
      </c>
      <c r="BL162" s="15" t="s">
        <v>149</v>
      </c>
      <c r="BM162" s="189" t="s">
        <v>543</v>
      </c>
    </row>
    <row r="163" s="2" customFormat="1" ht="16.5" customHeight="1">
      <c r="A163" s="34"/>
      <c r="B163" s="176"/>
      <c r="C163" s="191" t="s">
        <v>265</v>
      </c>
      <c r="D163" s="191" t="s">
        <v>236</v>
      </c>
      <c r="E163" s="192" t="s">
        <v>544</v>
      </c>
      <c r="F163" s="193" t="s">
        <v>545</v>
      </c>
      <c r="G163" s="194" t="s">
        <v>153</v>
      </c>
      <c r="H163" s="195">
        <v>12</v>
      </c>
      <c r="I163" s="196"/>
      <c r="J163" s="197">
        <f>ROUND(I163*H163,2)</f>
        <v>0</v>
      </c>
      <c r="K163" s="198"/>
      <c r="L163" s="199"/>
      <c r="M163" s="200" t="s">
        <v>1</v>
      </c>
      <c r="N163" s="201" t="s">
        <v>38</v>
      </c>
      <c r="O163" s="78"/>
      <c r="P163" s="187">
        <f>O163*H163</f>
        <v>0</v>
      </c>
      <c r="Q163" s="187">
        <v>0.014500000000000001</v>
      </c>
      <c r="R163" s="187">
        <f>Q163*H163</f>
        <v>0.17400000000000002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273</v>
      </c>
      <c r="AT163" s="189" t="s">
        <v>236</v>
      </c>
      <c r="AU163" s="189" t="s">
        <v>136</v>
      </c>
      <c r="AY163" s="15" t="s">
        <v>129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136</v>
      </c>
      <c r="BK163" s="190">
        <f>ROUND(I163*H163,2)</f>
        <v>0</v>
      </c>
      <c r="BL163" s="15" t="s">
        <v>149</v>
      </c>
      <c r="BM163" s="189" t="s">
        <v>546</v>
      </c>
    </row>
    <row r="164" s="2" customFormat="1" ht="21.75" customHeight="1">
      <c r="A164" s="34"/>
      <c r="B164" s="176"/>
      <c r="C164" s="191" t="s">
        <v>269</v>
      </c>
      <c r="D164" s="191" t="s">
        <v>236</v>
      </c>
      <c r="E164" s="192" t="s">
        <v>547</v>
      </c>
      <c r="F164" s="193" t="s">
        <v>548</v>
      </c>
      <c r="G164" s="194" t="s">
        <v>153</v>
      </c>
      <c r="H164" s="195">
        <v>8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38</v>
      </c>
      <c r="O164" s="78"/>
      <c r="P164" s="187">
        <f>O164*H164</f>
        <v>0</v>
      </c>
      <c r="Q164" s="187">
        <v>0.012999999999999999</v>
      </c>
      <c r="R164" s="187">
        <f>Q164*H164</f>
        <v>0.104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273</v>
      </c>
      <c r="AT164" s="189" t="s">
        <v>236</v>
      </c>
      <c r="AU164" s="189" t="s">
        <v>136</v>
      </c>
      <c r="AY164" s="15" t="s">
        <v>129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136</v>
      </c>
      <c r="BK164" s="190">
        <f>ROUND(I164*H164,2)</f>
        <v>0</v>
      </c>
      <c r="BL164" s="15" t="s">
        <v>149</v>
      </c>
      <c r="BM164" s="189" t="s">
        <v>549</v>
      </c>
    </row>
    <row r="165" s="2" customFormat="1" ht="24.15" customHeight="1">
      <c r="A165" s="34"/>
      <c r="B165" s="176"/>
      <c r="C165" s="191" t="s">
        <v>273</v>
      </c>
      <c r="D165" s="191" t="s">
        <v>236</v>
      </c>
      <c r="E165" s="192" t="s">
        <v>550</v>
      </c>
      <c r="F165" s="193" t="s">
        <v>551</v>
      </c>
      <c r="G165" s="194" t="s">
        <v>153</v>
      </c>
      <c r="H165" s="195">
        <v>8</v>
      </c>
      <c r="I165" s="196"/>
      <c r="J165" s="197">
        <f>ROUND(I165*H165,2)</f>
        <v>0</v>
      </c>
      <c r="K165" s="198"/>
      <c r="L165" s="199"/>
      <c r="M165" s="200" t="s">
        <v>1</v>
      </c>
      <c r="N165" s="201" t="s">
        <v>38</v>
      </c>
      <c r="O165" s="78"/>
      <c r="P165" s="187">
        <f>O165*H165</f>
        <v>0</v>
      </c>
      <c r="Q165" s="187">
        <v>0.01</v>
      </c>
      <c r="R165" s="187">
        <f>Q165*H165</f>
        <v>0.080000000000000002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273</v>
      </c>
      <c r="AT165" s="189" t="s">
        <v>236</v>
      </c>
      <c r="AU165" s="189" t="s">
        <v>136</v>
      </c>
      <c r="AY165" s="15" t="s">
        <v>129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136</v>
      </c>
      <c r="BK165" s="190">
        <f>ROUND(I165*H165,2)</f>
        <v>0</v>
      </c>
      <c r="BL165" s="15" t="s">
        <v>149</v>
      </c>
      <c r="BM165" s="189" t="s">
        <v>552</v>
      </c>
    </row>
    <row r="166" s="2" customFormat="1" ht="24.15" customHeight="1">
      <c r="A166" s="34"/>
      <c r="B166" s="176"/>
      <c r="C166" s="177" t="s">
        <v>277</v>
      </c>
      <c r="D166" s="177" t="s">
        <v>131</v>
      </c>
      <c r="E166" s="178" t="s">
        <v>553</v>
      </c>
      <c r="F166" s="179" t="s">
        <v>554</v>
      </c>
      <c r="G166" s="180" t="s">
        <v>459</v>
      </c>
      <c r="H166" s="181">
        <v>8</v>
      </c>
      <c r="I166" s="182"/>
      <c r="J166" s="183">
        <f>ROUND(I166*H166,2)</f>
        <v>0</v>
      </c>
      <c r="K166" s="184"/>
      <c r="L166" s="35"/>
      <c r="M166" s="185" t="s">
        <v>1</v>
      </c>
      <c r="N166" s="186" t="s">
        <v>38</v>
      </c>
      <c r="O166" s="78"/>
      <c r="P166" s="187">
        <f>O166*H166</f>
        <v>0</v>
      </c>
      <c r="Q166" s="187">
        <v>0.00034000000000000002</v>
      </c>
      <c r="R166" s="187">
        <f>Q166*H166</f>
        <v>0.0027200000000000002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149</v>
      </c>
      <c r="AT166" s="189" t="s">
        <v>131</v>
      </c>
      <c r="AU166" s="189" t="s">
        <v>136</v>
      </c>
      <c r="AY166" s="15" t="s">
        <v>129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136</v>
      </c>
      <c r="BK166" s="190">
        <f>ROUND(I166*H166,2)</f>
        <v>0</v>
      </c>
      <c r="BL166" s="15" t="s">
        <v>149</v>
      </c>
      <c r="BM166" s="189" t="s">
        <v>555</v>
      </c>
    </row>
    <row r="167" s="2" customFormat="1" ht="21.75" customHeight="1">
      <c r="A167" s="34"/>
      <c r="B167" s="176"/>
      <c r="C167" s="177" t="s">
        <v>281</v>
      </c>
      <c r="D167" s="177" t="s">
        <v>131</v>
      </c>
      <c r="E167" s="178" t="s">
        <v>556</v>
      </c>
      <c r="F167" s="179" t="s">
        <v>557</v>
      </c>
      <c r="G167" s="180" t="s">
        <v>459</v>
      </c>
      <c r="H167" s="181">
        <v>27</v>
      </c>
      <c r="I167" s="182"/>
      <c r="J167" s="183">
        <f>ROUND(I167*H167,2)</f>
        <v>0</v>
      </c>
      <c r="K167" s="184"/>
      <c r="L167" s="35"/>
      <c r="M167" s="185" t="s">
        <v>1</v>
      </c>
      <c r="N167" s="186" t="s">
        <v>38</v>
      </c>
      <c r="O167" s="78"/>
      <c r="P167" s="187">
        <f>O167*H167</f>
        <v>0</v>
      </c>
      <c r="Q167" s="187">
        <v>0.00027999999999999998</v>
      </c>
      <c r="R167" s="187">
        <f>Q167*H167</f>
        <v>0.007559999999999999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149</v>
      </c>
      <c r="AT167" s="189" t="s">
        <v>131</v>
      </c>
      <c r="AU167" s="189" t="s">
        <v>136</v>
      </c>
      <c r="AY167" s="15" t="s">
        <v>129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136</v>
      </c>
      <c r="BK167" s="190">
        <f>ROUND(I167*H167,2)</f>
        <v>0</v>
      </c>
      <c r="BL167" s="15" t="s">
        <v>149</v>
      </c>
      <c r="BM167" s="189" t="s">
        <v>558</v>
      </c>
    </row>
    <row r="168" s="2" customFormat="1" ht="16.5" customHeight="1">
      <c r="A168" s="34"/>
      <c r="B168" s="176"/>
      <c r="C168" s="191" t="s">
        <v>285</v>
      </c>
      <c r="D168" s="191" t="s">
        <v>236</v>
      </c>
      <c r="E168" s="192" t="s">
        <v>559</v>
      </c>
      <c r="F168" s="193" t="s">
        <v>560</v>
      </c>
      <c r="G168" s="194" t="s">
        <v>153</v>
      </c>
      <c r="H168" s="195">
        <v>27</v>
      </c>
      <c r="I168" s="196"/>
      <c r="J168" s="197">
        <f>ROUND(I168*H168,2)</f>
        <v>0</v>
      </c>
      <c r="K168" s="198"/>
      <c r="L168" s="199"/>
      <c r="M168" s="200" t="s">
        <v>1</v>
      </c>
      <c r="N168" s="201" t="s">
        <v>38</v>
      </c>
      <c r="O168" s="78"/>
      <c r="P168" s="187">
        <f>O168*H168</f>
        <v>0</v>
      </c>
      <c r="Q168" s="187">
        <v>0.00027</v>
      </c>
      <c r="R168" s="187">
        <f>Q168*H168</f>
        <v>0.0072900000000000005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273</v>
      </c>
      <c r="AT168" s="189" t="s">
        <v>236</v>
      </c>
      <c r="AU168" s="189" t="s">
        <v>136</v>
      </c>
      <c r="AY168" s="15" t="s">
        <v>129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136</v>
      </c>
      <c r="BK168" s="190">
        <f>ROUND(I168*H168,2)</f>
        <v>0</v>
      </c>
      <c r="BL168" s="15" t="s">
        <v>149</v>
      </c>
      <c r="BM168" s="189" t="s">
        <v>561</v>
      </c>
    </row>
    <row r="169" s="2" customFormat="1" ht="24.15" customHeight="1">
      <c r="A169" s="34"/>
      <c r="B169" s="176"/>
      <c r="C169" s="177" t="s">
        <v>289</v>
      </c>
      <c r="D169" s="177" t="s">
        <v>131</v>
      </c>
      <c r="E169" s="178" t="s">
        <v>562</v>
      </c>
      <c r="F169" s="179" t="s">
        <v>563</v>
      </c>
      <c r="G169" s="180" t="s">
        <v>153</v>
      </c>
      <c r="H169" s="181">
        <v>8</v>
      </c>
      <c r="I169" s="182"/>
      <c r="J169" s="183">
        <f>ROUND(I169*H169,2)</f>
        <v>0</v>
      </c>
      <c r="K169" s="184"/>
      <c r="L169" s="35"/>
      <c r="M169" s="185" t="s">
        <v>1</v>
      </c>
      <c r="N169" s="186" t="s">
        <v>38</v>
      </c>
      <c r="O169" s="78"/>
      <c r="P169" s="187">
        <f>O169*H169</f>
        <v>0</v>
      </c>
      <c r="Q169" s="187">
        <v>0.00012</v>
      </c>
      <c r="R169" s="187">
        <f>Q169*H169</f>
        <v>0.00096000000000000002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149</v>
      </c>
      <c r="AT169" s="189" t="s">
        <v>131</v>
      </c>
      <c r="AU169" s="189" t="s">
        <v>136</v>
      </c>
      <c r="AY169" s="15" t="s">
        <v>129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136</v>
      </c>
      <c r="BK169" s="190">
        <f>ROUND(I169*H169,2)</f>
        <v>0</v>
      </c>
      <c r="BL169" s="15" t="s">
        <v>149</v>
      </c>
      <c r="BM169" s="189" t="s">
        <v>564</v>
      </c>
    </row>
    <row r="170" s="2" customFormat="1" ht="24.15" customHeight="1">
      <c r="A170" s="34"/>
      <c r="B170" s="176"/>
      <c r="C170" s="191" t="s">
        <v>293</v>
      </c>
      <c r="D170" s="191" t="s">
        <v>236</v>
      </c>
      <c r="E170" s="192" t="s">
        <v>565</v>
      </c>
      <c r="F170" s="193" t="s">
        <v>566</v>
      </c>
      <c r="G170" s="194" t="s">
        <v>153</v>
      </c>
      <c r="H170" s="195">
        <v>8</v>
      </c>
      <c r="I170" s="196"/>
      <c r="J170" s="197">
        <f>ROUND(I170*H170,2)</f>
        <v>0</v>
      </c>
      <c r="K170" s="198"/>
      <c r="L170" s="199"/>
      <c r="M170" s="200" t="s">
        <v>1</v>
      </c>
      <c r="N170" s="201" t="s">
        <v>38</v>
      </c>
      <c r="O170" s="78"/>
      <c r="P170" s="187">
        <f>O170*H170</f>
        <v>0</v>
      </c>
      <c r="Q170" s="187">
        <v>0.00149</v>
      </c>
      <c r="R170" s="187">
        <f>Q170*H170</f>
        <v>0.01192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273</v>
      </c>
      <c r="AT170" s="189" t="s">
        <v>236</v>
      </c>
      <c r="AU170" s="189" t="s">
        <v>136</v>
      </c>
      <c r="AY170" s="15" t="s">
        <v>129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136</v>
      </c>
      <c r="BK170" s="190">
        <f>ROUND(I170*H170,2)</f>
        <v>0</v>
      </c>
      <c r="BL170" s="15" t="s">
        <v>149</v>
      </c>
      <c r="BM170" s="189" t="s">
        <v>567</v>
      </c>
    </row>
    <row r="171" s="12" customFormat="1" ht="25.92" customHeight="1">
      <c r="A171" s="12"/>
      <c r="B171" s="163"/>
      <c r="C171" s="12"/>
      <c r="D171" s="164" t="s">
        <v>71</v>
      </c>
      <c r="E171" s="165" t="s">
        <v>160</v>
      </c>
      <c r="F171" s="165" t="s">
        <v>161</v>
      </c>
      <c r="G171" s="12"/>
      <c r="H171" s="12"/>
      <c r="I171" s="166"/>
      <c r="J171" s="167">
        <f>BK171</f>
        <v>0</v>
      </c>
      <c r="K171" s="12"/>
      <c r="L171" s="163"/>
      <c r="M171" s="168"/>
      <c r="N171" s="169"/>
      <c r="O171" s="169"/>
      <c r="P171" s="170">
        <f>P172</f>
        <v>0</v>
      </c>
      <c r="Q171" s="169"/>
      <c r="R171" s="170">
        <f>R172</f>
        <v>0</v>
      </c>
      <c r="S171" s="169"/>
      <c r="T171" s="171">
        <f>T172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4" t="s">
        <v>135</v>
      </c>
      <c r="AT171" s="172" t="s">
        <v>71</v>
      </c>
      <c r="AU171" s="172" t="s">
        <v>13</v>
      </c>
      <c r="AY171" s="164" t="s">
        <v>129</v>
      </c>
      <c r="BK171" s="173">
        <f>BK172</f>
        <v>0</v>
      </c>
    </row>
    <row r="172" s="2" customFormat="1" ht="24.15" customHeight="1">
      <c r="A172" s="34"/>
      <c r="B172" s="176"/>
      <c r="C172" s="177" t="s">
        <v>297</v>
      </c>
      <c r="D172" s="177" t="s">
        <v>131</v>
      </c>
      <c r="E172" s="178" t="s">
        <v>169</v>
      </c>
      <c r="F172" s="179" t="s">
        <v>568</v>
      </c>
      <c r="G172" s="180" t="s">
        <v>165</v>
      </c>
      <c r="H172" s="181">
        <v>32</v>
      </c>
      <c r="I172" s="182"/>
      <c r="J172" s="183">
        <f>ROUND(I172*H172,2)</f>
        <v>0</v>
      </c>
      <c r="K172" s="184"/>
      <c r="L172" s="35"/>
      <c r="M172" s="202" t="s">
        <v>1</v>
      </c>
      <c r="N172" s="203" t="s">
        <v>38</v>
      </c>
      <c r="O172" s="204"/>
      <c r="P172" s="205">
        <f>O172*H172</f>
        <v>0</v>
      </c>
      <c r="Q172" s="205">
        <v>0</v>
      </c>
      <c r="R172" s="205">
        <f>Q172*H172</f>
        <v>0</v>
      </c>
      <c r="S172" s="205">
        <v>0</v>
      </c>
      <c r="T172" s="20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166</v>
      </c>
      <c r="AT172" s="189" t="s">
        <v>131</v>
      </c>
      <c r="AU172" s="189" t="s">
        <v>79</v>
      </c>
      <c r="AY172" s="15" t="s">
        <v>129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136</v>
      </c>
      <c r="BK172" s="190">
        <f>ROUND(I172*H172,2)</f>
        <v>0</v>
      </c>
      <c r="BL172" s="15" t="s">
        <v>166</v>
      </c>
      <c r="BM172" s="189" t="s">
        <v>569</v>
      </c>
    </row>
    <row r="173" s="2" customFormat="1" ht="6.96" customHeight="1">
      <c r="A173" s="34"/>
      <c r="B173" s="61"/>
      <c r="C173" s="62"/>
      <c r="D173" s="62"/>
      <c r="E173" s="62"/>
      <c r="F173" s="62"/>
      <c r="G173" s="62"/>
      <c r="H173" s="62"/>
      <c r="I173" s="62"/>
      <c r="J173" s="62"/>
      <c r="K173" s="62"/>
      <c r="L173" s="35"/>
      <c r="M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</row>
  </sheetData>
  <autoFilter ref="C124:K172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86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13</v>
      </c>
    </row>
    <row r="4" s="1" customFormat="1" ht="24.96" customHeight="1">
      <c r="B4" s="18"/>
      <c r="D4" s="19" t="s">
        <v>90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Stavebné úpravy lupienkárne, Smižany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91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570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14.11.2023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tr">
        <f>IF('Rekapitulácia stavby'!AN10="","",'Rekapitulácia stavby'!AN10)</f>
        <v/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IF('Rekapitulácia stavby'!E11="","",'Rekapitulácia stavby'!E11)</f>
        <v xml:space="preserve"> 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30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31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32</v>
      </c>
      <c r="E30" s="34"/>
      <c r="F30" s="34"/>
      <c r="G30" s="34"/>
      <c r="H30" s="34"/>
      <c r="I30" s="34"/>
      <c r="J30" s="97">
        <f>ROUND(J123,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34</v>
      </c>
      <c r="G32" s="34"/>
      <c r="H32" s="34"/>
      <c r="I32" s="39" t="s">
        <v>33</v>
      </c>
      <c r="J32" s="39" t="s">
        <v>35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36</v>
      </c>
      <c r="E33" s="41" t="s">
        <v>37</v>
      </c>
      <c r="F33" s="128">
        <f>ROUND((SUM(BE123:BE180)),  2)</f>
        <v>0</v>
      </c>
      <c r="G33" s="129"/>
      <c r="H33" s="129"/>
      <c r="I33" s="130">
        <v>0.20000000000000001</v>
      </c>
      <c r="J33" s="128">
        <f>ROUND(((SUM(BE123:BE180))*I33),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38</v>
      </c>
      <c r="F34" s="128">
        <f>ROUND((SUM(BF123:BF180)),  2)</f>
        <v>0</v>
      </c>
      <c r="G34" s="129"/>
      <c r="H34" s="129"/>
      <c r="I34" s="130">
        <v>0.20000000000000001</v>
      </c>
      <c r="J34" s="128">
        <f>ROUND(((SUM(BF123:BF180))*I34),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39</v>
      </c>
      <c r="F35" s="131">
        <f>ROUND((SUM(BG123:BG180)),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40</v>
      </c>
      <c r="F36" s="131">
        <f>ROUND((SUM(BH123:BH180)),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41</v>
      </c>
      <c r="F37" s="128">
        <f>ROUND((SUM(BI123:BI180)),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42</v>
      </c>
      <c r="E39" s="82"/>
      <c r="F39" s="82"/>
      <c r="G39" s="135" t="s">
        <v>43</v>
      </c>
      <c r="H39" s="136" t="s">
        <v>44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45</v>
      </c>
      <c r="E50" s="58"/>
      <c r="F50" s="58"/>
      <c r="G50" s="57" t="s">
        <v>46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47</v>
      </c>
      <c r="E61" s="37"/>
      <c r="F61" s="139" t="s">
        <v>48</v>
      </c>
      <c r="G61" s="59" t="s">
        <v>47</v>
      </c>
      <c r="H61" s="37"/>
      <c r="I61" s="37"/>
      <c r="J61" s="140" t="s">
        <v>48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49</v>
      </c>
      <c r="E65" s="60"/>
      <c r="F65" s="60"/>
      <c r="G65" s="57" t="s">
        <v>50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47</v>
      </c>
      <c r="E76" s="37"/>
      <c r="F76" s="139" t="s">
        <v>48</v>
      </c>
      <c r="G76" s="59" t="s">
        <v>47</v>
      </c>
      <c r="H76" s="37"/>
      <c r="I76" s="37"/>
      <c r="J76" s="140" t="s">
        <v>48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Stavebné úpravy lupienkárne, Smižany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03 - Ústredné vykurovanie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70" t="str">
        <f>IF(J12="","",J12)</f>
        <v>14.11.2023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 xml:space="preserve"> </v>
      </c>
      <c r="G91" s="34"/>
      <c r="H91" s="34"/>
      <c r="I91" s="28" t="s">
        <v>28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30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94</v>
      </c>
      <c r="D94" s="133"/>
      <c r="E94" s="133"/>
      <c r="F94" s="133"/>
      <c r="G94" s="133"/>
      <c r="H94" s="133"/>
      <c r="I94" s="133"/>
      <c r="J94" s="142" t="s">
        <v>95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96</v>
      </c>
      <c r="D96" s="34"/>
      <c r="E96" s="34"/>
      <c r="F96" s="34"/>
      <c r="G96" s="34"/>
      <c r="H96" s="34"/>
      <c r="I96" s="34"/>
      <c r="J96" s="97">
        <f>J123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97</v>
      </c>
    </row>
    <row r="97" s="9" customFormat="1" ht="24.96" customHeight="1">
      <c r="A97" s="9"/>
      <c r="B97" s="144"/>
      <c r="C97" s="9"/>
      <c r="D97" s="145" t="s">
        <v>571</v>
      </c>
      <c r="E97" s="146"/>
      <c r="F97" s="146"/>
      <c r="G97" s="146"/>
      <c r="H97" s="146"/>
      <c r="I97" s="146"/>
      <c r="J97" s="147">
        <f>J124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4"/>
      <c r="C98" s="9"/>
      <c r="D98" s="145" t="s">
        <v>572</v>
      </c>
      <c r="E98" s="146"/>
      <c r="F98" s="146"/>
      <c r="G98" s="146"/>
      <c r="H98" s="146"/>
      <c r="I98" s="146"/>
      <c r="J98" s="147">
        <f>J132</f>
        <v>0</v>
      </c>
      <c r="K98" s="9"/>
      <c r="L98" s="14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48"/>
      <c r="C99" s="10"/>
      <c r="D99" s="149" t="s">
        <v>573</v>
      </c>
      <c r="E99" s="150"/>
      <c r="F99" s="150"/>
      <c r="G99" s="150"/>
      <c r="H99" s="150"/>
      <c r="I99" s="150"/>
      <c r="J99" s="151">
        <f>J133</f>
        <v>0</v>
      </c>
      <c r="K99" s="10"/>
      <c r="L99" s="14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9" customFormat="1" ht="24.96" customHeight="1">
      <c r="A100" s="9"/>
      <c r="B100" s="144"/>
      <c r="C100" s="9"/>
      <c r="D100" s="145" t="s">
        <v>574</v>
      </c>
      <c r="E100" s="146"/>
      <c r="F100" s="146"/>
      <c r="G100" s="146"/>
      <c r="H100" s="146"/>
      <c r="I100" s="146"/>
      <c r="J100" s="147">
        <f>J150</f>
        <v>0</v>
      </c>
      <c r="K100" s="9"/>
      <c r="L100" s="14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4"/>
      <c r="C101" s="9"/>
      <c r="D101" s="145" t="s">
        <v>575</v>
      </c>
      <c r="E101" s="146"/>
      <c r="F101" s="146"/>
      <c r="G101" s="146"/>
      <c r="H101" s="146"/>
      <c r="I101" s="146"/>
      <c r="J101" s="147">
        <f>J156</f>
        <v>0</v>
      </c>
      <c r="K101" s="9"/>
      <c r="L101" s="14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4"/>
      <c r="C102" s="9"/>
      <c r="D102" s="145" t="s">
        <v>576</v>
      </c>
      <c r="E102" s="146"/>
      <c r="F102" s="146"/>
      <c r="G102" s="146"/>
      <c r="H102" s="146"/>
      <c r="I102" s="146"/>
      <c r="J102" s="147">
        <f>J163</f>
        <v>0</v>
      </c>
      <c r="K102" s="9"/>
      <c r="L102" s="14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4"/>
      <c r="C103" s="9"/>
      <c r="D103" s="145" t="s">
        <v>577</v>
      </c>
      <c r="E103" s="146"/>
      <c r="F103" s="146"/>
      <c r="G103" s="146"/>
      <c r="H103" s="146"/>
      <c r="I103" s="146"/>
      <c r="J103" s="147">
        <f>J178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4"/>
      <c r="B104" s="35"/>
      <c r="C104" s="34"/>
      <c r="D104" s="34"/>
      <c r="E104" s="34"/>
      <c r="F104" s="34"/>
      <c r="G104" s="34"/>
      <c r="H104" s="34"/>
      <c r="I104" s="34"/>
      <c r="J104" s="34"/>
      <c r="K104" s="34"/>
      <c r="L104" s="56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="2" customFormat="1" ht="6.96" customHeight="1">
      <c r="A105" s="34"/>
      <c r="B105" s="61"/>
      <c r="C105" s="62"/>
      <c r="D105" s="62"/>
      <c r="E105" s="62"/>
      <c r="F105" s="62"/>
      <c r="G105" s="62"/>
      <c r="H105" s="62"/>
      <c r="I105" s="62"/>
      <c r="J105" s="62"/>
      <c r="K105" s="62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9" s="2" customFormat="1" ht="6.96" customHeight="1">
      <c r="A109" s="34"/>
      <c r="B109" s="63"/>
      <c r="C109" s="64"/>
      <c r="D109" s="64"/>
      <c r="E109" s="64"/>
      <c r="F109" s="64"/>
      <c r="G109" s="64"/>
      <c r="H109" s="64"/>
      <c r="I109" s="64"/>
      <c r="J109" s="64"/>
      <c r="K109" s="6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24.96" customHeight="1">
      <c r="A110" s="34"/>
      <c r="B110" s="35"/>
      <c r="C110" s="19" t="s">
        <v>115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6.96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12" customHeight="1">
      <c r="A112" s="34"/>
      <c r="B112" s="35"/>
      <c r="C112" s="28" t="s">
        <v>15</v>
      </c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6.5" customHeight="1">
      <c r="A113" s="34"/>
      <c r="B113" s="35"/>
      <c r="C113" s="34"/>
      <c r="D113" s="34"/>
      <c r="E113" s="122" t="str">
        <f>E7</f>
        <v>Stavebné úpravy lupienkárne, Smižany</v>
      </c>
      <c r="F113" s="28"/>
      <c r="G113" s="28"/>
      <c r="H113" s="28"/>
      <c r="I113" s="34"/>
      <c r="J113" s="34"/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12" customHeight="1">
      <c r="A114" s="34"/>
      <c r="B114" s="35"/>
      <c r="C114" s="28" t="s">
        <v>91</v>
      </c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6.5" customHeight="1">
      <c r="A115" s="34"/>
      <c r="B115" s="35"/>
      <c r="C115" s="34"/>
      <c r="D115" s="34"/>
      <c r="E115" s="68" t="str">
        <f>E9</f>
        <v>03 - Ústredné vykurovanie</v>
      </c>
      <c r="F115" s="34"/>
      <c r="G115" s="34"/>
      <c r="H115" s="34"/>
      <c r="I115" s="34"/>
      <c r="J115" s="34"/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6.96" customHeight="1">
      <c r="A116" s="34"/>
      <c r="B116" s="35"/>
      <c r="C116" s="34"/>
      <c r="D116" s="34"/>
      <c r="E116" s="34"/>
      <c r="F116" s="34"/>
      <c r="G116" s="34"/>
      <c r="H116" s="34"/>
      <c r="I116" s="34"/>
      <c r="J116" s="34"/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2" customHeight="1">
      <c r="A117" s="34"/>
      <c r="B117" s="35"/>
      <c r="C117" s="28" t="s">
        <v>19</v>
      </c>
      <c r="D117" s="34"/>
      <c r="E117" s="34"/>
      <c r="F117" s="23" t="str">
        <f>F12</f>
        <v xml:space="preserve"> </v>
      </c>
      <c r="G117" s="34"/>
      <c r="H117" s="34"/>
      <c r="I117" s="28" t="s">
        <v>21</v>
      </c>
      <c r="J117" s="70" t="str">
        <f>IF(J12="","",J12)</f>
        <v>14.11.2023</v>
      </c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5.15" customHeight="1">
      <c r="A119" s="34"/>
      <c r="B119" s="35"/>
      <c r="C119" s="28" t="s">
        <v>23</v>
      </c>
      <c r="D119" s="34"/>
      <c r="E119" s="34"/>
      <c r="F119" s="23" t="str">
        <f>E15</f>
        <v xml:space="preserve"> </v>
      </c>
      <c r="G119" s="34"/>
      <c r="H119" s="34"/>
      <c r="I119" s="28" t="s">
        <v>28</v>
      </c>
      <c r="J119" s="32" t="str">
        <f>E21</f>
        <v xml:space="preserve"> </v>
      </c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5.15" customHeight="1">
      <c r="A120" s="34"/>
      <c r="B120" s="35"/>
      <c r="C120" s="28" t="s">
        <v>26</v>
      </c>
      <c r="D120" s="34"/>
      <c r="E120" s="34"/>
      <c r="F120" s="23" t="str">
        <f>IF(E18="","",E18)</f>
        <v>Vyplň údaj</v>
      </c>
      <c r="G120" s="34"/>
      <c r="H120" s="34"/>
      <c r="I120" s="28" t="s">
        <v>30</v>
      </c>
      <c r="J120" s="32" t="str">
        <f>E24</f>
        <v xml:space="preserve"> </v>
      </c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10.32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11" customFormat="1" ht="29.28" customHeight="1">
      <c r="A122" s="152"/>
      <c r="B122" s="153"/>
      <c r="C122" s="154" t="s">
        <v>116</v>
      </c>
      <c r="D122" s="155" t="s">
        <v>57</v>
      </c>
      <c r="E122" s="155" t="s">
        <v>53</v>
      </c>
      <c r="F122" s="155" t="s">
        <v>54</v>
      </c>
      <c r="G122" s="155" t="s">
        <v>117</v>
      </c>
      <c r="H122" s="155" t="s">
        <v>118</v>
      </c>
      <c r="I122" s="155" t="s">
        <v>119</v>
      </c>
      <c r="J122" s="156" t="s">
        <v>95</v>
      </c>
      <c r="K122" s="157" t="s">
        <v>120</v>
      </c>
      <c r="L122" s="158"/>
      <c r="M122" s="87" t="s">
        <v>1</v>
      </c>
      <c r="N122" s="88" t="s">
        <v>36</v>
      </c>
      <c r="O122" s="88" t="s">
        <v>121</v>
      </c>
      <c r="P122" s="88" t="s">
        <v>122</v>
      </c>
      <c r="Q122" s="88" t="s">
        <v>123</v>
      </c>
      <c r="R122" s="88" t="s">
        <v>124</v>
      </c>
      <c r="S122" s="88" t="s">
        <v>125</v>
      </c>
      <c r="T122" s="89" t="s">
        <v>126</v>
      </c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</row>
    <row r="123" s="2" customFormat="1" ht="22.8" customHeight="1">
      <c r="A123" s="34"/>
      <c r="B123" s="35"/>
      <c r="C123" s="94" t="s">
        <v>96</v>
      </c>
      <c r="D123" s="34"/>
      <c r="E123" s="34"/>
      <c r="F123" s="34"/>
      <c r="G123" s="34"/>
      <c r="H123" s="34"/>
      <c r="I123" s="34"/>
      <c r="J123" s="159">
        <f>BK123</f>
        <v>0</v>
      </c>
      <c r="K123" s="34"/>
      <c r="L123" s="35"/>
      <c r="M123" s="90"/>
      <c r="N123" s="74"/>
      <c r="O123" s="91"/>
      <c r="P123" s="160">
        <f>P124+P132+P150+P156+P163+P178</f>
        <v>0</v>
      </c>
      <c r="Q123" s="91"/>
      <c r="R123" s="160">
        <f>R124+R132+R150+R156+R163+R178</f>
        <v>0</v>
      </c>
      <c r="S123" s="91"/>
      <c r="T123" s="161">
        <f>T124+T132+T150+T156+T163+T178</f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T123" s="15" t="s">
        <v>71</v>
      </c>
      <c r="AU123" s="15" t="s">
        <v>97</v>
      </c>
      <c r="BK123" s="162">
        <f>BK124+BK132+BK150+BK156+BK163+BK178</f>
        <v>0</v>
      </c>
    </row>
    <row r="124" s="12" customFormat="1" ht="25.92" customHeight="1">
      <c r="A124" s="12"/>
      <c r="B124" s="163"/>
      <c r="C124" s="12"/>
      <c r="D124" s="164" t="s">
        <v>71</v>
      </c>
      <c r="E124" s="165" t="s">
        <v>578</v>
      </c>
      <c r="F124" s="165" t="s">
        <v>579</v>
      </c>
      <c r="G124" s="12"/>
      <c r="H124" s="12"/>
      <c r="I124" s="166"/>
      <c r="J124" s="167">
        <f>BK124</f>
        <v>0</v>
      </c>
      <c r="K124" s="12"/>
      <c r="L124" s="163"/>
      <c r="M124" s="168"/>
      <c r="N124" s="169"/>
      <c r="O124" s="169"/>
      <c r="P124" s="170">
        <f>SUM(P125:P131)</f>
        <v>0</v>
      </c>
      <c r="Q124" s="169"/>
      <c r="R124" s="170">
        <f>SUM(R125:R131)</f>
        <v>0</v>
      </c>
      <c r="S124" s="169"/>
      <c r="T124" s="171">
        <f>SUM(T125:T131)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164" t="s">
        <v>79</v>
      </c>
      <c r="AT124" s="172" t="s">
        <v>71</v>
      </c>
      <c r="AU124" s="172" t="s">
        <v>13</v>
      </c>
      <c r="AY124" s="164" t="s">
        <v>129</v>
      </c>
      <c r="BK124" s="173">
        <f>SUM(BK125:BK131)</f>
        <v>0</v>
      </c>
    </row>
    <row r="125" s="2" customFormat="1" ht="16.5" customHeight="1">
      <c r="A125" s="34"/>
      <c r="B125" s="176"/>
      <c r="C125" s="191" t="s">
        <v>248</v>
      </c>
      <c r="D125" s="191" t="s">
        <v>236</v>
      </c>
      <c r="E125" s="192" t="s">
        <v>580</v>
      </c>
      <c r="F125" s="193" t="s">
        <v>581</v>
      </c>
      <c r="G125" s="194" t="s">
        <v>153</v>
      </c>
      <c r="H125" s="195">
        <v>1</v>
      </c>
      <c r="I125" s="196"/>
      <c r="J125" s="197">
        <f>ROUND(I125*H125,2)</f>
        <v>0</v>
      </c>
      <c r="K125" s="198"/>
      <c r="L125" s="199"/>
      <c r="M125" s="200" t="s">
        <v>1</v>
      </c>
      <c r="N125" s="201" t="s">
        <v>38</v>
      </c>
      <c r="O125" s="78"/>
      <c r="P125" s="187">
        <f>O125*H125</f>
        <v>0</v>
      </c>
      <c r="Q125" s="187">
        <v>0</v>
      </c>
      <c r="R125" s="187">
        <f>Q125*H125</f>
        <v>0</v>
      </c>
      <c r="S125" s="187">
        <v>0</v>
      </c>
      <c r="T125" s="188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9" t="s">
        <v>172</v>
      </c>
      <c r="AT125" s="189" t="s">
        <v>236</v>
      </c>
      <c r="AU125" s="189" t="s">
        <v>79</v>
      </c>
      <c r="AY125" s="15" t="s">
        <v>129</v>
      </c>
      <c r="BE125" s="190">
        <f>IF(N125="základná",J125,0)</f>
        <v>0</v>
      </c>
      <c r="BF125" s="190">
        <f>IF(N125="znížená",J125,0)</f>
        <v>0</v>
      </c>
      <c r="BG125" s="190">
        <f>IF(N125="zákl. prenesená",J125,0)</f>
        <v>0</v>
      </c>
      <c r="BH125" s="190">
        <f>IF(N125="zníž. prenesená",J125,0)</f>
        <v>0</v>
      </c>
      <c r="BI125" s="190">
        <f>IF(N125="nulová",J125,0)</f>
        <v>0</v>
      </c>
      <c r="BJ125" s="15" t="s">
        <v>136</v>
      </c>
      <c r="BK125" s="190">
        <f>ROUND(I125*H125,2)</f>
        <v>0</v>
      </c>
      <c r="BL125" s="15" t="s">
        <v>135</v>
      </c>
      <c r="BM125" s="189" t="s">
        <v>582</v>
      </c>
    </row>
    <row r="126" s="2" customFormat="1" ht="16.5" customHeight="1">
      <c r="A126" s="34"/>
      <c r="B126" s="176"/>
      <c r="C126" s="191" t="s">
        <v>252</v>
      </c>
      <c r="D126" s="191" t="s">
        <v>236</v>
      </c>
      <c r="E126" s="192" t="s">
        <v>583</v>
      </c>
      <c r="F126" s="193" t="s">
        <v>584</v>
      </c>
      <c r="G126" s="194" t="s">
        <v>153</v>
      </c>
      <c r="H126" s="195">
        <v>2</v>
      </c>
      <c r="I126" s="196"/>
      <c r="J126" s="197">
        <f>ROUND(I126*H126,2)</f>
        <v>0</v>
      </c>
      <c r="K126" s="198"/>
      <c r="L126" s="199"/>
      <c r="M126" s="200" t="s">
        <v>1</v>
      </c>
      <c r="N126" s="201" t="s">
        <v>38</v>
      </c>
      <c r="O126" s="78"/>
      <c r="P126" s="187">
        <f>O126*H126</f>
        <v>0</v>
      </c>
      <c r="Q126" s="187">
        <v>0</v>
      </c>
      <c r="R126" s="187">
        <f>Q126*H126</f>
        <v>0</v>
      </c>
      <c r="S126" s="187">
        <v>0</v>
      </c>
      <c r="T126" s="188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9" t="s">
        <v>172</v>
      </c>
      <c r="AT126" s="189" t="s">
        <v>236</v>
      </c>
      <c r="AU126" s="189" t="s">
        <v>79</v>
      </c>
      <c r="AY126" s="15" t="s">
        <v>129</v>
      </c>
      <c r="BE126" s="190">
        <f>IF(N126="základná",J126,0)</f>
        <v>0</v>
      </c>
      <c r="BF126" s="190">
        <f>IF(N126="znížená",J126,0)</f>
        <v>0</v>
      </c>
      <c r="BG126" s="190">
        <f>IF(N126="zákl. prenesená",J126,0)</f>
        <v>0</v>
      </c>
      <c r="BH126" s="190">
        <f>IF(N126="zníž. prenesená",J126,0)</f>
        <v>0</v>
      </c>
      <c r="BI126" s="190">
        <f>IF(N126="nulová",J126,0)</f>
        <v>0</v>
      </c>
      <c r="BJ126" s="15" t="s">
        <v>136</v>
      </c>
      <c r="BK126" s="190">
        <f>ROUND(I126*H126,2)</f>
        <v>0</v>
      </c>
      <c r="BL126" s="15" t="s">
        <v>135</v>
      </c>
      <c r="BM126" s="189" t="s">
        <v>585</v>
      </c>
    </row>
    <row r="127" s="2" customFormat="1" ht="16.5" customHeight="1">
      <c r="A127" s="34"/>
      <c r="B127" s="176"/>
      <c r="C127" s="191" t="s">
        <v>256</v>
      </c>
      <c r="D127" s="191" t="s">
        <v>236</v>
      </c>
      <c r="E127" s="192" t="s">
        <v>586</v>
      </c>
      <c r="F127" s="193" t="s">
        <v>587</v>
      </c>
      <c r="G127" s="194" t="s">
        <v>153</v>
      </c>
      <c r="H127" s="195">
        <v>11</v>
      </c>
      <c r="I127" s="196"/>
      <c r="J127" s="197">
        <f>ROUND(I127*H127,2)</f>
        <v>0</v>
      </c>
      <c r="K127" s="198"/>
      <c r="L127" s="199"/>
      <c r="M127" s="200" t="s">
        <v>1</v>
      </c>
      <c r="N127" s="201" t="s">
        <v>38</v>
      </c>
      <c r="O127" s="78"/>
      <c r="P127" s="187">
        <f>O127*H127</f>
        <v>0</v>
      </c>
      <c r="Q127" s="187">
        <v>0</v>
      </c>
      <c r="R127" s="187">
        <f>Q127*H127</f>
        <v>0</v>
      </c>
      <c r="S127" s="187">
        <v>0</v>
      </c>
      <c r="T127" s="188">
        <f>S127*H127</f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89" t="s">
        <v>172</v>
      </c>
      <c r="AT127" s="189" t="s">
        <v>236</v>
      </c>
      <c r="AU127" s="189" t="s">
        <v>79</v>
      </c>
      <c r="AY127" s="15" t="s">
        <v>129</v>
      </c>
      <c r="BE127" s="190">
        <f>IF(N127="základná",J127,0)</f>
        <v>0</v>
      </c>
      <c r="BF127" s="190">
        <f>IF(N127="znížená",J127,0)</f>
        <v>0</v>
      </c>
      <c r="BG127" s="190">
        <f>IF(N127="zákl. prenesená",J127,0)</f>
        <v>0</v>
      </c>
      <c r="BH127" s="190">
        <f>IF(N127="zníž. prenesená",J127,0)</f>
        <v>0</v>
      </c>
      <c r="BI127" s="190">
        <f>IF(N127="nulová",J127,0)</f>
        <v>0</v>
      </c>
      <c r="BJ127" s="15" t="s">
        <v>136</v>
      </c>
      <c r="BK127" s="190">
        <f>ROUND(I127*H127,2)</f>
        <v>0</v>
      </c>
      <c r="BL127" s="15" t="s">
        <v>135</v>
      </c>
      <c r="BM127" s="189" t="s">
        <v>588</v>
      </c>
    </row>
    <row r="128" s="2" customFormat="1" ht="16.5" customHeight="1">
      <c r="A128" s="34"/>
      <c r="B128" s="176"/>
      <c r="C128" s="191" t="s">
        <v>261</v>
      </c>
      <c r="D128" s="191" t="s">
        <v>236</v>
      </c>
      <c r="E128" s="192" t="s">
        <v>589</v>
      </c>
      <c r="F128" s="193" t="s">
        <v>590</v>
      </c>
      <c r="G128" s="194" t="s">
        <v>153</v>
      </c>
      <c r="H128" s="195">
        <v>11</v>
      </c>
      <c r="I128" s="196"/>
      <c r="J128" s="197">
        <f>ROUND(I128*H128,2)</f>
        <v>0</v>
      </c>
      <c r="K128" s="198"/>
      <c r="L128" s="199"/>
      <c r="M128" s="200" t="s">
        <v>1</v>
      </c>
      <c r="N128" s="201" t="s">
        <v>38</v>
      </c>
      <c r="O128" s="78"/>
      <c r="P128" s="187">
        <f>O128*H128</f>
        <v>0</v>
      </c>
      <c r="Q128" s="187">
        <v>0</v>
      </c>
      <c r="R128" s="187">
        <f>Q128*H128</f>
        <v>0</v>
      </c>
      <c r="S128" s="187">
        <v>0</v>
      </c>
      <c r="T128" s="188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89" t="s">
        <v>172</v>
      </c>
      <c r="AT128" s="189" t="s">
        <v>236</v>
      </c>
      <c r="AU128" s="189" t="s">
        <v>79</v>
      </c>
      <c r="AY128" s="15" t="s">
        <v>129</v>
      </c>
      <c r="BE128" s="190">
        <f>IF(N128="základná",J128,0)</f>
        <v>0</v>
      </c>
      <c r="BF128" s="190">
        <f>IF(N128="znížená",J128,0)</f>
        <v>0</v>
      </c>
      <c r="BG128" s="190">
        <f>IF(N128="zákl. prenesená",J128,0)</f>
        <v>0</v>
      </c>
      <c r="BH128" s="190">
        <f>IF(N128="zníž. prenesená",J128,0)</f>
        <v>0</v>
      </c>
      <c r="BI128" s="190">
        <f>IF(N128="nulová",J128,0)</f>
        <v>0</v>
      </c>
      <c r="BJ128" s="15" t="s">
        <v>136</v>
      </c>
      <c r="BK128" s="190">
        <f>ROUND(I128*H128,2)</f>
        <v>0</v>
      </c>
      <c r="BL128" s="15" t="s">
        <v>135</v>
      </c>
      <c r="BM128" s="189" t="s">
        <v>591</v>
      </c>
    </row>
    <row r="129" s="2" customFormat="1" ht="16.5" customHeight="1">
      <c r="A129" s="34"/>
      <c r="B129" s="176"/>
      <c r="C129" s="177" t="s">
        <v>265</v>
      </c>
      <c r="D129" s="177" t="s">
        <v>131</v>
      </c>
      <c r="E129" s="178" t="s">
        <v>592</v>
      </c>
      <c r="F129" s="179" t="s">
        <v>593</v>
      </c>
      <c r="G129" s="180" t="s">
        <v>153</v>
      </c>
      <c r="H129" s="181">
        <v>22</v>
      </c>
      <c r="I129" s="182"/>
      <c r="J129" s="183">
        <f>ROUND(I129*H129,2)</f>
        <v>0</v>
      </c>
      <c r="K129" s="184"/>
      <c r="L129" s="35"/>
      <c r="M129" s="185" t="s">
        <v>1</v>
      </c>
      <c r="N129" s="186" t="s">
        <v>38</v>
      </c>
      <c r="O129" s="78"/>
      <c r="P129" s="187">
        <f>O129*H129</f>
        <v>0</v>
      </c>
      <c r="Q129" s="187">
        <v>0</v>
      </c>
      <c r="R129" s="187">
        <f>Q129*H129</f>
        <v>0</v>
      </c>
      <c r="S129" s="187">
        <v>0</v>
      </c>
      <c r="T129" s="188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89" t="s">
        <v>135</v>
      </c>
      <c r="AT129" s="189" t="s">
        <v>131</v>
      </c>
      <c r="AU129" s="189" t="s">
        <v>79</v>
      </c>
      <c r="AY129" s="15" t="s">
        <v>129</v>
      </c>
      <c r="BE129" s="190">
        <f>IF(N129="základná",J129,0)</f>
        <v>0</v>
      </c>
      <c r="BF129" s="190">
        <f>IF(N129="znížená",J129,0)</f>
        <v>0</v>
      </c>
      <c r="BG129" s="190">
        <f>IF(N129="zákl. prenesená",J129,0)</f>
        <v>0</v>
      </c>
      <c r="BH129" s="190">
        <f>IF(N129="zníž. prenesená",J129,0)</f>
        <v>0</v>
      </c>
      <c r="BI129" s="190">
        <f>IF(N129="nulová",J129,0)</f>
        <v>0</v>
      </c>
      <c r="BJ129" s="15" t="s">
        <v>136</v>
      </c>
      <c r="BK129" s="190">
        <f>ROUND(I129*H129,2)</f>
        <v>0</v>
      </c>
      <c r="BL129" s="15" t="s">
        <v>135</v>
      </c>
      <c r="BM129" s="189" t="s">
        <v>594</v>
      </c>
    </row>
    <row r="130" s="2" customFormat="1" ht="16.5" customHeight="1">
      <c r="A130" s="34"/>
      <c r="B130" s="176"/>
      <c r="C130" s="191" t="s">
        <v>269</v>
      </c>
      <c r="D130" s="191" t="s">
        <v>236</v>
      </c>
      <c r="E130" s="192" t="s">
        <v>595</v>
      </c>
      <c r="F130" s="193" t="s">
        <v>596</v>
      </c>
      <c r="G130" s="194" t="s">
        <v>1</v>
      </c>
      <c r="H130" s="195">
        <v>3</v>
      </c>
      <c r="I130" s="196"/>
      <c r="J130" s="197">
        <f>ROUND(I130*H130,2)</f>
        <v>0</v>
      </c>
      <c r="K130" s="198"/>
      <c r="L130" s="199"/>
      <c r="M130" s="200" t="s">
        <v>1</v>
      </c>
      <c r="N130" s="201" t="s">
        <v>38</v>
      </c>
      <c r="O130" s="78"/>
      <c r="P130" s="187">
        <f>O130*H130</f>
        <v>0</v>
      </c>
      <c r="Q130" s="187">
        <v>0</v>
      </c>
      <c r="R130" s="187">
        <f>Q130*H130</f>
        <v>0</v>
      </c>
      <c r="S130" s="187">
        <v>0</v>
      </c>
      <c r="T130" s="188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89" t="s">
        <v>172</v>
      </c>
      <c r="AT130" s="189" t="s">
        <v>236</v>
      </c>
      <c r="AU130" s="189" t="s">
        <v>79</v>
      </c>
      <c r="AY130" s="15" t="s">
        <v>129</v>
      </c>
      <c r="BE130" s="190">
        <f>IF(N130="základná",J130,0)</f>
        <v>0</v>
      </c>
      <c r="BF130" s="190">
        <f>IF(N130="znížená",J130,0)</f>
        <v>0</v>
      </c>
      <c r="BG130" s="190">
        <f>IF(N130="zákl. prenesená",J130,0)</f>
        <v>0</v>
      </c>
      <c r="BH130" s="190">
        <f>IF(N130="zníž. prenesená",J130,0)</f>
        <v>0</v>
      </c>
      <c r="BI130" s="190">
        <f>IF(N130="nulová",J130,0)</f>
        <v>0</v>
      </c>
      <c r="BJ130" s="15" t="s">
        <v>136</v>
      </c>
      <c r="BK130" s="190">
        <f>ROUND(I130*H130,2)</f>
        <v>0</v>
      </c>
      <c r="BL130" s="15" t="s">
        <v>135</v>
      </c>
      <c r="BM130" s="189" t="s">
        <v>597</v>
      </c>
    </row>
    <row r="131" s="2" customFormat="1" ht="16.5" customHeight="1">
      <c r="A131" s="34"/>
      <c r="B131" s="176"/>
      <c r="C131" s="177" t="s">
        <v>273</v>
      </c>
      <c r="D131" s="177" t="s">
        <v>131</v>
      </c>
      <c r="E131" s="178" t="s">
        <v>598</v>
      </c>
      <c r="F131" s="179" t="s">
        <v>599</v>
      </c>
      <c r="G131" s="180" t="s">
        <v>600</v>
      </c>
      <c r="H131" s="207"/>
      <c r="I131" s="182"/>
      <c r="J131" s="183">
        <f>ROUND(I131*H131,2)</f>
        <v>0</v>
      </c>
      <c r="K131" s="184"/>
      <c r="L131" s="35"/>
      <c r="M131" s="185" t="s">
        <v>1</v>
      </c>
      <c r="N131" s="186" t="s">
        <v>38</v>
      </c>
      <c r="O131" s="78"/>
      <c r="P131" s="187">
        <f>O131*H131</f>
        <v>0</v>
      </c>
      <c r="Q131" s="187">
        <v>0</v>
      </c>
      <c r="R131" s="187">
        <f>Q131*H131</f>
        <v>0</v>
      </c>
      <c r="S131" s="187">
        <v>0</v>
      </c>
      <c r="T131" s="188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9" t="s">
        <v>135</v>
      </c>
      <c r="AT131" s="189" t="s">
        <v>131</v>
      </c>
      <c r="AU131" s="189" t="s">
        <v>79</v>
      </c>
      <c r="AY131" s="15" t="s">
        <v>129</v>
      </c>
      <c r="BE131" s="190">
        <f>IF(N131="základná",J131,0)</f>
        <v>0</v>
      </c>
      <c r="BF131" s="190">
        <f>IF(N131="znížená",J131,0)</f>
        <v>0</v>
      </c>
      <c r="BG131" s="190">
        <f>IF(N131="zákl. prenesená",J131,0)</f>
        <v>0</v>
      </c>
      <c r="BH131" s="190">
        <f>IF(N131="zníž. prenesená",J131,0)</f>
        <v>0</v>
      </c>
      <c r="BI131" s="190">
        <f>IF(N131="nulová",J131,0)</f>
        <v>0</v>
      </c>
      <c r="BJ131" s="15" t="s">
        <v>136</v>
      </c>
      <c r="BK131" s="190">
        <f>ROUND(I131*H131,2)</f>
        <v>0</v>
      </c>
      <c r="BL131" s="15" t="s">
        <v>135</v>
      </c>
      <c r="BM131" s="189" t="s">
        <v>601</v>
      </c>
    </row>
    <row r="132" s="12" customFormat="1" ht="25.92" customHeight="1">
      <c r="A132" s="12"/>
      <c r="B132" s="163"/>
      <c r="C132" s="12"/>
      <c r="D132" s="164" t="s">
        <v>71</v>
      </c>
      <c r="E132" s="165" t="s">
        <v>602</v>
      </c>
      <c r="F132" s="165" t="s">
        <v>603</v>
      </c>
      <c r="G132" s="12"/>
      <c r="H132" s="12"/>
      <c r="I132" s="166"/>
      <c r="J132" s="167">
        <f>BK132</f>
        <v>0</v>
      </c>
      <c r="K132" s="12"/>
      <c r="L132" s="163"/>
      <c r="M132" s="168"/>
      <c r="N132" s="169"/>
      <c r="O132" s="169"/>
      <c r="P132" s="170">
        <f>P133</f>
        <v>0</v>
      </c>
      <c r="Q132" s="169"/>
      <c r="R132" s="170">
        <f>R133</f>
        <v>0</v>
      </c>
      <c r="S132" s="169"/>
      <c r="T132" s="171">
        <f>T133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64" t="s">
        <v>79</v>
      </c>
      <c r="AT132" s="172" t="s">
        <v>71</v>
      </c>
      <c r="AU132" s="172" t="s">
        <v>13</v>
      </c>
      <c r="AY132" s="164" t="s">
        <v>129</v>
      </c>
      <c r="BK132" s="173">
        <f>BK133</f>
        <v>0</v>
      </c>
    </row>
    <row r="133" s="12" customFormat="1" ht="22.8" customHeight="1">
      <c r="A133" s="12"/>
      <c r="B133" s="163"/>
      <c r="C133" s="12"/>
      <c r="D133" s="164" t="s">
        <v>71</v>
      </c>
      <c r="E133" s="174" t="s">
        <v>604</v>
      </c>
      <c r="F133" s="174" t="s">
        <v>605</v>
      </c>
      <c r="G133" s="12"/>
      <c r="H133" s="12"/>
      <c r="I133" s="166"/>
      <c r="J133" s="175">
        <f>BK133</f>
        <v>0</v>
      </c>
      <c r="K133" s="12"/>
      <c r="L133" s="163"/>
      <c r="M133" s="168"/>
      <c r="N133" s="169"/>
      <c r="O133" s="169"/>
      <c r="P133" s="170">
        <f>SUM(P134:P149)</f>
        <v>0</v>
      </c>
      <c r="Q133" s="169"/>
      <c r="R133" s="170">
        <f>SUM(R134:R149)</f>
        <v>0</v>
      </c>
      <c r="S133" s="169"/>
      <c r="T133" s="171">
        <f>SUM(T134:T149)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164" t="s">
        <v>79</v>
      </c>
      <c r="AT133" s="172" t="s">
        <v>71</v>
      </c>
      <c r="AU133" s="172" t="s">
        <v>79</v>
      </c>
      <c r="AY133" s="164" t="s">
        <v>129</v>
      </c>
      <c r="BK133" s="173">
        <f>SUM(BK134:BK149)</f>
        <v>0</v>
      </c>
    </row>
    <row r="134" s="2" customFormat="1" ht="16.5" customHeight="1">
      <c r="A134" s="34"/>
      <c r="B134" s="176"/>
      <c r="C134" s="191" t="s">
        <v>277</v>
      </c>
      <c r="D134" s="191" t="s">
        <v>236</v>
      </c>
      <c r="E134" s="192" t="s">
        <v>606</v>
      </c>
      <c r="F134" s="193" t="s">
        <v>607</v>
      </c>
      <c r="G134" s="194" t="s">
        <v>153</v>
      </c>
      <c r="H134" s="195">
        <v>2</v>
      </c>
      <c r="I134" s="196"/>
      <c r="J134" s="197">
        <f>ROUND(I134*H134,2)</f>
        <v>0</v>
      </c>
      <c r="K134" s="198"/>
      <c r="L134" s="199"/>
      <c r="M134" s="200" t="s">
        <v>1</v>
      </c>
      <c r="N134" s="201" t="s">
        <v>38</v>
      </c>
      <c r="O134" s="78"/>
      <c r="P134" s="187">
        <f>O134*H134</f>
        <v>0</v>
      </c>
      <c r="Q134" s="187">
        <v>0</v>
      </c>
      <c r="R134" s="187">
        <f>Q134*H134</f>
        <v>0</v>
      </c>
      <c r="S134" s="187">
        <v>0</v>
      </c>
      <c r="T134" s="188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9" t="s">
        <v>172</v>
      </c>
      <c r="AT134" s="189" t="s">
        <v>236</v>
      </c>
      <c r="AU134" s="189" t="s">
        <v>136</v>
      </c>
      <c r="AY134" s="15" t="s">
        <v>129</v>
      </c>
      <c r="BE134" s="190">
        <f>IF(N134="základná",J134,0)</f>
        <v>0</v>
      </c>
      <c r="BF134" s="190">
        <f>IF(N134="znížená",J134,0)</f>
        <v>0</v>
      </c>
      <c r="BG134" s="190">
        <f>IF(N134="zákl. prenesená",J134,0)</f>
        <v>0</v>
      </c>
      <c r="BH134" s="190">
        <f>IF(N134="zníž. prenesená",J134,0)</f>
        <v>0</v>
      </c>
      <c r="BI134" s="190">
        <f>IF(N134="nulová",J134,0)</f>
        <v>0</v>
      </c>
      <c r="BJ134" s="15" t="s">
        <v>136</v>
      </c>
      <c r="BK134" s="190">
        <f>ROUND(I134*H134,2)</f>
        <v>0</v>
      </c>
      <c r="BL134" s="15" t="s">
        <v>135</v>
      </c>
      <c r="BM134" s="189" t="s">
        <v>608</v>
      </c>
    </row>
    <row r="135" s="2" customFormat="1" ht="16.5" customHeight="1">
      <c r="A135" s="34"/>
      <c r="B135" s="176"/>
      <c r="C135" s="191" t="s">
        <v>281</v>
      </c>
      <c r="D135" s="191" t="s">
        <v>236</v>
      </c>
      <c r="E135" s="192" t="s">
        <v>609</v>
      </c>
      <c r="F135" s="193" t="s">
        <v>610</v>
      </c>
      <c r="G135" s="194" t="s">
        <v>153</v>
      </c>
      <c r="H135" s="195">
        <v>1</v>
      </c>
      <c r="I135" s="196"/>
      <c r="J135" s="197">
        <f>ROUND(I135*H135,2)</f>
        <v>0</v>
      </c>
      <c r="K135" s="198"/>
      <c r="L135" s="199"/>
      <c r="M135" s="200" t="s">
        <v>1</v>
      </c>
      <c r="N135" s="201" t="s">
        <v>38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172</v>
      </c>
      <c r="AT135" s="189" t="s">
        <v>236</v>
      </c>
      <c r="AU135" s="189" t="s">
        <v>136</v>
      </c>
      <c r="AY135" s="15" t="s">
        <v>129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136</v>
      </c>
      <c r="BK135" s="190">
        <f>ROUND(I135*H135,2)</f>
        <v>0</v>
      </c>
      <c r="BL135" s="15" t="s">
        <v>135</v>
      </c>
      <c r="BM135" s="189" t="s">
        <v>611</v>
      </c>
    </row>
    <row r="136" s="2" customFormat="1" ht="16.5" customHeight="1">
      <c r="A136" s="34"/>
      <c r="B136" s="176"/>
      <c r="C136" s="191" t="s">
        <v>285</v>
      </c>
      <c r="D136" s="191" t="s">
        <v>236</v>
      </c>
      <c r="E136" s="192" t="s">
        <v>612</v>
      </c>
      <c r="F136" s="193" t="s">
        <v>613</v>
      </c>
      <c r="G136" s="194" t="s">
        <v>153</v>
      </c>
      <c r="H136" s="195">
        <v>1</v>
      </c>
      <c r="I136" s="196"/>
      <c r="J136" s="197">
        <f>ROUND(I136*H136,2)</f>
        <v>0</v>
      </c>
      <c r="K136" s="198"/>
      <c r="L136" s="199"/>
      <c r="M136" s="200" t="s">
        <v>1</v>
      </c>
      <c r="N136" s="201" t="s">
        <v>38</v>
      </c>
      <c r="O136" s="78"/>
      <c r="P136" s="187">
        <f>O136*H136</f>
        <v>0</v>
      </c>
      <c r="Q136" s="187">
        <v>0</v>
      </c>
      <c r="R136" s="187">
        <f>Q136*H136</f>
        <v>0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172</v>
      </c>
      <c r="AT136" s="189" t="s">
        <v>236</v>
      </c>
      <c r="AU136" s="189" t="s">
        <v>136</v>
      </c>
      <c r="AY136" s="15" t="s">
        <v>129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136</v>
      </c>
      <c r="BK136" s="190">
        <f>ROUND(I136*H136,2)</f>
        <v>0</v>
      </c>
      <c r="BL136" s="15" t="s">
        <v>135</v>
      </c>
      <c r="BM136" s="189" t="s">
        <v>614</v>
      </c>
    </row>
    <row r="137" s="2" customFormat="1" ht="16.5" customHeight="1">
      <c r="A137" s="34"/>
      <c r="B137" s="176"/>
      <c r="C137" s="191" t="s">
        <v>289</v>
      </c>
      <c r="D137" s="191" t="s">
        <v>236</v>
      </c>
      <c r="E137" s="192" t="s">
        <v>615</v>
      </c>
      <c r="F137" s="193" t="s">
        <v>616</v>
      </c>
      <c r="G137" s="194" t="s">
        <v>153</v>
      </c>
      <c r="H137" s="195">
        <v>2</v>
      </c>
      <c r="I137" s="196"/>
      <c r="J137" s="197">
        <f>ROUND(I137*H137,2)</f>
        <v>0</v>
      </c>
      <c r="K137" s="198"/>
      <c r="L137" s="199"/>
      <c r="M137" s="200" t="s">
        <v>1</v>
      </c>
      <c r="N137" s="201" t="s">
        <v>38</v>
      </c>
      <c r="O137" s="78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172</v>
      </c>
      <c r="AT137" s="189" t="s">
        <v>236</v>
      </c>
      <c r="AU137" s="189" t="s">
        <v>136</v>
      </c>
      <c r="AY137" s="15" t="s">
        <v>129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136</v>
      </c>
      <c r="BK137" s="190">
        <f>ROUND(I137*H137,2)</f>
        <v>0</v>
      </c>
      <c r="BL137" s="15" t="s">
        <v>135</v>
      </c>
      <c r="BM137" s="189" t="s">
        <v>617</v>
      </c>
    </row>
    <row r="138" s="2" customFormat="1" ht="16.5" customHeight="1">
      <c r="A138" s="34"/>
      <c r="B138" s="176"/>
      <c r="C138" s="191" t="s">
        <v>293</v>
      </c>
      <c r="D138" s="191" t="s">
        <v>236</v>
      </c>
      <c r="E138" s="192" t="s">
        <v>618</v>
      </c>
      <c r="F138" s="193" t="s">
        <v>619</v>
      </c>
      <c r="G138" s="194" t="s">
        <v>153</v>
      </c>
      <c r="H138" s="195">
        <v>2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38</v>
      </c>
      <c r="O138" s="78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172</v>
      </c>
      <c r="AT138" s="189" t="s">
        <v>236</v>
      </c>
      <c r="AU138" s="189" t="s">
        <v>136</v>
      </c>
      <c r="AY138" s="15" t="s">
        <v>129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136</v>
      </c>
      <c r="BK138" s="190">
        <f>ROUND(I138*H138,2)</f>
        <v>0</v>
      </c>
      <c r="BL138" s="15" t="s">
        <v>135</v>
      </c>
      <c r="BM138" s="189" t="s">
        <v>620</v>
      </c>
    </row>
    <row r="139" s="2" customFormat="1" ht="16.5" customHeight="1">
      <c r="A139" s="34"/>
      <c r="B139" s="176"/>
      <c r="C139" s="191" t="s">
        <v>297</v>
      </c>
      <c r="D139" s="191" t="s">
        <v>236</v>
      </c>
      <c r="E139" s="192" t="s">
        <v>621</v>
      </c>
      <c r="F139" s="193" t="s">
        <v>622</v>
      </c>
      <c r="G139" s="194" t="s">
        <v>153</v>
      </c>
      <c r="H139" s="195">
        <v>1</v>
      </c>
      <c r="I139" s="196"/>
      <c r="J139" s="197">
        <f>ROUND(I139*H139,2)</f>
        <v>0</v>
      </c>
      <c r="K139" s="198"/>
      <c r="L139" s="199"/>
      <c r="M139" s="200" t="s">
        <v>1</v>
      </c>
      <c r="N139" s="201" t="s">
        <v>38</v>
      </c>
      <c r="O139" s="78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172</v>
      </c>
      <c r="AT139" s="189" t="s">
        <v>236</v>
      </c>
      <c r="AU139" s="189" t="s">
        <v>136</v>
      </c>
      <c r="AY139" s="15" t="s">
        <v>129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136</v>
      </c>
      <c r="BK139" s="190">
        <f>ROUND(I139*H139,2)</f>
        <v>0</v>
      </c>
      <c r="BL139" s="15" t="s">
        <v>135</v>
      </c>
      <c r="BM139" s="189" t="s">
        <v>623</v>
      </c>
    </row>
    <row r="140" s="2" customFormat="1" ht="16.5" customHeight="1">
      <c r="A140" s="34"/>
      <c r="B140" s="176"/>
      <c r="C140" s="191" t="s">
        <v>301</v>
      </c>
      <c r="D140" s="191" t="s">
        <v>236</v>
      </c>
      <c r="E140" s="192" t="s">
        <v>624</v>
      </c>
      <c r="F140" s="193" t="s">
        <v>625</v>
      </c>
      <c r="G140" s="194" t="s">
        <v>153</v>
      </c>
      <c r="H140" s="195">
        <v>1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38</v>
      </c>
      <c r="O140" s="78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172</v>
      </c>
      <c r="AT140" s="189" t="s">
        <v>236</v>
      </c>
      <c r="AU140" s="189" t="s">
        <v>136</v>
      </c>
      <c r="AY140" s="15" t="s">
        <v>129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136</v>
      </c>
      <c r="BK140" s="190">
        <f>ROUND(I140*H140,2)</f>
        <v>0</v>
      </c>
      <c r="BL140" s="15" t="s">
        <v>135</v>
      </c>
      <c r="BM140" s="189" t="s">
        <v>626</v>
      </c>
    </row>
    <row r="141" s="2" customFormat="1" ht="16.5" customHeight="1">
      <c r="A141" s="34"/>
      <c r="B141" s="176"/>
      <c r="C141" s="191" t="s">
        <v>305</v>
      </c>
      <c r="D141" s="191" t="s">
        <v>236</v>
      </c>
      <c r="E141" s="192" t="s">
        <v>627</v>
      </c>
      <c r="F141" s="193" t="s">
        <v>628</v>
      </c>
      <c r="G141" s="194" t="s">
        <v>153</v>
      </c>
      <c r="H141" s="195">
        <v>1</v>
      </c>
      <c r="I141" s="196"/>
      <c r="J141" s="197">
        <f>ROUND(I141*H141,2)</f>
        <v>0</v>
      </c>
      <c r="K141" s="198"/>
      <c r="L141" s="199"/>
      <c r="M141" s="200" t="s">
        <v>1</v>
      </c>
      <c r="N141" s="201" t="s">
        <v>38</v>
      </c>
      <c r="O141" s="78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172</v>
      </c>
      <c r="AT141" s="189" t="s">
        <v>236</v>
      </c>
      <c r="AU141" s="189" t="s">
        <v>136</v>
      </c>
      <c r="AY141" s="15" t="s">
        <v>129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136</v>
      </c>
      <c r="BK141" s="190">
        <f>ROUND(I141*H141,2)</f>
        <v>0</v>
      </c>
      <c r="BL141" s="15" t="s">
        <v>135</v>
      </c>
      <c r="BM141" s="189" t="s">
        <v>629</v>
      </c>
    </row>
    <row r="142" s="2" customFormat="1" ht="16.5" customHeight="1">
      <c r="A142" s="34"/>
      <c r="B142" s="176"/>
      <c r="C142" s="191" t="s">
        <v>309</v>
      </c>
      <c r="D142" s="191" t="s">
        <v>236</v>
      </c>
      <c r="E142" s="192" t="s">
        <v>630</v>
      </c>
      <c r="F142" s="193" t="s">
        <v>631</v>
      </c>
      <c r="G142" s="194" t="s">
        <v>153</v>
      </c>
      <c r="H142" s="195">
        <v>11</v>
      </c>
      <c r="I142" s="196"/>
      <c r="J142" s="197">
        <f>ROUND(I142*H142,2)</f>
        <v>0</v>
      </c>
      <c r="K142" s="198"/>
      <c r="L142" s="199"/>
      <c r="M142" s="200" t="s">
        <v>1</v>
      </c>
      <c r="N142" s="201" t="s">
        <v>38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172</v>
      </c>
      <c r="AT142" s="189" t="s">
        <v>236</v>
      </c>
      <c r="AU142" s="189" t="s">
        <v>136</v>
      </c>
      <c r="AY142" s="15" t="s">
        <v>129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136</v>
      </c>
      <c r="BK142" s="190">
        <f>ROUND(I142*H142,2)</f>
        <v>0</v>
      </c>
      <c r="BL142" s="15" t="s">
        <v>135</v>
      </c>
      <c r="BM142" s="189" t="s">
        <v>632</v>
      </c>
    </row>
    <row r="143" s="2" customFormat="1" ht="16.5" customHeight="1">
      <c r="A143" s="34"/>
      <c r="B143" s="176"/>
      <c r="C143" s="177" t="s">
        <v>313</v>
      </c>
      <c r="D143" s="177" t="s">
        <v>131</v>
      </c>
      <c r="E143" s="178" t="s">
        <v>633</v>
      </c>
      <c r="F143" s="179" t="s">
        <v>634</v>
      </c>
      <c r="G143" s="180" t="s">
        <v>153</v>
      </c>
      <c r="H143" s="181">
        <v>20</v>
      </c>
      <c r="I143" s="182"/>
      <c r="J143" s="183">
        <f>ROUND(I143*H143,2)</f>
        <v>0</v>
      </c>
      <c r="K143" s="184"/>
      <c r="L143" s="35"/>
      <c r="M143" s="185" t="s">
        <v>1</v>
      </c>
      <c r="N143" s="186" t="s">
        <v>38</v>
      </c>
      <c r="O143" s="78"/>
      <c r="P143" s="187">
        <f>O143*H143</f>
        <v>0</v>
      </c>
      <c r="Q143" s="187">
        <v>0</v>
      </c>
      <c r="R143" s="187">
        <f>Q143*H143</f>
        <v>0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135</v>
      </c>
      <c r="AT143" s="189" t="s">
        <v>131</v>
      </c>
      <c r="AU143" s="189" t="s">
        <v>136</v>
      </c>
      <c r="AY143" s="15" t="s">
        <v>129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136</v>
      </c>
      <c r="BK143" s="190">
        <f>ROUND(I143*H143,2)</f>
        <v>0</v>
      </c>
      <c r="BL143" s="15" t="s">
        <v>135</v>
      </c>
      <c r="BM143" s="189" t="s">
        <v>635</v>
      </c>
    </row>
    <row r="144" s="2" customFormat="1" ht="16.5" customHeight="1">
      <c r="A144" s="34"/>
      <c r="B144" s="176"/>
      <c r="C144" s="177" t="s">
        <v>333</v>
      </c>
      <c r="D144" s="177" t="s">
        <v>131</v>
      </c>
      <c r="E144" s="178" t="s">
        <v>636</v>
      </c>
      <c r="F144" s="179" t="s">
        <v>637</v>
      </c>
      <c r="G144" s="180" t="s">
        <v>153</v>
      </c>
      <c r="H144" s="181">
        <v>4</v>
      </c>
      <c r="I144" s="182"/>
      <c r="J144" s="183">
        <f>ROUND(I144*H144,2)</f>
        <v>0</v>
      </c>
      <c r="K144" s="184"/>
      <c r="L144" s="35"/>
      <c r="M144" s="185" t="s">
        <v>1</v>
      </c>
      <c r="N144" s="186" t="s">
        <v>38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135</v>
      </c>
      <c r="AT144" s="189" t="s">
        <v>131</v>
      </c>
      <c r="AU144" s="189" t="s">
        <v>136</v>
      </c>
      <c r="AY144" s="15" t="s">
        <v>129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136</v>
      </c>
      <c r="BK144" s="190">
        <f>ROUND(I144*H144,2)</f>
        <v>0</v>
      </c>
      <c r="BL144" s="15" t="s">
        <v>135</v>
      </c>
      <c r="BM144" s="189" t="s">
        <v>638</v>
      </c>
    </row>
    <row r="145" s="2" customFormat="1" ht="16.5" customHeight="1">
      <c r="A145" s="34"/>
      <c r="B145" s="176"/>
      <c r="C145" s="177" t="s">
        <v>337</v>
      </c>
      <c r="D145" s="177" t="s">
        <v>131</v>
      </c>
      <c r="E145" s="178" t="s">
        <v>639</v>
      </c>
      <c r="F145" s="179" t="s">
        <v>640</v>
      </c>
      <c r="G145" s="180" t="s">
        <v>153</v>
      </c>
      <c r="H145" s="181">
        <v>8</v>
      </c>
      <c r="I145" s="182"/>
      <c r="J145" s="183">
        <f>ROUND(I145*H145,2)</f>
        <v>0</v>
      </c>
      <c r="K145" s="184"/>
      <c r="L145" s="35"/>
      <c r="M145" s="185" t="s">
        <v>1</v>
      </c>
      <c r="N145" s="186" t="s">
        <v>38</v>
      </c>
      <c r="O145" s="78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135</v>
      </c>
      <c r="AT145" s="189" t="s">
        <v>131</v>
      </c>
      <c r="AU145" s="189" t="s">
        <v>136</v>
      </c>
      <c r="AY145" s="15" t="s">
        <v>129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136</v>
      </c>
      <c r="BK145" s="190">
        <f>ROUND(I145*H145,2)</f>
        <v>0</v>
      </c>
      <c r="BL145" s="15" t="s">
        <v>135</v>
      </c>
      <c r="BM145" s="189" t="s">
        <v>641</v>
      </c>
    </row>
    <row r="146" s="2" customFormat="1" ht="16.5" customHeight="1">
      <c r="A146" s="34"/>
      <c r="B146" s="176"/>
      <c r="C146" s="177" t="s">
        <v>319</v>
      </c>
      <c r="D146" s="177" t="s">
        <v>131</v>
      </c>
      <c r="E146" s="178" t="s">
        <v>642</v>
      </c>
      <c r="F146" s="179" t="s">
        <v>643</v>
      </c>
      <c r="G146" s="180" t="s">
        <v>153</v>
      </c>
      <c r="H146" s="181">
        <v>4</v>
      </c>
      <c r="I146" s="182"/>
      <c r="J146" s="183">
        <f>ROUND(I146*H146,2)</f>
        <v>0</v>
      </c>
      <c r="K146" s="184"/>
      <c r="L146" s="35"/>
      <c r="M146" s="185" t="s">
        <v>1</v>
      </c>
      <c r="N146" s="186" t="s">
        <v>38</v>
      </c>
      <c r="O146" s="78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135</v>
      </c>
      <c r="AT146" s="189" t="s">
        <v>131</v>
      </c>
      <c r="AU146" s="189" t="s">
        <v>136</v>
      </c>
      <c r="AY146" s="15" t="s">
        <v>129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136</v>
      </c>
      <c r="BK146" s="190">
        <f>ROUND(I146*H146,2)</f>
        <v>0</v>
      </c>
      <c r="BL146" s="15" t="s">
        <v>135</v>
      </c>
      <c r="BM146" s="189" t="s">
        <v>644</v>
      </c>
    </row>
    <row r="147" s="2" customFormat="1" ht="16.5" customHeight="1">
      <c r="A147" s="34"/>
      <c r="B147" s="176"/>
      <c r="C147" s="177" t="s">
        <v>325</v>
      </c>
      <c r="D147" s="177" t="s">
        <v>131</v>
      </c>
      <c r="E147" s="178" t="s">
        <v>645</v>
      </c>
      <c r="F147" s="179" t="s">
        <v>646</v>
      </c>
      <c r="G147" s="180" t="s">
        <v>153</v>
      </c>
      <c r="H147" s="181">
        <v>5</v>
      </c>
      <c r="I147" s="182"/>
      <c r="J147" s="183">
        <f>ROUND(I147*H147,2)</f>
        <v>0</v>
      </c>
      <c r="K147" s="184"/>
      <c r="L147" s="35"/>
      <c r="M147" s="185" t="s">
        <v>1</v>
      </c>
      <c r="N147" s="186" t="s">
        <v>38</v>
      </c>
      <c r="O147" s="78"/>
      <c r="P147" s="187">
        <f>O147*H147</f>
        <v>0</v>
      </c>
      <c r="Q147" s="187">
        <v>0</v>
      </c>
      <c r="R147" s="187">
        <f>Q147*H147</f>
        <v>0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135</v>
      </c>
      <c r="AT147" s="189" t="s">
        <v>131</v>
      </c>
      <c r="AU147" s="189" t="s">
        <v>136</v>
      </c>
      <c r="AY147" s="15" t="s">
        <v>129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136</v>
      </c>
      <c r="BK147" s="190">
        <f>ROUND(I147*H147,2)</f>
        <v>0</v>
      </c>
      <c r="BL147" s="15" t="s">
        <v>135</v>
      </c>
      <c r="BM147" s="189" t="s">
        <v>647</v>
      </c>
    </row>
    <row r="148" s="2" customFormat="1" ht="16.5" customHeight="1">
      <c r="A148" s="34"/>
      <c r="B148" s="176"/>
      <c r="C148" s="177" t="s">
        <v>329</v>
      </c>
      <c r="D148" s="177" t="s">
        <v>131</v>
      </c>
      <c r="E148" s="178" t="s">
        <v>648</v>
      </c>
      <c r="F148" s="179" t="s">
        <v>649</v>
      </c>
      <c r="G148" s="180" t="s">
        <v>153</v>
      </c>
      <c r="H148" s="181">
        <v>3</v>
      </c>
      <c r="I148" s="182"/>
      <c r="J148" s="183">
        <f>ROUND(I148*H148,2)</f>
        <v>0</v>
      </c>
      <c r="K148" s="184"/>
      <c r="L148" s="35"/>
      <c r="M148" s="185" t="s">
        <v>1</v>
      </c>
      <c r="N148" s="186" t="s">
        <v>38</v>
      </c>
      <c r="O148" s="78"/>
      <c r="P148" s="187">
        <f>O148*H148</f>
        <v>0</v>
      </c>
      <c r="Q148" s="187">
        <v>0</v>
      </c>
      <c r="R148" s="187">
        <f>Q148*H148</f>
        <v>0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135</v>
      </c>
      <c r="AT148" s="189" t="s">
        <v>131</v>
      </c>
      <c r="AU148" s="189" t="s">
        <v>136</v>
      </c>
      <c r="AY148" s="15" t="s">
        <v>129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136</v>
      </c>
      <c r="BK148" s="190">
        <f>ROUND(I148*H148,2)</f>
        <v>0</v>
      </c>
      <c r="BL148" s="15" t="s">
        <v>135</v>
      </c>
      <c r="BM148" s="189" t="s">
        <v>650</v>
      </c>
    </row>
    <row r="149" s="2" customFormat="1" ht="16.5" customHeight="1">
      <c r="A149" s="34"/>
      <c r="B149" s="176"/>
      <c r="C149" s="177" t="s">
        <v>341</v>
      </c>
      <c r="D149" s="177" t="s">
        <v>131</v>
      </c>
      <c r="E149" s="178" t="s">
        <v>651</v>
      </c>
      <c r="F149" s="179" t="s">
        <v>599</v>
      </c>
      <c r="G149" s="180" t="s">
        <v>600</v>
      </c>
      <c r="H149" s="207"/>
      <c r="I149" s="182"/>
      <c r="J149" s="183">
        <f>ROUND(I149*H149,2)</f>
        <v>0</v>
      </c>
      <c r="K149" s="184"/>
      <c r="L149" s="35"/>
      <c r="M149" s="185" t="s">
        <v>1</v>
      </c>
      <c r="N149" s="186" t="s">
        <v>38</v>
      </c>
      <c r="O149" s="78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135</v>
      </c>
      <c r="AT149" s="189" t="s">
        <v>131</v>
      </c>
      <c r="AU149" s="189" t="s">
        <v>136</v>
      </c>
      <c r="AY149" s="15" t="s">
        <v>129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136</v>
      </c>
      <c r="BK149" s="190">
        <f>ROUND(I149*H149,2)</f>
        <v>0</v>
      </c>
      <c r="BL149" s="15" t="s">
        <v>135</v>
      </c>
      <c r="BM149" s="189" t="s">
        <v>652</v>
      </c>
    </row>
    <row r="150" s="12" customFormat="1" ht="25.92" customHeight="1">
      <c r="A150" s="12"/>
      <c r="B150" s="163"/>
      <c r="C150" s="12"/>
      <c r="D150" s="164" t="s">
        <v>71</v>
      </c>
      <c r="E150" s="165" t="s">
        <v>653</v>
      </c>
      <c r="F150" s="165" t="s">
        <v>654</v>
      </c>
      <c r="G150" s="12"/>
      <c r="H150" s="12"/>
      <c r="I150" s="166"/>
      <c r="J150" s="167">
        <f>BK150</f>
        <v>0</v>
      </c>
      <c r="K150" s="12"/>
      <c r="L150" s="163"/>
      <c r="M150" s="168"/>
      <c r="N150" s="169"/>
      <c r="O150" s="169"/>
      <c r="P150" s="170">
        <f>SUM(P151:P155)</f>
        <v>0</v>
      </c>
      <c r="Q150" s="169"/>
      <c r="R150" s="170">
        <f>SUM(R151:R155)</f>
        <v>0</v>
      </c>
      <c r="S150" s="169"/>
      <c r="T150" s="171">
        <f>SUM(T151:T155)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64" t="s">
        <v>79</v>
      </c>
      <c r="AT150" s="172" t="s">
        <v>71</v>
      </c>
      <c r="AU150" s="172" t="s">
        <v>13</v>
      </c>
      <c r="AY150" s="164" t="s">
        <v>129</v>
      </c>
      <c r="BK150" s="173">
        <f>SUM(BK151:BK155)</f>
        <v>0</v>
      </c>
    </row>
    <row r="151" s="2" customFormat="1" ht="16.5" customHeight="1">
      <c r="A151" s="34"/>
      <c r="B151" s="176"/>
      <c r="C151" s="191" t="s">
        <v>79</v>
      </c>
      <c r="D151" s="191" t="s">
        <v>236</v>
      </c>
      <c r="E151" s="192" t="s">
        <v>655</v>
      </c>
      <c r="F151" s="193" t="s">
        <v>656</v>
      </c>
      <c r="G151" s="194" t="s">
        <v>153</v>
      </c>
      <c r="H151" s="195">
        <v>1</v>
      </c>
      <c r="I151" s="196"/>
      <c r="J151" s="197">
        <f>ROUND(I151*H151,2)</f>
        <v>0</v>
      </c>
      <c r="K151" s="198"/>
      <c r="L151" s="199"/>
      <c r="M151" s="200" t="s">
        <v>1</v>
      </c>
      <c r="N151" s="201" t="s">
        <v>38</v>
      </c>
      <c r="O151" s="78"/>
      <c r="P151" s="187">
        <f>O151*H151</f>
        <v>0</v>
      </c>
      <c r="Q151" s="187">
        <v>0</v>
      </c>
      <c r="R151" s="187">
        <f>Q151*H151</f>
        <v>0</v>
      </c>
      <c r="S151" s="187">
        <v>0</v>
      </c>
      <c r="T151" s="188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9" t="s">
        <v>172</v>
      </c>
      <c r="AT151" s="189" t="s">
        <v>236</v>
      </c>
      <c r="AU151" s="189" t="s">
        <v>79</v>
      </c>
      <c r="AY151" s="15" t="s">
        <v>129</v>
      </c>
      <c r="BE151" s="190">
        <f>IF(N151="základná",J151,0)</f>
        <v>0</v>
      </c>
      <c r="BF151" s="190">
        <f>IF(N151="znížená",J151,0)</f>
        <v>0</v>
      </c>
      <c r="BG151" s="190">
        <f>IF(N151="zákl. prenesená",J151,0)</f>
        <v>0</v>
      </c>
      <c r="BH151" s="190">
        <f>IF(N151="zníž. prenesená",J151,0)</f>
        <v>0</v>
      </c>
      <c r="BI151" s="190">
        <f>IF(N151="nulová",J151,0)</f>
        <v>0</v>
      </c>
      <c r="BJ151" s="15" t="s">
        <v>136</v>
      </c>
      <c r="BK151" s="190">
        <f>ROUND(I151*H151,2)</f>
        <v>0</v>
      </c>
      <c r="BL151" s="15" t="s">
        <v>135</v>
      </c>
      <c r="BM151" s="189" t="s">
        <v>657</v>
      </c>
    </row>
    <row r="152" s="2" customFormat="1" ht="21.75" customHeight="1">
      <c r="A152" s="34"/>
      <c r="B152" s="176"/>
      <c r="C152" s="191" t="s">
        <v>136</v>
      </c>
      <c r="D152" s="191" t="s">
        <v>236</v>
      </c>
      <c r="E152" s="192" t="s">
        <v>658</v>
      </c>
      <c r="F152" s="193" t="s">
        <v>659</v>
      </c>
      <c r="G152" s="194" t="s">
        <v>153</v>
      </c>
      <c r="H152" s="195">
        <v>1</v>
      </c>
      <c r="I152" s="196"/>
      <c r="J152" s="197">
        <f>ROUND(I152*H152,2)</f>
        <v>0</v>
      </c>
      <c r="K152" s="198"/>
      <c r="L152" s="199"/>
      <c r="M152" s="200" t="s">
        <v>1</v>
      </c>
      <c r="N152" s="201" t="s">
        <v>38</v>
      </c>
      <c r="O152" s="78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172</v>
      </c>
      <c r="AT152" s="189" t="s">
        <v>236</v>
      </c>
      <c r="AU152" s="189" t="s">
        <v>79</v>
      </c>
      <c r="AY152" s="15" t="s">
        <v>129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136</v>
      </c>
      <c r="BK152" s="190">
        <f>ROUND(I152*H152,2)</f>
        <v>0</v>
      </c>
      <c r="BL152" s="15" t="s">
        <v>135</v>
      </c>
      <c r="BM152" s="189" t="s">
        <v>660</v>
      </c>
    </row>
    <row r="153" s="2" customFormat="1" ht="16.5" customHeight="1">
      <c r="A153" s="34"/>
      <c r="B153" s="176"/>
      <c r="C153" s="191" t="s">
        <v>145</v>
      </c>
      <c r="D153" s="191" t="s">
        <v>236</v>
      </c>
      <c r="E153" s="192" t="s">
        <v>661</v>
      </c>
      <c r="F153" s="193" t="s">
        <v>662</v>
      </c>
      <c r="G153" s="194" t="s">
        <v>153</v>
      </c>
      <c r="H153" s="195">
        <v>1</v>
      </c>
      <c r="I153" s="196"/>
      <c r="J153" s="197">
        <f>ROUND(I153*H153,2)</f>
        <v>0</v>
      </c>
      <c r="K153" s="198"/>
      <c r="L153" s="199"/>
      <c r="M153" s="200" t="s">
        <v>1</v>
      </c>
      <c r="N153" s="201" t="s">
        <v>38</v>
      </c>
      <c r="O153" s="78"/>
      <c r="P153" s="187">
        <f>O153*H153</f>
        <v>0</v>
      </c>
      <c r="Q153" s="187">
        <v>0</v>
      </c>
      <c r="R153" s="187">
        <f>Q153*H153</f>
        <v>0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172</v>
      </c>
      <c r="AT153" s="189" t="s">
        <v>236</v>
      </c>
      <c r="AU153" s="189" t="s">
        <v>79</v>
      </c>
      <c r="AY153" s="15" t="s">
        <v>129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136</v>
      </c>
      <c r="BK153" s="190">
        <f>ROUND(I153*H153,2)</f>
        <v>0</v>
      </c>
      <c r="BL153" s="15" t="s">
        <v>135</v>
      </c>
      <c r="BM153" s="189" t="s">
        <v>663</v>
      </c>
    </row>
    <row r="154" s="2" customFormat="1" ht="16.5" customHeight="1">
      <c r="A154" s="34"/>
      <c r="B154" s="176"/>
      <c r="C154" s="177" t="s">
        <v>155</v>
      </c>
      <c r="D154" s="177" t="s">
        <v>131</v>
      </c>
      <c r="E154" s="178" t="s">
        <v>664</v>
      </c>
      <c r="F154" s="179" t="s">
        <v>665</v>
      </c>
      <c r="G154" s="180" t="s">
        <v>600</v>
      </c>
      <c r="H154" s="207"/>
      <c r="I154" s="182"/>
      <c r="J154" s="183">
        <f>ROUND(I154*H154,2)</f>
        <v>0</v>
      </c>
      <c r="K154" s="184"/>
      <c r="L154" s="35"/>
      <c r="M154" s="185" t="s">
        <v>1</v>
      </c>
      <c r="N154" s="186" t="s">
        <v>38</v>
      </c>
      <c r="O154" s="78"/>
      <c r="P154" s="187">
        <f>O154*H154</f>
        <v>0</v>
      </c>
      <c r="Q154" s="187">
        <v>0</v>
      </c>
      <c r="R154" s="187">
        <f>Q154*H154</f>
        <v>0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135</v>
      </c>
      <c r="AT154" s="189" t="s">
        <v>131</v>
      </c>
      <c r="AU154" s="189" t="s">
        <v>79</v>
      </c>
      <c r="AY154" s="15" t="s">
        <v>129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136</v>
      </c>
      <c r="BK154" s="190">
        <f>ROUND(I154*H154,2)</f>
        <v>0</v>
      </c>
      <c r="BL154" s="15" t="s">
        <v>135</v>
      </c>
      <c r="BM154" s="189" t="s">
        <v>666</v>
      </c>
    </row>
    <row r="155" s="2" customFormat="1" ht="16.5" customHeight="1">
      <c r="A155" s="34"/>
      <c r="B155" s="176"/>
      <c r="C155" s="177" t="s">
        <v>135</v>
      </c>
      <c r="D155" s="177" t="s">
        <v>131</v>
      </c>
      <c r="E155" s="178" t="s">
        <v>667</v>
      </c>
      <c r="F155" s="179" t="s">
        <v>668</v>
      </c>
      <c r="G155" s="180" t="s">
        <v>669</v>
      </c>
      <c r="H155" s="181">
        <v>1</v>
      </c>
      <c r="I155" s="182"/>
      <c r="J155" s="183">
        <f>ROUND(I155*H155,2)</f>
        <v>0</v>
      </c>
      <c r="K155" s="184"/>
      <c r="L155" s="35"/>
      <c r="M155" s="185" t="s">
        <v>1</v>
      </c>
      <c r="N155" s="186" t="s">
        <v>38</v>
      </c>
      <c r="O155" s="78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135</v>
      </c>
      <c r="AT155" s="189" t="s">
        <v>131</v>
      </c>
      <c r="AU155" s="189" t="s">
        <v>79</v>
      </c>
      <c r="AY155" s="15" t="s">
        <v>129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136</v>
      </c>
      <c r="BK155" s="190">
        <f>ROUND(I155*H155,2)</f>
        <v>0</v>
      </c>
      <c r="BL155" s="15" t="s">
        <v>135</v>
      </c>
      <c r="BM155" s="189" t="s">
        <v>670</v>
      </c>
    </row>
    <row r="156" s="12" customFormat="1" ht="25.92" customHeight="1">
      <c r="A156" s="12"/>
      <c r="B156" s="163"/>
      <c r="C156" s="12"/>
      <c r="D156" s="164" t="s">
        <v>71</v>
      </c>
      <c r="E156" s="165" t="s">
        <v>671</v>
      </c>
      <c r="F156" s="165" t="s">
        <v>672</v>
      </c>
      <c r="G156" s="12"/>
      <c r="H156" s="12"/>
      <c r="I156" s="166"/>
      <c r="J156" s="167">
        <f>BK156</f>
        <v>0</v>
      </c>
      <c r="K156" s="12"/>
      <c r="L156" s="163"/>
      <c r="M156" s="168"/>
      <c r="N156" s="169"/>
      <c r="O156" s="169"/>
      <c r="P156" s="170">
        <f>SUM(P157:P162)</f>
        <v>0</v>
      </c>
      <c r="Q156" s="169"/>
      <c r="R156" s="170">
        <f>SUM(R157:R162)</f>
        <v>0</v>
      </c>
      <c r="S156" s="169"/>
      <c r="T156" s="171">
        <f>SUM(T157:T162)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64" t="s">
        <v>79</v>
      </c>
      <c r="AT156" s="172" t="s">
        <v>71</v>
      </c>
      <c r="AU156" s="172" t="s">
        <v>13</v>
      </c>
      <c r="AY156" s="164" t="s">
        <v>129</v>
      </c>
      <c r="BK156" s="173">
        <f>SUM(BK157:BK162)</f>
        <v>0</v>
      </c>
    </row>
    <row r="157" s="2" customFormat="1" ht="16.5" customHeight="1">
      <c r="A157" s="34"/>
      <c r="B157" s="176"/>
      <c r="C157" s="177" t="s">
        <v>177</v>
      </c>
      <c r="D157" s="177" t="s">
        <v>131</v>
      </c>
      <c r="E157" s="178" t="s">
        <v>673</v>
      </c>
      <c r="F157" s="179" t="s">
        <v>674</v>
      </c>
      <c r="G157" s="180" t="s">
        <v>202</v>
      </c>
      <c r="H157" s="181">
        <v>12</v>
      </c>
      <c r="I157" s="182"/>
      <c r="J157" s="183">
        <f>ROUND(I157*H157,2)</f>
        <v>0</v>
      </c>
      <c r="K157" s="184"/>
      <c r="L157" s="35"/>
      <c r="M157" s="185" t="s">
        <v>1</v>
      </c>
      <c r="N157" s="186" t="s">
        <v>38</v>
      </c>
      <c r="O157" s="78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135</v>
      </c>
      <c r="AT157" s="189" t="s">
        <v>131</v>
      </c>
      <c r="AU157" s="189" t="s">
        <v>79</v>
      </c>
      <c r="AY157" s="15" t="s">
        <v>129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136</v>
      </c>
      <c r="BK157" s="190">
        <f>ROUND(I157*H157,2)</f>
        <v>0</v>
      </c>
      <c r="BL157" s="15" t="s">
        <v>135</v>
      </c>
      <c r="BM157" s="189" t="s">
        <v>675</v>
      </c>
    </row>
    <row r="158" s="2" customFormat="1" ht="16.5" customHeight="1">
      <c r="A158" s="34"/>
      <c r="B158" s="176"/>
      <c r="C158" s="191" t="s">
        <v>181</v>
      </c>
      <c r="D158" s="191" t="s">
        <v>236</v>
      </c>
      <c r="E158" s="192" t="s">
        <v>676</v>
      </c>
      <c r="F158" s="193" t="s">
        <v>677</v>
      </c>
      <c r="G158" s="194" t="s">
        <v>669</v>
      </c>
      <c r="H158" s="195">
        <v>1</v>
      </c>
      <c r="I158" s="196"/>
      <c r="J158" s="197">
        <f>ROUND(I158*H158,2)</f>
        <v>0</v>
      </c>
      <c r="K158" s="198"/>
      <c r="L158" s="199"/>
      <c r="M158" s="200" t="s">
        <v>1</v>
      </c>
      <c r="N158" s="201" t="s">
        <v>38</v>
      </c>
      <c r="O158" s="78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172</v>
      </c>
      <c r="AT158" s="189" t="s">
        <v>236</v>
      </c>
      <c r="AU158" s="189" t="s">
        <v>79</v>
      </c>
      <c r="AY158" s="15" t="s">
        <v>129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136</v>
      </c>
      <c r="BK158" s="190">
        <f>ROUND(I158*H158,2)</f>
        <v>0</v>
      </c>
      <c r="BL158" s="15" t="s">
        <v>135</v>
      </c>
      <c r="BM158" s="189" t="s">
        <v>678</v>
      </c>
    </row>
    <row r="159" s="2" customFormat="1" ht="16.5" customHeight="1">
      <c r="A159" s="34"/>
      <c r="B159" s="176"/>
      <c r="C159" s="177" t="s">
        <v>162</v>
      </c>
      <c r="D159" s="177" t="s">
        <v>131</v>
      </c>
      <c r="E159" s="178" t="s">
        <v>679</v>
      </c>
      <c r="F159" s="179" t="s">
        <v>680</v>
      </c>
      <c r="G159" s="180" t="s">
        <v>202</v>
      </c>
      <c r="H159" s="181">
        <v>2</v>
      </c>
      <c r="I159" s="182"/>
      <c r="J159" s="183">
        <f>ROUND(I159*H159,2)</f>
        <v>0</v>
      </c>
      <c r="K159" s="184"/>
      <c r="L159" s="35"/>
      <c r="M159" s="185" t="s">
        <v>1</v>
      </c>
      <c r="N159" s="186" t="s">
        <v>38</v>
      </c>
      <c r="O159" s="78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135</v>
      </c>
      <c r="AT159" s="189" t="s">
        <v>131</v>
      </c>
      <c r="AU159" s="189" t="s">
        <v>79</v>
      </c>
      <c r="AY159" s="15" t="s">
        <v>129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136</v>
      </c>
      <c r="BK159" s="190">
        <f>ROUND(I159*H159,2)</f>
        <v>0</v>
      </c>
      <c r="BL159" s="15" t="s">
        <v>135</v>
      </c>
      <c r="BM159" s="189" t="s">
        <v>681</v>
      </c>
    </row>
    <row r="160" s="2" customFormat="1" ht="16.5" customHeight="1">
      <c r="A160" s="34"/>
      <c r="B160" s="176"/>
      <c r="C160" s="191" t="s">
        <v>168</v>
      </c>
      <c r="D160" s="191" t="s">
        <v>236</v>
      </c>
      <c r="E160" s="192" t="s">
        <v>682</v>
      </c>
      <c r="F160" s="193" t="s">
        <v>683</v>
      </c>
      <c r="G160" s="194" t="s">
        <v>153</v>
      </c>
      <c r="H160" s="195">
        <v>3</v>
      </c>
      <c r="I160" s="196"/>
      <c r="J160" s="197">
        <f>ROUND(I160*H160,2)</f>
        <v>0</v>
      </c>
      <c r="K160" s="198"/>
      <c r="L160" s="199"/>
      <c r="M160" s="200" t="s">
        <v>1</v>
      </c>
      <c r="N160" s="201" t="s">
        <v>38</v>
      </c>
      <c r="O160" s="78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172</v>
      </c>
      <c r="AT160" s="189" t="s">
        <v>236</v>
      </c>
      <c r="AU160" s="189" t="s">
        <v>79</v>
      </c>
      <c r="AY160" s="15" t="s">
        <v>129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136</v>
      </c>
      <c r="BK160" s="190">
        <f>ROUND(I160*H160,2)</f>
        <v>0</v>
      </c>
      <c r="BL160" s="15" t="s">
        <v>135</v>
      </c>
      <c r="BM160" s="189" t="s">
        <v>684</v>
      </c>
    </row>
    <row r="161" s="2" customFormat="1" ht="16.5" customHeight="1">
      <c r="A161" s="34"/>
      <c r="B161" s="176"/>
      <c r="C161" s="191" t="s">
        <v>172</v>
      </c>
      <c r="D161" s="191" t="s">
        <v>236</v>
      </c>
      <c r="E161" s="192" t="s">
        <v>685</v>
      </c>
      <c r="F161" s="193" t="s">
        <v>686</v>
      </c>
      <c r="G161" s="194" t="s">
        <v>153</v>
      </c>
      <c r="H161" s="195">
        <v>2</v>
      </c>
      <c r="I161" s="196"/>
      <c r="J161" s="197">
        <f>ROUND(I161*H161,2)</f>
        <v>0</v>
      </c>
      <c r="K161" s="198"/>
      <c r="L161" s="199"/>
      <c r="M161" s="200" t="s">
        <v>1</v>
      </c>
      <c r="N161" s="201" t="s">
        <v>38</v>
      </c>
      <c r="O161" s="78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172</v>
      </c>
      <c r="AT161" s="189" t="s">
        <v>236</v>
      </c>
      <c r="AU161" s="189" t="s">
        <v>79</v>
      </c>
      <c r="AY161" s="15" t="s">
        <v>129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136</v>
      </c>
      <c r="BK161" s="190">
        <f>ROUND(I161*H161,2)</f>
        <v>0</v>
      </c>
      <c r="BL161" s="15" t="s">
        <v>135</v>
      </c>
      <c r="BM161" s="189" t="s">
        <v>687</v>
      </c>
    </row>
    <row r="162" s="2" customFormat="1" ht="16.5" customHeight="1">
      <c r="A162" s="34"/>
      <c r="B162" s="176"/>
      <c r="C162" s="177" t="s">
        <v>186</v>
      </c>
      <c r="D162" s="177" t="s">
        <v>131</v>
      </c>
      <c r="E162" s="178" t="s">
        <v>682</v>
      </c>
      <c r="F162" s="179" t="s">
        <v>688</v>
      </c>
      <c r="G162" s="180" t="s">
        <v>669</v>
      </c>
      <c r="H162" s="181">
        <v>1</v>
      </c>
      <c r="I162" s="182"/>
      <c r="J162" s="183">
        <f>ROUND(I162*H162,2)</f>
        <v>0</v>
      </c>
      <c r="K162" s="184"/>
      <c r="L162" s="35"/>
      <c r="M162" s="185" t="s">
        <v>1</v>
      </c>
      <c r="N162" s="186" t="s">
        <v>38</v>
      </c>
      <c r="O162" s="78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135</v>
      </c>
      <c r="AT162" s="189" t="s">
        <v>131</v>
      </c>
      <c r="AU162" s="189" t="s">
        <v>79</v>
      </c>
      <c r="AY162" s="15" t="s">
        <v>129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136</v>
      </c>
      <c r="BK162" s="190">
        <f>ROUND(I162*H162,2)</f>
        <v>0</v>
      </c>
      <c r="BL162" s="15" t="s">
        <v>135</v>
      </c>
      <c r="BM162" s="189" t="s">
        <v>689</v>
      </c>
    </row>
    <row r="163" s="12" customFormat="1" ht="25.92" customHeight="1">
      <c r="A163" s="12"/>
      <c r="B163" s="163"/>
      <c r="C163" s="12"/>
      <c r="D163" s="164" t="s">
        <v>71</v>
      </c>
      <c r="E163" s="165" t="s">
        <v>690</v>
      </c>
      <c r="F163" s="165" t="s">
        <v>691</v>
      </c>
      <c r="G163" s="12"/>
      <c r="H163" s="12"/>
      <c r="I163" s="166"/>
      <c r="J163" s="167">
        <f>BK163</f>
        <v>0</v>
      </c>
      <c r="K163" s="12"/>
      <c r="L163" s="163"/>
      <c r="M163" s="168"/>
      <c r="N163" s="169"/>
      <c r="O163" s="169"/>
      <c r="P163" s="170">
        <f>SUM(P164:P177)</f>
        <v>0</v>
      </c>
      <c r="Q163" s="169"/>
      <c r="R163" s="170">
        <f>SUM(R164:R177)</f>
        <v>0</v>
      </c>
      <c r="S163" s="169"/>
      <c r="T163" s="171">
        <f>SUM(T164:T177)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164" t="s">
        <v>79</v>
      </c>
      <c r="AT163" s="172" t="s">
        <v>71</v>
      </c>
      <c r="AU163" s="172" t="s">
        <v>13</v>
      </c>
      <c r="AY163" s="164" t="s">
        <v>129</v>
      </c>
      <c r="BK163" s="173">
        <f>SUM(BK164:BK177)</f>
        <v>0</v>
      </c>
    </row>
    <row r="164" s="2" customFormat="1" ht="16.5" customHeight="1">
      <c r="A164" s="34"/>
      <c r="B164" s="176"/>
      <c r="C164" s="191" t="s">
        <v>190</v>
      </c>
      <c r="D164" s="191" t="s">
        <v>236</v>
      </c>
      <c r="E164" s="192" t="s">
        <v>692</v>
      </c>
      <c r="F164" s="193" t="s">
        <v>693</v>
      </c>
      <c r="G164" s="194" t="s">
        <v>202</v>
      </c>
      <c r="H164" s="195">
        <v>12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38</v>
      </c>
      <c r="O164" s="78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172</v>
      </c>
      <c r="AT164" s="189" t="s">
        <v>236</v>
      </c>
      <c r="AU164" s="189" t="s">
        <v>79</v>
      </c>
      <c r="AY164" s="15" t="s">
        <v>129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136</v>
      </c>
      <c r="BK164" s="190">
        <f>ROUND(I164*H164,2)</f>
        <v>0</v>
      </c>
      <c r="BL164" s="15" t="s">
        <v>135</v>
      </c>
      <c r="BM164" s="189" t="s">
        <v>694</v>
      </c>
    </row>
    <row r="165" s="2" customFormat="1" ht="16.5" customHeight="1">
      <c r="A165" s="34"/>
      <c r="B165" s="176"/>
      <c r="C165" s="191" t="s">
        <v>194</v>
      </c>
      <c r="D165" s="191" t="s">
        <v>236</v>
      </c>
      <c r="E165" s="192" t="s">
        <v>695</v>
      </c>
      <c r="F165" s="193" t="s">
        <v>696</v>
      </c>
      <c r="G165" s="194" t="s">
        <v>153</v>
      </c>
      <c r="H165" s="195">
        <v>4</v>
      </c>
      <c r="I165" s="196"/>
      <c r="J165" s="197">
        <f>ROUND(I165*H165,2)</f>
        <v>0</v>
      </c>
      <c r="K165" s="198"/>
      <c r="L165" s="199"/>
      <c r="M165" s="200" t="s">
        <v>1</v>
      </c>
      <c r="N165" s="201" t="s">
        <v>38</v>
      </c>
      <c r="O165" s="78"/>
      <c r="P165" s="187">
        <f>O165*H165</f>
        <v>0</v>
      </c>
      <c r="Q165" s="187">
        <v>0</v>
      </c>
      <c r="R165" s="187">
        <f>Q165*H165</f>
        <v>0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172</v>
      </c>
      <c r="AT165" s="189" t="s">
        <v>236</v>
      </c>
      <c r="AU165" s="189" t="s">
        <v>79</v>
      </c>
      <c r="AY165" s="15" t="s">
        <v>129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136</v>
      </c>
      <c r="BK165" s="190">
        <f>ROUND(I165*H165,2)</f>
        <v>0</v>
      </c>
      <c r="BL165" s="15" t="s">
        <v>135</v>
      </c>
      <c r="BM165" s="189" t="s">
        <v>697</v>
      </c>
    </row>
    <row r="166" s="2" customFormat="1" ht="16.5" customHeight="1">
      <c r="A166" s="34"/>
      <c r="B166" s="176"/>
      <c r="C166" s="191" t="s">
        <v>199</v>
      </c>
      <c r="D166" s="191" t="s">
        <v>236</v>
      </c>
      <c r="E166" s="192" t="s">
        <v>698</v>
      </c>
      <c r="F166" s="193" t="s">
        <v>699</v>
      </c>
      <c r="G166" s="194" t="s">
        <v>202</v>
      </c>
      <c r="H166" s="195">
        <v>150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38</v>
      </c>
      <c r="O166" s="78"/>
      <c r="P166" s="187">
        <f>O166*H166</f>
        <v>0</v>
      </c>
      <c r="Q166" s="187">
        <v>0</v>
      </c>
      <c r="R166" s="187">
        <f>Q166*H166</f>
        <v>0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172</v>
      </c>
      <c r="AT166" s="189" t="s">
        <v>236</v>
      </c>
      <c r="AU166" s="189" t="s">
        <v>79</v>
      </c>
      <c r="AY166" s="15" t="s">
        <v>129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136</v>
      </c>
      <c r="BK166" s="190">
        <f>ROUND(I166*H166,2)</f>
        <v>0</v>
      </c>
      <c r="BL166" s="15" t="s">
        <v>135</v>
      </c>
      <c r="BM166" s="189" t="s">
        <v>700</v>
      </c>
    </row>
    <row r="167" s="2" customFormat="1" ht="16.5" customHeight="1">
      <c r="A167" s="34"/>
      <c r="B167" s="176"/>
      <c r="C167" s="191" t="s">
        <v>204</v>
      </c>
      <c r="D167" s="191" t="s">
        <v>236</v>
      </c>
      <c r="E167" s="192" t="s">
        <v>701</v>
      </c>
      <c r="F167" s="193" t="s">
        <v>702</v>
      </c>
      <c r="G167" s="194" t="s">
        <v>153</v>
      </c>
      <c r="H167" s="195">
        <v>12</v>
      </c>
      <c r="I167" s="196"/>
      <c r="J167" s="197">
        <f>ROUND(I167*H167,2)</f>
        <v>0</v>
      </c>
      <c r="K167" s="198"/>
      <c r="L167" s="199"/>
      <c r="M167" s="200" t="s">
        <v>1</v>
      </c>
      <c r="N167" s="201" t="s">
        <v>38</v>
      </c>
      <c r="O167" s="78"/>
      <c r="P167" s="187">
        <f>O167*H167</f>
        <v>0</v>
      </c>
      <c r="Q167" s="187">
        <v>0</v>
      </c>
      <c r="R167" s="187">
        <f>Q167*H167</f>
        <v>0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172</v>
      </c>
      <c r="AT167" s="189" t="s">
        <v>236</v>
      </c>
      <c r="AU167" s="189" t="s">
        <v>79</v>
      </c>
      <c r="AY167" s="15" t="s">
        <v>129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136</v>
      </c>
      <c r="BK167" s="190">
        <f>ROUND(I167*H167,2)</f>
        <v>0</v>
      </c>
      <c r="BL167" s="15" t="s">
        <v>135</v>
      </c>
      <c r="BM167" s="189" t="s">
        <v>703</v>
      </c>
    </row>
    <row r="168" s="2" customFormat="1" ht="16.5" customHeight="1">
      <c r="A168" s="34"/>
      <c r="B168" s="176"/>
      <c r="C168" s="177" t="s">
        <v>7</v>
      </c>
      <c r="D168" s="177" t="s">
        <v>131</v>
      </c>
      <c r="E168" s="178" t="s">
        <v>704</v>
      </c>
      <c r="F168" s="179" t="s">
        <v>705</v>
      </c>
      <c r="G168" s="180" t="s">
        <v>202</v>
      </c>
      <c r="H168" s="181">
        <v>160</v>
      </c>
      <c r="I168" s="182"/>
      <c r="J168" s="183">
        <f>ROUND(I168*H168,2)</f>
        <v>0</v>
      </c>
      <c r="K168" s="184"/>
      <c r="L168" s="35"/>
      <c r="M168" s="185" t="s">
        <v>1</v>
      </c>
      <c r="N168" s="186" t="s">
        <v>38</v>
      </c>
      <c r="O168" s="78"/>
      <c r="P168" s="187">
        <f>O168*H168</f>
        <v>0</v>
      </c>
      <c r="Q168" s="187">
        <v>0</v>
      </c>
      <c r="R168" s="187">
        <f>Q168*H168</f>
        <v>0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135</v>
      </c>
      <c r="AT168" s="189" t="s">
        <v>131</v>
      </c>
      <c r="AU168" s="189" t="s">
        <v>79</v>
      </c>
      <c r="AY168" s="15" t="s">
        <v>129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136</v>
      </c>
      <c r="BK168" s="190">
        <f>ROUND(I168*H168,2)</f>
        <v>0</v>
      </c>
      <c r="BL168" s="15" t="s">
        <v>135</v>
      </c>
      <c r="BM168" s="189" t="s">
        <v>706</v>
      </c>
    </row>
    <row r="169" s="2" customFormat="1" ht="16.5" customHeight="1">
      <c r="A169" s="34"/>
      <c r="B169" s="176"/>
      <c r="C169" s="191" t="s">
        <v>227</v>
      </c>
      <c r="D169" s="191" t="s">
        <v>236</v>
      </c>
      <c r="E169" s="192" t="s">
        <v>707</v>
      </c>
      <c r="F169" s="193" t="s">
        <v>708</v>
      </c>
      <c r="G169" s="194" t="s">
        <v>669</v>
      </c>
      <c r="H169" s="195">
        <v>1</v>
      </c>
      <c r="I169" s="196"/>
      <c r="J169" s="197">
        <f>ROUND(I169*H169,2)</f>
        <v>0</v>
      </c>
      <c r="K169" s="198"/>
      <c r="L169" s="199"/>
      <c r="M169" s="200" t="s">
        <v>1</v>
      </c>
      <c r="N169" s="201" t="s">
        <v>38</v>
      </c>
      <c r="O169" s="78"/>
      <c r="P169" s="187">
        <f>O169*H169</f>
        <v>0</v>
      </c>
      <c r="Q169" s="187">
        <v>0</v>
      </c>
      <c r="R169" s="187">
        <f>Q169*H169</f>
        <v>0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172</v>
      </c>
      <c r="AT169" s="189" t="s">
        <v>236</v>
      </c>
      <c r="AU169" s="189" t="s">
        <v>79</v>
      </c>
      <c r="AY169" s="15" t="s">
        <v>129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136</v>
      </c>
      <c r="BK169" s="190">
        <f>ROUND(I169*H169,2)</f>
        <v>0</v>
      </c>
      <c r="BL169" s="15" t="s">
        <v>135</v>
      </c>
      <c r="BM169" s="189" t="s">
        <v>709</v>
      </c>
    </row>
    <row r="170" s="2" customFormat="1" ht="16.5" customHeight="1">
      <c r="A170" s="34"/>
      <c r="B170" s="176"/>
      <c r="C170" s="191" t="s">
        <v>231</v>
      </c>
      <c r="D170" s="191" t="s">
        <v>236</v>
      </c>
      <c r="E170" s="192" t="s">
        <v>710</v>
      </c>
      <c r="F170" s="193" t="s">
        <v>711</v>
      </c>
      <c r="G170" s="194" t="s">
        <v>153</v>
      </c>
      <c r="H170" s="195">
        <v>1</v>
      </c>
      <c r="I170" s="196"/>
      <c r="J170" s="197">
        <f>ROUND(I170*H170,2)</f>
        <v>0</v>
      </c>
      <c r="K170" s="198"/>
      <c r="L170" s="199"/>
      <c r="M170" s="200" t="s">
        <v>1</v>
      </c>
      <c r="N170" s="201" t="s">
        <v>38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172</v>
      </c>
      <c r="AT170" s="189" t="s">
        <v>236</v>
      </c>
      <c r="AU170" s="189" t="s">
        <v>79</v>
      </c>
      <c r="AY170" s="15" t="s">
        <v>129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136</v>
      </c>
      <c r="BK170" s="190">
        <f>ROUND(I170*H170,2)</f>
        <v>0</v>
      </c>
      <c r="BL170" s="15" t="s">
        <v>135</v>
      </c>
      <c r="BM170" s="189" t="s">
        <v>712</v>
      </c>
    </row>
    <row r="171" s="2" customFormat="1" ht="16.5" customHeight="1">
      <c r="A171" s="34"/>
      <c r="B171" s="176"/>
      <c r="C171" s="191" t="s">
        <v>235</v>
      </c>
      <c r="D171" s="191" t="s">
        <v>236</v>
      </c>
      <c r="E171" s="192" t="s">
        <v>713</v>
      </c>
      <c r="F171" s="193" t="s">
        <v>714</v>
      </c>
      <c r="G171" s="194" t="s">
        <v>153</v>
      </c>
      <c r="H171" s="195">
        <v>32</v>
      </c>
      <c r="I171" s="196"/>
      <c r="J171" s="197">
        <f>ROUND(I171*H171,2)</f>
        <v>0</v>
      </c>
      <c r="K171" s="198"/>
      <c r="L171" s="199"/>
      <c r="M171" s="200" t="s">
        <v>1</v>
      </c>
      <c r="N171" s="201" t="s">
        <v>38</v>
      </c>
      <c r="O171" s="78"/>
      <c r="P171" s="187">
        <f>O171*H171</f>
        <v>0</v>
      </c>
      <c r="Q171" s="187">
        <v>0</v>
      </c>
      <c r="R171" s="187">
        <f>Q171*H171</f>
        <v>0</v>
      </c>
      <c r="S171" s="187">
        <v>0</v>
      </c>
      <c r="T171" s="18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9" t="s">
        <v>172</v>
      </c>
      <c r="AT171" s="189" t="s">
        <v>236</v>
      </c>
      <c r="AU171" s="189" t="s">
        <v>79</v>
      </c>
      <c r="AY171" s="15" t="s">
        <v>129</v>
      </c>
      <c r="BE171" s="190">
        <f>IF(N171="základná",J171,0)</f>
        <v>0</v>
      </c>
      <c r="BF171" s="190">
        <f>IF(N171="znížená",J171,0)</f>
        <v>0</v>
      </c>
      <c r="BG171" s="190">
        <f>IF(N171="zákl. prenesená",J171,0)</f>
        <v>0</v>
      </c>
      <c r="BH171" s="190">
        <f>IF(N171="zníž. prenesená",J171,0)</f>
        <v>0</v>
      </c>
      <c r="BI171" s="190">
        <f>IF(N171="nulová",J171,0)</f>
        <v>0</v>
      </c>
      <c r="BJ171" s="15" t="s">
        <v>136</v>
      </c>
      <c r="BK171" s="190">
        <f>ROUND(I171*H171,2)</f>
        <v>0</v>
      </c>
      <c r="BL171" s="15" t="s">
        <v>135</v>
      </c>
      <c r="BM171" s="189" t="s">
        <v>715</v>
      </c>
    </row>
    <row r="172" s="2" customFormat="1" ht="16.5" customHeight="1">
      <c r="A172" s="34"/>
      <c r="B172" s="176"/>
      <c r="C172" s="191" t="s">
        <v>240</v>
      </c>
      <c r="D172" s="191" t="s">
        <v>236</v>
      </c>
      <c r="E172" s="192" t="s">
        <v>716</v>
      </c>
      <c r="F172" s="193" t="s">
        <v>717</v>
      </c>
      <c r="G172" s="194" t="s">
        <v>718</v>
      </c>
      <c r="H172" s="195">
        <v>1</v>
      </c>
      <c r="I172" s="196"/>
      <c r="J172" s="197">
        <f>ROUND(I172*H172,2)</f>
        <v>0</v>
      </c>
      <c r="K172" s="198"/>
      <c r="L172" s="199"/>
      <c r="M172" s="200" t="s">
        <v>1</v>
      </c>
      <c r="N172" s="201" t="s">
        <v>38</v>
      </c>
      <c r="O172" s="78"/>
      <c r="P172" s="187">
        <f>O172*H172</f>
        <v>0</v>
      </c>
      <c r="Q172" s="187">
        <v>0</v>
      </c>
      <c r="R172" s="187">
        <f>Q172*H172</f>
        <v>0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172</v>
      </c>
      <c r="AT172" s="189" t="s">
        <v>236</v>
      </c>
      <c r="AU172" s="189" t="s">
        <v>79</v>
      </c>
      <c r="AY172" s="15" t="s">
        <v>129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136</v>
      </c>
      <c r="BK172" s="190">
        <f>ROUND(I172*H172,2)</f>
        <v>0</v>
      </c>
      <c r="BL172" s="15" t="s">
        <v>135</v>
      </c>
      <c r="BM172" s="189" t="s">
        <v>719</v>
      </c>
    </row>
    <row r="173" s="2" customFormat="1" ht="16.5" customHeight="1">
      <c r="A173" s="34"/>
      <c r="B173" s="176"/>
      <c r="C173" s="177" t="s">
        <v>149</v>
      </c>
      <c r="D173" s="177" t="s">
        <v>131</v>
      </c>
      <c r="E173" s="178" t="s">
        <v>720</v>
      </c>
      <c r="F173" s="179" t="s">
        <v>721</v>
      </c>
      <c r="G173" s="180" t="s">
        <v>153</v>
      </c>
      <c r="H173" s="181">
        <v>6</v>
      </c>
      <c r="I173" s="182"/>
      <c r="J173" s="183">
        <f>ROUND(I173*H173,2)</f>
        <v>0</v>
      </c>
      <c r="K173" s="184"/>
      <c r="L173" s="35"/>
      <c r="M173" s="185" t="s">
        <v>1</v>
      </c>
      <c r="N173" s="186" t="s">
        <v>38</v>
      </c>
      <c r="O173" s="78"/>
      <c r="P173" s="187">
        <f>O173*H173</f>
        <v>0</v>
      </c>
      <c r="Q173" s="187">
        <v>0</v>
      </c>
      <c r="R173" s="187">
        <f>Q173*H173</f>
        <v>0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135</v>
      </c>
      <c r="AT173" s="189" t="s">
        <v>131</v>
      </c>
      <c r="AU173" s="189" t="s">
        <v>79</v>
      </c>
      <c r="AY173" s="15" t="s">
        <v>129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136</v>
      </c>
      <c r="BK173" s="190">
        <f>ROUND(I173*H173,2)</f>
        <v>0</v>
      </c>
      <c r="BL173" s="15" t="s">
        <v>135</v>
      </c>
      <c r="BM173" s="189" t="s">
        <v>722</v>
      </c>
    </row>
    <row r="174" s="2" customFormat="1" ht="16.5" customHeight="1">
      <c r="A174" s="34"/>
      <c r="B174" s="176"/>
      <c r="C174" s="191" t="s">
        <v>212</v>
      </c>
      <c r="D174" s="191" t="s">
        <v>236</v>
      </c>
      <c r="E174" s="192" t="s">
        <v>723</v>
      </c>
      <c r="F174" s="193" t="s">
        <v>724</v>
      </c>
      <c r="G174" s="194" t="s">
        <v>669</v>
      </c>
      <c r="H174" s="195">
        <v>1</v>
      </c>
      <c r="I174" s="196"/>
      <c r="J174" s="197">
        <f>ROUND(I174*H174,2)</f>
        <v>0</v>
      </c>
      <c r="K174" s="198"/>
      <c r="L174" s="199"/>
      <c r="M174" s="200" t="s">
        <v>1</v>
      </c>
      <c r="N174" s="201" t="s">
        <v>38</v>
      </c>
      <c r="O174" s="78"/>
      <c r="P174" s="187">
        <f>O174*H174</f>
        <v>0</v>
      </c>
      <c r="Q174" s="187">
        <v>0</v>
      </c>
      <c r="R174" s="187">
        <f>Q174*H174</f>
        <v>0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172</v>
      </c>
      <c r="AT174" s="189" t="s">
        <v>236</v>
      </c>
      <c r="AU174" s="189" t="s">
        <v>79</v>
      </c>
      <c r="AY174" s="15" t="s">
        <v>129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136</v>
      </c>
      <c r="BK174" s="190">
        <f>ROUND(I174*H174,2)</f>
        <v>0</v>
      </c>
      <c r="BL174" s="15" t="s">
        <v>135</v>
      </c>
      <c r="BM174" s="189" t="s">
        <v>725</v>
      </c>
    </row>
    <row r="175" s="2" customFormat="1" ht="16.5" customHeight="1">
      <c r="A175" s="34"/>
      <c r="B175" s="176"/>
      <c r="C175" s="177" t="s">
        <v>244</v>
      </c>
      <c r="D175" s="177" t="s">
        <v>131</v>
      </c>
      <c r="E175" s="178" t="s">
        <v>726</v>
      </c>
      <c r="F175" s="179" t="s">
        <v>727</v>
      </c>
      <c r="G175" s="180" t="s">
        <v>600</v>
      </c>
      <c r="H175" s="207"/>
      <c r="I175" s="182"/>
      <c r="J175" s="183">
        <f>ROUND(I175*H175,2)</f>
        <v>0</v>
      </c>
      <c r="K175" s="184"/>
      <c r="L175" s="35"/>
      <c r="M175" s="185" t="s">
        <v>1</v>
      </c>
      <c r="N175" s="186" t="s">
        <v>38</v>
      </c>
      <c r="O175" s="78"/>
      <c r="P175" s="187">
        <f>O175*H175</f>
        <v>0</v>
      </c>
      <c r="Q175" s="187">
        <v>0</v>
      </c>
      <c r="R175" s="187">
        <f>Q175*H175</f>
        <v>0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135</v>
      </c>
      <c r="AT175" s="189" t="s">
        <v>131</v>
      </c>
      <c r="AU175" s="189" t="s">
        <v>79</v>
      </c>
      <c r="AY175" s="15" t="s">
        <v>129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136</v>
      </c>
      <c r="BK175" s="190">
        <f>ROUND(I175*H175,2)</f>
        <v>0</v>
      </c>
      <c r="BL175" s="15" t="s">
        <v>135</v>
      </c>
      <c r="BM175" s="189" t="s">
        <v>728</v>
      </c>
    </row>
    <row r="176" s="2" customFormat="1" ht="16.5" customHeight="1">
      <c r="A176" s="34"/>
      <c r="B176" s="176"/>
      <c r="C176" s="177" t="s">
        <v>216</v>
      </c>
      <c r="D176" s="177" t="s">
        <v>131</v>
      </c>
      <c r="E176" s="178" t="s">
        <v>676</v>
      </c>
      <c r="F176" s="179" t="s">
        <v>729</v>
      </c>
      <c r="G176" s="180" t="s">
        <v>600</v>
      </c>
      <c r="H176" s="207"/>
      <c r="I176" s="182"/>
      <c r="J176" s="183">
        <f>ROUND(I176*H176,2)</f>
        <v>0</v>
      </c>
      <c r="K176" s="184"/>
      <c r="L176" s="35"/>
      <c r="M176" s="185" t="s">
        <v>1</v>
      </c>
      <c r="N176" s="186" t="s">
        <v>38</v>
      </c>
      <c r="O176" s="78"/>
      <c r="P176" s="187">
        <f>O176*H176</f>
        <v>0</v>
      </c>
      <c r="Q176" s="187">
        <v>0</v>
      </c>
      <c r="R176" s="187">
        <f>Q176*H176</f>
        <v>0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135</v>
      </c>
      <c r="AT176" s="189" t="s">
        <v>131</v>
      </c>
      <c r="AU176" s="189" t="s">
        <v>79</v>
      </c>
      <c r="AY176" s="15" t="s">
        <v>129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136</v>
      </c>
      <c r="BK176" s="190">
        <f>ROUND(I176*H176,2)</f>
        <v>0</v>
      </c>
      <c r="BL176" s="15" t="s">
        <v>135</v>
      </c>
      <c r="BM176" s="189" t="s">
        <v>730</v>
      </c>
    </row>
    <row r="177" s="2" customFormat="1" ht="16.5" customHeight="1">
      <c r="A177" s="34"/>
      <c r="B177" s="176"/>
      <c r="C177" s="191" t="s">
        <v>220</v>
      </c>
      <c r="D177" s="191" t="s">
        <v>236</v>
      </c>
      <c r="E177" s="192" t="s">
        <v>731</v>
      </c>
      <c r="F177" s="193" t="s">
        <v>732</v>
      </c>
      <c r="G177" s="194" t="s">
        <v>669</v>
      </c>
      <c r="H177" s="195">
        <v>1</v>
      </c>
      <c r="I177" s="196"/>
      <c r="J177" s="197">
        <f>ROUND(I177*H177,2)</f>
        <v>0</v>
      </c>
      <c r="K177" s="198"/>
      <c r="L177" s="199"/>
      <c r="M177" s="200" t="s">
        <v>1</v>
      </c>
      <c r="N177" s="201" t="s">
        <v>38</v>
      </c>
      <c r="O177" s="78"/>
      <c r="P177" s="187">
        <f>O177*H177</f>
        <v>0</v>
      </c>
      <c r="Q177" s="187">
        <v>0</v>
      </c>
      <c r="R177" s="187">
        <f>Q177*H177</f>
        <v>0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172</v>
      </c>
      <c r="AT177" s="189" t="s">
        <v>236</v>
      </c>
      <c r="AU177" s="189" t="s">
        <v>79</v>
      </c>
      <c r="AY177" s="15" t="s">
        <v>129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136</v>
      </c>
      <c r="BK177" s="190">
        <f>ROUND(I177*H177,2)</f>
        <v>0</v>
      </c>
      <c r="BL177" s="15" t="s">
        <v>135</v>
      </c>
      <c r="BM177" s="189" t="s">
        <v>733</v>
      </c>
    </row>
    <row r="178" s="12" customFormat="1" ht="25.92" customHeight="1">
      <c r="A178" s="12"/>
      <c r="B178" s="163"/>
      <c r="C178" s="12"/>
      <c r="D178" s="164" t="s">
        <v>71</v>
      </c>
      <c r="E178" s="165" t="s">
        <v>734</v>
      </c>
      <c r="F178" s="165" t="s">
        <v>735</v>
      </c>
      <c r="G178" s="12"/>
      <c r="H178" s="12"/>
      <c r="I178" s="166"/>
      <c r="J178" s="167">
        <f>BK178</f>
        <v>0</v>
      </c>
      <c r="K178" s="12"/>
      <c r="L178" s="163"/>
      <c r="M178" s="168"/>
      <c r="N178" s="169"/>
      <c r="O178" s="169"/>
      <c r="P178" s="170">
        <f>SUM(P179:P180)</f>
        <v>0</v>
      </c>
      <c r="Q178" s="169"/>
      <c r="R178" s="170">
        <f>SUM(R179:R180)</f>
        <v>0</v>
      </c>
      <c r="S178" s="169"/>
      <c r="T178" s="171">
        <f>SUM(T179:T180)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164" t="s">
        <v>79</v>
      </c>
      <c r="AT178" s="172" t="s">
        <v>71</v>
      </c>
      <c r="AU178" s="172" t="s">
        <v>13</v>
      </c>
      <c r="AY178" s="164" t="s">
        <v>129</v>
      </c>
      <c r="BK178" s="173">
        <f>SUM(BK179:BK180)</f>
        <v>0</v>
      </c>
    </row>
    <row r="179" s="2" customFormat="1" ht="24.15" customHeight="1">
      <c r="A179" s="34"/>
      <c r="B179" s="176"/>
      <c r="C179" s="177" t="s">
        <v>349</v>
      </c>
      <c r="D179" s="177" t="s">
        <v>131</v>
      </c>
      <c r="E179" s="178" t="s">
        <v>736</v>
      </c>
      <c r="F179" s="179" t="s">
        <v>737</v>
      </c>
      <c r="G179" s="180" t="s">
        <v>202</v>
      </c>
      <c r="H179" s="181">
        <v>80</v>
      </c>
      <c r="I179" s="182"/>
      <c r="J179" s="183">
        <f>ROUND(I179*H179,2)</f>
        <v>0</v>
      </c>
      <c r="K179" s="184"/>
      <c r="L179" s="35"/>
      <c r="M179" s="185" t="s">
        <v>1</v>
      </c>
      <c r="N179" s="186" t="s">
        <v>38</v>
      </c>
      <c r="O179" s="78"/>
      <c r="P179" s="187">
        <f>O179*H179</f>
        <v>0</v>
      </c>
      <c r="Q179" s="187">
        <v>0</v>
      </c>
      <c r="R179" s="187">
        <f>Q179*H179</f>
        <v>0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135</v>
      </c>
      <c r="AT179" s="189" t="s">
        <v>131</v>
      </c>
      <c r="AU179" s="189" t="s">
        <v>79</v>
      </c>
      <c r="AY179" s="15" t="s">
        <v>129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136</v>
      </c>
      <c r="BK179" s="190">
        <f>ROUND(I179*H179,2)</f>
        <v>0</v>
      </c>
      <c r="BL179" s="15" t="s">
        <v>135</v>
      </c>
      <c r="BM179" s="189" t="s">
        <v>738</v>
      </c>
    </row>
    <row r="180" s="2" customFormat="1" ht="16.5" customHeight="1">
      <c r="A180" s="34"/>
      <c r="B180" s="176"/>
      <c r="C180" s="177" t="s">
        <v>345</v>
      </c>
      <c r="D180" s="177" t="s">
        <v>131</v>
      </c>
      <c r="E180" s="178" t="s">
        <v>739</v>
      </c>
      <c r="F180" s="179" t="s">
        <v>740</v>
      </c>
      <c r="G180" s="180" t="s">
        <v>165</v>
      </c>
      <c r="H180" s="181">
        <v>16</v>
      </c>
      <c r="I180" s="182"/>
      <c r="J180" s="183">
        <f>ROUND(I180*H180,2)</f>
        <v>0</v>
      </c>
      <c r="K180" s="184"/>
      <c r="L180" s="35"/>
      <c r="M180" s="202" t="s">
        <v>1</v>
      </c>
      <c r="N180" s="203" t="s">
        <v>38</v>
      </c>
      <c r="O180" s="204"/>
      <c r="P180" s="205">
        <f>O180*H180</f>
        <v>0</v>
      </c>
      <c r="Q180" s="205">
        <v>0</v>
      </c>
      <c r="R180" s="205">
        <f>Q180*H180</f>
        <v>0</v>
      </c>
      <c r="S180" s="205">
        <v>0</v>
      </c>
      <c r="T180" s="206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135</v>
      </c>
      <c r="AT180" s="189" t="s">
        <v>131</v>
      </c>
      <c r="AU180" s="189" t="s">
        <v>79</v>
      </c>
      <c r="AY180" s="15" t="s">
        <v>129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136</v>
      </c>
      <c r="BK180" s="190">
        <f>ROUND(I180*H180,2)</f>
        <v>0</v>
      </c>
      <c r="BL180" s="15" t="s">
        <v>135</v>
      </c>
      <c r="BM180" s="189" t="s">
        <v>741</v>
      </c>
    </row>
    <row r="181" s="2" customFormat="1" ht="6.96" customHeight="1">
      <c r="A181" s="34"/>
      <c r="B181" s="61"/>
      <c r="C181" s="62"/>
      <c r="D181" s="62"/>
      <c r="E181" s="62"/>
      <c r="F181" s="62"/>
      <c r="G181" s="62"/>
      <c r="H181" s="62"/>
      <c r="I181" s="62"/>
      <c r="J181" s="62"/>
      <c r="K181" s="62"/>
      <c r="L181" s="35"/>
      <c r="M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</row>
  </sheetData>
  <autoFilter ref="C122:K180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89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13</v>
      </c>
    </row>
    <row r="4" s="1" customFormat="1" ht="24.96" customHeight="1">
      <c r="B4" s="18"/>
      <c r="D4" s="19" t="s">
        <v>90</v>
      </c>
      <c r="L4" s="18"/>
      <c r="M4" s="121" t="s">
        <v>9</v>
      </c>
      <c r="AT4" s="15" t="s">
        <v>3</v>
      </c>
    </row>
    <row r="5" s="1" customFormat="1" ht="6.96" customHeight="1">
      <c r="B5" s="18"/>
      <c r="L5" s="18"/>
    </row>
    <row r="6" s="1" customFormat="1" ht="12" customHeight="1">
      <c r="B6" s="18"/>
      <c r="D6" s="28" t="s">
        <v>15</v>
      </c>
      <c r="L6" s="18"/>
    </row>
    <row r="7" s="1" customFormat="1" ht="16.5" customHeight="1">
      <c r="B7" s="18"/>
      <c r="E7" s="122" t="str">
        <f>'Rekapitulácia stavby'!K6</f>
        <v>Stavebné úpravy lupienkárne, Smižany</v>
      </c>
      <c r="F7" s="28"/>
      <c r="G7" s="28"/>
      <c r="H7" s="28"/>
      <c r="L7" s="18"/>
    </row>
    <row r="8" s="2" customFormat="1" ht="12" customHeight="1">
      <c r="A8" s="34"/>
      <c r="B8" s="35"/>
      <c r="C8" s="34"/>
      <c r="D8" s="28" t="s">
        <v>91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="2" customFormat="1" ht="16.5" customHeight="1">
      <c r="A9" s="34"/>
      <c r="B9" s="35"/>
      <c r="C9" s="34"/>
      <c r="D9" s="34"/>
      <c r="E9" s="68" t="s">
        <v>742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14.11.2023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tr">
        <f>IF('Rekapitulácia stavby'!AN10="","",'Rekapitulácia stavby'!AN10)</f>
        <v/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="2" customFormat="1" ht="18" customHeight="1">
      <c r="A15" s="34"/>
      <c r="B15" s="35"/>
      <c r="C15" s="34"/>
      <c r="D15" s="34"/>
      <c r="E15" s="23" t="str">
        <f>IF('Rekapitulácia stavby'!E11="","",'Rekapitulácia stavby'!E11)</f>
        <v xml:space="preserve"> </v>
      </c>
      <c r="F15" s="34"/>
      <c r="G15" s="34"/>
      <c r="H15" s="34"/>
      <c r="I15" s="28" t="s">
        <v>25</v>
      </c>
      <c r="J15" s="23" t="str">
        <f>IF('Rekapitulácia stavby'!AN11="","",'Rekapitulácia stavby'!AN11)</f>
        <v/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="2" customFormat="1" ht="12" customHeight="1">
      <c r="A17" s="34"/>
      <c r="B17" s="35"/>
      <c r="C17" s="34"/>
      <c r="D17" s="28" t="s">
        <v>26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25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="2" customFormat="1" ht="12" customHeight="1">
      <c r="A20" s="34"/>
      <c r="B20" s="35"/>
      <c r="C20" s="34"/>
      <c r="D20" s="28" t="s">
        <v>28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25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="2" customFormat="1" ht="12" customHeight="1">
      <c r="A23" s="34"/>
      <c r="B23" s="35"/>
      <c r="C23" s="34"/>
      <c r="D23" s="28" t="s">
        <v>30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25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="2" customFormat="1" ht="12" customHeight="1">
      <c r="A26" s="34"/>
      <c r="B26" s="35"/>
      <c r="C26" s="34"/>
      <c r="D26" s="28" t="s">
        <v>31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="8" customFormat="1" ht="16.5" customHeight="1">
      <c r="A27" s="123"/>
      <c r="B27" s="124"/>
      <c r="C27" s="123"/>
      <c r="D27" s="123"/>
      <c r="E27" s="32" t="s">
        <v>1</v>
      </c>
      <c r="F27" s="32"/>
      <c r="G27" s="32"/>
      <c r="H27" s="32"/>
      <c r="I27" s="123"/>
      <c r="J27" s="123"/>
      <c r="K27" s="123"/>
      <c r="L27" s="125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</row>
    <row r="28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="2" customFormat="1" ht="25.44" customHeight="1">
      <c r="A30" s="34"/>
      <c r="B30" s="35"/>
      <c r="C30" s="34"/>
      <c r="D30" s="126" t="s">
        <v>32</v>
      </c>
      <c r="E30" s="34"/>
      <c r="F30" s="34"/>
      <c r="G30" s="34"/>
      <c r="H30" s="34"/>
      <c r="I30" s="34"/>
      <c r="J30" s="97">
        <f>ROUND(J133,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="2" customFormat="1" ht="14.4" customHeight="1">
      <c r="A32" s="34"/>
      <c r="B32" s="35"/>
      <c r="C32" s="34"/>
      <c r="D32" s="34"/>
      <c r="E32" s="34"/>
      <c r="F32" s="39" t="s">
        <v>34</v>
      </c>
      <c r="G32" s="34"/>
      <c r="H32" s="34"/>
      <c r="I32" s="39" t="s">
        <v>33</v>
      </c>
      <c r="J32" s="39" t="s">
        <v>35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="2" customFormat="1" ht="14.4" customHeight="1">
      <c r="A33" s="34"/>
      <c r="B33" s="35"/>
      <c r="C33" s="34"/>
      <c r="D33" s="127" t="s">
        <v>36</v>
      </c>
      <c r="E33" s="41" t="s">
        <v>37</v>
      </c>
      <c r="F33" s="128">
        <f>ROUND((SUM(BE133:BE306)),  2)</f>
        <v>0</v>
      </c>
      <c r="G33" s="129"/>
      <c r="H33" s="129"/>
      <c r="I33" s="130">
        <v>0.20000000000000001</v>
      </c>
      <c r="J33" s="128">
        <f>ROUND(((SUM(BE133:BE306))*I33),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="2" customFormat="1" ht="14.4" customHeight="1">
      <c r="A34" s="34"/>
      <c r="B34" s="35"/>
      <c r="C34" s="34"/>
      <c r="D34" s="34"/>
      <c r="E34" s="41" t="s">
        <v>38</v>
      </c>
      <c r="F34" s="128">
        <f>ROUND((SUM(BF133:BF306)),  2)</f>
        <v>0</v>
      </c>
      <c r="G34" s="129"/>
      <c r="H34" s="129"/>
      <c r="I34" s="130">
        <v>0.20000000000000001</v>
      </c>
      <c r="J34" s="128">
        <f>ROUND(((SUM(BF133:BF306))*I34),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39</v>
      </c>
      <c r="F35" s="131">
        <f>ROUND((SUM(BG133:BG306)),  2)</f>
        <v>0</v>
      </c>
      <c r="G35" s="34"/>
      <c r="H35" s="34"/>
      <c r="I35" s="132">
        <v>0.20000000000000001</v>
      </c>
      <c r="J35" s="131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40</v>
      </c>
      <c r="F36" s="131">
        <f>ROUND((SUM(BH133:BH306)),  2)</f>
        <v>0</v>
      </c>
      <c r="G36" s="34"/>
      <c r="H36" s="34"/>
      <c r="I36" s="132">
        <v>0.20000000000000001</v>
      </c>
      <c r="J36" s="131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41</v>
      </c>
      <c r="F37" s="128">
        <f>ROUND((SUM(BI133:BI306)),  2)</f>
        <v>0</v>
      </c>
      <c r="G37" s="129"/>
      <c r="H37" s="129"/>
      <c r="I37" s="130">
        <v>0</v>
      </c>
      <c r="J37" s="128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="2" customFormat="1" ht="25.44" customHeight="1">
      <c r="A39" s="34"/>
      <c r="B39" s="35"/>
      <c r="C39" s="133"/>
      <c r="D39" s="134" t="s">
        <v>42</v>
      </c>
      <c r="E39" s="82"/>
      <c r="F39" s="82"/>
      <c r="G39" s="135" t="s">
        <v>43</v>
      </c>
      <c r="H39" s="136" t="s">
        <v>44</v>
      </c>
      <c r="I39" s="82"/>
      <c r="J39" s="137">
        <f>SUM(J30:J37)</f>
        <v>0</v>
      </c>
      <c r="K39" s="138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1" customFormat="1" ht="14.4" customHeight="1">
      <c r="B49" s="18"/>
      <c r="L49" s="18"/>
    </row>
    <row r="50" s="2" customFormat="1" ht="14.4" customHeight="1">
      <c r="B50" s="56"/>
      <c r="D50" s="57" t="s">
        <v>45</v>
      </c>
      <c r="E50" s="58"/>
      <c r="F50" s="58"/>
      <c r="G50" s="57" t="s">
        <v>46</v>
      </c>
      <c r="H50" s="58"/>
      <c r="I50" s="58"/>
      <c r="J50" s="58"/>
      <c r="K50" s="58"/>
      <c r="L50" s="56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>
      <c r="B60" s="18"/>
      <c r="L60" s="18"/>
    </row>
    <row r="61" s="2" customFormat="1">
      <c r="A61" s="34"/>
      <c r="B61" s="35"/>
      <c r="C61" s="34"/>
      <c r="D61" s="59" t="s">
        <v>47</v>
      </c>
      <c r="E61" s="37"/>
      <c r="F61" s="139" t="s">
        <v>48</v>
      </c>
      <c r="G61" s="59" t="s">
        <v>47</v>
      </c>
      <c r="H61" s="37"/>
      <c r="I61" s="37"/>
      <c r="J61" s="140" t="s">
        <v>48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>
      <c r="B62" s="18"/>
      <c r="L62" s="18"/>
    </row>
    <row r="63">
      <c r="B63" s="18"/>
      <c r="L63" s="18"/>
    </row>
    <row r="64">
      <c r="B64" s="18"/>
      <c r="L64" s="18"/>
    </row>
    <row r="65" s="2" customFormat="1">
      <c r="A65" s="34"/>
      <c r="B65" s="35"/>
      <c r="C65" s="34"/>
      <c r="D65" s="57" t="s">
        <v>49</v>
      </c>
      <c r="E65" s="60"/>
      <c r="F65" s="60"/>
      <c r="G65" s="57" t="s">
        <v>50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>
      <c r="B75" s="18"/>
      <c r="L75" s="18"/>
    </row>
    <row r="76" s="2" customFormat="1">
      <c r="A76" s="34"/>
      <c r="B76" s="35"/>
      <c r="C76" s="34"/>
      <c r="D76" s="59" t="s">
        <v>47</v>
      </c>
      <c r="E76" s="37"/>
      <c r="F76" s="139" t="s">
        <v>48</v>
      </c>
      <c r="G76" s="59" t="s">
        <v>47</v>
      </c>
      <c r="H76" s="37"/>
      <c r="I76" s="37"/>
      <c r="J76" s="140" t="s">
        <v>48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="2" customFormat="1" ht="24.96" customHeight="1">
      <c r="A82" s="34"/>
      <c r="B82" s="35"/>
      <c r="C82" s="19" t="s">
        <v>93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="2" customFormat="1" ht="16.5" customHeight="1">
      <c r="A85" s="34"/>
      <c r="B85" s="35"/>
      <c r="C85" s="34"/>
      <c r="D85" s="34"/>
      <c r="E85" s="122" t="str">
        <f>E7</f>
        <v>Stavebné úpravy lupienkárne, Smižany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="2" customFormat="1" ht="12" customHeight="1">
      <c r="A86" s="34"/>
      <c r="B86" s="35"/>
      <c r="C86" s="28" t="s">
        <v>91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="2" customFormat="1" ht="16.5" customHeight="1">
      <c r="A87" s="34"/>
      <c r="B87" s="35"/>
      <c r="C87" s="34"/>
      <c r="D87" s="34"/>
      <c r="E87" s="68" t="str">
        <f>E9</f>
        <v>04 - Elektroinštalácia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="2" customFormat="1" ht="12" customHeight="1">
      <c r="A89" s="34"/>
      <c r="B89" s="35"/>
      <c r="C89" s="28" t="s">
        <v>19</v>
      </c>
      <c r="D89" s="34"/>
      <c r="E89" s="34"/>
      <c r="F89" s="23" t="str">
        <f>F12</f>
        <v xml:space="preserve"> </v>
      </c>
      <c r="G89" s="34"/>
      <c r="H89" s="34"/>
      <c r="I89" s="28" t="s">
        <v>21</v>
      </c>
      <c r="J89" s="70" t="str">
        <f>IF(J12="","",J12)</f>
        <v>14.11.2023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 xml:space="preserve"> </v>
      </c>
      <c r="G91" s="34"/>
      <c r="H91" s="34"/>
      <c r="I91" s="28" t="s">
        <v>28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="2" customFormat="1" ht="15.15" customHeight="1">
      <c r="A92" s="34"/>
      <c r="B92" s="35"/>
      <c r="C92" s="28" t="s">
        <v>26</v>
      </c>
      <c r="D92" s="34"/>
      <c r="E92" s="34"/>
      <c r="F92" s="23" t="str">
        <f>IF(E18="","",E18)</f>
        <v>Vyplň údaj</v>
      </c>
      <c r="G92" s="34"/>
      <c r="H92" s="34"/>
      <c r="I92" s="28" t="s">
        <v>30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="2" customFormat="1" ht="29.28" customHeight="1">
      <c r="A94" s="34"/>
      <c r="B94" s="35"/>
      <c r="C94" s="141" t="s">
        <v>94</v>
      </c>
      <c r="D94" s="133"/>
      <c r="E94" s="133"/>
      <c r="F94" s="133"/>
      <c r="G94" s="133"/>
      <c r="H94" s="133"/>
      <c r="I94" s="133"/>
      <c r="J94" s="142" t="s">
        <v>95</v>
      </c>
      <c r="K94" s="133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="2" customFormat="1" ht="22.8" customHeight="1">
      <c r="A96" s="34"/>
      <c r="B96" s="35"/>
      <c r="C96" s="143" t="s">
        <v>96</v>
      </c>
      <c r="D96" s="34"/>
      <c r="E96" s="34"/>
      <c r="F96" s="34"/>
      <c r="G96" s="34"/>
      <c r="H96" s="34"/>
      <c r="I96" s="34"/>
      <c r="J96" s="97">
        <f>J133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97</v>
      </c>
    </row>
    <row r="97" s="9" customFormat="1" ht="24.96" customHeight="1">
      <c r="A97" s="9"/>
      <c r="B97" s="144"/>
      <c r="C97" s="9"/>
      <c r="D97" s="145" t="s">
        <v>743</v>
      </c>
      <c r="E97" s="146"/>
      <c r="F97" s="146"/>
      <c r="G97" s="146"/>
      <c r="H97" s="146"/>
      <c r="I97" s="146"/>
      <c r="J97" s="147">
        <f>J134</f>
        <v>0</v>
      </c>
      <c r="K97" s="9"/>
      <c r="L97" s="14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44"/>
      <c r="C98" s="9"/>
      <c r="D98" s="145" t="s">
        <v>744</v>
      </c>
      <c r="E98" s="146"/>
      <c r="F98" s="146"/>
      <c r="G98" s="146"/>
      <c r="H98" s="146"/>
      <c r="I98" s="146"/>
      <c r="J98" s="147">
        <f>J151</f>
        <v>0</v>
      </c>
      <c r="K98" s="9"/>
      <c r="L98" s="14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44"/>
      <c r="C99" s="9"/>
      <c r="D99" s="145" t="s">
        <v>745</v>
      </c>
      <c r="E99" s="146"/>
      <c r="F99" s="146"/>
      <c r="G99" s="146"/>
      <c r="H99" s="146"/>
      <c r="I99" s="146"/>
      <c r="J99" s="147">
        <f>J171</f>
        <v>0</v>
      </c>
      <c r="K99" s="9"/>
      <c r="L99" s="14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44"/>
      <c r="C100" s="9"/>
      <c r="D100" s="145" t="s">
        <v>746</v>
      </c>
      <c r="E100" s="146"/>
      <c r="F100" s="146"/>
      <c r="G100" s="146"/>
      <c r="H100" s="146"/>
      <c r="I100" s="146"/>
      <c r="J100" s="147">
        <f>J183</f>
        <v>0</v>
      </c>
      <c r="K100" s="9"/>
      <c r="L100" s="14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44"/>
      <c r="C101" s="9"/>
      <c r="D101" s="145" t="s">
        <v>747</v>
      </c>
      <c r="E101" s="146"/>
      <c r="F101" s="146"/>
      <c r="G101" s="146"/>
      <c r="H101" s="146"/>
      <c r="I101" s="146"/>
      <c r="J101" s="147">
        <f>J186</f>
        <v>0</v>
      </c>
      <c r="K101" s="9"/>
      <c r="L101" s="14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44"/>
      <c r="C102" s="9"/>
      <c r="D102" s="145" t="s">
        <v>748</v>
      </c>
      <c r="E102" s="146"/>
      <c r="F102" s="146"/>
      <c r="G102" s="146"/>
      <c r="H102" s="146"/>
      <c r="I102" s="146"/>
      <c r="J102" s="147">
        <f>J189</f>
        <v>0</v>
      </c>
      <c r="K102" s="9"/>
      <c r="L102" s="14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44"/>
      <c r="C103" s="9"/>
      <c r="D103" s="145" t="s">
        <v>749</v>
      </c>
      <c r="E103" s="146"/>
      <c r="F103" s="146"/>
      <c r="G103" s="146"/>
      <c r="H103" s="146"/>
      <c r="I103" s="146"/>
      <c r="J103" s="147">
        <f>J199</f>
        <v>0</v>
      </c>
      <c r="K103" s="9"/>
      <c r="L103" s="14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9" customFormat="1" ht="24.96" customHeight="1">
      <c r="A104" s="9"/>
      <c r="B104" s="144"/>
      <c r="C104" s="9"/>
      <c r="D104" s="145" t="s">
        <v>750</v>
      </c>
      <c r="E104" s="146"/>
      <c r="F104" s="146"/>
      <c r="G104" s="146"/>
      <c r="H104" s="146"/>
      <c r="I104" s="146"/>
      <c r="J104" s="147">
        <f>J207</f>
        <v>0</v>
      </c>
      <c r="K104" s="9"/>
      <c r="L104" s="144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9" customFormat="1" ht="24.96" customHeight="1">
      <c r="A105" s="9"/>
      <c r="B105" s="144"/>
      <c r="C105" s="9"/>
      <c r="D105" s="145" t="s">
        <v>751</v>
      </c>
      <c r="E105" s="146"/>
      <c r="F105" s="146"/>
      <c r="G105" s="146"/>
      <c r="H105" s="146"/>
      <c r="I105" s="146"/>
      <c r="J105" s="147">
        <f>J215</f>
        <v>0</v>
      </c>
      <c r="K105" s="9"/>
      <c r="L105" s="144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9" customFormat="1" ht="24.96" customHeight="1">
      <c r="A106" s="9"/>
      <c r="B106" s="144"/>
      <c r="C106" s="9"/>
      <c r="D106" s="145" t="s">
        <v>752</v>
      </c>
      <c r="E106" s="146"/>
      <c r="F106" s="146"/>
      <c r="G106" s="146"/>
      <c r="H106" s="146"/>
      <c r="I106" s="146"/>
      <c r="J106" s="147">
        <f>J220</f>
        <v>0</v>
      </c>
      <c r="K106" s="9"/>
      <c r="L106" s="144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="9" customFormat="1" ht="24.96" customHeight="1">
      <c r="A107" s="9"/>
      <c r="B107" s="144"/>
      <c r="C107" s="9"/>
      <c r="D107" s="145" t="s">
        <v>753</v>
      </c>
      <c r="E107" s="146"/>
      <c r="F107" s="146"/>
      <c r="G107" s="146"/>
      <c r="H107" s="146"/>
      <c r="I107" s="146"/>
      <c r="J107" s="147">
        <f>J238</f>
        <v>0</v>
      </c>
      <c r="K107" s="9"/>
      <c r="L107" s="144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9" customFormat="1" ht="24.96" customHeight="1">
      <c r="A108" s="9"/>
      <c r="B108" s="144"/>
      <c r="C108" s="9"/>
      <c r="D108" s="145" t="s">
        <v>754</v>
      </c>
      <c r="E108" s="146"/>
      <c r="F108" s="146"/>
      <c r="G108" s="146"/>
      <c r="H108" s="146"/>
      <c r="I108" s="146"/>
      <c r="J108" s="147">
        <f>J250</f>
        <v>0</v>
      </c>
      <c r="K108" s="9"/>
      <c r="L108" s="144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="9" customFormat="1" ht="24.96" customHeight="1">
      <c r="A109" s="9"/>
      <c r="B109" s="144"/>
      <c r="C109" s="9"/>
      <c r="D109" s="145" t="s">
        <v>755</v>
      </c>
      <c r="E109" s="146"/>
      <c r="F109" s="146"/>
      <c r="G109" s="146"/>
      <c r="H109" s="146"/>
      <c r="I109" s="146"/>
      <c r="J109" s="147">
        <f>J262</f>
        <v>0</v>
      </c>
      <c r="K109" s="9"/>
      <c r="L109" s="144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44"/>
      <c r="C110" s="9"/>
      <c r="D110" s="145" t="s">
        <v>756</v>
      </c>
      <c r="E110" s="146"/>
      <c r="F110" s="146"/>
      <c r="G110" s="146"/>
      <c r="H110" s="146"/>
      <c r="I110" s="146"/>
      <c r="J110" s="147">
        <f>J271</f>
        <v>0</v>
      </c>
      <c r="K110" s="9"/>
      <c r="L110" s="144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9" customFormat="1" ht="24.96" customHeight="1">
      <c r="A111" s="9"/>
      <c r="B111" s="144"/>
      <c r="C111" s="9"/>
      <c r="D111" s="145" t="s">
        <v>757</v>
      </c>
      <c r="E111" s="146"/>
      <c r="F111" s="146"/>
      <c r="G111" s="146"/>
      <c r="H111" s="146"/>
      <c r="I111" s="146"/>
      <c r="J111" s="147">
        <f>J282</f>
        <v>0</v>
      </c>
      <c r="K111" s="9"/>
      <c r="L111" s="144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="9" customFormat="1" ht="24.96" customHeight="1">
      <c r="A112" s="9"/>
      <c r="B112" s="144"/>
      <c r="C112" s="9"/>
      <c r="D112" s="145" t="s">
        <v>758</v>
      </c>
      <c r="E112" s="146"/>
      <c r="F112" s="146"/>
      <c r="G112" s="146"/>
      <c r="H112" s="146"/>
      <c r="I112" s="146"/>
      <c r="J112" s="147">
        <f>J285</f>
        <v>0</v>
      </c>
      <c r="K112" s="9"/>
      <c r="L112" s="144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="9" customFormat="1" ht="24.96" customHeight="1">
      <c r="A113" s="9"/>
      <c r="B113" s="144"/>
      <c r="C113" s="9"/>
      <c r="D113" s="145" t="s">
        <v>759</v>
      </c>
      <c r="E113" s="146"/>
      <c r="F113" s="146"/>
      <c r="G113" s="146"/>
      <c r="H113" s="146"/>
      <c r="I113" s="146"/>
      <c r="J113" s="147">
        <f>J297</f>
        <v>0</v>
      </c>
      <c r="K113" s="9"/>
      <c r="L113" s="144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="2" customFormat="1" ht="21.84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6.96" customHeight="1">
      <c r="A115" s="34"/>
      <c r="B115" s="61"/>
      <c r="C115" s="62"/>
      <c r="D115" s="62"/>
      <c r="E115" s="62"/>
      <c r="F115" s="62"/>
      <c r="G115" s="62"/>
      <c r="H115" s="62"/>
      <c r="I115" s="62"/>
      <c r="J115" s="62"/>
      <c r="K115" s="62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9" s="2" customFormat="1" ht="6.96" customHeight="1">
      <c r="A119" s="34"/>
      <c r="B119" s="63"/>
      <c r="C119" s="64"/>
      <c r="D119" s="64"/>
      <c r="E119" s="64"/>
      <c r="F119" s="64"/>
      <c r="G119" s="64"/>
      <c r="H119" s="64"/>
      <c r="I119" s="64"/>
      <c r="J119" s="64"/>
      <c r="K119" s="6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24.96" customHeight="1">
      <c r="A120" s="34"/>
      <c r="B120" s="35"/>
      <c r="C120" s="19" t="s">
        <v>115</v>
      </c>
      <c r="D120" s="34"/>
      <c r="E120" s="34"/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15</v>
      </c>
      <c r="D122" s="34"/>
      <c r="E122" s="34"/>
      <c r="F122" s="34"/>
      <c r="G122" s="34"/>
      <c r="H122" s="34"/>
      <c r="I122" s="34"/>
      <c r="J122" s="34"/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16.5" customHeight="1">
      <c r="A123" s="34"/>
      <c r="B123" s="35"/>
      <c r="C123" s="34"/>
      <c r="D123" s="34"/>
      <c r="E123" s="122" t="str">
        <f>E7</f>
        <v>Stavebné úpravy lupienkárne, Smižany</v>
      </c>
      <c r="F123" s="28"/>
      <c r="G123" s="28"/>
      <c r="H123" s="28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2" customHeight="1">
      <c r="A124" s="34"/>
      <c r="B124" s="35"/>
      <c r="C124" s="28" t="s">
        <v>91</v>
      </c>
      <c r="D124" s="34"/>
      <c r="E124" s="34"/>
      <c r="F124" s="34"/>
      <c r="G124" s="34"/>
      <c r="H124" s="34"/>
      <c r="I124" s="34"/>
      <c r="J124" s="34"/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6.5" customHeight="1">
      <c r="A125" s="34"/>
      <c r="B125" s="35"/>
      <c r="C125" s="34"/>
      <c r="D125" s="34"/>
      <c r="E125" s="68" t="str">
        <f>E9</f>
        <v>04 - Elektroinštalácia</v>
      </c>
      <c r="F125" s="34"/>
      <c r="G125" s="34"/>
      <c r="H125" s="34"/>
      <c r="I125" s="34"/>
      <c r="J125" s="34"/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6.96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2" customFormat="1" ht="12" customHeight="1">
      <c r="A127" s="34"/>
      <c r="B127" s="35"/>
      <c r="C127" s="28" t="s">
        <v>19</v>
      </c>
      <c r="D127" s="34"/>
      <c r="E127" s="34"/>
      <c r="F127" s="23" t="str">
        <f>F12</f>
        <v xml:space="preserve"> </v>
      </c>
      <c r="G127" s="34"/>
      <c r="H127" s="34"/>
      <c r="I127" s="28" t="s">
        <v>21</v>
      </c>
      <c r="J127" s="70" t="str">
        <f>IF(J12="","",J12)</f>
        <v>14.11.2023</v>
      </c>
      <c r="K127" s="34"/>
      <c r="L127" s="56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="2" customFormat="1" ht="6.96" customHeight="1">
      <c r="A128" s="34"/>
      <c r="B128" s="35"/>
      <c r="C128" s="34"/>
      <c r="D128" s="34"/>
      <c r="E128" s="34"/>
      <c r="F128" s="34"/>
      <c r="G128" s="34"/>
      <c r="H128" s="34"/>
      <c r="I128" s="34"/>
      <c r="J128" s="34"/>
      <c r="K128" s="34"/>
      <c r="L128" s="56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="2" customFormat="1" ht="15.15" customHeight="1">
      <c r="A129" s="34"/>
      <c r="B129" s="35"/>
      <c r="C129" s="28" t="s">
        <v>23</v>
      </c>
      <c r="D129" s="34"/>
      <c r="E129" s="34"/>
      <c r="F129" s="23" t="str">
        <f>E15</f>
        <v xml:space="preserve"> </v>
      </c>
      <c r="G129" s="34"/>
      <c r="H129" s="34"/>
      <c r="I129" s="28" t="s">
        <v>28</v>
      </c>
      <c r="J129" s="32" t="str">
        <f>E21</f>
        <v xml:space="preserve"> </v>
      </c>
      <c r="K129" s="34"/>
      <c r="L129" s="5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="2" customFormat="1" ht="15.15" customHeight="1">
      <c r="A130" s="34"/>
      <c r="B130" s="35"/>
      <c r="C130" s="28" t="s">
        <v>26</v>
      </c>
      <c r="D130" s="34"/>
      <c r="E130" s="34"/>
      <c r="F130" s="23" t="str">
        <f>IF(E18="","",E18)</f>
        <v>Vyplň údaj</v>
      </c>
      <c r="G130" s="34"/>
      <c r="H130" s="34"/>
      <c r="I130" s="28" t="s">
        <v>30</v>
      </c>
      <c r="J130" s="32" t="str">
        <f>E24</f>
        <v xml:space="preserve"> </v>
      </c>
      <c r="K130" s="34"/>
      <c r="L130" s="56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="2" customFormat="1" ht="10.32" customHeight="1">
      <c r="A131" s="34"/>
      <c r="B131" s="35"/>
      <c r="C131" s="34"/>
      <c r="D131" s="34"/>
      <c r="E131" s="34"/>
      <c r="F131" s="34"/>
      <c r="G131" s="34"/>
      <c r="H131" s="34"/>
      <c r="I131" s="34"/>
      <c r="J131" s="34"/>
      <c r="K131" s="34"/>
      <c r="L131" s="56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</row>
    <row r="132" s="11" customFormat="1" ht="29.28" customHeight="1">
      <c r="A132" s="152"/>
      <c r="B132" s="153"/>
      <c r="C132" s="154" t="s">
        <v>116</v>
      </c>
      <c r="D132" s="155" t="s">
        <v>57</v>
      </c>
      <c r="E132" s="155" t="s">
        <v>53</v>
      </c>
      <c r="F132" s="155" t="s">
        <v>54</v>
      </c>
      <c r="G132" s="155" t="s">
        <v>117</v>
      </c>
      <c r="H132" s="155" t="s">
        <v>118</v>
      </c>
      <c r="I132" s="155" t="s">
        <v>119</v>
      </c>
      <c r="J132" s="156" t="s">
        <v>95</v>
      </c>
      <c r="K132" s="157" t="s">
        <v>120</v>
      </c>
      <c r="L132" s="158"/>
      <c r="M132" s="87" t="s">
        <v>1</v>
      </c>
      <c r="N132" s="88" t="s">
        <v>36</v>
      </c>
      <c r="O132" s="88" t="s">
        <v>121</v>
      </c>
      <c r="P132" s="88" t="s">
        <v>122</v>
      </c>
      <c r="Q132" s="88" t="s">
        <v>123</v>
      </c>
      <c r="R132" s="88" t="s">
        <v>124</v>
      </c>
      <c r="S132" s="88" t="s">
        <v>125</v>
      </c>
      <c r="T132" s="89" t="s">
        <v>126</v>
      </c>
      <c r="U132" s="152"/>
      <c r="V132" s="152"/>
      <c r="W132" s="152"/>
      <c r="X132" s="152"/>
      <c r="Y132" s="152"/>
      <c r="Z132" s="152"/>
      <c r="AA132" s="152"/>
      <c r="AB132" s="152"/>
      <c r="AC132" s="152"/>
      <c r="AD132" s="152"/>
      <c r="AE132" s="152"/>
    </row>
    <row r="133" s="2" customFormat="1" ht="22.8" customHeight="1">
      <c r="A133" s="34"/>
      <c r="B133" s="35"/>
      <c r="C133" s="94" t="s">
        <v>96</v>
      </c>
      <c r="D133" s="34"/>
      <c r="E133" s="34"/>
      <c r="F133" s="34"/>
      <c r="G133" s="34"/>
      <c r="H133" s="34"/>
      <c r="I133" s="34"/>
      <c r="J133" s="159">
        <f>BK133</f>
        <v>0</v>
      </c>
      <c r="K133" s="34"/>
      <c r="L133" s="35"/>
      <c r="M133" s="90"/>
      <c r="N133" s="74"/>
      <c r="O133" s="91"/>
      <c r="P133" s="160">
        <f>P134+P151+P171+P183+P186+P189+P199+P207+P215+P220+P238+P250+P262+P271+P282+P285+P297</f>
        <v>0</v>
      </c>
      <c r="Q133" s="91"/>
      <c r="R133" s="160">
        <f>R134+R151+R171+R183+R186+R189+R199+R207+R215+R220+R238+R250+R262+R271+R282+R285+R297</f>
        <v>0</v>
      </c>
      <c r="S133" s="91"/>
      <c r="T133" s="161">
        <f>T134+T151+T171+T183+T186+T189+T199+T207+T215+T220+T238+T250+T262+T271+T282+T285+T297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T133" s="15" t="s">
        <v>71</v>
      </c>
      <c r="AU133" s="15" t="s">
        <v>97</v>
      </c>
      <c r="BK133" s="162">
        <f>BK134+BK151+BK171+BK183+BK186+BK189+BK199+BK207+BK215+BK220+BK238+BK250+BK262+BK271+BK282+BK285+BK297</f>
        <v>0</v>
      </c>
    </row>
    <row r="134" s="12" customFormat="1" ht="25.92" customHeight="1">
      <c r="A134" s="12"/>
      <c r="B134" s="163"/>
      <c r="C134" s="12"/>
      <c r="D134" s="164" t="s">
        <v>71</v>
      </c>
      <c r="E134" s="165" t="s">
        <v>760</v>
      </c>
      <c r="F134" s="165" t="s">
        <v>761</v>
      </c>
      <c r="G134" s="12"/>
      <c r="H134" s="12"/>
      <c r="I134" s="166"/>
      <c r="J134" s="167">
        <f>BK134</f>
        <v>0</v>
      </c>
      <c r="K134" s="12"/>
      <c r="L134" s="163"/>
      <c r="M134" s="168"/>
      <c r="N134" s="169"/>
      <c r="O134" s="169"/>
      <c r="P134" s="170">
        <f>SUM(P135:P150)</f>
        <v>0</v>
      </c>
      <c r="Q134" s="169"/>
      <c r="R134" s="170">
        <f>SUM(R135:R150)</f>
        <v>0</v>
      </c>
      <c r="S134" s="169"/>
      <c r="T134" s="171">
        <f>SUM(T135:T150)</f>
        <v>0</v>
      </c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R134" s="164" t="s">
        <v>79</v>
      </c>
      <c r="AT134" s="172" t="s">
        <v>71</v>
      </c>
      <c r="AU134" s="172" t="s">
        <v>13</v>
      </c>
      <c r="AY134" s="164" t="s">
        <v>129</v>
      </c>
      <c r="BK134" s="173">
        <f>SUM(BK135:BK150)</f>
        <v>0</v>
      </c>
    </row>
    <row r="135" s="2" customFormat="1" ht="21.75" customHeight="1">
      <c r="A135" s="34"/>
      <c r="B135" s="176"/>
      <c r="C135" s="191" t="s">
        <v>423</v>
      </c>
      <c r="D135" s="191" t="s">
        <v>236</v>
      </c>
      <c r="E135" s="192" t="s">
        <v>762</v>
      </c>
      <c r="F135" s="193" t="s">
        <v>763</v>
      </c>
      <c r="G135" s="194" t="s">
        <v>153</v>
      </c>
      <c r="H135" s="195">
        <v>3</v>
      </c>
      <c r="I135" s="196"/>
      <c r="J135" s="197">
        <f>ROUND(I135*H135,2)</f>
        <v>0</v>
      </c>
      <c r="K135" s="198"/>
      <c r="L135" s="199"/>
      <c r="M135" s="200" t="s">
        <v>1</v>
      </c>
      <c r="N135" s="201" t="s">
        <v>38</v>
      </c>
      <c r="O135" s="78"/>
      <c r="P135" s="187">
        <f>O135*H135</f>
        <v>0</v>
      </c>
      <c r="Q135" s="187">
        <v>0</v>
      </c>
      <c r="R135" s="187">
        <f>Q135*H135</f>
        <v>0</v>
      </c>
      <c r="S135" s="187">
        <v>0</v>
      </c>
      <c r="T135" s="18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89" t="s">
        <v>172</v>
      </c>
      <c r="AT135" s="189" t="s">
        <v>236</v>
      </c>
      <c r="AU135" s="189" t="s">
        <v>79</v>
      </c>
      <c r="AY135" s="15" t="s">
        <v>129</v>
      </c>
      <c r="BE135" s="190">
        <f>IF(N135="základná",J135,0)</f>
        <v>0</v>
      </c>
      <c r="BF135" s="190">
        <f>IF(N135="znížená",J135,0)</f>
        <v>0</v>
      </c>
      <c r="BG135" s="190">
        <f>IF(N135="zákl. prenesená",J135,0)</f>
        <v>0</v>
      </c>
      <c r="BH135" s="190">
        <f>IF(N135="zníž. prenesená",J135,0)</f>
        <v>0</v>
      </c>
      <c r="BI135" s="190">
        <f>IF(N135="nulová",J135,0)</f>
        <v>0</v>
      </c>
      <c r="BJ135" s="15" t="s">
        <v>136</v>
      </c>
      <c r="BK135" s="190">
        <f>ROUND(I135*H135,2)</f>
        <v>0</v>
      </c>
      <c r="BL135" s="15" t="s">
        <v>135</v>
      </c>
      <c r="BM135" s="189" t="s">
        <v>764</v>
      </c>
    </row>
    <row r="136" s="2" customFormat="1" ht="24.15" customHeight="1">
      <c r="A136" s="34"/>
      <c r="B136" s="176"/>
      <c r="C136" s="191" t="s">
        <v>427</v>
      </c>
      <c r="D136" s="191" t="s">
        <v>236</v>
      </c>
      <c r="E136" s="192" t="s">
        <v>765</v>
      </c>
      <c r="F136" s="193" t="s">
        <v>766</v>
      </c>
      <c r="G136" s="194" t="s">
        <v>153</v>
      </c>
      <c r="H136" s="195">
        <v>1</v>
      </c>
      <c r="I136" s="196"/>
      <c r="J136" s="197">
        <f>ROUND(I136*H136,2)</f>
        <v>0</v>
      </c>
      <c r="K136" s="198"/>
      <c r="L136" s="199"/>
      <c r="M136" s="200" t="s">
        <v>1</v>
      </c>
      <c r="N136" s="201" t="s">
        <v>38</v>
      </c>
      <c r="O136" s="78"/>
      <c r="P136" s="187">
        <f>O136*H136</f>
        <v>0</v>
      </c>
      <c r="Q136" s="187">
        <v>0</v>
      </c>
      <c r="R136" s="187">
        <f>Q136*H136</f>
        <v>0</v>
      </c>
      <c r="S136" s="187">
        <v>0</v>
      </c>
      <c r="T136" s="188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9" t="s">
        <v>172</v>
      </c>
      <c r="AT136" s="189" t="s">
        <v>236</v>
      </c>
      <c r="AU136" s="189" t="s">
        <v>79</v>
      </c>
      <c r="AY136" s="15" t="s">
        <v>129</v>
      </c>
      <c r="BE136" s="190">
        <f>IF(N136="základná",J136,0)</f>
        <v>0</v>
      </c>
      <c r="BF136" s="190">
        <f>IF(N136="znížená",J136,0)</f>
        <v>0</v>
      </c>
      <c r="BG136" s="190">
        <f>IF(N136="zákl. prenesená",J136,0)</f>
        <v>0</v>
      </c>
      <c r="BH136" s="190">
        <f>IF(N136="zníž. prenesená",J136,0)</f>
        <v>0</v>
      </c>
      <c r="BI136" s="190">
        <f>IF(N136="nulová",J136,0)</f>
        <v>0</v>
      </c>
      <c r="BJ136" s="15" t="s">
        <v>136</v>
      </c>
      <c r="BK136" s="190">
        <f>ROUND(I136*H136,2)</f>
        <v>0</v>
      </c>
      <c r="BL136" s="15" t="s">
        <v>135</v>
      </c>
      <c r="BM136" s="189" t="s">
        <v>767</v>
      </c>
    </row>
    <row r="137" s="2" customFormat="1" ht="16.5" customHeight="1">
      <c r="A137" s="34"/>
      <c r="B137" s="176"/>
      <c r="C137" s="191" t="s">
        <v>433</v>
      </c>
      <c r="D137" s="191" t="s">
        <v>236</v>
      </c>
      <c r="E137" s="192" t="s">
        <v>768</v>
      </c>
      <c r="F137" s="193" t="s">
        <v>769</v>
      </c>
      <c r="G137" s="194" t="s">
        <v>153</v>
      </c>
      <c r="H137" s="195">
        <v>1</v>
      </c>
      <c r="I137" s="196"/>
      <c r="J137" s="197">
        <f>ROUND(I137*H137,2)</f>
        <v>0</v>
      </c>
      <c r="K137" s="198"/>
      <c r="L137" s="199"/>
      <c r="M137" s="200" t="s">
        <v>1</v>
      </c>
      <c r="N137" s="201" t="s">
        <v>38</v>
      </c>
      <c r="O137" s="78"/>
      <c r="P137" s="187">
        <f>O137*H137</f>
        <v>0</v>
      </c>
      <c r="Q137" s="187">
        <v>0</v>
      </c>
      <c r="R137" s="187">
        <f>Q137*H137</f>
        <v>0</v>
      </c>
      <c r="S137" s="187">
        <v>0</v>
      </c>
      <c r="T137" s="188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9" t="s">
        <v>172</v>
      </c>
      <c r="AT137" s="189" t="s">
        <v>236</v>
      </c>
      <c r="AU137" s="189" t="s">
        <v>79</v>
      </c>
      <c r="AY137" s="15" t="s">
        <v>129</v>
      </c>
      <c r="BE137" s="190">
        <f>IF(N137="základná",J137,0)</f>
        <v>0</v>
      </c>
      <c r="BF137" s="190">
        <f>IF(N137="znížená",J137,0)</f>
        <v>0</v>
      </c>
      <c r="BG137" s="190">
        <f>IF(N137="zákl. prenesená",J137,0)</f>
        <v>0</v>
      </c>
      <c r="BH137" s="190">
        <f>IF(N137="zníž. prenesená",J137,0)</f>
        <v>0</v>
      </c>
      <c r="BI137" s="190">
        <f>IF(N137="nulová",J137,0)</f>
        <v>0</v>
      </c>
      <c r="BJ137" s="15" t="s">
        <v>136</v>
      </c>
      <c r="BK137" s="190">
        <f>ROUND(I137*H137,2)</f>
        <v>0</v>
      </c>
      <c r="BL137" s="15" t="s">
        <v>135</v>
      </c>
      <c r="BM137" s="189" t="s">
        <v>770</v>
      </c>
    </row>
    <row r="138" s="2" customFormat="1" ht="16.5" customHeight="1">
      <c r="A138" s="34"/>
      <c r="B138" s="176"/>
      <c r="C138" s="191" t="s">
        <v>439</v>
      </c>
      <c r="D138" s="191" t="s">
        <v>236</v>
      </c>
      <c r="E138" s="192" t="s">
        <v>771</v>
      </c>
      <c r="F138" s="193" t="s">
        <v>772</v>
      </c>
      <c r="G138" s="194" t="s">
        <v>153</v>
      </c>
      <c r="H138" s="195">
        <v>3</v>
      </c>
      <c r="I138" s="196"/>
      <c r="J138" s="197">
        <f>ROUND(I138*H138,2)</f>
        <v>0</v>
      </c>
      <c r="K138" s="198"/>
      <c r="L138" s="199"/>
      <c r="M138" s="200" t="s">
        <v>1</v>
      </c>
      <c r="N138" s="201" t="s">
        <v>38</v>
      </c>
      <c r="O138" s="78"/>
      <c r="P138" s="187">
        <f>O138*H138</f>
        <v>0</v>
      </c>
      <c r="Q138" s="187">
        <v>0</v>
      </c>
      <c r="R138" s="187">
        <f>Q138*H138</f>
        <v>0</v>
      </c>
      <c r="S138" s="187">
        <v>0</v>
      </c>
      <c r="T138" s="188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9" t="s">
        <v>172</v>
      </c>
      <c r="AT138" s="189" t="s">
        <v>236</v>
      </c>
      <c r="AU138" s="189" t="s">
        <v>79</v>
      </c>
      <c r="AY138" s="15" t="s">
        <v>129</v>
      </c>
      <c r="BE138" s="190">
        <f>IF(N138="základná",J138,0)</f>
        <v>0</v>
      </c>
      <c r="BF138" s="190">
        <f>IF(N138="znížená",J138,0)</f>
        <v>0</v>
      </c>
      <c r="BG138" s="190">
        <f>IF(N138="zákl. prenesená",J138,0)</f>
        <v>0</v>
      </c>
      <c r="BH138" s="190">
        <f>IF(N138="zníž. prenesená",J138,0)</f>
        <v>0</v>
      </c>
      <c r="BI138" s="190">
        <f>IF(N138="nulová",J138,0)</f>
        <v>0</v>
      </c>
      <c r="BJ138" s="15" t="s">
        <v>136</v>
      </c>
      <c r="BK138" s="190">
        <f>ROUND(I138*H138,2)</f>
        <v>0</v>
      </c>
      <c r="BL138" s="15" t="s">
        <v>135</v>
      </c>
      <c r="BM138" s="189" t="s">
        <v>773</v>
      </c>
    </row>
    <row r="139" s="2" customFormat="1" ht="16.5" customHeight="1">
      <c r="A139" s="34"/>
      <c r="B139" s="176"/>
      <c r="C139" s="191" t="s">
        <v>774</v>
      </c>
      <c r="D139" s="191" t="s">
        <v>236</v>
      </c>
      <c r="E139" s="192" t="s">
        <v>775</v>
      </c>
      <c r="F139" s="193" t="s">
        <v>776</v>
      </c>
      <c r="G139" s="194" t="s">
        <v>153</v>
      </c>
      <c r="H139" s="195">
        <v>2</v>
      </c>
      <c r="I139" s="196"/>
      <c r="J139" s="197">
        <f>ROUND(I139*H139,2)</f>
        <v>0</v>
      </c>
      <c r="K139" s="198"/>
      <c r="L139" s="199"/>
      <c r="M139" s="200" t="s">
        <v>1</v>
      </c>
      <c r="N139" s="201" t="s">
        <v>38</v>
      </c>
      <c r="O139" s="78"/>
      <c r="P139" s="187">
        <f>O139*H139</f>
        <v>0</v>
      </c>
      <c r="Q139" s="187">
        <v>0</v>
      </c>
      <c r="R139" s="187">
        <f>Q139*H139</f>
        <v>0</v>
      </c>
      <c r="S139" s="187">
        <v>0</v>
      </c>
      <c r="T139" s="18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9" t="s">
        <v>172</v>
      </c>
      <c r="AT139" s="189" t="s">
        <v>236</v>
      </c>
      <c r="AU139" s="189" t="s">
        <v>79</v>
      </c>
      <c r="AY139" s="15" t="s">
        <v>129</v>
      </c>
      <c r="BE139" s="190">
        <f>IF(N139="základná",J139,0)</f>
        <v>0</v>
      </c>
      <c r="BF139" s="190">
        <f>IF(N139="znížená",J139,0)</f>
        <v>0</v>
      </c>
      <c r="BG139" s="190">
        <f>IF(N139="zákl. prenesená",J139,0)</f>
        <v>0</v>
      </c>
      <c r="BH139" s="190">
        <f>IF(N139="zníž. prenesená",J139,0)</f>
        <v>0</v>
      </c>
      <c r="BI139" s="190">
        <f>IF(N139="nulová",J139,0)</f>
        <v>0</v>
      </c>
      <c r="BJ139" s="15" t="s">
        <v>136</v>
      </c>
      <c r="BK139" s="190">
        <f>ROUND(I139*H139,2)</f>
        <v>0</v>
      </c>
      <c r="BL139" s="15" t="s">
        <v>135</v>
      </c>
      <c r="BM139" s="189" t="s">
        <v>777</v>
      </c>
    </row>
    <row r="140" s="2" customFormat="1" ht="16.5" customHeight="1">
      <c r="A140" s="34"/>
      <c r="B140" s="176"/>
      <c r="C140" s="191" t="s">
        <v>778</v>
      </c>
      <c r="D140" s="191" t="s">
        <v>236</v>
      </c>
      <c r="E140" s="192" t="s">
        <v>779</v>
      </c>
      <c r="F140" s="193" t="s">
        <v>780</v>
      </c>
      <c r="G140" s="194" t="s">
        <v>153</v>
      </c>
      <c r="H140" s="195">
        <v>3</v>
      </c>
      <c r="I140" s="196"/>
      <c r="J140" s="197">
        <f>ROUND(I140*H140,2)</f>
        <v>0</v>
      </c>
      <c r="K140" s="198"/>
      <c r="L140" s="199"/>
      <c r="M140" s="200" t="s">
        <v>1</v>
      </c>
      <c r="N140" s="201" t="s">
        <v>38</v>
      </c>
      <c r="O140" s="78"/>
      <c r="P140" s="187">
        <f>O140*H140</f>
        <v>0</v>
      </c>
      <c r="Q140" s="187">
        <v>0</v>
      </c>
      <c r="R140" s="187">
        <f>Q140*H140</f>
        <v>0</v>
      </c>
      <c r="S140" s="187">
        <v>0</v>
      </c>
      <c r="T140" s="18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9" t="s">
        <v>172</v>
      </c>
      <c r="AT140" s="189" t="s">
        <v>236</v>
      </c>
      <c r="AU140" s="189" t="s">
        <v>79</v>
      </c>
      <c r="AY140" s="15" t="s">
        <v>129</v>
      </c>
      <c r="BE140" s="190">
        <f>IF(N140="základná",J140,0)</f>
        <v>0</v>
      </c>
      <c r="BF140" s="190">
        <f>IF(N140="znížená",J140,0)</f>
        <v>0</v>
      </c>
      <c r="BG140" s="190">
        <f>IF(N140="zákl. prenesená",J140,0)</f>
        <v>0</v>
      </c>
      <c r="BH140" s="190">
        <f>IF(N140="zníž. prenesená",J140,0)</f>
        <v>0</v>
      </c>
      <c r="BI140" s="190">
        <f>IF(N140="nulová",J140,0)</f>
        <v>0</v>
      </c>
      <c r="BJ140" s="15" t="s">
        <v>136</v>
      </c>
      <c r="BK140" s="190">
        <f>ROUND(I140*H140,2)</f>
        <v>0</v>
      </c>
      <c r="BL140" s="15" t="s">
        <v>135</v>
      </c>
      <c r="BM140" s="189" t="s">
        <v>781</v>
      </c>
    </row>
    <row r="141" s="2" customFormat="1" ht="16.5" customHeight="1">
      <c r="A141" s="34"/>
      <c r="B141" s="176"/>
      <c r="C141" s="191" t="s">
        <v>782</v>
      </c>
      <c r="D141" s="191" t="s">
        <v>236</v>
      </c>
      <c r="E141" s="192" t="s">
        <v>783</v>
      </c>
      <c r="F141" s="193" t="s">
        <v>784</v>
      </c>
      <c r="G141" s="194" t="s">
        <v>153</v>
      </c>
      <c r="H141" s="195">
        <v>3</v>
      </c>
      <c r="I141" s="196"/>
      <c r="J141" s="197">
        <f>ROUND(I141*H141,2)</f>
        <v>0</v>
      </c>
      <c r="K141" s="198"/>
      <c r="L141" s="199"/>
      <c r="M141" s="200" t="s">
        <v>1</v>
      </c>
      <c r="N141" s="201" t="s">
        <v>38</v>
      </c>
      <c r="O141" s="78"/>
      <c r="P141" s="187">
        <f>O141*H141</f>
        <v>0</v>
      </c>
      <c r="Q141" s="187">
        <v>0</v>
      </c>
      <c r="R141" s="187">
        <f>Q141*H141</f>
        <v>0</v>
      </c>
      <c r="S141" s="187">
        <v>0</v>
      </c>
      <c r="T141" s="18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9" t="s">
        <v>172</v>
      </c>
      <c r="AT141" s="189" t="s">
        <v>236</v>
      </c>
      <c r="AU141" s="189" t="s">
        <v>79</v>
      </c>
      <c r="AY141" s="15" t="s">
        <v>129</v>
      </c>
      <c r="BE141" s="190">
        <f>IF(N141="základná",J141,0)</f>
        <v>0</v>
      </c>
      <c r="BF141" s="190">
        <f>IF(N141="znížená",J141,0)</f>
        <v>0</v>
      </c>
      <c r="BG141" s="190">
        <f>IF(N141="zákl. prenesená",J141,0)</f>
        <v>0</v>
      </c>
      <c r="BH141" s="190">
        <f>IF(N141="zníž. prenesená",J141,0)</f>
        <v>0</v>
      </c>
      <c r="BI141" s="190">
        <f>IF(N141="nulová",J141,0)</f>
        <v>0</v>
      </c>
      <c r="BJ141" s="15" t="s">
        <v>136</v>
      </c>
      <c r="BK141" s="190">
        <f>ROUND(I141*H141,2)</f>
        <v>0</v>
      </c>
      <c r="BL141" s="15" t="s">
        <v>135</v>
      </c>
      <c r="BM141" s="189" t="s">
        <v>785</v>
      </c>
    </row>
    <row r="142" s="2" customFormat="1" ht="16.5" customHeight="1">
      <c r="A142" s="34"/>
      <c r="B142" s="176"/>
      <c r="C142" s="191" t="s">
        <v>786</v>
      </c>
      <c r="D142" s="191" t="s">
        <v>236</v>
      </c>
      <c r="E142" s="192" t="s">
        <v>787</v>
      </c>
      <c r="F142" s="193" t="s">
        <v>788</v>
      </c>
      <c r="G142" s="194" t="s">
        <v>153</v>
      </c>
      <c r="H142" s="195">
        <v>1</v>
      </c>
      <c r="I142" s="196"/>
      <c r="J142" s="197">
        <f>ROUND(I142*H142,2)</f>
        <v>0</v>
      </c>
      <c r="K142" s="198"/>
      <c r="L142" s="199"/>
      <c r="M142" s="200" t="s">
        <v>1</v>
      </c>
      <c r="N142" s="201" t="s">
        <v>38</v>
      </c>
      <c r="O142" s="78"/>
      <c r="P142" s="187">
        <f>O142*H142</f>
        <v>0</v>
      </c>
      <c r="Q142" s="187">
        <v>0</v>
      </c>
      <c r="R142" s="187">
        <f>Q142*H142</f>
        <v>0</v>
      </c>
      <c r="S142" s="187">
        <v>0</v>
      </c>
      <c r="T142" s="18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89" t="s">
        <v>172</v>
      </c>
      <c r="AT142" s="189" t="s">
        <v>236</v>
      </c>
      <c r="AU142" s="189" t="s">
        <v>79</v>
      </c>
      <c r="AY142" s="15" t="s">
        <v>129</v>
      </c>
      <c r="BE142" s="190">
        <f>IF(N142="základná",J142,0)</f>
        <v>0</v>
      </c>
      <c r="BF142" s="190">
        <f>IF(N142="znížená",J142,0)</f>
        <v>0</v>
      </c>
      <c r="BG142" s="190">
        <f>IF(N142="zákl. prenesená",J142,0)</f>
        <v>0</v>
      </c>
      <c r="BH142" s="190">
        <f>IF(N142="zníž. prenesená",J142,0)</f>
        <v>0</v>
      </c>
      <c r="BI142" s="190">
        <f>IF(N142="nulová",J142,0)</f>
        <v>0</v>
      </c>
      <c r="BJ142" s="15" t="s">
        <v>136</v>
      </c>
      <c r="BK142" s="190">
        <f>ROUND(I142*H142,2)</f>
        <v>0</v>
      </c>
      <c r="BL142" s="15" t="s">
        <v>135</v>
      </c>
      <c r="BM142" s="189" t="s">
        <v>789</v>
      </c>
    </row>
    <row r="143" s="2" customFormat="1" ht="16.5" customHeight="1">
      <c r="A143" s="34"/>
      <c r="B143" s="176"/>
      <c r="C143" s="191" t="s">
        <v>790</v>
      </c>
      <c r="D143" s="191" t="s">
        <v>236</v>
      </c>
      <c r="E143" s="192" t="s">
        <v>791</v>
      </c>
      <c r="F143" s="193" t="s">
        <v>792</v>
      </c>
      <c r="G143" s="194" t="s">
        <v>153</v>
      </c>
      <c r="H143" s="195">
        <v>2</v>
      </c>
      <c r="I143" s="196"/>
      <c r="J143" s="197">
        <f>ROUND(I143*H143,2)</f>
        <v>0</v>
      </c>
      <c r="K143" s="198"/>
      <c r="L143" s="199"/>
      <c r="M143" s="200" t="s">
        <v>1</v>
      </c>
      <c r="N143" s="201" t="s">
        <v>38</v>
      </c>
      <c r="O143" s="78"/>
      <c r="P143" s="187">
        <f>O143*H143</f>
        <v>0</v>
      </c>
      <c r="Q143" s="187">
        <v>0</v>
      </c>
      <c r="R143" s="187">
        <f>Q143*H143</f>
        <v>0</v>
      </c>
      <c r="S143" s="187">
        <v>0</v>
      </c>
      <c r="T143" s="18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9" t="s">
        <v>172</v>
      </c>
      <c r="AT143" s="189" t="s">
        <v>236</v>
      </c>
      <c r="AU143" s="189" t="s">
        <v>79</v>
      </c>
      <c r="AY143" s="15" t="s">
        <v>129</v>
      </c>
      <c r="BE143" s="190">
        <f>IF(N143="základná",J143,0)</f>
        <v>0</v>
      </c>
      <c r="BF143" s="190">
        <f>IF(N143="znížená",J143,0)</f>
        <v>0</v>
      </c>
      <c r="BG143" s="190">
        <f>IF(N143="zákl. prenesená",J143,0)</f>
        <v>0</v>
      </c>
      <c r="BH143" s="190">
        <f>IF(N143="zníž. prenesená",J143,0)</f>
        <v>0</v>
      </c>
      <c r="BI143" s="190">
        <f>IF(N143="nulová",J143,0)</f>
        <v>0</v>
      </c>
      <c r="BJ143" s="15" t="s">
        <v>136</v>
      </c>
      <c r="BK143" s="190">
        <f>ROUND(I143*H143,2)</f>
        <v>0</v>
      </c>
      <c r="BL143" s="15" t="s">
        <v>135</v>
      </c>
      <c r="BM143" s="189" t="s">
        <v>793</v>
      </c>
    </row>
    <row r="144" s="2" customFormat="1" ht="16.5" customHeight="1">
      <c r="A144" s="34"/>
      <c r="B144" s="176"/>
      <c r="C144" s="191" t="s">
        <v>794</v>
      </c>
      <c r="D144" s="191" t="s">
        <v>236</v>
      </c>
      <c r="E144" s="192" t="s">
        <v>795</v>
      </c>
      <c r="F144" s="193" t="s">
        <v>796</v>
      </c>
      <c r="G144" s="194" t="s">
        <v>153</v>
      </c>
      <c r="H144" s="195">
        <v>6</v>
      </c>
      <c r="I144" s="196"/>
      <c r="J144" s="197">
        <f>ROUND(I144*H144,2)</f>
        <v>0</v>
      </c>
      <c r="K144" s="198"/>
      <c r="L144" s="199"/>
      <c r="M144" s="200" t="s">
        <v>1</v>
      </c>
      <c r="N144" s="201" t="s">
        <v>38</v>
      </c>
      <c r="O144" s="78"/>
      <c r="P144" s="187">
        <f>O144*H144</f>
        <v>0</v>
      </c>
      <c r="Q144" s="187">
        <v>0</v>
      </c>
      <c r="R144" s="187">
        <f>Q144*H144</f>
        <v>0</v>
      </c>
      <c r="S144" s="187">
        <v>0</v>
      </c>
      <c r="T144" s="18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9" t="s">
        <v>172</v>
      </c>
      <c r="AT144" s="189" t="s">
        <v>236</v>
      </c>
      <c r="AU144" s="189" t="s">
        <v>79</v>
      </c>
      <c r="AY144" s="15" t="s">
        <v>129</v>
      </c>
      <c r="BE144" s="190">
        <f>IF(N144="základná",J144,0)</f>
        <v>0</v>
      </c>
      <c r="BF144" s="190">
        <f>IF(N144="znížená",J144,0)</f>
        <v>0</v>
      </c>
      <c r="BG144" s="190">
        <f>IF(N144="zákl. prenesená",J144,0)</f>
        <v>0</v>
      </c>
      <c r="BH144" s="190">
        <f>IF(N144="zníž. prenesená",J144,0)</f>
        <v>0</v>
      </c>
      <c r="BI144" s="190">
        <f>IF(N144="nulová",J144,0)</f>
        <v>0</v>
      </c>
      <c r="BJ144" s="15" t="s">
        <v>136</v>
      </c>
      <c r="BK144" s="190">
        <f>ROUND(I144*H144,2)</f>
        <v>0</v>
      </c>
      <c r="BL144" s="15" t="s">
        <v>135</v>
      </c>
      <c r="BM144" s="189" t="s">
        <v>797</v>
      </c>
    </row>
    <row r="145" s="2" customFormat="1" ht="16.5" customHeight="1">
      <c r="A145" s="34"/>
      <c r="B145" s="176"/>
      <c r="C145" s="191" t="s">
        <v>798</v>
      </c>
      <c r="D145" s="191" t="s">
        <v>236</v>
      </c>
      <c r="E145" s="192" t="s">
        <v>799</v>
      </c>
      <c r="F145" s="193" t="s">
        <v>800</v>
      </c>
      <c r="G145" s="194" t="s">
        <v>153</v>
      </c>
      <c r="H145" s="195">
        <v>1</v>
      </c>
      <c r="I145" s="196"/>
      <c r="J145" s="197">
        <f>ROUND(I145*H145,2)</f>
        <v>0</v>
      </c>
      <c r="K145" s="198"/>
      <c r="L145" s="199"/>
      <c r="M145" s="200" t="s">
        <v>1</v>
      </c>
      <c r="N145" s="201" t="s">
        <v>38</v>
      </c>
      <c r="O145" s="78"/>
      <c r="P145" s="187">
        <f>O145*H145</f>
        <v>0</v>
      </c>
      <c r="Q145" s="187">
        <v>0</v>
      </c>
      <c r="R145" s="187">
        <f>Q145*H145</f>
        <v>0</v>
      </c>
      <c r="S145" s="187">
        <v>0</v>
      </c>
      <c r="T145" s="188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9" t="s">
        <v>172</v>
      </c>
      <c r="AT145" s="189" t="s">
        <v>236</v>
      </c>
      <c r="AU145" s="189" t="s">
        <v>79</v>
      </c>
      <c r="AY145" s="15" t="s">
        <v>129</v>
      </c>
      <c r="BE145" s="190">
        <f>IF(N145="základná",J145,0)</f>
        <v>0</v>
      </c>
      <c r="BF145" s="190">
        <f>IF(N145="znížená",J145,0)</f>
        <v>0</v>
      </c>
      <c r="BG145" s="190">
        <f>IF(N145="zákl. prenesená",J145,0)</f>
        <v>0</v>
      </c>
      <c r="BH145" s="190">
        <f>IF(N145="zníž. prenesená",J145,0)</f>
        <v>0</v>
      </c>
      <c r="BI145" s="190">
        <f>IF(N145="nulová",J145,0)</f>
        <v>0</v>
      </c>
      <c r="BJ145" s="15" t="s">
        <v>136</v>
      </c>
      <c r="BK145" s="190">
        <f>ROUND(I145*H145,2)</f>
        <v>0</v>
      </c>
      <c r="BL145" s="15" t="s">
        <v>135</v>
      </c>
      <c r="BM145" s="189" t="s">
        <v>801</v>
      </c>
    </row>
    <row r="146" s="2" customFormat="1" ht="16.5" customHeight="1">
      <c r="A146" s="34"/>
      <c r="B146" s="176"/>
      <c r="C146" s="191" t="s">
        <v>802</v>
      </c>
      <c r="D146" s="191" t="s">
        <v>236</v>
      </c>
      <c r="E146" s="192" t="s">
        <v>803</v>
      </c>
      <c r="F146" s="193" t="s">
        <v>804</v>
      </c>
      <c r="G146" s="194" t="s">
        <v>153</v>
      </c>
      <c r="H146" s="195">
        <v>1</v>
      </c>
      <c r="I146" s="196"/>
      <c r="J146" s="197">
        <f>ROUND(I146*H146,2)</f>
        <v>0</v>
      </c>
      <c r="K146" s="198"/>
      <c r="L146" s="199"/>
      <c r="M146" s="200" t="s">
        <v>1</v>
      </c>
      <c r="N146" s="201" t="s">
        <v>38</v>
      </c>
      <c r="O146" s="78"/>
      <c r="P146" s="187">
        <f>O146*H146</f>
        <v>0</v>
      </c>
      <c r="Q146" s="187">
        <v>0</v>
      </c>
      <c r="R146" s="187">
        <f>Q146*H146</f>
        <v>0</v>
      </c>
      <c r="S146" s="187">
        <v>0</v>
      </c>
      <c r="T146" s="188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9" t="s">
        <v>172</v>
      </c>
      <c r="AT146" s="189" t="s">
        <v>236</v>
      </c>
      <c r="AU146" s="189" t="s">
        <v>79</v>
      </c>
      <c r="AY146" s="15" t="s">
        <v>129</v>
      </c>
      <c r="BE146" s="190">
        <f>IF(N146="základná",J146,0)</f>
        <v>0</v>
      </c>
      <c r="BF146" s="190">
        <f>IF(N146="znížená",J146,0)</f>
        <v>0</v>
      </c>
      <c r="BG146" s="190">
        <f>IF(N146="zákl. prenesená",J146,0)</f>
        <v>0</v>
      </c>
      <c r="BH146" s="190">
        <f>IF(N146="zníž. prenesená",J146,0)</f>
        <v>0</v>
      </c>
      <c r="BI146" s="190">
        <f>IF(N146="nulová",J146,0)</f>
        <v>0</v>
      </c>
      <c r="BJ146" s="15" t="s">
        <v>136</v>
      </c>
      <c r="BK146" s="190">
        <f>ROUND(I146*H146,2)</f>
        <v>0</v>
      </c>
      <c r="BL146" s="15" t="s">
        <v>135</v>
      </c>
      <c r="BM146" s="189" t="s">
        <v>805</v>
      </c>
    </row>
    <row r="147" s="2" customFormat="1" ht="16.5" customHeight="1">
      <c r="A147" s="34"/>
      <c r="B147" s="176"/>
      <c r="C147" s="191" t="s">
        <v>806</v>
      </c>
      <c r="D147" s="191" t="s">
        <v>236</v>
      </c>
      <c r="E147" s="192" t="s">
        <v>807</v>
      </c>
      <c r="F147" s="193" t="s">
        <v>808</v>
      </c>
      <c r="G147" s="194" t="s">
        <v>809</v>
      </c>
      <c r="H147" s="195">
        <v>1</v>
      </c>
      <c r="I147" s="196"/>
      <c r="J147" s="197">
        <f>ROUND(I147*H147,2)</f>
        <v>0</v>
      </c>
      <c r="K147" s="198"/>
      <c r="L147" s="199"/>
      <c r="M147" s="200" t="s">
        <v>1</v>
      </c>
      <c r="N147" s="201" t="s">
        <v>38</v>
      </c>
      <c r="O147" s="78"/>
      <c r="P147" s="187">
        <f>O147*H147</f>
        <v>0</v>
      </c>
      <c r="Q147" s="187">
        <v>0</v>
      </c>
      <c r="R147" s="187">
        <f>Q147*H147</f>
        <v>0</v>
      </c>
      <c r="S147" s="187">
        <v>0</v>
      </c>
      <c r="T147" s="188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9" t="s">
        <v>172</v>
      </c>
      <c r="AT147" s="189" t="s">
        <v>236</v>
      </c>
      <c r="AU147" s="189" t="s">
        <v>79</v>
      </c>
      <c r="AY147" s="15" t="s">
        <v>129</v>
      </c>
      <c r="BE147" s="190">
        <f>IF(N147="základná",J147,0)</f>
        <v>0</v>
      </c>
      <c r="BF147" s="190">
        <f>IF(N147="znížená",J147,0)</f>
        <v>0</v>
      </c>
      <c r="BG147" s="190">
        <f>IF(N147="zákl. prenesená",J147,0)</f>
        <v>0</v>
      </c>
      <c r="BH147" s="190">
        <f>IF(N147="zníž. prenesená",J147,0)</f>
        <v>0</v>
      </c>
      <c r="BI147" s="190">
        <f>IF(N147="nulová",J147,0)</f>
        <v>0</v>
      </c>
      <c r="BJ147" s="15" t="s">
        <v>136</v>
      </c>
      <c r="BK147" s="190">
        <f>ROUND(I147*H147,2)</f>
        <v>0</v>
      </c>
      <c r="BL147" s="15" t="s">
        <v>135</v>
      </c>
      <c r="BM147" s="189" t="s">
        <v>810</v>
      </c>
    </row>
    <row r="148" s="2" customFormat="1" ht="21.75" customHeight="1">
      <c r="A148" s="34"/>
      <c r="B148" s="176"/>
      <c r="C148" s="191" t="s">
        <v>811</v>
      </c>
      <c r="D148" s="191" t="s">
        <v>236</v>
      </c>
      <c r="E148" s="192" t="s">
        <v>812</v>
      </c>
      <c r="F148" s="193" t="s">
        <v>813</v>
      </c>
      <c r="G148" s="194" t="s">
        <v>809</v>
      </c>
      <c r="H148" s="195">
        <v>1</v>
      </c>
      <c r="I148" s="196"/>
      <c r="J148" s="197">
        <f>ROUND(I148*H148,2)</f>
        <v>0</v>
      </c>
      <c r="K148" s="198"/>
      <c r="L148" s="199"/>
      <c r="M148" s="200" t="s">
        <v>1</v>
      </c>
      <c r="N148" s="201" t="s">
        <v>38</v>
      </c>
      <c r="O148" s="78"/>
      <c r="P148" s="187">
        <f>O148*H148</f>
        <v>0</v>
      </c>
      <c r="Q148" s="187">
        <v>0</v>
      </c>
      <c r="R148" s="187">
        <f>Q148*H148</f>
        <v>0</v>
      </c>
      <c r="S148" s="187">
        <v>0</v>
      </c>
      <c r="T148" s="18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89" t="s">
        <v>172</v>
      </c>
      <c r="AT148" s="189" t="s">
        <v>236</v>
      </c>
      <c r="AU148" s="189" t="s">
        <v>79</v>
      </c>
      <c r="AY148" s="15" t="s">
        <v>129</v>
      </c>
      <c r="BE148" s="190">
        <f>IF(N148="základná",J148,0)</f>
        <v>0</v>
      </c>
      <c r="BF148" s="190">
        <f>IF(N148="znížená",J148,0)</f>
        <v>0</v>
      </c>
      <c r="BG148" s="190">
        <f>IF(N148="zákl. prenesená",J148,0)</f>
        <v>0</v>
      </c>
      <c r="BH148" s="190">
        <f>IF(N148="zníž. prenesená",J148,0)</f>
        <v>0</v>
      </c>
      <c r="BI148" s="190">
        <f>IF(N148="nulová",J148,0)</f>
        <v>0</v>
      </c>
      <c r="BJ148" s="15" t="s">
        <v>136</v>
      </c>
      <c r="BK148" s="190">
        <f>ROUND(I148*H148,2)</f>
        <v>0</v>
      </c>
      <c r="BL148" s="15" t="s">
        <v>135</v>
      </c>
      <c r="BM148" s="189" t="s">
        <v>814</v>
      </c>
    </row>
    <row r="149" s="2" customFormat="1" ht="16.5" customHeight="1">
      <c r="A149" s="34"/>
      <c r="B149" s="176"/>
      <c r="C149" s="177" t="s">
        <v>815</v>
      </c>
      <c r="D149" s="177" t="s">
        <v>131</v>
      </c>
      <c r="E149" s="178" t="s">
        <v>816</v>
      </c>
      <c r="F149" s="179" t="s">
        <v>817</v>
      </c>
      <c r="G149" s="180" t="s">
        <v>165</v>
      </c>
      <c r="H149" s="181">
        <v>16</v>
      </c>
      <c r="I149" s="182"/>
      <c r="J149" s="183">
        <f>ROUND(I149*H149,2)</f>
        <v>0</v>
      </c>
      <c r="K149" s="184"/>
      <c r="L149" s="35"/>
      <c r="M149" s="185" t="s">
        <v>1</v>
      </c>
      <c r="N149" s="186" t="s">
        <v>38</v>
      </c>
      <c r="O149" s="78"/>
      <c r="P149" s="187">
        <f>O149*H149</f>
        <v>0</v>
      </c>
      <c r="Q149" s="187">
        <v>0</v>
      </c>
      <c r="R149" s="187">
        <f>Q149*H149</f>
        <v>0</v>
      </c>
      <c r="S149" s="187">
        <v>0</v>
      </c>
      <c r="T149" s="188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9" t="s">
        <v>135</v>
      </c>
      <c r="AT149" s="189" t="s">
        <v>131</v>
      </c>
      <c r="AU149" s="189" t="s">
        <v>79</v>
      </c>
      <c r="AY149" s="15" t="s">
        <v>129</v>
      </c>
      <c r="BE149" s="190">
        <f>IF(N149="základná",J149,0)</f>
        <v>0</v>
      </c>
      <c r="BF149" s="190">
        <f>IF(N149="znížená",J149,0)</f>
        <v>0</v>
      </c>
      <c r="BG149" s="190">
        <f>IF(N149="zákl. prenesená",J149,0)</f>
        <v>0</v>
      </c>
      <c r="BH149" s="190">
        <f>IF(N149="zníž. prenesená",J149,0)</f>
        <v>0</v>
      </c>
      <c r="BI149" s="190">
        <f>IF(N149="nulová",J149,0)</f>
        <v>0</v>
      </c>
      <c r="BJ149" s="15" t="s">
        <v>136</v>
      </c>
      <c r="BK149" s="190">
        <f>ROUND(I149*H149,2)</f>
        <v>0</v>
      </c>
      <c r="BL149" s="15" t="s">
        <v>135</v>
      </c>
      <c r="BM149" s="189" t="s">
        <v>818</v>
      </c>
    </row>
    <row r="150" s="2" customFormat="1" ht="24.15" customHeight="1">
      <c r="A150" s="34"/>
      <c r="B150" s="176"/>
      <c r="C150" s="191" t="s">
        <v>819</v>
      </c>
      <c r="D150" s="191" t="s">
        <v>236</v>
      </c>
      <c r="E150" s="192" t="s">
        <v>820</v>
      </c>
      <c r="F150" s="193" t="s">
        <v>821</v>
      </c>
      <c r="G150" s="194" t="s">
        <v>809</v>
      </c>
      <c r="H150" s="195">
        <v>1</v>
      </c>
      <c r="I150" s="196"/>
      <c r="J150" s="197">
        <f>ROUND(I150*H150,2)</f>
        <v>0</v>
      </c>
      <c r="K150" s="198"/>
      <c r="L150" s="199"/>
      <c r="M150" s="200" t="s">
        <v>1</v>
      </c>
      <c r="N150" s="201" t="s">
        <v>38</v>
      </c>
      <c r="O150" s="78"/>
      <c r="P150" s="187">
        <f>O150*H150</f>
        <v>0</v>
      </c>
      <c r="Q150" s="187">
        <v>0</v>
      </c>
      <c r="R150" s="187">
        <f>Q150*H150</f>
        <v>0</v>
      </c>
      <c r="S150" s="187">
        <v>0</v>
      </c>
      <c r="T150" s="188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9" t="s">
        <v>172</v>
      </c>
      <c r="AT150" s="189" t="s">
        <v>236</v>
      </c>
      <c r="AU150" s="189" t="s">
        <v>79</v>
      </c>
      <c r="AY150" s="15" t="s">
        <v>129</v>
      </c>
      <c r="BE150" s="190">
        <f>IF(N150="základná",J150,0)</f>
        <v>0</v>
      </c>
      <c r="BF150" s="190">
        <f>IF(N150="znížená",J150,0)</f>
        <v>0</v>
      </c>
      <c r="BG150" s="190">
        <f>IF(N150="zákl. prenesená",J150,0)</f>
        <v>0</v>
      </c>
      <c r="BH150" s="190">
        <f>IF(N150="zníž. prenesená",J150,0)</f>
        <v>0</v>
      </c>
      <c r="BI150" s="190">
        <f>IF(N150="nulová",J150,0)</f>
        <v>0</v>
      </c>
      <c r="BJ150" s="15" t="s">
        <v>136</v>
      </c>
      <c r="BK150" s="190">
        <f>ROUND(I150*H150,2)</f>
        <v>0</v>
      </c>
      <c r="BL150" s="15" t="s">
        <v>135</v>
      </c>
      <c r="BM150" s="189" t="s">
        <v>822</v>
      </c>
    </row>
    <row r="151" s="12" customFormat="1" ht="25.92" customHeight="1">
      <c r="A151" s="12"/>
      <c r="B151" s="163"/>
      <c r="C151" s="12"/>
      <c r="D151" s="164" t="s">
        <v>71</v>
      </c>
      <c r="E151" s="165" t="s">
        <v>823</v>
      </c>
      <c r="F151" s="165" t="s">
        <v>824</v>
      </c>
      <c r="G151" s="12"/>
      <c r="H151" s="12"/>
      <c r="I151" s="166"/>
      <c r="J151" s="167">
        <f>BK151</f>
        <v>0</v>
      </c>
      <c r="K151" s="12"/>
      <c r="L151" s="163"/>
      <c r="M151" s="168"/>
      <c r="N151" s="169"/>
      <c r="O151" s="169"/>
      <c r="P151" s="170">
        <f>SUM(P152:P170)</f>
        <v>0</v>
      </c>
      <c r="Q151" s="169"/>
      <c r="R151" s="170">
        <f>SUM(R152:R170)</f>
        <v>0</v>
      </c>
      <c r="S151" s="169"/>
      <c r="T151" s="171">
        <f>SUM(T152:T170)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164" t="s">
        <v>79</v>
      </c>
      <c r="AT151" s="172" t="s">
        <v>71</v>
      </c>
      <c r="AU151" s="172" t="s">
        <v>13</v>
      </c>
      <c r="AY151" s="164" t="s">
        <v>129</v>
      </c>
      <c r="BK151" s="173">
        <f>SUM(BK152:BK170)</f>
        <v>0</v>
      </c>
    </row>
    <row r="152" s="2" customFormat="1" ht="37.8" customHeight="1">
      <c r="A152" s="34"/>
      <c r="B152" s="176"/>
      <c r="C152" s="191" t="s">
        <v>825</v>
      </c>
      <c r="D152" s="191" t="s">
        <v>236</v>
      </c>
      <c r="E152" s="192" t="s">
        <v>826</v>
      </c>
      <c r="F152" s="193" t="s">
        <v>827</v>
      </c>
      <c r="G152" s="194" t="s">
        <v>153</v>
      </c>
      <c r="H152" s="195">
        <v>1</v>
      </c>
      <c r="I152" s="196"/>
      <c r="J152" s="197">
        <f>ROUND(I152*H152,2)</f>
        <v>0</v>
      </c>
      <c r="K152" s="198"/>
      <c r="L152" s="199"/>
      <c r="M152" s="200" t="s">
        <v>1</v>
      </c>
      <c r="N152" s="201" t="s">
        <v>38</v>
      </c>
      <c r="O152" s="78"/>
      <c r="P152" s="187">
        <f>O152*H152</f>
        <v>0</v>
      </c>
      <c r="Q152" s="187">
        <v>0</v>
      </c>
      <c r="R152" s="187">
        <f>Q152*H152</f>
        <v>0</v>
      </c>
      <c r="S152" s="187">
        <v>0</v>
      </c>
      <c r="T152" s="18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9" t="s">
        <v>172</v>
      </c>
      <c r="AT152" s="189" t="s">
        <v>236</v>
      </c>
      <c r="AU152" s="189" t="s">
        <v>79</v>
      </c>
      <c r="AY152" s="15" t="s">
        <v>129</v>
      </c>
      <c r="BE152" s="190">
        <f>IF(N152="základná",J152,0)</f>
        <v>0</v>
      </c>
      <c r="BF152" s="190">
        <f>IF(N152="znížená",J152,0)</f>
        <v>0</v>
      </c>
      <c r="BG152" s="190">
        <f>IF(N152="zákl. prenesená",J152,0)</f>
        <v>0</v>
      </c>
      <c r="BH152" s="190">
        <f>IF(N152="zníž. prenesená",J152,0)</f>
        <v>0</v>
      </c>
      <c r="BI152" s="190">
        <f>IF(N152="nulová",J152,0)</f>
        <v>0</v>
      </c>
      <c r="BJ152" s="15" t="s">
        <v>136</v>
      </c>
      <c r="BK152" s="190">
        <f>ROUND(I152*H152,2)</f>
        <v>0</v>
      </c>
      <c r="BL152" s="15" t="s">
        <v>135</v>
      </c>
      <c r="BM152" s="189" t="s">
        <v>828</v>
      </c>
    </row>
    <row r="153" s="2" customFormat="1" ht="16.5" customHeight="1">
      <c r="A153" s="34"/>
      <c r="B153" s="176"/>
      <c r="C153" s="191" t="s">
        <v>829</v>
      </c>
      <c r="D153" s="191" t="s">
        <v>236</v>
      </c>
      <c r="E153" s="192" t="s">
        <v>795</v>
      </c>
      <c r="F153" s="193" t="s">
        <v>796</v>
      </c>
      <c r="G153" s="194" t="s">
        <v>153</v>
      </c>
      <c r="H153" s="195">
        <v>3</v>
      </c>
      <c r="I153" s="196"/>
      <c r="J153" s="197">
        <f>ROUND(I153*H153,2)</f>
        <v>0</v>
      </c>
      <c r="K153" s="198"/>
      <c r="L153" s="199"/>
      <c r="M153" s="200" t="s">
        <v>1</v>
      </c>
      <c r="N153" s="201" t="s">
        <v>38</v>
      </c>
      <c r="O153" s="78"/>
      <c r="P153" s="187">
        <f>O153*H153</f>
        <v>0</v>
      </c>
      <c r="Q153" s="187">
        <v>0</v>
      </c>
      <c r="R153" s="187">
        <f>Q153*H153</f>
        <v>0</v>
      </c>
      <c r="S153" s="187">
        <v>0</v>
      </c>
      <c r="T153" s="18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9" t="s">
        <v>172</v>
      </c>
      <c r="AT153" s="189" t="s">
        <v>236</v>
      </c>
      <c r="AU153" s="189" t="s">
        <v>79</v>
      </c>
      <c r="AY153" s="15" t="s">
        <v>129</v>
      </c>
      <c r="BE153" s="190">
        <f>IF(N153="základná",J153,0)</f>
        <v>0</v>
      </c>
      <c r="BF153" s="190">
        <f>IF(N153="znížená",J153,0)</f>
        <v>0</v>
      </c>
      <c r="BG153" s="190">
        <f>IF(N153="zákl. prenesená",J153,0)</f>
        <v>0</v>
      </c>
      <c r="BH153" s="190">
        <f>IF(N153="zníž. prenesená",J153,0)</f>
        <v>0</v>
      </c>
      <c r="BI153" s="190">
        <f>IF(N153="nulová",J153,0)</f>
        <v>0</v>
      </c>
      <c r="BJ153" s="15" t="s">
        <v>136</v>
      </c>
      <c r="BK153" s="190">
        <f>ROUND(I153*H153,2)</f>
        <v>0</v>
      </c>
      <c r="BL153" s="15" t="s">
        <v>135</v>
      </c>
      <c r="BM153" s="189" t="s">
        <v>830</v>
      </c>
    </row>
    <row r="154" s="2" customFormat="1" ht="16.5" customHeight="1">
      <c r="A154" s="34"/>
      <c r="B154" s="176"/>
      <c r="C154" s="191" t="s">
        <v>831</v>
      </c>
      <c r="D154" s="191" t="s">
        <v>236</v>
      </c>
      <c r="E154" s="192" t="s">
        <v>832</v>
      </c>
      <c r="F154" s="193" t="s">
        <v>833</v>
      </c>
      <c r="G154" s="194" t="s">
        <v>153</v>
      </c>
      <c r="H154" s="195">
        <v>1</v>
      </c>
      <c r="I154" s="196"/>
      <c r="J154" s="197">
        <f>ROUND(I154*H154,2)</f>
        <v>0</v>
      </c>
      <c r="K154" s="198"/>
      <c r="L154" s="199"/>
      <c r="M154" s="200" t="s">
        <v>1</v>
      </c>
      <c r="N154" s="201" t="s">
        <v>38</v>
      </c>
      <c r="O154" s="78"/>
      <c r="P154" s="187">
        <f>O154*H154</f>
        <v>0</v>
      </c>
      <c r="Q154" s="187">
        <v>0</v>
      </c>
      <c r="R154" s="187">
        <f>Q154*H154</f>
        <v>0</v>
      </c>
      <c r="S154" s="187">
        <v>0</v>
      </c>
      <c r="T154" s="188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9" t="s">
        <v>172</v>
      </c>
      <c r="AT154" s="189" t="s">
        <v>236</v>
      </c>
      <c r="AU154" s="189" t="s">
        <v>79</v>
      </c>
      <c r="AY154" s="15" t="s">
        <v>129</v>
      </c>
      <c r="BE154" s="190">
        <f>IF(N154="základná",J154,0)</f>
        <v>0</v>
      </c>
      <c r="BF154" s="190">
        <f>IF(N154="znížená",J154,0)</f>
        <v>0</v>
      </c>
      <c r="BG154" s="190">
        <f>IF(N154="zákl. prenesená",J154,0)</f>
        <v>0</v>
      </c>
      <c r="BH154" s="190">
        <f>IF(N154="zníž. prenesená",J154,0)</f>
        <v>0</v>
      </c>
      <c r="BI154" s="190">
        <f>IF(N154="nulová",J154,0)</f>
        <v>0</v>
      </c>
      <c r="BJ154" s="15" t="s">
        <v>136</v>
      </c>
      <c r="BK154" s="190">
        <f>ROUND(I154*H154,2)</f>
        <v>0</v>
      </c>
      <c r="BL154" s="15" t="s">
        <v>135</v>
      </c>
      <c r="BM154" s="189" t="s">
        <v>834</v>
      </c>
    </row>
    <row r="155" s="2" customFormat="1" ht="16.5" customHeight="1">
      <c r="A155" s="34"/>
      <c r="B155" s="176"/>
      <c r="C155" s="191" t="s">
        <v>835</v>
      </c>
      <c r="D155" s="191" t="s">
        <v>236</v>
      </c>
      <c r="E155" s="192" t="s">
        <v>836</v>
      </c>
      <c r="F155" s="193" t="s">
        <v>837</v>
      </c>
      <c r="G155" s="194" t="s">
        <v>153</v>
      </c>
      <c r="H155" s="195">
        <v>1</v>
      </c>
      <c r="I155" s="196"/>
      <c r="J155" s="197">
        <f>ROUND(I155*H155,2)</f>
        <v>0</v>
      </c>
      <c r="K155" s="198"/>
      <c r="L155" s="199"/>
      <c r="M155" s="200" t="s">
        <v>1</v>
      </c>
      <c r="N155" s="201" t="s">
        <v>38</v>
      </c>
      <c r="O155" s="78"/>
      <c r="P155" s="187">
        <f>O155*H155</f>
        <v>0</v>
      </c>
      <c r="Q155" s="187">
        <v>0</v>
      </c>
      <c r="R155" s="187">
        <f>Q155*H155</f>
        <v>0</v>
      </c>
      <c r="S155" s="187">
        <v>0</v>
      </c>
      <c r="T155" s="18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9" t="s">
        <v>172</v>
      </c>
      <c r="AT155" s="189" t="s">
        <v>236</v>
      </c>
      <c r="AU155" s="189" t="s">
        <v>79</v>
      </c>
      <c r="AY155" s="15" t="s">
        <v>129</v>
      </c>
      <c r="BE155" s="190">
        <f>IF(N155="základná",J155,0)</f>
        <v>0</v>
      </c>
      <c r="BF155" s="190">
        <f>IF(N155="znížená",J155,0)</f>
        <v>0</v>
      </c>
      <c r="BG155" s="190">
        <f>IF(N155="zákl. prenesená",J155,0)</f>
        <v>0</v>
      </c>
      <c r="BH155" s="190">
        <f>IF(N155="zníž. prenesená",J155,0)</f>
        <v>0</v>
      </c>
      <c r="BI155" s="190">
        <f>IF(N155="nulová",J155,0)</f>
        <v>0</v>
      </c>
      <c r="BJ155" s="15" t="s">
        <v>136</v>
      </c>
      <c r="BK155" s="190">
        <f>ROUND(I155*H155,2)</f>
        <v>0</v>
      </c>
      <c r="BL155" s="15" t="s">
        <v>135</v>
      </c>
      <c r="BM155" s="189" t="s">
        <v>838</v>
      </c>
    </row>
    <row r="156" s="2" customFormat="1" ht="16.5" customHeight="1">
      <c r="A156" s="34"/>
      <c r="B156" s="176"/>
      <c r="C156" s="191" t="s">
        <v>839</v>
      </c>
      <c r="D156" s="191" t="s">
        <v>236</v>
      </c>
      <c r="E156" s="192" t="s">
        <v>840</v>
      </c>
      <c r="F156" s="193" t="s">
        <v>841</v>
      </c>
      <c r="G156" s="194" t="s">
        <v>153</v>
      </c>
      <c r="H156" s="195">
        <v>1</v>
      </c>
      <c r="I156" s="196"/>
      <c r="J156" s="197">
        <f>ROUND(I156*H156,2)</f>
        <v>0</v>
      </c>
      <c r="K156" s="198"/>
      <c r="L156" s="199"/>
      <c r="M156" s="200" t="s">
        <v>1</v>
      </c>
      <c r="N156" s="201" t="s">
        <v>38</v>
      </c>
      <c r="O156" s="78"/>
      <c r="P156" s="187">
        <f>O156*H156</f>
        <v>0</v>
      </c>
      <c r="Q156" s="187">
        <v>0</v>
      </c>
      <c r="R156" s="187">
        <f>Q156*H156</f>
        <v>0</v>
      </c>
      <c r="S156" s="187">
        <v>0</v>
      </c>
      <c r="T156" s="188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89" t="s">
        <v>172</v>
      </c>
      <c r="AT156" s="189" t="s">
        <v>236</v>
      </c>
      <c r="AU156" s="189" t="s">
        <v>79</v>
      </c>
      <c r="AY156" s="15" t="s">
        <v>129</v>
      </c>
      <c r="BE156" s="190">
        <f>IF(N156="základná",J156,0)</f>
        <v>0</v>
      </c>
      <c r="BF156" s="190">
        <f>IF(N156="znížená",J156,0)</f>
        <v>0</v>
      </c>
      <c r="BG156" s="190">
        <f>IF(N156="zákl. prenesená",J156,0)</f>
        <v>0</v>
      </c>
      <c r="BH156" s="190">
        <f>IF(N156="zníž. prenesená",J156,0)</f>
        <v>0</v>
      </c>
      <c r="BI156" s="190">
        <f>IF(N156="nulová",J156,0)</f>
        <v>0</v>
      </c>
      <c r="BJ156" s="15" t="s">
        <v>136</v>
      </c>
      <c r="BK156" s="190">
        <f>ROUND(I156*H156,2)</f>
        <v>0</v>
      </c>
      <c r="BL156" s="15" t="s">
        <v>135</v>
      </c>
      <c r="BM156" s="189" t="s">
        <v>842</v>
      </c>
    </row>
    <row r="157" s="2" customFormat="1" ht="16.5" customHeight="1">
      <c r="A157" s="34"/>
      <c r="B157" s="176"/>
      <c r="C157" s="191" t="s">
        <v>843</v>
      </c>
      <c r="D157" s="191" t="s">
        <v>236</v>
      </c>
      <c r="E157" s="192" t="s">
        <v>844</v>
      </c>
      <c r="F157" s="193" t="s">
        <v>845</v>
      </c>
      <c r="G157" s="194" t="s">
        <v>153</v>
      </c>
      <c r="H157" s="195">
        <v>3</v>
      </c>
      <c r="I157" s="196"/>
      <c r="J157" s="197">
        <f>ROUND(I157*H157,2)</f>
        <v>0</v>
      </c>
      <c r="K157" s="198"/>
      <c r="L157" s="199"/>
      <c r="M157" s="200" t="s">
        <v>1</v>
      </c>
      <c r="N157" s="201" t="s">
        <v>38</v>
      </c>
      <c r="O157" s="78"/>
      <c r="P157" s="187">
        <f>O157*H157</f>
        <v>0</v>
      </c>
      <c r="Q157" s="187">
        <v>0</v>
      </c>
      <c r="R157" s="187">
        <f>Q157*H157</f>
        <v>0</v>
      </c>
      <c r="S157" s="187">
        <v>0</v>
      </c>
      <c r="T157" s="188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9" t="s">
        <v>172</v>
      </c>
      <c r="AT157" s="189" t="s">
        <v>236</v>
      </c>
      <c r="AU157" s="189" t="s">
        <v>79</v>
      </c>
      <c r="AY157" s="15" t="s">
        <v>129</v>
      </c>
      <c r="BE157" s="190">
        <f>IF(N157="základná",J157,0)</f>
        <v>0</v>
      </c>
      <c r="BF157" s="190">
        <f>IF(N157="znížená",J157,0)</f>
        <v>0</v>
      </c>
      <c r="BG157" s="190">
        <f>IF(N157="zákl. prenesená",J157,0)</f>
        <v>0</v>
      </c>
      <c r="BH157" s="190">
        <f>IF(N157="zníž. prenesená",J157,0)</f>
        <v>0</v>
      </c>
      <c r="BI157" s="190">
        <f>IF(N157="nulová",J157,0)</f>
        <v>0</v>
      </c>
      <c r="BJ157" s="15" t="s">
        <v>136</v>
      </c>
      <c r="BK157" s="190">
        <f>ROUND(I157*H157,2)</f>
        <v>0</v>
      </c>
      <c r="BL157" s="15" t="s">
        <v>135</v>
      </c>
      <c r="BM157" s="189" t="s">
        <v>846</v>
      </c>
    </row>
    <row r="158" s="2" customFormat="1" ht="16.5" customHeight="1">
      <c r="A158" s="34"/>
      <c r="B158" s="176"/>
      <c r="C158" s="191" t="s">
        <v>847</v>
      </c>
      <c r="D158" s="191" t="s">
        <v>236</v>
      </c>
      <c r="E158" s="192" t="s">
        <v>848</v>
      </c>
      <c r="F158" s="193" t="s">
        <v>849</v>
      </c>
      <c r="G158" s="194" t="s">
        <v>153</v>
      </c>
      <c r="H158" s="195">
        <v>1</v>
      </c>
      <c r="I158" s="196"/>
      <c r="J158" s="197">
        <f>ROUND(I158*H158,2)</f>
        <v>0</v>
      </c>
      <c r="K158" s="198"/>
      <c r="L158" s="199"/>
      <c r="M158" s="200" t="s">
        <v>1</v>
      </c>
      <c r="N158" s="201" t="s">
        <v>38</v>
      </c>
      <c r="O158" s="78"/>
      <c r="P158" s="187">
        <f>O158*H158</f>
        <v>0</v>
      </c>
      <c r="Q158" s="187">
        <v>0</v>
      </c>
      <c r="R158" s="187">
        <f>Q158*H158</f>
        <v>0</v>
      </c>
      <c r="S158" s="187">
        <v>0</v>
      </c>
      <c r="T158" s="18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9" t="s">
        <v>172</v>
      </c>
      <c r="AT158" s="189" t="s">
        <v>236</v>
      </c>
      <c r="AU158" s="189" t="s">
        <v>79</v>
      </c>
      <c r="AY158" s="15" t="s">
        <v>129</v>
      </c>
      <c r="BE158" s="190">
        <f>IF(N158="základná",J158,0)</f>
        <v>0</v>
      </c>
      <c r="BF158" s="190">
        <f>IF(N158="znížená",J158,0)</f>
        <v>0</v>
      </c>
      <c r="BG158" s="190">
        <f>IF(N158="zákl. prenesená",J158,0)</f>
        <v>0</v>
      </c>
      <c r="BH158" s="190">
        <f>IF(N158="zníž. prenesená",J158,0)</f>
        <v>0</v>
      </c>
      <c r="BI158" s="190">
        <f>IF(N158="nulová",J158,0)</f>
        <v>0</v>
      </c>
      <c r="BJ158" s="15" t="s">
        <v>136</v>
      </c>
      <c r="BK158" s="190">
        <f>ROUND(I158*H158,2)</f>
        <v>0</v>
      </c>
      <c r="BL158" s="15" t="s">
        <v>135</v>
      </c>
      <c r="BM158" s="189" t="s">
        <v>850</v>
      </c>
    </row>
    <row r="159" s="2" customFormat="1" ht="33" customHeight="1">
      <c r="A159" s="34"/>
      <c r="B159" s="176"/>
      <c r="C159" s="191" t="s">
        <v>851</v>
      </c>
      <c r="D159" s="191" t="s">
        <v>236</v>
      </c>
      <c r="E159" s="192" t="s">
        <v>852</v>
      </c>
      <c r="F159" s="193" t="s">
        <v>853</v>
      </c>
      <c r="G159" s="194" t="s">
        <v>153</v>
      </c>
      <c r="H159" s="195">
        <v>1</v>
      </c>
      <c r="I159" s="196"/>
      <c r="J159" s="197">
        <f>ROUND(I159*H159,2)</f>
        <v>0</v>
      </c>
      <c r="K159" s="198"/>
      <c r="L159" s="199"/>
      <c r="M159" s="200" t="s">
        <v>1</v>
      </c>
      <c r="N159" s="201" t="s">
        <v>38</v>
      </c>
      <c r="O159" s="78"/>
      <c r="P159" s="187">
        <f>O159*H159</f>
        <v>0</v>
      </c>
      <c r="Q159" s="187">
        <v>0</v>
      </c>
      <c r="R159" s="187">
        <f>Q159*H159</f>
        <v>0</v>
      </c>
      <c r="S159" s="187">
        <v>0</v>
      </c>
      <c r="T159" s="188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9" t="s">
        <v>172</v>
      </c>
      <c r="AT159" s="189" t="s">
        <v>236</v>
      </c>
      <c r="AU159" s="189" t="s">
        <v>79</v>
      </c>
      <c r="AY159" s="15" t="s">
        <v>129</v>
      </c>
      <c r="BE159" s="190">
        <f>IF(N159="základná",J159,0)</f>
        <v>0</v>
      </c>
      <c r="BF159" s="190">
        <f>IF(N159="znížená",J159,0)</f>
        <v>0</v>
      </c>
      <c r="BG159" s="190">
        <f>IF(N159="zákl. prenesená",J159,0)</f>
        <v>0</v>
      </c>
      <c r="BH159" s="190">
        <f>IF(N159="zníž. prenesená",J159,0)</f>
        <v>0</v>
      </c>
      <c r="BI159" s="190">
        <f>IF(N159="nulová",J159,0)</f>
        <v>0</v>
      </c>
      <c r="BJ159" s="15" t="s">
        <v>136</v>
      </c>
      <c r="BK159" s="190">
        <f>ROUND(I159*H159,2)</f>
        <v>0</v>
      </c>
      <c r="BL159" s="15" t="s">
        <v>135</v>
      </c>
      <c r="BM159" s="189" t="s">
        <v>854</v>
      </c>
    </row>
    <row r="160" s="2" customFormat="1" ht="16.5" customHeight="1">
      <c r="A160" s="34"/>
      <c r="B160" s="176"/>
      <c r="C160" s="191" t="s">
        <v>855</v>
      </c>
      <c r="D160" s="191" t="s">
        <v>236</v>
      </c>
      <c r="E160" s="192" t="s">
        <v>856</v>
      </c>
      <c r="F160" s="193" t="s">
        <v>857</v>
      </c>
      <c r="G160" s="194" t="s">
        <v>153</v>
      </c>
      <c r="H160" s="195">
        <v>1</v>
      </c>
      <c r="I160" s="196"/>
      <c r="J160" s="197">
        <f>ROUND(I160*H160,2)</f>
        <v>0</v>
      </c>
      <c r="K160" s="198"/>
      <c r="L160" s="199"/>
      <c r="M160" s="200" t="s">
        <v>1</v>
      </c>
      <c r="N160" s="201" t="s">
        <v>38</v>
      </c>
      <c r="O160" s="78"/>
      <c r="P160" s="187">
        <f>O160*H160</f>
        <v>0</v>
      </c>
      <c r="Q160" s="187">
        <v>0</v>
      </c>
      <c r="R160" s="187">
        <f>Q160*H160</f>
        <v>0</v>
      </c>
      <c r="S160" s="187">
        <v>0</v>
      </c>
      <c r="T160" s="188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9" t="s">
        <v>172</v>
      </c>
      <c r="AT160" s="189" t="s">
        <v>236</v>
      </c>
      <c r="AU160" s="189" t="s">
        <v>79</v>
      </c>
      <c r="AY160" s="15" t="s">
        <v>129</v>
      </c>
      <c r="BE160" s="190">
        <f>IF(N160="základná",J160,0)</f>
        <v>0</v>
      </c>
      <c r="BF160" s="190">
        <f>IF(N160="znížená",J160,0)</f>
        <v>0</v>
      </c>
      <c r="BG160" s="190">
        <f>IF(N160="zákl. prenesená",J160,0)</f>
        <v>0</v>
      </c>
      <c r="BH160" s="190">
        <f>IF(N160="zníž. prenesená",J160,0)</f>
        <v>0</v>
      </c>
      <c r="BI160" s="190">
        <f>IF(N160="nulová",J160,0)</f>
        <v>0</v>
      </c>
      <c r="BJ160" s="15" t="s">
        <v>136</v>
      </c>
      <c r="BK160" s="190">
        <f>ROUND(I160*H160,2)</f>
        <v>0</v>
      </c>
      <c r="BL160" s="15" t="s">
        <v>135</v>
      </c>
      <c r="BM160" s="189" t="s">
        <v>858</v>
      </c>
    </row>
    <row r="161" s="2" customFormat="1" ht="16.5" customHeight="1">
      <c r="A161" s="34"/>
      <c r="B161" s="176"/>
      <c r="C161" s="191" t="s">
        <v>859</v>
      </c>
      <c r="D161" s="191" t="s">
        <v>236</v>
      </c>
      <c r="E161" s="192" t="s">
        <v>768</v>
      </c>
      <c r="F161" s="193" t="s">
        <v>769</v>
      </c>
      <c r="G161" s="194" t="s">
        <v>153</v>
      </c>
      <c r="H161" s="195">
        <v>1</v>
      </c>
      <c r="I161" s="196"/>
      <c r="J161" s="197">
        <f>ROUND(I161*H161,2)</f>
        <v>0</v>
      </c>
      <c r="K161" s="198"/>
      <c r="L161" s="199"/>
      <c r="M161" s="200" t="s">
        <v>1</v>
      </c>
      <c r="N161" s="201" t="s">
        <v>38</v>
      </c>
      <c r="O161" s="78"/>
      <c r="P161" s="187">
        <f>O161*H161</f>
        <v>0</v>
      </c>
      <c r="Q161" s="187">
        <v>0</v>
      </c>
      <c r="R161" s="187">
        <f>Q161*H161</f>
        <v>0</v>
      </c>
      <c r="S161" s="187">
        <v>0</v>
      </c>
      <c r="T161" s="18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9" t="s">
        <v>172</v>
      </c>
      <c r="AT161" s="189" t="s">
        <v>236</v>
      </c>
      <c r="AU161" s="189" t="s">
        <v>79</v>
      </c>
      <c r="AY161" s="15" t="s">
        <v>129</v>
      </c>
      <c r="BE161" s="190">
        <f>IF(N161="základná",J161,0)</f>
        <v>0</v>
      </c>
      <c r="BF161" s="190">
        <f>IF(N161="znížená",J161,0)</f>
        <v>0</v>
      </c>
      <c r="BG161" s="190">
        <f>IF(N161="zákl. prenesená",J161,0)</f>
        <v>0</v>
      </c>
      <c r="BH161" s="190">
        <f>IF(N161="zníž. prenesená",J161,0)</f>
        <v>0</v>
      </c>
      <c r="BI161" s="190">
        <f>IF(N161="nulová",J161,0)</f>
        <v>0</v>
      </c>
      <c r="BJ161" s="15" t="s">
        <v>136</v>
      </c>
      <c r="BK161" s="190">
        <f>ROUND(I161*H161,2)</f>
        <v>0</v>
      </c>
      <c r="BL161" s="15" t="s">
        <v>135</v>
      </c>
      <c r="BM161" s="189" t="s">
        <v>860</v>
      </c>
    </row>
    <row r="162" s="2" customFormat="1" ht="16.5" customHeight="1">
      <c r="A162" s="34"/>
      <c r="B162" s="176"/>
      <c r="C162" s="191" t="s">
        <v>861</v>
      </c>
      <c r="D162" s="191" t="s">
        <v>236</v>
      </c>
      <c r="E162" s="192" t="s">
        <v>862</v>
      </c>
      <c r="F162" s="193" t="s">
        <v>863</v>
      </c>
      <c r="G162" s="194" t="s">
        <v>153</v>
      </c>
      <c r="H162" s="195">
        <v>4</v>
      </c>
      <c r="I162" s="196"/>
      <c r="J162" s="197">
        <f>ROUND(I162*H162,2)</f>
        <v>0</v>
      </c>
      <c r="K162" s="198"/>
      <c r="L162" s="199"/>
      <c r="M162" s="200" t="s">
        <v>1</v>
      </c>
      <c r="N162" s="201" t="s">
        <v>38</v>
      </c>
      <c r="O162" s="78"/>
      <c r="P162" s="187">
        <f>O162*H162</f>
        <v>0</v>
      </c>
      <c r="Q162" s="187">
        <v>0</v>
      </c>
      <c r="R162" s="187">
        <f>Q162*H162</f>
        <v>0</v>
      </c>
      <c r="S162" s="187">
        <v>0</v>
      </c>
      <c r="T162" s="188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89" t="s">
        <v>172</v>
      </c>
      <c r="AT162" s="189" t="s">
        <v>236</v>
      </c>
      <c r="AU162" s="189" t="s">
        <v>79</v>
      </c>
      <c r="AY162" s="15" t="s">
        <v>129</v>
      </c>
      <c r="BE162" s="190">
        <f>IF(N162="základná",J162,0)</f>
        <v>0</v>
      </c>
      <c r="BF162" s="190">
        <f>IF(N162="znížená",J162,0)</f>
        <v>0</v>
      </c>
      <c r="BG162" s="190">
        <f>IF(N162="zákl. prenesená",J162,0)</f>
        <v>0</v>
      </c>
      <c r="BH162" s="190">
        <f>IF(N162="zníž. prenesená",J162,0)</f>
        <v>0</v>
      </c>
      <c r="BI162" s="190">
        <f>IF(N162="nulová",J162,0)</f>
        <v>0</v>
      </c>
      <c r="BJ162" s="15" t="s">
        <v>136</v>
      </c>
      <c r="BK162" s="190">
        <f>ROUND(I162*H162,2)</f>
        <v>0</v>
      </c>
      <c r="BL162" s="15" t="s">
        <v>135</v>
      </c>
      <c r="BM162" s="189" t="s">
        <v>864</v>
      </c>
    </row>
    <row r="163" s="2" customFormat="1" ht="16.5" customHeight="1">
      <c r="A163" s="34"/>
      <c r="B163" s="176"/>
      <c r="C163" s="191" t="s">
        <v>865</v>
      </c>
      <c r="D163" s="191" t="s">
        <v>236</v>
      </c>
      <c r="E163" s="192" t="s">
        <v>866</v>
      </c>
      <c r="F163" s="193" t="s">
        <v>867</v>
      </c>
      <c r="G163" s="194" t="s">
        <v>153</v>
      </c>
      <c r="H163" s="195">
        <v>1</v>
      </c>
      <c r="I163" s="196"/>
      <c r="J163" s="197">
        <f>ROUND(I163*H163,2)</f>
        <v>0</v>
      </c>
      <c r="K163" s="198"/>
      <c r="L163" s="199"/>
      <c r="M163" s="200" t="s">
        <v>1</v>
      </c>
      <c r="N163" s="201" t="s">
        <v>38</v>
      </c>
      <c r="O163" s="78"/>
      <c r="P163" s="187">
        <f>O163*H163</f>
        <v>0</v>
      </c>
      <c r="Q163" s="187">
        <v>0</v>
      </c>
      <c r="R163" s="187">
        <f>Q163*H163</f>
        <v>0</v>
      </c>
      <c r="S163" s="187">
        <v>0</v>
      </c>
      <c r="T163" s="188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9" t="s">
        <v>172</v>
      </c>
      <c r="AT163" s="189" t="s">
        <v>236</v>
      </c>
      <c r="AU163" s="189" t="s">
        <v>79</v>
      </c>
      <c r="AY163" s="15" t="s">
        <v>129</v>
      </c>
      <c r="BE163" s="190">
        <f>IF(N163="základná",J163,0)</f>
        <v>0</v>
      </c>
      <c r="BF163" s="190">
        <f>IF(N163="znížená",J163,0)</f>
        <v>0</v>
      </c>
      <c r="BG163" s="190">
        <f>IF(N163="zákl. prenesená",J163,0)</f>
        <v>0</v>
      </c>
      <c r="BH163" s="190">
        <f>IF(N163="zníž. prenesená",J163,0)</f>
        <v>0</v>
      </c>
      <c r="BI163" s="190">
        <f>IF(N163="nulová",J163,0)</f>
        <v>0</v>
      </c>
      <c r="BJ163" s="15" t="s">
        <v>136</v>
      </c>
      <c r="BK163" s="190">
        <f>ROUND(I163*H163,2)</f>
        <v>0</v>
      </c>
      <c r="BL163" s="15" t="s">
        <v>135</v>
      </c>
      <c r="BM163" s="189" t="s">
        <v>868</v>
      </c>
    </row>
    <row r="164" s="2" customFormat="1" ht="16.5" customHeight="1">
      <c r="A164" s="34"/>
      <c r="B164" s="176"/>
      <c r="C164" s="191" t="s">
        <v>869</v>
      </c>
      <c r="D164" s="191" t="s">
        <v>236</v>
      </c>
      <c r="E164" s="192" t="s">
        <v>870</v>
      </c>
      <c r="F164" s="193" t="s">
        <v>871</v>
      </c>
      <c r="G164" s="194" t="s">
        <v>153</v>
      </c>
      <c r="H164" s="195">
        <v>1</v>
      </c>
      <c r="I164" s="196"/>
      <c r="J164" s="197">
        <f>ROUND(I164*H164,2)</f>
        <v>0</v>
      </c>
      <c r="K164" s="198"/>
      <c r="L164" s="199"/>
      <c r="M164" s="200" t="s">
        <v>1</v>
      </c>
      <c r="N164" s="201" t="s">
        <v>38</v>
      </c>
      <c r="O164" s="78"/>
      <c r="P164" s="187">
        <f>O164*H164</f>
        <v>0</v>
      </c>
      <c r="Q164" s="187">
        <v>0</v>
      </c>
      <c r="R164" s="187">
        <f>Q164*H164</f>
        <v>0</v>
      </c>
      <c r="S164" s="187">
        <v>0</v>
      </c>
      <c r="T164" s="18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89" t="s">
        <v>172</v>
      </c>
      <c r="AT164" s="189" t="s">
        <v>236</v>
      </c>
      <c r="AU164" s="189" t="s">
        <v>79</v>
      </c>
      <c r="AY164" s="15" t="s">
        <v>129</v>
      </c>
      <c r="BE164" s="190">
        <f>IF(N164="základná",J164,0)</f>
        <v>0</v>
      </c>
      <c r="BF164" s="190">
        <f>IF(N164="znížená",J164,0)</f>
        <v>0</v>
      </c>
      <c r="BG164" s="190">
        <f>IF(N164="zákl. prenesená",J164,0)</f>
        <v>0</v>
      </c>
      <c r="BH164" s="190">
        <f>IF(N164="zníž. prenesená",J164,0)</f>
        <v>0</v>
      </c>
      <c r="BI164" s="190">
        <f>IF(N164="nulová",J164,0)</f>
        <v>0</v>
      </c>
      <c r="BJ164" s="15" t="s">
        <v>136</v>
      </c>
      <c r="BK164" s="190">
        <f>ROUND(I164*H164,2)</f>
        <v>0</v>
      </c>
      <c r="BL164" s="15" t="s">
        <v>135</v>
      </c>
      <c r="BM164" s="189" t="s">
        <v>872</v>
      </c>
    </row>
    <row r="165" s="2" customFormat="1" ht="16.5" customHeight="1">
      <c r="A165" s="34"/>
      <c r="B165" s="176"/>
      <c r="C165" s="191" t="s">
        <v>873</v>
      </c>
      <c r="D165" s="191" t="s">
        <v>236</v>
      </c>
      <c r="E165" s="192" t="s">
        <v>874</v>
      </c>
      <c r="F165" s="193" t="s">
        <v>875</v>
      </c>
      <c r="G165" s="194" t="s">
        <v>153</v>
      </c>
      <c r="H165" s="195">
        <v>9</v>
      </c>
      <c r="I165" s="196"/>
      <c r="J165" s="197">
        <f>ROUND(I165*H165,2)</f>
        <v>0</v>
      </c>
      <c r="K165" s="198"/>
      <c r="L165" s="199"/>
      <c r="M165" s="200" t="s">
        <v>1</v>
      </c>
      <c r="N165" s="201" t="s">
        <v>38</v>
      </c>
      <c r="O165" s="78"/>
      <c r="P165" s="187">
        <f>O165*H165</f>
        <v>0</v>
      </c>
      <c r="Q165" s="187">
        <v>0</v>
      </c>
      <c r="R165" s="187">
        <f>Q165*H165</f>
        <v>0</v>
      </c>
      <c r="S165" s="187">
        <v>0</v>
      </c>
      <c r="T165" s="188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89" t="s">
        <v>172</v>
      </c>
      <c r="AT165" s="189" t="s">
        <v>236</v>
      </c>
      <c r="AU165" s="189" t="s">
        <v>79</v>
      </c>
      <c r="AY165" s="15" t="s">
        <v>129</v>
      </c>
      <c r="BE165" s="190">
        <f>IF(N165="základná",J165,0)</f>
        <v>0</v>
      </c>
      <c r="BF165" s="190">
        <f>IF(N165="znížená",J165,0)</f>
        <v>0</v>
      </c>
      <c r="BG165" s="190">
        <f>IF(N165="zákl. prenesená",J165,0)</f>
        <v>0</v>
      </c>
      <c r="BH165" s="190">
        <f>IF(N165="zníž. prenesená",J165,0)</f>
        <v>0</v>
      </c>
      <c r="BI165" s="190">
        <f>IF(N165="nulová",J165,0)</f>
        <v>0</v>
      </c>
      <c r="BJ165" s="15" t="s">
        <v>136</v>
      </c>
      <c r="BK165" s="190">
        <f>ROUND(I165*H165,2)</f>
        <v>0</v>
      </c>
      <c r="BL165" s="15" t="s">
        <v>135</v>
      </c>
      <c r="BM165" s="189" t="s">
        <v>876</v>
      </c>
    </row>
    <row r="166" s="2" customFormat="1" ht="16.5" customHeight="1">
      <c r="A166" s="34"/>
      <c r="B166" s="176"/>
      <c r="C166" s="191" t="s">
        <v>877</v>
      </c>
      <c r="D166" s="191" t="s">
        <v>236</v>
      </c>
      <c r="E166" s="192" t="s">
        <v>878</v>
      </c>
      <c r="F166" s="193" t="s">
        <v>808</v>
      </c>
      <c r="G166" s="194" t="s">
        <v>809</v>
      </c>
      <c r="H166" s="195">
        <v>1</v>
      </c>
      <c r="I166" s="196"/>
      <c r="J166" s="197">
        <f>ROUND(I166*H166,2)</f>
        <v>0</v>
      </c>
      <c r="K166" s="198"/>
      <c r="L166" s="199"/>
      <c r="M166" s="200" t="s">
        <v>1</v>
      </c>
      <c r="N166" s="201" t="s">
        <v>38</v>
      </c>
      <c r="O166" s="78"/>
      <c r="P166" s="187">
        <f>O166*H166</f>
        <v>0</v>
      </c>
      <c r="Q166" s="187">
        <v>0</v>
      </c>
      <c r="R166" s="187">
        <f>Q166*H166</f>
        <v>0</v>
      </c>
      <c r="S166" s="187">
        <v>0</v>
      </c>
      <c r="T166" s="188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9" t="s">
        <v>172</v>
      </c>
      <c r="AT166" s="189" t="s">
        <v>236</v>
      </c>
      <c r="AU166" s="189" t="s">
        <v>79</v>
      </c>
      <c r="AY166" s="15" t="s">
        <v>129</v>
      </c>
      <c r="BE166" s="190">
        <f>IF(N166="základná",J166,0)</f>
        <v>0</v>
      </c>
      <c r="BF166" s="190">
        <f>IF(N166="znížená",J166,0)</f>
        <v>0</v>
      </c>
      <c r="BG166" s="190">
        <f>IF(N166="zákl. prenesená",J166,0)</f>
        <v>0</v>
      </c>
      <c r="BH166" s="190">
        <f>IF(N166="zníž. prenesená",J166,0)</f>
        <v>0</v>
      </c>
      <c r="BI166" s="190">
        <f>IF(N166="nulová",J166,0)</f>
        <v>0</v>
      </c>
      <c r="BJ166" s="15" t="s">
        <v>136</v>
      </c>
      <c r="BK166" s="190">
        <f>ROUND(I166*H166,2)</f>
        <v>0</v>
      </c>
      <c r="BL166" s="15" t="s">
        <v>135</v>
      </c>
      <c r="BM166" s="189" t="s">
        <v>879</v>
      </c>
    </row>
    <row r="167" s="2" customFormat="1" ht="21.75" customHeight="1">
      <c r="A167" s="34"/>
      <c r="B167" s="176"/>
      <c r="C167" s="191" t="s">
        <v>880</v>
      </c>
      <c r="D167" s="191" t="s">
        <v>236</v>
      </c>
      <c r="E167" s="192" t="s">
        <v>881</v>
      </c>
      <c r="F167" s="193" t="s">
        <v>813</v>
      </c>
      <c r="G167" s="194" t="s">
        <v>809</v>
      </c>
      <c r="H167" s="195">
        <v>1</v>
      </c>
      <c r="I167" s="196"/>
      <c r="J167" s="197">
        <f>ROUND(I167*H167,2)</f>
        <v>0</v>
      </c>
      <c r="K167" s="198"/>
      <c r="L167" s="199"/>
      <c r="M167" s="200" t="s">
        <v>1</v>
      </c>
      <c r="N167" s="201" t="s">
        <v>38</v>
      </c>
      <c r="O167" s="78"/>
      <c r="P167" s="187">
        <f>O167*H167</f>
        <v>0</v>
      </c>
      <c r="Q167" s="187">
        <v>0</v>
      </c>
      <c r="R167" s="187">
        <f>Q167*H167</f>
        <v>0</v>
      </c>
      <c r="S167" s="187">
        <v>0</v>
      </c>
      <c r="T167" s="188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9" t="s">
        <v>172</v>
      </c>
      <c r="AT167" s="189" t="s">
        <v>236</v>
      </c>
      <c r="AU167" s="189" t="s">
        <v>79</v>
      </c>
      <c r="AY167" s="15" t="s">
        <v>129</v>
      </c>
      <c r="BE167" s="190">
        <f>IF(N167="základná",J167,0)</f>
        <v>0</v>
      </c>
      <c r="BF167" s="190">
        <f>IF(N167="znížená",J167,0)</f>
        <v>0</v>
      </c>
      <c r="BG167" s="190">
        <f>IF(N167="zákl. prenesená",J167,0)</f>
        <v>0</v>
      </c>
      <c r="BH167" s="190">
        <f>IF(N167="zníž. prenesená",J167,0)</f>
        <v>0</v>
      </c>
      <c r="BI167" s="190">
        <f>IF(N167="nulová",J167,0)</f>
        <v>0</v>
      </c>
      <c r="BJ167" s="15" t="s">
        <v>136</v>
      </c>
      <c r="BK167" s="190">
        <f>ROUND(I167*H167,2)</f>
        <v>0</v>
      </c>
      <c r="BL167" s="15" t="s">
        <v>135</v>
      </c>
      <c r="BM167" s="189" t="s">
        <v>882</v>
      </c>
    </row>
    <row r="168" s="2" customFormat="1" ht="16.5" customHeight="1">
      <c r="A168" s="34"/>
      <c r="B168" s="176"/>
      <c r="C168" s="177" t="s">
        <v>317</v>
      </c>
      <c r="D168" s="177" t="s">
        <v>131</v>
      </c>
      <c r="E168" s="178" t="s">
        <v>883</v>
      </c>
      <c r="F168" s="179" t="s">
        <v>884</v>
      </c>
      <c r="G168" s="180" t="s">
        <v>165</v>
      </c>
      <c r="H168" s="181">
        <v>24</v>
      </c>
      <c r="I168" s="182"/>
      <c r="J168" s="183">
        <f>ROUND(I168*H168,2)</f>
        <v>0</v>
      </c>
      <c r="K168" s="184"/>
      <c r="L168" s="35"/>
      <c r="M168" s="185" t="s">
        <v>1</v>
      </c>
      <c r="N168" s="186" t="s">
        <v>38</v>
      </c>
      <c r="O168" s="78"/>
      <c r="P168" s="187">
        <f>O168*H168</f>
        <v>0</v>
      </c>
      <c r="Q168" s="187">
        <v>0</v>
      </c>
      <c r="R168" s="187">
        <f>Q168*H168</f>
        <v>0</v>
      </c>
      <c r="S168" s="187">
        <v>0</v>
      </c>
      <c r="T168" s="18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9" t="s">
        <v>135</v>
      </c>
      <c r="AT168" s="189" t="s">
        <v>131</v>
      </c>
      <c r="AU168" s="189" t="s">
        <v>79</v>
      </c>
      <c r="AY168" s="15" t="s">
        <v>129</v>
      </c>
      <c r="BE168" s="190">
        <f>IF(N168="základná",J168,0)</f>
        <v>0</v>
      </c>
      <c r="BF168" s="190">
        <f>IF(N168="znížená",J168,0)</f>
        <v>0</v>
      </c>
      <c r="BG168" s="190">
        <f>IF(N168="zákl. prenesená",J168,0)</f>
        <v>0</v>
      </c>
      <c r="BH168" s="190">
        <f>IF(N168="zníž. prenesená",J168,0)</f>
        <v>0</v>
      </c>
      <c r="BI168" s="190">
        <f>IF(N168="nulová",J168,0)</f>
        <v>0</v>
      </c>
      <c r="BJ168" s="15" t="s">
        <v>136</v>
      </c>
      <c r="BK168" s="190">
        <f>ROUND(I168*H168,2)</f>
        <v>0</v>
      </c>
      <c r="BL168" s="15" t="s">
        <v>135</v>
      </c>
      <c r="BM168" s="189" t="s">
        <v>885</v>
      </c>
    </row>
    <row r="169" s="2" customFormat="1" ht="16.5" customHeight="1">
      <c r="A169" s="34"/>
      <c r="B169" s="176"/>
      <c r="C169" s="191" t="s">
        <v>886</v>
      </c>
      <c r="D169" s="191" t="s">
        <v>236</v>
      </c>
      <c r="E169" s="192" t="s">
        <v>887</v>
      </c>
      <c r="F169" s="193" t="s">
        <v>888</v>
      </c>
      <c r="G169" s="194" t="s">
        <v>809</v>
      </c>
      <c r="H169" s="195">
        <v>1</v>
      </c>
      <c r="I169" s="196"/>
      <c r="J169" s="197">
        <f>ROUND(I169*H169,2)</f>
        <v>0</v>
      </c>
      <c r="K169" s="198"/>
      <c r="L169" s="199"/>
      <c r="M169" s="200" t="s">
        <v>1</v>
      </c>
      <c r="N169" s="201" t="s">
        <v>38</v>
      </c>
      <c r="O169" s="78"/>
      <c r="P169" s="187">
        <f>O169*H169</f>
        <v>0</v>
      </c>
      <c r="Q169" s="187">
        <v>0</v>
      </c>
      <c r="R169" s="187">
        <f>Q169*H169</f>
        <v>0</v>
      </c>
      <c r="S169" s="187">
        <v>0</v>
      </c>
      <c r="T169" s="188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9" t="s">
        <v>172</v>
      </c>
      <c r="AT169" s="189" t="s">
        <v>236</v>
      </c>
      <c r="AU169" s="189" t="s">
        <v>79</v>
      </c>
      <c r="AY169" s="15" t="s">
        <v>129</v>
      </c>
      <c r="BE169" s="190">
        <f>IF(N169="základná",J169,0)</f>
        <v>0</v>
      </c>
      <c r="BF169" s="190">
        <f>IF(N169="znížená",J169,0)</f>
        <v>0</v>
      </c>
      <c r="BG169" s="190">
        <f>IF(N169="zákl. prenesená",J169,0)</f>
        <v>0</v>
      </c>
      <c r="BH169" s="190">
        <f>IF(N169="zníž. prenesená",J169,0)</f>
        <v>0</v>
      </c>
      <c r="BI169" s="190">
        <f>IF(N169="nulová",J169,0)</f>
        <v>0</v>
      </c>
      <c r="BJ169" s="15" t="s">
        <v>136</v>
      </c>
      <c r="BK169" s="190">
        <f>ROUND(I169*H169,2)</f>
        <v>0</v>
      </c>
      <c r="BL169" s="15" t="s">
        <v>135</v>
      </c>
      <c r="BM169" s="189" t="s">
        <v>889</v>
      </c>
    </row>
    <row r="170" s="2" customFormat="1" ht="16.5" customHeight="1">
      <c r="A170" s="34"/>
      <c r="B170" s="176"/>
      <c r="C170" s="177" t="s">
        <v>890</v>
      </c>
      <c r="D170" s="177" t="s">
        <v>131</v>
      </c>
      <c r="E170" s="178" t="s">
        <v>891</v>
      </c>
      <c r="F170" s="179" t="s">
        <v>892</v>
      </c>
      <c r="G170" s="180" t="s">
        <v>165</v>
      </c>
      <c r="H170" s="181">
        <v>4</v>
      </c>
      <c r="I170" s="182"/>
      <c r="J170" s="183">
        <f>ROUND(I170*H170,2)</f>
        <v>0</v>
      </c>
      <c r="K170" s="184"/>
      <c r="L170" s="35"/>
      <c r="M170" s="185" t="s">
        <v>1</v>
      </c>
      <c r="N170" s="186" t="s">
        <v>38</v>
      </c>
      <c r="O170" s="78"/>
      <c r="P170" s="187">
        <f>O170*H170</f>
        <v>0</v>
      </c>
      <c r="Q170" s="187">
        <v>0</v>
      </c>
      <c r="R170" s="187">
        <f>Q170*H170</f>
        <v>0</v>
      </c>
      <c r="S170" s="187">
        <v>0</v>
      </c>
      <c r="T170" s="188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9" t="s">
        <v>135</v>
      </c>
      <c r="AT170" s="189" t="s">
        <v>131</v>
      </c>
      <c r="AU170" s="189" t="s">
        <v>79</v>
      </c>
      <c r="AY170" s="15" t="s">
        <v>129</v>
      </c>
      <c r="BE170" s="190">
        <f>IF(N170="základná",J170,0)</f>
        <v>0</v>
      </c>
      <c r="BF170" s="190">
        <f>IF(N170="znížená",J170,0)</f>
        <v>0</v>
      </c>
      <c r="BG170" s="190">
        <f>IF(N170="zákl. prenesená",J170,0)</f>
        <v>0</v>
      </c>
      <c r="BH170" s="190">
        <f>IF(N170="zníž. prenesená",J170,0)</f>
        <v>0</v>
      </c>
      <c r="BI170" s="190">
        <f>IF(N170="nulová",J170,0)</f>
        <v>0</v>
      </c>
      <c r="BJ170" s="15" t="s">
        <v>136</v>
      </c>
      <c r="BK170" s="190">
        <f>ROUND(I170*H170,2)</f>
        <v>0</v>
      </c>
      <c r="BL170" s="15" t="s">
        <v>135</v>
      </c>
      <c r="BM170" s="189" t="s">
        <v>893</v>
      </c>
    </row>
    <row r="171" s="12" customFormat="1" ht="25.92" customHeight="1">
      <c r="A171" s="12"/>
      <c r="B171" s="163"/>
      <c r="C171" s="12"/>
      <c r="D171" s="164" t="s">
        <v>71</v>
      </c>
      <c r="E171" s="165" t="s">
        <v>894</v>
      </c>
      <c r="F171" s="165" t="s">
        <v>895</v>
      </c>
      <c r="G171" s="12"/>
      <c r="H171" s="12"/>
      <c r="I171" s="166"/>
      <c r="J171" s="167">
        <f>BK171</f>
        <v>0</v>
      </c>
      <c r="K171" s="12"/>
      <c r="L171" s="163"/>
      <c r="M171" s="168"/>
      <c r="N171" s="169"/>
      <c r="O171" s="169"/>
      <c r="P171" s="170">
        <f>SUM(P172:P182)</f>
        <v>0</v>
      </c>
      <c r="Q171" s="169"/>
      <c r="R171" s="170">
        <f>SUM(R172:R182)</f>
        <v>0</v>
      </c>
      <c r="S171" s="169"/>
      <c r="T171" s="171">
        <f>SUM(T172:T182)</f>
        <v>0</v>
      </c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R171" s="164" t="s">
        <v>79</v>
      </c>
      <c r="AT171" s="172" t="s">
        <v>71</v>
      </c>
      <c r="AU171" s="172" t="s">
        <v>13</v>
      </c>
      <c r="AY171" s="164" t="s">
        <v>129</v>
      </c>
      <c r="BK171" s="173">
        <f>SUM(BK172:BK182)</f>
        <v>0</v>
      </c>
    </row>
    <row r="172" s="2" customFormat="1" ht="37.8" customHeight="1">
      <c r="A172" s="34"/>
      <c r="B172" s="176"/>
      <c r="C172" s="191" t="s">
        <v>896</v>
      </c>
      <c r="D172" s="191" t="s">
        <v>236</v>
      </c>
      <c r="E172" s="192" t="s">
        <v>897</v>
      </c>
      <c r="F172" s="193" t="s">
        <v>898</v>
      </c>
      <c r="G172" s="194" t="s">
        <v>153</v>
      </c>
      <c r="H172" s="195">
        <v>1</v>
      </c>
      <c r="I172" s="196"/>
      <c r="J172" s="197">
        <f>ROUND(I172*H172,2)</f>
        <v>0</v>
      </c>
      <c r="K172" s="198"/>
      <c r="L172" s="199"/>
      <c r="M172" s="200" t="s">
        <v>1</v>
      </c>
      <c r="N172" s="201" t="s">
        <v>38</v>
      </c>
      <c r="O172" s="78"/>
      <c r="P172" s="187">
        <f>O172*H172</f>
        <v>0</v>
      </c>
      <c r="Q172" s="187">
        <v>0</v>
      </c>
      <c r="R172" s="187">
        <f>Q172*H172</f>
        <v>0</v>
      </c>
      <c r="S172" s="187">
        <v>0</v>
      </c>
      <c r="T172" s="188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9" t="s">
        <v>172</v>
      </c>
      <c r="AT172" s="189" t="s">
        <v>236</v>
      </c>
      <c r="AU172" s="189" t="s">
        <v>79</v>
      </c>
      <c r="AY172" s="15" t="s">
        <v>129</v>
      </c>
      <c r="BE172" s="190">
        <f>IF(N172="základná",J172,0)</f>
        <v>0</v>
      </c>
      <c r="BF172" s="190">
        <f>IF(N172="znížená",J172,0)</f>
        <v>0</v>
      </c>
      <c r="BG172" s="190">
        <f>IF(N172="zákl. prenesená",J172,0)</f>
        <v>0</v>
      </c>
      <c r="BH172" s="190">
        <f>IF(N172="zníž. prenesená",J172,0)</f>
        <v>0</v>
      </c>
      <c r="BI172" s="190">
        <f>IF(N172="nulová",J172,0)</f>
        <v>0</v>
      </c>
      <c r="BJ172" s="15" t="s">
        <v>136</v>
      </c>
      <c r="BK172" s="190">
        <f>ROUND(I172*H172,2)</f>
        <v>0</v>
      </c>
      <c r="BL172" s="15" t="s">
        <v>135</v>
      </c>
      <c r="BM172" s="189" t="s">
        <v>899</v>
      </c>
    </row>
    <row r="173" s="2" customFormat="1" ht="21.75" customHeight="1">
      <c r="A173" s="34"/>
      <c r="B173" s="176"/>
      <c r="C173" s="191" t="s">
        <v>900</v>
      </c>
      <c r="D173" s="191" t="s">
        <v>236</v>
      </c>
      <c r="E173" s="192" t="s">
        <v>901</v>
      </c>
      <c r="F173" s="193" t="s">
        <v>902</v>
      </c>
      <c r="G173" s="194" t="s">
        <v>153</v>
      </c>
      <c r="H173" s="195">
        <v>6</v>
      </c>
      <c r="I173" s="196"/>
      <c r="J173" s="197">
        <f>ROUND(I173*H173,2)</f>
        <v>0</v>
      </c>
      <c r="K173" s="198"/>
      <c r="L173" s="199"/>
      <c r="M173" s="200" t="s">
        <v>1</v>
      </c>
      <c r="N173" s="201" t="s">
        <v>38</v>
      </c>
      <c r="O173" s="78"/>
      <c r="P173" s="187">
        <f>O173*H173</f>
        <v>0</v>
      </c>
      <c r="Q173" s="187">
        <v>0</v>
      </c>
      <c r="R173" s="187">
        <f>Q173*H173</f>
        <v>0</v>
      </c>
      <c r="S173" s="187">
        <v>0</v>
      </c>
      <c r="T173" s="188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9" t="s">
        <v>172</v>
      </c>
      <c r="AT173" s="189" t="s">
        <v>236</v>
      </c>
      <c r="AU173" s="189" t="s">
        <v>79</v>
      </c>
      <c r="AY173" s="15" t="s">
        <v>129</v>
      </c>
      <c r="BE173" s="190">
        <f>IF(N173="základná",J173,0)</f>
        <v>0</v>
      </c>
      <c r="BF173" s="190">
        <f>IF(N173="znížená",J173,0)</f>
        <v>0</v>
      </c>
      <c r="BG173" s="190">
        <f>IF(N173="zákl. prenesená",J173,0)</f>
        <v>0</v>
      </c>
      <c r="BH173" s="190">
        <f>IF(N173="zníž. prenesená",J173,0)</f>
        <v>0</v>
      </c>
      <c r="BI173" s="190">
        <f>IF(N173="nulová",J173,0)</f>
        <v>0</v>
      </c>
      <c r="BJ173" s="15" t="s">
        <v>136</v>
      </c>
      <c r="BK173" s="190">
        <f>ROUND(I173*H173,2)</f>
        <v>0</v>
      </c>
      <c r="BL173" s="15" t="s">
        <v>135</v>
      </c>
      <c r="BM173" s="189" t="s">
        <v>903</v>
      </c>
    </row>
    <row r="174" s="2" customFormat="1" ht="16.5" customHeight="1">
      <c r="A174" s="34"/>
      <c r="B174" s="176"/>
      <c r="C174" s="191" t="s">
        <v>904</v>
      </c>
      <c r="D174" s="191" t="s">
        <v>236</v>
      </c>
      <c r="E174" s="192" t="s">
        <v>905</v>
      </c>
      <c r="F174" s="193" t="s">
        <v>906</v>
      </c>
      <c r="G174" s="194" t="s">
        <v>153</v>
      </c>
      <c r="H174" s="195">
        <v>12</v>
      </c>
      <c r="I174" s="196"/>
      <c r="J174" s="197">
        <f>ROUND(I174*H174,2)</f>
        <v>0</v>
      </c>
      <c r="K174" s="198"/>
      <c r="L174" s="199"/>
      <c r="M174" s="200" t="s">
        <v>1</v>
      </c>
      <c r="N174" s="201" t="s">
        <v>38</v>
      </c>
      <c r="O174" s="78"/>
      <c r="P174" s="187">
        <f>O174*H174</f>
        <v>0</v>
      </c>
      <c r="Q174" s="187">
        <v>0</v>
      </c>
      <c r="R174" s="187">
        <f>Q174*H174</f>
        <v>0</v>
      </c>
      <c r="S174" s="187">
        <v>0</v>
      </c>
      <c r="T174" s="188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9" t="s">
        <v>172</v>
      </c>
      <c r="AT174" s="189" t="s">
        <v>236</v>
      </c>
      <c r="AU174" s="189" t="s">
        <v>79</v>
      </c>
      <c r="AY174" s="15" t="s">
        <v>129</v>
      </c>
      <c r="BE174" s="190">
        <f>IF(N174="základná",J174,0)</f>
        <v>0</v>
      </c>
      <c r="BF174" s="190">
        <f>IF(N174="znížená",J174,0)</f>
        <v>0</v>
      </c>
      <c r="BG174" s="190">
        <f>IF(N174="zákl. prenesená",J174,0)</f>
        <v>0</v>
      </c>
      <c r="BH174" s="190">
        <f>IF(N174="zníž. prenesená",J174,0)</f>
        <v>0</v>
      </c>
      <c r="BI174" s="190">
        <f>IF(N174="nulová",J174,0)</f>
        <v>0</v>
      </c>
      <c r="BJ174" s="15" t="s">
        <v>136</v>
      </c>
      <c r="BK174" s="190">
        <f>ROUND(I174*H174,2)</f>
        <v>0</v>
      </c>
      <c r="BL174" s="15" t="s">
        <v>135</v>
      </c>
      <c r="BM174" s="189" t="s">
        <v>907</v>
      </c>
    </row>
    <row r="175" s="2" customFormat="1" ht="33" customHeight="1">
      <c r="A175" s="34"/>
      <c r="B175" s="176"/>
      <c r="C175" s="191" t="s">
        <v>908</v>
      </c>
      <c r="D175" s="191" t="s">
        <v>236</v>
      </c>
      <c r="E175" s="192" t="s">
        <v>909</v>
      </c>
      <c r="F175" s="193" t="s">
        <v>910</v>
      </c>
      <c r="G175" s="194" t="s">
        <v>153</v>
      </c>
      <c r="H175" s="195">
        <v>6</v>
      </c>
      <c r="I175" s="196"/>
      <c r="J175" s="197">
        <f>ROUND(I175*H175,2)</f>
        <v>0</v>
      </c>
      <c r="K175" s="198"/>
      <c r="L175" s="199"/>
      <c r="M175" s="200" t="s">
        <v>1</v>
      </c>
      <c r="N175" s="201" t="s">
        <v>38</v>
      </c>
      <c r="O175" s="78"/>
      <c r="P175" s="187">
        <f>O175*H175</f>
        <v>0</v>
      </c>
      <c r="Q175" s="187">
        <v>0</v>
      </c>
      <c r="R175" s="187">
        <f>Q175*H175</f>
        <v>0</v>
      </c>
      <c r="S175" s="187">
        <v>0</v>
      </c>
      <c r="T175" s="18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9" t="s">
        <v>172</v>
      </c>
      <c r="AT175" s="189" t="s">
        <v>236</v>
      </c>
      <c r="AU175" s="189" t="s">
        <v>79</v>
      </c>
      <c r="AY175" s="15" t="s">
        <v>129</v>
      </c>
      <c r="BE175" s="190">
        <f>IF(N175="základná",J175,0)</f>
        <v>0</v>
      </c>
      <c r="BF175" s="190">
        <f>IF(N175="znížená",J175,0)</f>
        <v>0</v>
      </c>
      <c r="BG175" s="190">
        <f>IF(N175="zákl. prenesená",J175,0)</f>
        <v>0</v>
      </c>
      <c r="BH175" s="190">
        <f>IF(N175="zníž. prenesená",J175,0)</f>
        <v>0</v>
      </c>
      <c r="BI175" s="190">
        <f>IF(N175="nulová",J175,0)</f>
        <v>0</v>
      </c>
      <c r="BJ175" s="15" t="s">
        <v>136</v>
      </c>
      <c r="BK175" s="190">
        <f>ROUND(I175*H175,2)</f>
        <v>0</v>
      </c>
      <c r="BL175" s="15" t="s">
        <v>135</v>
      </c>
      <c r="BM175" s="189" t="s">
        <v>911</v>
      </c>
    </row>
    <row r="176" s="2" customFormat="1" ht="16.5" customHeight="1">
      <c r="A176" s="34"/>
      <c r="B176" s="176"/>
      <c r="C176" s="191" t="s">
        <v>912</v>
      </c>
      <c r="D176" s="191" t="s">
        <v>236</v>
      </c>
      <c r="E176" s="192" t="s">
        <v>913</v>
      </c>
      <c r="F176" s="193" t="s">
        <v>914</v>
      </c>
      <c r="G176" s="194" t="s">
        <v>153</v>
      </c>
      <c r="H176" s="195">
        <v>6</v>
      </c>
      <c r="I176" s="196"/>
      <c r="J176" s="197">
        <f>ROUND(I176*H176,2)</f>
        <v>0</v>
      </c>
      <c r="K176" s="198"/>
      <c r="L176" s="199"/>
      <c r="M176" s="200" t="s">
        <v>1</v>
      </c>
      <c r="N176" s="201" t="s">
        <v>38</v>
      </c>
      <c r="O176" s="78"/>
      <c r="P176" s="187">
        <f>O176*H176</f>
        <v>0</v>
      </c>
      <c r="Q176" s="187">
        <v>0</v>
      </c>
      <c r="R176" s="187">
        <f>Q176*H176</f>
        <v>0</v>
      </c>
      <c r="S176" s="187">
        <v>0</v>
      </c>
      <c r="T176" s="188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9" t="s">
        <v>172</v>
      </c>
      <c r="AT176" s="189" t="s">
        <v>236</v>
      </c>
      <c r="AU176" s="189" t="s">
        <v>79</v>
      </c>
      <c r="AY176" s="15" t="s">
        <v>129</v>
      </c>
      <c r="BE176" s="190">
        <f>IF(N176="základná",J176,0)</f>
        <v>0</v>
      </c>
      <c r="BF176" s="190">
        <f>IF(N176="znížená",J176,0)</f>
        <v>0</v>
      </c>
      <c r="BG176" s="190">
        <f>IF(N176="zákl. prenesená",J176,0)</f>
        <v>0</v>
      </c>
      <c r="BH176" s="190">
        <f>IF(N176="zníž. prenesená",J176,0)</f>
        <v>0</v>
      </c>
      <c r="BI176" s="190">
        <f>IF(N176="nulová",J176,0)</f>
        <v>0</v>
      </c>
      <c r="BJ176" s="15" t="s">
        <v>136</v>
      </c>
      <c r="BK176" s="190">
        <f>ROUND(I176*H176,2)</f>
        <v>0</v>
      </c>
      <c r="BL176" s="15" t="s">
        <v>135</v>
      </c>
      <c r="BM176" s="189" t="s">
        <v>915</v>
      </c>
    </row>
    <row r="177" s="2" customFormat="1" ht="16.5" customHeight="1">
      <c r="A177" s="34"/>
      <c r="B177" s="176"/>
      <c r="C177" s="191" t="s">
        <v>916</v>
      </c>
      <c r="D177" s="191" t="s">
        <v>236</v>
      </c>
      <c r="E177" s="192" t="s">
        <v>874</v>
      </c>
      <c r="F177" s="193" t="s">
        <v>875</v>
      </c>
      <c r="G177" s="194" t="s">
        <v>153</v>
      </c>
      <c r="H177" s="195">
        <v>24</v>
      </c>
      <c r="I177" s="196"/>
      <c r="J177" s="197">
        <f>ROUND(I177*H177,2)</f>
        <v>0</v>
      </c>
      <c r="K177" s="198"/>
      <c r="L177" s="199"/>
      <c r="M177" s="200" t="s">
        <v>1</v>
      </c>
      <c r="N177" s="201" t="s">
        <v>38</v>
      </c>
      <c r="O177" s="78"/>
      <c r="P177" s="187">
        <f>O177*H177</f>
        <v>0</v>
      </c>
      <c r="Q177" s="187">
        <v>0</v>
      </c>
      <c r="R177" s="187">
        <f>Q177*H177</f>
        <v>0</v>
      </c>
      <c r="S177" s="187">
        <v>0</v>
      </c>
      <c r="T177" s="188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9" t="s">
        <v>172</v>
      </c>
      <c r="AT177" s="189" t="s">
        <v>236</v>
      </c>
      <c r="AU177" s="189" t="s">
        <v>79</v>
      </c>
      <c r="AY177" s="15" t="s">
        <v>129</v>
      </c>
      <c r="BE177" s="190">
        <f>IF(N177="základná",J177,0)</f>
        <v>0</v>
      </c>
      <c r="BF177" s="190">
        <f>IF(N177="znížená",J177,0)</f>
        <v>0</v>
      </c>
      <c r="BG177" s="190">
        <f>IF(N177="zákl. prenesená",J177,0)</f>
        <v>0</v>
      </c>
      <c r="BH177" s="190">
        <f>IF(N177="zníž. prenesená",J177,0)</f>
        <v>0</v>
      </c>
      <c r="BI177" s="190">
        <f>IF(N177="nulová",J177,0)</f>
        <v>0</v>
      </c>
      <c r="BJ177" s="15" t="s">
        <v>136</v>
      </c>
      <c r="BK177" s="190">
        <f>ROUND(I177*H177,2)</f>
        <v>0</v>
      </c>
      <c r="BL177" s="15" t="s">
        <v>135</v>
      </c>
      <c r="BM177" s="189" t="s">
        <v>917</v>
      </c>
    </row>
    <row r="178" s="2" customFormat="1" ht="16.5" customHeight="1">
      <c r="A178" s="34"/>
      <c r="B178" s="176"/>
      <c r="C178" s="191" t="s">
        <v>918</v>
      </c>
      <c r="D178" s="191" t="s">
        <v>236</v>
      </c>
      <c r="E178" s="192" t="s">
        <v>807</v>
      </c>
      <c r="F178" s="193" t="s">
        <v>808</v>
      </c>
      <c r="G178" s="194" t="s">
        <v>809</v>
      </c>
      <c r="H178" s="195">
        <v>1</v>
      </c>
      <c r="I178" s="196"/>
      <c r="J178" s="197">
        <f>ROUND(I178*H178,2)</f>
        <v>0</v>
      </c>
      <c r="K178" s="198"/>
      <c r="L178" s="199"/>
      <c r="M178" s="200" t="s">
        <v>1</v>
      </c>
      <c r="N178" s="201" t="s">
        <v>38</v>
      </c>
      <c r="O178" s="78"/>
      <c r="P178" s="187">
        <f>O178*H178</f>
        <v>0</v>
      </c>
      <c r="Q178" s="187">
        <v>0</v>
      </c>
      <c r="R178" s="187">
        <f>Q178*H178</f>
        <v>0</v>
      </c>
      <c r="S178" s="187">
        <v>0</v>
      </c>
      <c r="T178" s="18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9" t="s">
        <v>172</v>
      </c>
      <c r="AT178" s="189" t="s">
        <v>236</v>
      </c>
      <c r="AU178" s="189" t="s">
        <v>79</v>
      </c>
      <c r="AY178" s="15" t="s">
        <v>129</v>
      </c>
      <c r="BE178" s="190">
        <f>IF(N178="základná",J178,0)</f>
        <v>0</v>
      </c>
      <c r="BF178" s="190">
        <f>IF(N178="znížená",J178,0)</f>
        <v>0</v>
      </c>
      <c r="BG178" s="190">
        <f>IF(N178="zákl. prenesená",J178,0)</f>
        <v>0</v>
      </c>
      <c r="BH178" s="190">
        <f>IF(N178="zníž. prenesená",J178,0)</f>
        <v>0</v>
      </c>
      <c r="BI178" s="190">
        <f>IF(N178="nulová",J178,0)</f>
        <v>0</v>
      </c>
      <c r="BJ178" s="15" t="s">
        <v>136</v>
      </c>
      <c r="BK178" s="190">
        <f>ROUND(I178*H178,2)</f>
        <v>0</v>
      </c>
      <c r="BL178" s="15" t="s">
        <v>135</v>
      </c>
      <c r="BM178" s="189" t="s">
        <v>919</v>
      </c>
    </row>
    <row r="179" s="2" customFormat="1" ht="21.75" customHeight="1">
      <c r="A179" s="34"/>
      <c r="B179" s="176"/>
      <c r="C179" s="191" t="s">
        <v>920</v>
      </c>
      <c r="D179" s="191" t="s">
        <v>236</v>
      </c>
      <c r="E179" s="192" t="s">
        <v>812</v>
      </c>
      <c r="F179" s="193" t="s">
        <v>813</v>
      </c>
      <c r="G179" s="194" t="s">
        <v>809</v>
      </c>
      <c r="H179" s="195">
        <v>1</v>
      </c>
      <c r="I179" s="196"/>
      <c r="J179" s="197">
        <f>ROUND(I179*H179,2)</f>
        <v>0</v>
      </c>
      <c r="K179" s="198"/>
      <c r="L179" s="199"/>
      <c r="M179" s="200" t="s">
        <v>1</v>
      </c>
      <c r="N179" s="201" t="s">
        <v>38</v>
      </c>
      <c r="O179" s="78"/>
      <c r="P179" s="187">
        <f>O179*H179</f>
        <v>0</v>
      </c>
      <c r="Q179" s="187">
        <v>0</v>
      </c>
      <c r="R179" s="187">
        <f>Q179*H179</f>
        <v>0</v>
      </c>
      <c r="S179" s="187">
        <v>0</v>
      </c>
      <c r="T179" s="18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9" t="s">
        <v>172</v>
      </c>
      <c r="AT179" s="189" t="s">
        <v>236</v>
      </c>
      <c r="AU179" s="189" t="s">
        <v>79</v>
      </c>
      <c r="AY179" s="15" t="s">
        <v>129</v>
      </c>
      <c r="BE179" s="190">
        <f>IF(N179="základná",J179,0)</f>
        <v>0</v>
      </c>
      <c r="BF179" s="190">
        <f>IF(N179="znížená",J179,0)</f>
        <v>0</v>
      </c>
      <c r="BG179" s="190">
        <f>IF(N179="zákl. prenesená",J179,0)</f>
        <v>0</v>
      </c>
      <c r="BH179" s="190">
        <f>IF(N179="zníž. prenesená",J179,0)</f>
        <v>0</v>
      </c>
      <c r="BI179" s="190">
        <f>IF(N179="nulová",J179,0)</f>
        <v>0</v>
      </c>
      <c r="BJ179" s="15" t="s">
        <v>136</v>
      </c>
      <c r="BK179" s="190">
        <f>ROUND(I179*H179,2)</f>
        <v>0</v>
      </c>
      <c r="BL179" s="15" t="s">
        <v>135</v>
      </c>
      <c r="BM179" s="189" t="s">
        <v>921</v>
      </c>
    </row>
    <row r="180" s="2" customFormat="1" ht="16.5" customHeight="1">
      <c r="A180" s="34"/>
      <c r="B180" s="176"/>
      <c r="C180" s="177" t="s">
        <v>922</v>
      </c>
      <c r="D180" s="177" t="s">
        <v>131</v>
      </c>
      <c r="E180" s="178" t="s">
        <v>923</v>
      </c>
      <c r="F180" s="179" t="s">
        <v>924</v>
      </c>
      <c r="G180" s="180" t="s">
        <v>165</v>
      </c>
      <c r="H180" s="181">
        <v>8</v>
      </c>
      <c r="I180" s="182"/>
      <c r="J180" s="183">
        <f>ROUND(I180*H180,2)</f>
        <v>0</v>
      </c>
      <c r="K180" s="184"/>
      <c r="L180" s="35"/>
      <c r="M180" s="185" t="s">
        <v>1</v>
      </c>
      <c r="N180" s="186" t="s">
        <v>38</v>
      </c>
      <c r="O180" s="78"/>
      <c r="P180" s="187">
        <f>O180*H180</f>
        <v>0</v>
      </c>
      <c r="Q180" s="187">
        <v>0</v>
      </c>
      <c r="R180" s="187">
        <f>Q180*H180</f>
        <v>0</v>
      </c>
      <c r="S180" s="187">
        <v>0</v>
      </c>
      <c r="T180" s="188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89" t="s">
        <v>135</v>
      </c>
      <c r="AT180" s="189" t="s">
        <v>131</v>
      </c>
      <c r="AU180" s="189" t="s">
        <v>79</v>
      </c>
      <c r="AY180" s="15" t="s">
        <v>129</v>
      </c>
      <c r="BE180" s="190">
        <f>IF(N180="základná",J180,0)</f>
        <v>0</v>
      </c>
      <c r="BF180" s="190">
        <f>IF(N180="znížená",J180,0)</f>
        <v>0</v>
      </c>
      <c r="BG180" s="190">
        <f>IF(N180="zákl. prenesená",J180,0)</f>
        <v>0</v>
      </c>
      <c r="BH180" s="190">
        <f>IF(N180="zníž. prenesená",J180,0)</f>
        <v>0</v>
      </c>
      <c r="BI180" s="190">
        <f>IF(N180="nulová",J180,0)</f>
        <v>0</v>
      </c>
      <c r="BJ180" s="15" t="s">
        <v>136</v>
      </c>
      <c r="BK180" s="190">
        <f>ROUND(I180*H180,2)</f>
        <v>0</v>
      </c>
      <c r="BL180" s="15" t="s">
        <v>135</v>
      </c>
      <c r="BM180" s="189" t="s">
        <v>925</v>
      </c>
    </row>
    <row r="181" s="2" customFormat="1" ht="16.5" customHeight="1">
      <c r="A181" s="34"/>
      <c r="B181" s="176"/>
      <c r="C181" s="177" t="s">
        <v>926</v>
      </c>
      <c r="D181" s="177" t="s">
        <v>131</v>
      </c>
      <c r="E181" s="178" t="s">
        <v>883</v>
      </c>
      <c r="F181" s="179" t="s">
        <v>884</v>
      </c>
      <c r="G181" s="180" t="s">
        <v>165</v>
      </c>
      <c r="H181" s="181">
        <v>16</v>
      </c>
      <c r="I181" s="182"/>
      <c r="J181" s="183">
        <f>ROUND(I181*H181,2)</f>
        <v>0</v>
      </c>
      <c r="K181" s="184"/>
      <c r="L181" s="35"/>
      <c r="M181" s="185" t="s">
        <v>1</v>
      </c>
      <c r="N181" s="186" t="s">
        <v>38</v>
      </c>
      <c r="O181" s="78"/>
      <c r="P181" s="187">
        <f>O181*H181</f>
        <v>0</v>
      </c>
      <c r="Q181" s="187">
        <v>0</v>
      </c>
      <c r="R181" s="187">
        <f>Q181*H181</f>
        <v>0</v>
      </c>
      <c r="S181" s="187">
        <v>0</v>
      </c>
      <c r="T181" s="188">
        <f>S181*H181</f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9" t="s">
        <v>135</v>
      </c>
      <c r="AT181" s="189" t="s">
        <v>131</v>
      </c>
      <c r="AU181" s="189" t="s">
        <v>79</v>
      </c>
      <c r="AY181" s="15" t="s">
        <v>129</v>
      </c>
      <c r="BE181" s="190">
        <f>IF(N181="základná",J181,0)</f>
        <v>0</v>
      </c>
      <c r="BF181" s="190">
        <f>IF(N181="znížená",J181,0)</f>
        <v>0</v>
      </c>
      <c r="BG181" s="190">
        <f>IF(N181="zákl. prenesená",J181,0)</f>
        <v>0</v>
      </c>
      <c r="BH181" s="190">
        <f>IF(N181="zníž. prenesená",J181,0)</f>
        <v>0</v>
      </c>
      <c r="BI181" s="190">
        <f>IF(N181="nulová",J181,0)</f>
        <v>0</v>
      </c>
      <c r="BJ181" s="15" t="s">
        <v>136</v>
      </c>
      <c r="BK181" s="190">
        <f>ROUND(I181*H181,2)</f>
        <v>0</v>
      </c>
      <c r="BL181" s="15" t="s">
        <v>135</v>
      </c>
      <c r="BM181" s="189" t="s">
        <v>927</v>
      </c>
    </row>
    <row r="182" s="2" customFormat="1" ht="16.5" customHeight="1">
      <c r="A182" s="34"/>
      <c r="B182" s="176"/>
      <c r="C182" s="191" t="s">
        <v>928</v>
      </c>
      <c r="D182" s="191" t="s">
        <v>236</v>
      </c>
      <c r="E182" s="192" t="s">
        <v>887</v>
      </c>
      <c r="F182" s="193" t="s">
        <v>888</v>
      </c>
      <c r="G182" s="194" t="s">
        <v>809</v>
      </c>
      <c r="H182" s="195">
        <v>1</v>
      </c>
      <c r="I182" s="196"/>
      <c r="J182" s="197">
        <f>ROUND(I182*H182,2)</f>
        <v>0</v>
      </c>
      <c r="K182" s="198"/>
      <c r="L182" s="199"/>
      <c r="M182" s="200" t="s">
        <v>1</v>
      </c>
      <c r="N182" s="201" t="s">
        <v>38</v>
      </c>
      <c r="O182" s="78"/>
      <c r="P182" s="187">
        <f>O182*H182</f>
        <v>0</v>
      </c>
      <c r="Q182" s="187">
        <v>0</v>
      </c>
      <c r="R182" s="187">
        <f>Q182*H182</f>
        <v>0</v>
      </c>
      <c r="S182" s="187">
        <v>0</v>
      </c>
      <c r="T182" s="18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89" t="s">
        <v>172</v>
      </c>
      <c r="AT182" s="189" t="s">
        <v>236</v>
      </c>
      <c r="AU182" s="189" t="s">
        <v>79</v>
      </c>
      <c r="AY182" s="15" t="s">
        <v>129</v>
      </c>
      <c r="BE182" s="190">
        <f>IF(N182="základná",J182,0)</f>
        <v>0</v>
      </c>
      <c r="BF182" s="190">
        <f>IF(N182="znížená",J182,0)</f>
        <v>0</v>
      </c>
      <c r="BG182" s="190">
        <f>IF(N182="zákl. prenesená",J182,0)</f>
        <v>0</v>
      </c>
      <c r="BH182" s="190">
        <f>IF(N182="zníž. prenesená",J182,0)</f>
        <v>0</v>
      </c>
      <c r="BI182" s="190">
        <f>IF(N182="nulová",J182,0)</f>
        <v>0</v>
      </c>
      <c r="BJ182" s="15" t="s">
        <v>136</v>
      </c>
      <c r="BK182" s="190">
        <f>ROUND(I182*H182,2)</f>
        <v>0</v>
      </c>
      <c r="BL182" s="15" t="s">
        <v>135</v>
      </c>
      <c r="BM182" s="189" t="s">
        <v>929</v>
      </c>
    </row>
    <row r="183" s="12" customFormat="1" ht="25.92" customHeight="1">
      <c r="A183" s="12"/>
      <c r="B183" s="163"/>
      <c r="C183" s="12"/>
      <c r="D183" s="164" t="s">
        <v>71</v>
      </c>
      <c r="E183" s="165" t="s">
        <v>930</v>
      </c>
      <c r="F183" s="165" t="s">
        <v>931</v>
      </c>
      <c r="G183" s="12"/>
      <c r="H183" s="12"/>
      <c r="I183" s="166"/>
      <c r="J183" s="167">
        <f>BK183</f>
        <v>0</v>
      </c>
      <c r="K183" s="12"/>
      <c r="L183" s="163"/>
      <c r="M183" s="168"/>
      <c r="N183" s="169"/>
      <c r="O183" s="169"/>
      <c r="P183" s="170">
        <f>SUM(P184:P185)</f>
        <v>0</v>
      </c>
      <c r="Q183" s="169"/>
      <c r="R183" s="170">
        <f>SUM(R184:R185)</f>
        <v>0</v>
      </c>
      <c r="S183" s="169"/>
      <c r="T183" s="171">
        <f>SUM(T184:T185)</f>
        <v>0</v>
      </c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R183" s="164" t="s">
        <v>79</v>
      </c>
      <c r="AT183" s="172" t="s">
        <v>71</v>
      </c>
      <c r="AU183" s="172" t="s">
        <v>13</v>
      </c>
      <c r="AY183" s="164" t="s">
        <v>129</v>
      </c>
      <c r="BK183" s="173">
        <f>SUM(BK184:BK185)</f>
        <v>0</v>
      </c>
    </row>
    <row r="184" s="2" customFormat="1" ht="16.5" customHeight="1">
      <c r="A184" s="34"/>
      <c r="B184" s="176"/>
      <c r="C184" s="191" t="s">
        <v>932</v>
      </c>
      <c r="D184" s="191" t="s">
        <v>236</v>
      </c>
      <c r="E184" s="192" t="s">
        <v>933</v>
      </c>
      <c r="F184" s="193" t="s">
        <v>934</v>
      </c>
      <c r="G184" s="194" t="s">
        <v>153</v>
      </c>
      <c r="H184" s="195">
        <v>3</v>
      </c>
      <c r="I184" s="196"/>
      <c r="J184" s="197">
        <f>ROUND(I184*H184,2)</f>
        <v>0</v>
      </c>
      <c r="K184" s="198"/>
      <c r="L184" s="199"/>
      <c r="M184" s="200" t="s">
        <v>1</v>
      </c>
      <c r="N184" s="201" t="s">
        <v>38</v>
      </c>
      <c r="O184" s="78"/>
      <c r="P184" s="187">
        <f>O184*H184</f>
        <v>0</v>
      </c>
      <c r="Q184" s="187">
        <v>0</v>
      </c>
      <c r="R184" s="187">
        <f>Q184*H184</f>
        <v>0</v>
      </c>
      <c r="S184" s="187">
        <v>0</v>
      </c>
      <c r="T184" s="18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9" t="s">
        <v>172</v>
      </c>
      <c r="AT184" s="189" t="s">
        <v>236</v>
      </c>
      <c r="AU184" s="189" t="s">
        <v>79</v>
      </c>
      <c r="AY184" s="15" t="s">
        <v>129</v>
      </c>
      <c r="BE184" s="190">
        <f>IF(N184="základná",J184,0)</f>
        <v>0</v>
      </c>
      <c r="BF184" s="190">
        <f>IF(N184="znížená",J184,0)</f>
        <v>0</v>
      </c>
      <c r="BG184" s="190">
        <f>IF(N184="zákl. prenesená",J184,0)</f>
        <v>0</v>
      </c>
      <c r="BH184" s="190">
        <f>IF(N184="zníž. prenesená",J184,0)</f>
        <v>0</v>
      </c>
      <c r="BI184" s="190">
        <f>IF(N184="nulová",J184,0)</f>
        <v>0</v>
      </c>
      <c r="BJ184" s="15" t="s">
        <v>136</v>
      </c>
      <c r="BK184" s="190">
        <f>ROUND(I184*H184,2)</f>
        <v>0</v>
      </c>
      <c r="BL184" s="15" t="s">
        <v>135</v>
      </c>
      <c r="BM184" s="189" t="s">
        <v>935</v>
      </c>
    </row>
    <row r="185" s="2" customFormat="1" ht="24.15" customHeight="1">
      <c r="A185" s="34"/>
      <c r="B185" s="176"/>
      <c r="C185" s="191" t="s">
        <v>936</v>
      </c>
      <c r="D185" s="191" t="s">
        <v>236</v>
      </c>
      <c r="E185" s="192" t="s">
        <v>937</v>
      </c>
      <c r="F185" s="193" t="s">
        <v>938</v>
      </c>
      <c r="G185" s="194" t="s">
        <v>153</v>
      </c>
      <c r="H185" s="195">
        <v>72</v>
      </c>
      <c r="I185" s="196"/>
      <c r="J185" s="197">
        <f>ROUND(I185*H185,2)</f>
        <v>0</v>
      </c>
      <c r="K185" s="198"/>
      <c r="L185" s="199"/>
      <c r="M185" s="200" t="s">
        <v>1</v>
      </c>
      <c r="N185" s="201" t="s">
        <v>38</v>
      </c>
      <c r="O185" s="78"/>
      <c r="P185" s="187">
        <f>O185*H185</f>
        <v>0</v>
      </c>
      <c r="Q185" s="187">
        <v>0</v>
      </c>
      <c r="R185" s="187">
        <f>Q185*H185</f>
        <v>0</v>
      </c>
      <c r="S185" s="187">
        <v>0</v>
      </c>
      <c r="T185" s="18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9" t="s">
        <v>172</v>
      </c>
      <c r="AT185" s="189" t="s">
        <v>236</v>
      </c>
      <c r="AU185" s="189" t="s">
        <v>79</v>
      </c>
      <c r="AY185" s="15" t="s">
        <v>129</v>
      </c>
      <c r="BE185" s="190">
        <f>IF(N185="základná",J185,0)</f>
        <v>0</v>
      </c>
      <c r="BF185" s="190">
        <f>IF(N185="znížená",J185,0)</f>
        <v>0</v>
      </c>
      <c r="BG185" s="190">
        <f>IF(N185="zákl. prenesená",J185,0)</f>
        <v>0</v>
      </c>
      <c r="BH185" s="190">
        <f>IF(N185="zníž. prenesená",J185,0)</f>
        <v>0</v>
      </c>
      <c r="BI185" s="190">
        <f>IF(N185="nulová",J185,0)</f>
        <v>0</v>
      </c>
      <c r="BJ185" s="15" t="s">
        <v>136</v>
      </c>
      <c r="BK185" s="190">
        <f>ROUND(I185*H185,2)</f>
        <v>0</v>
      </c>
      <c r="BL185" s="15" t="s">
        <v>135</v>
      </c>
      <c r="BM185" s="189" t="s">
        <v>939</v>
      </c>
    </row>
    <row r="186" s="12" customFormat="1" ht="25.92" customHeight="1">
      <c r="A186" s="12"/>
      <c r="B186" s="163"/>
      <c r="C186" s="12"/>
      <c r="D186" s="164" t="s">
        <v>71</v>
      </c>
      <c r="E186" s="165" t="s">
        <v>940</v>
      </c>
      <c r="F186" s="165" t="s">
        <v>941</v>
      </c>
      <c r="G186" s="12"/>
      <c r="H186" s="12"/>
      <c r="I186" s="166"/>
      <c r="J186" s="167">
        <f>BK186</f>
        <v>0</v>
      </c>
      <c r="K186" s="12"/>
      <c r="L186" s="163"/>
      <c r="M186" s="168"/>
      <c r="N186" s="169"/>
      <c r="O186" s="169"/>
      <c r="P186" s="170">
        <f>SUM(P187:P188)</f>
        <v>0</v>
      </c>
      <c r="Q186" s="169"/>
      <c r="R186" s="170">
        <f>SUM(R187:R188)</f>
        <v>0</v>
      </c>
      <c r="S186" s="169"/>
      <c r="T186" s="171">
        <f>SUM(T187:T188)</f>
        <v>0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64" t="s">
        <v>79</v>
      </c>
      <c r="AT186" s="172" t="s">
        <v>71</v>
      </c>
      <c r="AU186" s="172" t="s">
        <v>13</v>
      </c>
      <c r="AY186" s="164" t="s">
        <v>129</v>
      </c>
      <c r="BK186" s="173">
        <f>SUM(BK187:BK188)</f>
        <v>0</v>
      </c>
    </row>
    <row r="187" s="2" customFormat="1" ht="24.15" customHeight="1">
      <c r="A187" s="34"/>
      <c r="B187" s="176"/>
      <c r="C187" s="191" t="s">
        <v>942</v>
      </c>
      <c r="D187" s="191" t="s">
        <v>236</v>
      </c>
      <c r="E187" s="192" t="s">
        <v>943</v>
      </c>
      <c r="F187" s="193" t="s">
        <v>944</v>
      </c>
      <c r="G187" s="194" t="s">
        <v>669</v>
      </c>
      <c r="H187" s="195">
        <v>3</v>
      </c>
      <c r="I187" s="196"/>
      <c r="J187" s="197">
        <f>ROUND(I187*H187,2)</f>
        <v>0</v>
      </c>
      <c r="K187" s="198"/>
      <c r="L187" s="199"/>
      <c r="M187" s="200" t="s">
        <v>1</v>
      </c>
      <c r="N187" s="201" t="s">
        <v>38</v>
      </c>
      <c r="O187" s="78"/>
      <c r="P187" s="187">
        <f>O187*H187</f>
        <v>0</v>
      </c>
      <c r="Q187" s="187">
        <v>0</v>
      </c>
      <c r="R187" s="187">
        <f>Q187*H187</f>
        <v>0</v>
      </c>
      <c r="S187" s="187">
        <v>0</v>
      </c>
      <c r="T187" s="18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89" t="s">
        <v>172</v>
      </c>
      <c r="AT187" s="189" t="s">
        <v>236</v>
      </c>
      <c r="AU187" s="189" t="s">
        <v>79</v>
      </c>
      <c r="AY187" s="15" t="s">
        <v>129</v>
      </c>
      <c r="BE187" s="190">
        <f>IF(N187="základná",J187,0)</f>
        <v>0</v>
      </c>
      <c r="BF187" s="190">
        <f>IF(N187="znížená",J187,0)</f>
        <v>0</v>
      </c>
      <c r="BG187" s="190">
        <f>IF(N187="zákl. prenesená",J187,0)</f>
        <v>0</v>
      </c>
      <c r="BH187" s="190">
        <f>IF(N187="zníž. prenesená",J187,0)</f>
        <v>0</v>
      </c>
      <c r="BI187" s="190">
        <f>IF(N187="nulová",J187,0)</f>
        <v>0</v>
      </c>
      <c r="BJ187" s="15" t="s">
        <v>136</v>
      </c>
      <c r="BK187" s="190">
        <f>ROUND(I187*H187,2)</f>
        <v>0</v>
      </c>
      <c r="BL187" s="15" t="s">
        <v>135</v>
      </c>
      <c r="BM187" s="189" t="s">
        <v>945</v>
      </c>
    </row>
    <row r="188" s="2" customFormat="1" ht="16.5" customHeight="1">
      <c r="A188" s="34"/>
      <c r="B188" s="176"/>
      <c r="C188" s="191" t="s">
        <v>946</v>
      </c>
      <c r="D188" s="191" t="s">
        <v>236</v>
      </c>
      <c r="E188" s="192" t="s">
        <v>947</v>
      </c>
      <c r="F188" s="193" t="s">
        <v>948</v>
      </c>
      <c r="G188" s="194" t="s">
        <v>669</v>
      </c>
      <c r="H188" s="195">
        <v>1</v>
      </c>
      <c r="I188" s="196"/>
      <c r="J188" s="197">
        <f>ROUND(I188*H188,2)</f>
        <v>0</v>
      </c>
      <c r="K188" s="198"/>
      <c r="L188" s="199"/>
      <c r="M188" s="200" t="s">
        <v>1</v>
      </c>
      <c r="N188" s="201" t="s">
        <v>38</v>
      </c>
      <c r="O188" s="78"/>
      <c r="P188" s="187">
        <f>O188*H188</f>
        <v>0</v>
      </c>
      <c r="Q188" s="187">
        <v>0</v>
      </c>
      <c r="R188" s="187">
        <f>Q188*H188</f>
        <v>0</v>
      </c>
      <c r="S188" s="187">
        <v>0</v>
      </c>
      <c r="T188" s="18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9" t="s">
        <v>172</v>
      </c>
      <c r="AT188" s="189" t="s">
        <v>236</v>
      </c>
      <c r="AU188" s="189" t="s">
        <v>79</v>
      </c>
      <c r="AY188" s="15" t="s">
        <v>129</v>
      </c>
      <c r="BE188" s="190">
        <f>IF(N188="základná",J188,0)</f>
        <v>0</v>
      </c>
      <c r="BF188" s="190">
        <f>IF(N188="znížená",J188,0)</f>
        <v>0</v>
      </c>
      <c r="BG188" s="190">
        <f>IF(N188="zákl. prenesená",J188,0)</f>
        <v>0</v>
      </c>
      <c r="BH188" s="190">
        <f>IF(N188="zníž. prenesená",J188,0)</f>
        <v>0</v>
      </c>
      <c r="BI188" s="190">
        <f>IF(N188="nulová",J188,0)</f>
        <v>0</v>
      </c>
      <c r="BJ188" s="15" t="s">
        <v>136</v>
      </c>
      <c r="BK188" s="190">
        <f>ROUND(I188*H188,2)</f>
        <v>0</v>
      </c>
      <c r="BL188" s="15" t="s">
        <v>135</v>
      </c>
      <c r="BM188" s="189" t="s">
        <v>949</v>
      </c>
    </row>
    <row r="189" s="12" customFormat="1" ht="25.92" customHeight="1">
      <c r="A189" s="12"/>
      <c r="B189" s="163"/>
      <c r="C189" s="12"/>
      <c r="D189" s="164" t="s">
        <v>71</v>
      </c>
      <c r="E189" s="165" t="s">
        <v>950</v>
      </c>
      <c r="F189" s="165" t="s">
        <v>951</v>
      </c>
      <c r="G189" s="12"/>
      <c r="H189" s="12"/>
      <c r="I189" s="166"/>
      <c r="J189" s="167">
        <f>BK189</f>
        <v>0</v>
      </c>
      <c r="K189" s="12"/>
      <c r="L189" s="163"/>
      <c r="M189" s="168"/>
      <c r="N189" s="169"/>
      <c r="O189" s="169"/>
      <c r="P189" s="170">
        <f>SUM(P190:P198)</f>
        <v>0</v>
      </c>
      <c r="Q189" s="169"/>
      <c r="R189" s="170">
        <f>SUM(R190:R198)</f>
        <v>0</v>
      </c>
      <c r="S189" s="169"/>
      <c r="T189" s="171">
        <f>SUM(T190:T198)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164" t="s">
        <v>79</v>
      </c>
      <c r="AT189" s="172" t="s">
        <v>71</v>
      </c>
      <c r="AU189" s="172" t="s">
        <v>13</v>
      </c>
      <c r="AY189" s="164" t="s">
        <v>129</v>
      </c>
      <c r="BK189" s="173">
        <f>SUM(BK190:BK198)</f>
        <v>0</v>
      </c>
    </row>
    <row r="190" s="2" customFormat="1" ht="16.5" customHeight="1">
      <c r="A190" s="34"/>
      <c r="B190" s="176"/>
      <c r="C190" s="177" t="s">
        <v>952</v>
      </c>
      <c r="D190" s="177" t="s">
        <v>131</v>
      </c>
      <c r="E190" s="178" t="s">
        <v>953</v>
      </c>
      <c r="F190" s="179" t="s">
        <v>954</v>
      </c>
      <c r="G190" s="180" t="s">
        <v>202</v>
      </c>
      <c r="H190" s="181">
        <v>500</v>
      </c>
      <c r="I190" s="182"/>
      <c r="J190" s="183">
        <f>ROUND(I190*H190,2)</f>
        <v>0</v>
      </c>
      <c r="K190" s="184"/>
      <c r="L190" s="35"/>
      <c r="M190" s="185" t="s">
        <v>1</v>
      </c>
      <c r="N190" s="186" t="s">
        <v>38</v>
      </c>
      <c r="O190" s="78"/>
      <c r="P190" s="187">
        <f>O190*H190</f>
        <v>0</v>
      </c>
      <c r="Q190" s="187">
        <v>0</v>
      </c>
      <c r="R190" s="187">
        <f>Q190*H190</f>
        <v>0</v>
      </c>
      <c r="S190" s="187">
        <v>0</v>
      </c>
      <c r="T190" s="18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9" t="s">
        <v>135</v>
      </c>
      <c r="AT190" s="189" t="s">
        <v>131</v>
      </c>
      <c r="AU190" s="189" t="s">
        <v>79</v>
      </c>
      <c r="AY190" s="15" t="s">
        <v>129</v>
      </c>
      <c r="BE190" s="190">
        <f>IF(N190="základná",J190,0)</f>
        <v>0</v>
      </c>
      <c r="BF190" s="190">
        <f>IF(N190="znížená",J190,0)</f>
        <v>0</v>
      </c>
      <c r="BG190" s="190">
        <f>IF(N190="zákl. prenesená",J190,0)</f>
        <v>0</v>
      </c>
      <c r="BH190" s="190">
        <f>IF(N190="zníž. prenesená",J190,0)</f>
        <v>0</v>
      </c>
      <c r="BI190" s="190">
        <f>IF(N190="nulová",J190,0)</f>
        <v>0</v>
      </c>
      <c r="BJ190" s="15" t="s">
        <v>136</v>
      </c>
      <c r="BK190" s="190">
        <f>ROUND(I190*H190,2)</f>
        <v>0</v>
      </c>
      <c r="BL190" s="15" t="s">
        <v>135</v>
      </c>
      <c r="BM190" s="189" t="s">
        <v>955</v>
      </c>
    </row>
    <row r="191" s="2" customFormat="1" ht="16.5" customHeight="1">
      <c r="A191" s="34"/>
      <c r="B191" s="176"/>
      <c r="C191" s="177" t="s">
        <v>956</v>
      </c>
      <c r="D191" s="177" t="s">
        <v>131</v>
      </c>
      <c r="E191" s="178" t="s">
        <v>957</v>
      </c>
      <c r="F191" s="179" t="s">
        <v>958</v>
      </c>
      <c r="G191" s="180" t="s">
        <v>202</v>
      </c>
      <c r="H191" s="181">
        <v>300</v>
      </c>
      <c r="I191" s="182"/>
      <c r="J191" s="183">
        <f>ROUND(I191*H191,2)</f>
        <v>0</v>
      </c>
      <c r="K191" s="184"/>
      <c r="L191" s="35"/>
      <c r="M191" s="185" t="s">
        <v>1</v>
      </c>
      <c r="N191" s="186" t="s">
        <v>38</v>
      </c>
      <c r="O191" s="78"/>
      <c r="P191" s="187">
        <f>O191*H191</f>
        <v>0</v>
      </c>
      <c r="Q191" s="187">
        <v>0</v>
      </c>
      <c r="R191" s="187">
        <f>Q191*H191</f>
        <v>0</v>
      </c>
      <c r="S191" s="187">
        <v>0</v>
      </c>
      <c r="T191" s="18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9" t="s">
        <v>135</v>
      </c>
      <c r="AT191" s="189" t="s">
        <v>131</v>
      </c>
      <c r="AU191" s="189" t="s">
        <v>79</v>
      </c>
      <c r="AY191" s="15" t="s">
        <v>129</v>
      </c>
      <c r="BE191" s="190">
        <f>IF(N191="základná",J191,0)</f>
        <v>0</v>
      </c>
      <c r="BF191" s="190">
        <f>IF(N191="znížená",J191,0)</f>
        <v>0</v>
      </c>
      <c r="BG191" s="190">
        <f>IF(N191="zákl. prenesená",J191,0)</f>
        <v>0</v>
      </c>
      <c r="BH191" s="190">
        <f>IF(N191="zníž. prenesená",J191,0)</f>
        <v>0</v>
      </c>
      <c r="BI191" s="190">
        <f>IF(N191="nulová",J191,0)</f>
        <v>0</v>
      </c>
      <c r="BJ191" s="15" t="s">
        <v>136</v>
      </c>
      <c r="BK191" s="190">
        <f>ROUND(I191*H191,2)</f>
        <v>0</v>
      </c>
      <c r="BL191" s="15" t="s">
        <v>135</v>
      </c>
      <c r="BM191" s="189" t="s">
        <v>959</v>
      </c>
    </row>
    <row r="192" s="2" customFormat="1" ht="16.5" customHeight="1">
      <c r="A192" s="34"/>
      <c r="B192" s="176"/>
      <c r="C192" s="177" t="s">
        <v>960</v>
      </c>
      <c r="D192" s="177" t="s">
        <v>131</v>
      </c>
      <c r="E192" s="178" t="s">
        <v>961</v>
      </c>
      <c r="F192" s="179" t="s">
        <v>962</v>
      </c>
      <c r="G192" s="180" t="s">
        <v>202</v>
      </c>
      <c r="H192" s="181">
        <v>12</v>
      </c>
      <c r="I192" s="182"/>
      <c r="J192" s="183">
        <f>ROUND(I192*H192,2)</f>
        <v>0</v>
      </c>
      <c r="K192" s="184"/>
      <c r="L192" s="35"/>
      <c r="M192" s="185" t="s">
        <v>1</v>
      </c>
      <c r="N192" s="186" t="s">
        <v>38</v>
      </c>
      <c r="O192" s="78"/>
      <c r="P192" s="187">
        <f>O192*H192</f>
        <v>0</v>
      </c>
      <c r="Q192" s="187">
        <v>0</v>
      </c>
      <c r="R192" s="187">
        <f>Q192*H192</f>
        <v>0</v>
      </c>
      <c r="S192" s="187">
        <v>0</v>
      </c>
      <c r="T192" s="188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9" t="s">
        <v>135</v>
      </c>
      <c r="AT192" s="189" t="s">
        <v>131</v>
      </c>
      <c r="AU192" s="189" t="s">
        <v>79</v>
      </c>
      <c r="AY192" s="15" t="s">
        <v>129</v>
      </c>
      <c r="BE192" s="190">
        <f>IF(N192="základná",J192,0)</f>
        <v>0</v>
      </c>
      <c r="BF192" s="190">
        <f>IF(N192="znížená",J192,0)</f>
        <v>0</v>
      </c>
      <c r="BG192" s="190">
        <f>IF(N192="zákl. prenesená",J192,0)</f>
        <v>0</v>
      </c>
      <c r="BH192" s="190">
        <f>IF(N192="zníž. prenesená",J192,0)</f>
        <v>0</v>
      </c>
      <c r="BI192" s="190">
        <f>IF(N192="nulová",J192,0)</f>
        <v>0</v>
      </c>
      <c r="BJ192" s="15" t="s">
        <v>136</v>
      </c>
      <c r="BK192" s="190">
        <f>ROUND(I192*H192,2)</f>
        <v>0</v>
      </c>
      <c r="BL192" s="15" t="s">
        <v>135</v>
      </c>
      <c r="BM192" s="189" t="s">
        <v>963</v>
      </c>
    </row>
    <row r="193" s="2" customFormat="1" ht="16.5" customHeight="1">
      <c r="A193" s="34"/>
      <c r="B193" s="176"/>
      <c r="C193" s="177" t="s">
        <v>964</v>
      </c>
      <c r="D193" s="177" t="s">
        <v>131</v>
      </c>
      <c r="E193" s="178" t="s">
        <v>965</v>
      </c>
      <c r="F193" s="179" t="s">
        <v>966</v>
      </c>
      <c r="G193" s="180" t="s">
        <v>202</v>
      </c>
      <c r="H193" s="181">
        <v>30</v>
      </c>
      <c r="I193" s="182"/>
      <c r="J193" s="183">
        <f>ROUND(I193*H193,2)</f>
        <v>0</v>
      </c>
      <c r="K193" s="184"/>
      <c r="L193" s="35"/>
      <c r="M193" s="185" t="s">
        <v>1</v>
      </c>
      <c r="N193" s="186" t="s">
        <v>38</v>
      </c>
      <c r="O193" s="78"/>
      <c r="P193" s="187">
        <f>O193*H193</f>
        <v>0</v>
      </c>
      <c r="Q193" s="187">
        <v>0</v>
      </c>
      <c r="R193" s="187">
        <f>Q193*H193</f>
        <v>0</v>
      </c>
      <c r="S193" s="187">
        <v>0</v>
      </c>
      <c r="T193" s="18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89" t="s">
        <v>135</v>
      </c>
      <c r="AT193" s="189" t="s">
        <v>131</v>
      </c>
      <c r="AU193" s="189" t="s">
        <v>79</v>
      </c>
      <c r="AY193" s="15" t="s">
        <v>129</v>
      </c>
      <c r="BE193" s="190">
        <f>IF(N193="základná",J193,0)</f>
        <v>0</v>
      </c>
      <c r="BF193" s="190">
        <f>IF(N193="znížená",J193,0)</f>
        <v>0</v>
      </c>
      <c r="BG193" s="190">
        <f>IF(N193="zákl. prenesená",J193,0)</f>
        <v>0</v>
      </c>
      <c r="BH193" s="190">
        <f>IF(N193="zníž. prenesená",J193,0)</f>
        <v>0</v>
      </c>
      <c r="BI193" s="190">
        <f>IF(N193="nulová",J193,0)</f>
        <v>0</v>
      </c>
      <c r="BJ193" s="15" t="s">
        <v>136</v>
      </c>
      <c r="BK193" s="190">
        <f>ROUND(I193*H193,2)</f>
        <v>0</v>
      </c>
      <c r="BL193" s="15" t="s">
        <v>135</v>
      </c>
      <c r="BM193" s="189" t="s">
        <v>967</v>
      </c>
    </row>
    <row r="194" s="2" customFormat="1" ht="16.5" customHeight="1">
      <c r="A194" s="34"/>
      <c r="B194" s="176"/>
      <c r="C194" s="177" t="s">
        <v>968</v>
      </c>
      <c r="D194" s="177" t="s">
        <v>131</v>
      </c>
      <c r="E194" s="178" t="s">
        <v>969</v>
      </c>
      <c r="F194" s="179" t="s">
        <v>970</v>
      </c>
      <c r="G194" s="180" t="s">
        <v>202</v>
      </c>
      <c r="H194" s="181">
        <v>40</v>
      </c>
      <c r="I194" s="182"/>
      <c r="J194" s="183">
        <f>ROUND(I194*H194,2)</f>
        <v>0</v>
      </c>
      <c r="K194" s="184"/>
      <c r="L194" s="35"/>
      <c r="M194" s="185" t="s">
        <v>1</v>
      </c>
      <c r="N194" s="186" t="s">
        <v>38</v>
      </c>
      <c r="O194" s="78"/>
      <c r="P194" s="187">
        <f>O194*H194</f>
        <v>0</v>
      </c>
      <c r="Q194" s="187">
        <v>0</v>
      </c>
      <c r="R194" s="187">
        <f>Q194*H194</f>
        <v>0</v>
      </c>
      <c r="S194" s="187">
        <v>0</v>
      </c>
      <c r="T194" s="188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89" t="s">
        <v>135</v>
      </c>
      <c r="AT194" s="189" t="s">
        <v>131</v>
      </c>
      <c r="AU194" s="189" t="s">
        <v>79</v>
      </c>
      <c r="AY194" s="15" t="s">
        <v>129</v>
      </c>
      <c r="BE194" s="190">
        <f>IF(N194="základná",J194,0)</f>
        <v>0</v>
      </c>
      <c r="BF194" s="190">
        <f>IF(N194="znížená",J194,0)</f>
        <v>0</v>
      </c>
      <c r="BG194" s="190">
        <f>IF(N194="zákl. prenesená",J194,0)</f>
        <v>0</v>
      </c>
      <c r="BH194" s="190">
        <f>IF(N194="zníž. prenesená",J194,0)</f>
        <v>0</v>
      </c>
      <c r="BI194" s="190">
        <f>IF(N194="nulová",J194,0)</f>
        <v>0</v>
      </c>
      <c r="BJ194" s="15" t="s">
        <v>136</v>
      </c>
      <c r="BK194" s="190">
        <f>ROUND(I194*H194,2)</f>
        <v>0</v>
      </c>
      <c r="BL194" s="15" t="s">
        <v>135</v>
      </c>
      <c r="BM194" s="189" t="s">
        <v>971</v>
      </c>
    </row>
    <row r="195" s="2" customFormat="1" ht="16.5" customHeight="1">
      <c r="A195" s="34"/>
      <c r="B195" s="176"/>
      <c r="C195" s="177" t="s">
        <v>972</v>
      </c>
      <c r="D195" s="177" t="s">
        <v>131</v>
      </c>
      <c r="E195" s="178" t="s">
        <v>973</v>
      </c>
      <c r="F195" s="179" t="s">
        <v>974</v>
      </c>
      <c r="G195" s="180" t="s">
        <v>202</v>
      </c>
      <c r="H195" s="181">
        <v>30</v>
      </c>
      <c r="I195" s="182"/>
      <c r="J195" s="183">
        <f>ROUND(I195*H195,2)</f>
        <v>0</v>
      </c>
      <c r="K195" s="184"/>
      <c r="L195" s="35"/>
      <c r="M195" s="185" t="s">
        <v>1</v>
      </c>
      <c r="N195" s="186" t="s">
        <v>38</v>
      </c>
      <c r="O195" s="78"/>
      <c r="P195" s="187">
        <f>O195*H195</f>
        <v>0</v>
      </c>
      <c r="Q195" s="187">
        <v>0</v>
      </c>
      <c r="R195" s="187">
        <f>Q195*H195</f>
        <v>0</v>
      </c>
      <c r="S195" s="187">
        <v>0</v>
      </c>
      <c r="T195" s="188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9" t="s">
        <v>135</v>
      </c>
      <c r="AT195" s="189" t="s">
        <v>131</v>
      </c>
      <c r="AU195" s="189" t="s">
        <v>79</v>
      </c>
      <c r="AY195" s="15" t="s">
        <v>129</v>
      </c>
      <c r="BE195" s="190">
        <f>IF(N195="základná",J195,0)</f>
        <v>0</v>
      </c>
      <c r="BF195" s="190">
        <f>IF(N195="znížená",J195,0)</f>
        <v>0</v>
      </c>
      <c r="BG195" s="190">
        <f>IF(N195="zákl. prenesená",J195,0)</f>
        <v>0</v>
      </c>
      <c r="BH195" s="190">
        <f>IF(N195="zníž. prenesená",J195,0)</f>
        <v>0</v>
      </c>
      <c r="BI195" s="190">
        <f>IF(N195="nulová",J195,0)</f>
        <v>0</v>
      </c>
      <c r="BJ195" s="15" t="s">
        <v>136</v>
      </c>
      <c r="BK195" s="190">
        <f>ROUND(I195*H195,2)</f>
        <v>0</v>
      </c>
      <c r="BL195" s="15" t="s">
        <v>135</v>
      </c>
      <c r="BM195" s="189" t="s">
        <v>975</v>
      </c>
    </row>
    <row r="196" s="2" customFormat="1" ht="16.5" customHeight="1">
      <c r="A196" s="34"/>
      <c r="B196" s="176"/>
      <c r="C196" s="177" t="s">
        <v>976</v>
      </c>
      <c r="D196" s="177" t="s">
        <v>131</v>
      </c>
      <c r="E196" s="178" t="s">
        <v>977</v>
      </c>
      <c r="F196" s="179" t="s">
        <v>978</v>
      </c>
      <c r="G196" s="180" t="s">
        <v>202</v>
      </c>
      <c r="H196" s="181">
        <v>160</v>
      </c>
      <c r="I196" s="182"/>
      <c r="J196" s="183">
        <f>ROUND(I196*H196,2)</f>
        <v>0</v>
      </c>
      <c r="K196" s="184"/>
      <c r="L196" s="35"/>
      <c r="M196" s="185" t="s">
        <v>1</v>
      </c>
      <c r="N196" s="186" t="s">
        <v>38</v>
      </c>
      <c r="O196" s="78"/>
      <c r="P196" s="187">
        <f>O196*H196</f>
        <v>0</v>
      </c>
      <c r="Q196" s="187">
        <v>0</v>
      </c>
      <c r="R196" s="187">
        <f>Q196*H196</f>
        <v>0</v>
      </c>
      <c r="S196" s="187">
        <v>0</v>
      </c>
      <c r="T196" s="18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9" t="s">
        <v>135</v>
      </c>
      <c r="AT196" s="189" t="s">
        <v>131</v>
      </c>
      <c r="AU196" s="189" t="s">
        <v>79</v>
      </c>
      <c r="AY196" s="15" t="s">
        <v>129</v>
      </c>
      <c r="BE196" s="190">
        <f>IF(N196="základná",J196,0)</f>
        <v>0</v>
      </c>
      <c r="BF196" s="190">
        <f>IF(N196="znížená",J196,0)</f>
        <v>0</v>
      </c>
      <c r="BG196" s="190">
        <f>IF(N196="zákl. prenesená",J196,0)</f>
        <v>0</v>
      </c>
      <c r="BH196" s="190">
        <f>IF(N196="zníž. prenesená",J196,0)</f>
        <v>0</v>
      </c>
      <c r="BI196" s="190">
        <f>IF(N196="nulová",J196,0)</f>
        <v>0</v>
      </c>
      <c r="BJ196" s="15" t="s">
        <v>136</v>
      </c>
      <c r="BK196" s="190">
        <f>ROUND(I196*H196,2)</f>
        <v>0</v>
      </c>
      <c r="BL196" s="15" t="s">
        <v>135</v>
      </c>
      <c r="BM196" s="189" t="s">
        <v>979</v>
      </c>
    </row>
    <row r="197" s="2" customFormat="1" ht="16.5" customHeight="1">
      <c r="A197" s="34"/>
      <c r="B197" s="176"/>
      <c r="C197" s="177" t="s">
        <v>980</v>
      </c>
      <c r="D197" s="177" t="s">
        <v>131</v>
      </c>
      <c r="E197" s="178" t="s">
        <v>981</v>
      </c>
      <c r="F197" s="179" t="s">
        <v>982</v>
      </c>
      <c r="G197" s="180" t="s">
        <v>202</v>
      </c>
      <c r="H197" s="181">
        <v>30</v>
      </c>
      <c r="I197" s="182"/>
      <c r="J197" s="183">
        <f>ROUND(I197*H197,2)</f>
        <v>0</v>
      </c>
      <c r="K197" s="184"/>
      <c r="L197" s="35"/>
      <c r="M197" s="185" t="s">
        <v>1</v>
      </c>
      <c r="N197" s="186" t="s">
        <v>38</v>
      </c>
      <c r="O197" s="78"/>
      <c r="P197" s="187">
        <f>O197*H197</f>
        <v>0</v>
      </c>
      <c r="Q197" s="187">
        <v>0</v>
      </c>
      <c r="R197" s="187">
        <f>Q197*H197</f>
        <v>0</v>
      </c>
      <c r="S197" s="187">
        <v>0</v>
      </c>
      <c r="T197" s="188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9" t="s">
        <v>135</v>
      </c>
      <c r="AT197" s="189" t="s">
        <v>131</v>
      </c>
      <c r="AU197" s="189" t="s">
        <v>79</v>
      </c>
      <c r="AY197" s="15" t="s">
        <v>129</v>
      </c>
      <c r="BE197" s="190">
        <f>IF(N197="základná",J197,0)</f>
        <v>0</v>
      </c>
      <c r="BF197" s="190">
        <f>IF(N197="znížená",J197,0)</f>
        <v>0</v>
      </c>
      <c r="BG197" s="190">
        <f>IF(N197="zákl. prenesená",J197,0)</f>
        <v>0</v>
      </c>
      <c r="BH197" s="190">
        <f>IF(N197="zníž. prenesená",J197,0)</f>
        <v>0</v>
      </c>
      <c r="BI197" s="190">
        <f>IF(N197="nulová",J197,0)</f>
        <v>0</v>
      </c>
      <c r="BJ197" s="15" t="s">
        <v>136</v>
      </c>
      <c r="BK197" s="190">
        <f>ROUND(I197*H197,2)</f>
        <v>0</v>
      </c>
      <c r="BL197" s="15" t="s">
        <v>135</v>
      </c>
      <c r="BM197" s="189" t="s">
        <v>983</v>
      </c>
    </row>
    <row r="198" s="2" customFormat="1" ht="16.5" customHeight="1">
      <c r="A198" s="34"/>
      <c r="B198" s="176"/>
      <c r="C198" s="177" t="s">
        <v>984</v>
      </c>
      <c r="D198" s="177" t="s">
        <v>131</v>
      </c>
      <c r="E198" s="178" t="s">
        <v>985</v>
      </c>
      <c r="F198" s="179" t="s">
        <v>986</v>
      </c>
      <c r="G198" s="180" t="s">
        <v>202</v>
      </c>
      <c r="H198" s="181">
        <v>50</v>
      </c>
      <c r="I198" s="182"/>
      <c r="J198" s="183">
        <f>ROUND(I198*H198,2)</f>
        <v>0</v>
      </c>
      <c r="K198" s="184"/>
      <c r="L198" s="35"/>
      <c r="M198" s="185" t="s">
        <v>1</v>
      </c>
      <c r="N198" s="186" t="s">
        <v>38</v>
      </c>
      <c r="O198" s="78"/>
      <c r="P198" s="187">
        <f>O198*H198</f>
        <v>0</v>
      </c>
      <c r="Q198" s="187">
        <v>0</v>
      </c>
      <c r="R198" s="187">
        <f>Q198*H198</f>
        <v>0</v>
      </c>
      <c r="S198" s="187">
        <v>0</v>
      </c>
      <c r="T198" s="188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9" t="s">
        <v>135</v>
      </c>
      <c r="AT198" s="189" t="s">
        <v>131</v>
      </c>
      <c r="AU198" s="189" t="s">
        <v>79</v>
      </c>
      <c r="AY198" s="15" t="s">
        <v>129</v>
      </c>
      <c r="BE198" s="190">
        <f>IF(N198="základná",J198,0)</f>
        <v>0</v>
      </c>
      <c r="BF198" s="190">
        <f>IF(N198="znížená",J198,0)</f>
        <v>0</v>
      </c>
      <c r="BG198" s="190">
        <f>IF(N198="zákl. prenesená",J198,0)</f>
        <v>0</v>
      </c>
      <c r="BH198" s="190">
        <f>IF(N198="zníž. prenesená",J198,0)</f>
        <v>0</v>
      </c>
      <c r="BI198" s="190">
        <f>IF(N198="nulová",J198,0)</f>
        <v>0</v>
      </c>
      <c r="BJ198" s="15" t="s">
        <v>136</v>
      </c>
      <c r="BK198" s="190">
        <f>ROUND(I198*H198,2)</f>
        <v>0</v>
      </c>
      <c r="BL198" s="15" t="s">
        <v>135</v>
      </c>
      <c r="BM198" s="189" t="s">
        <v>987</v>
      </c>
    </row>
    <row r="199" s="12" customFormat="1" ht="25.92" customHeight="1">
      <c r="A199" s="12"/>
      <c r="B199" s="163"/>
      <c r="C199" s="12"/>
      <c r="D199" s="164" t="s">
        <v>71</v>
      </c>
      <c r="E199" s="165" t="s">
        <v>988</v>
      </c>
      <c r="F199" s="165" t="s">
        <v>989</v>
      </c>
      <c r="G199" s="12"/>
      <c r="H199" s="12"/>
      <c r="I199" s="166"/>
      <c r="J199" s="167">
        <f>BK199</f>
        <v>0</v>
      </c>
      <c r="K199" s="12"/>
      <c r="L199" s="163"/>
      <c r="M199" s="168"/>
      <c r="N199" s="169"/>
      <c r="O199" s="169"/>
      <c r="P199" s="170">
        <f>SUM(P200:P206)</f>
        <v>0</v>
      </c>
      <c r="Q199" s="169"/>
      <c r="R199" s="170">
        <f>SUM(R200:R206)</f>
        <v>0</v>
      </c>
      <c r="S199" s="169"/>
      <c r="T199" s="171">
        <f>SUM(T200:T206)</f>
        <v>0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164" t="s">
        <v>79</v>
      </c>
      <c r="AT199" s="172" t="s">
        <v>71</v>
      </c>
      <c r="AU199" s="172" t="s">
        <v>13</v>
      </c>
      <c r="AY199" s="164" t="s">
        <v>129</v>
      </c>
      <c r="BK199" s="173">
        <f>SUM(BK200:BK206)</f>
        <v>0</v>
      </c>
    </row>
    <row r="200" s="2" customFormat="1" ht="24.15" customHeight="1">
      <c r="A200" s="34"/>
      <c r="B200" s="176"/>
      <c r="C200" s="191" t="s">
        <v>990</v>
      </c>
      <c r="D200" s="191" t="s">
        <v>236</v>
      </c>
      <c r="E200" s="192" t="s">
        <v>991</v>
      </c>
      <c r="F200" s="193" t="s">
        <v>992</v>
      </c>
      <c r="G200" s="194" t="s">
        <v>202</v>
      </c>
      <c r="H200" s="195">
        <v>100</v>
      </c>
      <c r="I200" s="196"/>
      <c r="J200" s="197">
        <f>ROUND(I200*H200,2)</f>
        <v>0</v>
      </c>
      <c r="K200" s="198"/>
      <c r="L200" s="199"/>
      <c r="M200" s="200" t="s">
        <v>1</v>
      </c>
      <c r="N200" s="201" t="s">
        <v>38</v>
      </c>
      <c r="O200" s="78"/>
      <c r="P200" s="187">
        <f>O200*H200</f>
        <v>0</v>
      </c>
      <c r="Q200" s="187">
        <v>0</v>
      </c>
      <c r="R200" s="187">
        <f>Q200*H200</f>
        <v>0</v>
      </c>
      <c r="S200" s="187">
        <v>0</v>
      </c>
      <c r="T200" s="188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9" t="s">
        <v>172</v>
      </c>
      <c r="AT200" s="189" t="s">
        <v>236</v>
      </c>
      <c r="AU200" s="189" t="s">
        <v>79</v>
      </c>
      <c r="AY200" s="15" t="s">
        <v>129</v>
      </c>
      <c r="BE200" s="190">
        <f>IF(N200="základná",J200,0)</f>
        <v>0</v>
      </c>
      <c r="BF200" s="190">
        <f>IF(N200="znížená",J200,0)</f>
        <v>0</v>
      </c>
      <c r="BG200" s="190">
        <f>IF(N200="zákl. prenesená",J200,0)</f>
        <v>0</v>
      </c>
      <c r="BH200" s="190">
        <f>IF(N200="zníž. prenesená",J200,0)</f>
        <v>0</v>
      </c>
      <c r="BI200" s="190">
        <f>IF(N200="nulová",J200,0)</f>
        <v>0</v>
      </c>
      <c r="BJ200" s="15" t="s">
        <v>136</v>
      </c>
      <c r="BK200" s="190">
        <f>ROUND(I200*H200,2)</f>
        <v>0</v>
      </c>
      <c r="BL200" s="15" t="s">
        <v>135</v>
      </c>
      <c r="BM200" s="189" t="s">
        <v>993</v>
      </c>
    </row>
    <row r="201" s="2" customFormat="1" ht="16.5" customHeight="1">
      <c r="A201" s="34"/>
      <c r="B201" s="176"/>
      <c r="C201" s="191" t="s">
        <v>994</v>
      </c>
      <c r="D201" s="191" t="s">
        <v>236</v>
      </c>
      <c r="E201" s="192" t="s">
        <v>995</v>
      </c>
      <c r="F201" s="193" t="s">
        <v>996</v>
      </c>
      <c r="G201" s="194" t="s">
        <v>153</v>
      </c>
      <c r="H201" s="195">
        <v>60</v>
      </c>
      <c r="I201" s="196"/>
      <c r="J201" s="197">
        <f>ROUND(I201*H201,2)</f>
        <v>0</v>
      </c>
      <c r="K201" s="198"/>
      <c r="L201" s="199"/>
      <c r="M201" s="200" t="s">
        <v>1</v>
      </c>
      <c r="N201" s="201" t="s">
        <v>38</v>
      </c>
      <c r="O201" s="78"/>
      <c r="P201" s="187">
        <f>O201*H201</f>
        <v>0</v>
      </c>
      <c r="Q201" s="187">
        <v>0</v>
      </c>
      <c r="R201" s="187">
        <f>Q201*H201</f>
        <v>0</v>
      </c>
      <c r="S201" s="187">
        <v>0</v>
      </c>
      <c r="T201" s="188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9" t="s">
        <v>172</v>
      </c>
      <c r="AT201" s="189" t="s">
        <v>236</v>
      </c>
      <c r="AU201" s="189" t="s">
        <v>79</v>
      </c>
      <c r="AY201" s="15" t="s">
        <v>129</v>
      </c>
      <c r="BE201" s="190">
        <f>IF(N201="základná",J201,0)</f>
        <v>0</v>
      </c>
      <c r="BF201" s="190">
        <f>IF(N201="znížená",J201,0)</f>
        <v>0</v>
      </c>
      <c r="BG201" s="190">
        <f>IF(N201="zákl. prenesená",J201,0)</f>
        <v>0</v>
      </c>
      <c r="BH201" s="190">
        <f>IF(N201="zníž. prenesená",J201,0)</f>
        <v>0</v>
      </c>
      <c r="BI201" s="190">
        <f>IF(N201="nulová",J201,0)</f>
        <v>0</v>
      </c>
      <c r="BJ201" s="15" t="s">
        <v>136</v>
      </c>
      <c r="BK201" s="190">
        <f>ROUND(I201*H201,2)</f>
        <v>0</v>
      </c>
      <c r="BL201" s="15" t="s">
        <v>135</v>
      </c>
      <c r="BM201" s="189" t="s">
        <v>997</v>
      </c>
    </row>
    <row r="202" s="2" customFormat="1" ht="16.5" customHeight="1">
      <c r="A202" s="34"/>
      <c r="B202" s="176"/>
      <c r="C202" s="191" t="s">
        <v>998</v>
      </c>
      <c r="D202" s="191" t="s">
        <v>236</v>
      </c>
      <c r="E202" s="192" t="s">
        <v>999</v>
      </c>
      <c r="F202" s="193" t="s">
        <v>1000</v>
      </c>
      <c r="G202" s="194" t="s">
        <v>153</v>
      </c>
      <c r="H202" s="195">
        <v>40</v>
      </c>
      <c r="I202" s="196"/>
      <c r="J202" s="197">
        <f>ROUND(I202*H202,2)</f>
        <v>0</v>
      </c>
      <c r="K202" s="198"/>
      <c r="L202" s="199"/>
      <c r="M202" s="200" t="s">
        <v>1</v>
      </c>
      <c r="N202" s="201" t="s">
        <v>38</v>
      </c>
      <c r="O202" s="78"/>
      <c r="P202" s="187">
        <f>O202*H202</f>
        <v>0</v>
      </c>
      <c r="Q202" s="187">
        <v>0</v>
      </c>
      <c r="R202" s="187">
        <f>Q202*H202</f>
        <v>0</v>
      </c>
      <c r="S202" s="187">
        <v>0</v>
      </c>
      <c r="T202" s="188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9" t="s">
        <v>172</v>
      </c>
      <c r="AT202" s="189" t="s">
        <v>236</v>
      </c>
      <c r="AU202" s="189" t="s">
        <v>79</v>
      </c>
      <c r="AY202" s="15" t="s">
        <v>129</v>
      </c>
      <c r="BE202" s="190">
        <f>IF(N202="základná",J202,0)</f>
        <v>0</v>
      </c>
      <c r="BF202" s="190">
        <f>IF(N202="znížená",J202,0)</f>
        <v>0</v>
      </c>
      <c r="BG202" s="190">
        <f>IF(N202="zákl. prenesená",J202,0)</f>
        <v>0</v>
      </c>
      <c r="BH202" s="190">
        <f>IF(N202="zníž. prenesená",J202,0)</f>
        <v>0</v>
      </c>
      <c r="BI202" s="190">
        <f>IF(N202="nulová",J202,0)</f>
        <v>0</v>
      </c>
      <c r="BJ202" s="15" t="s">
        <v>136</v>
      </c>
      <c r="BK202" s="190">
        <f>ROUND(I202*H202,2)</f>
        <v>0</v>
      </c>
      <c r="BL202" s="15" t="s">
        <v>135</v>
      </c>
      <c r="BM202" s="189" t="s">
        <v>1001</v>
      </c>
    </row>
    <row r="203" s="2" customFormat="1" ht="16.5" customHeight="1">
      <c r="A203" s="34"/>
      <c r="B203" s="176"/>
      <c r="C203" s="191" t="s">
        <v>1002</v>
      </c>
      <c r="D203" s="191" t="s">
        <v>236</v>
      </c>
      <c r="E203" s="192" t="s">
        <v>1003</v>
      </c>
      <c r="F203" s="193" t="s">
        <v>1004</v>
      </c>
      <c r="G203" s="194" t="s">
        <v>153</v>
      </c>
      <c r="H203" s="195">
        <v>100</v>
      </c>
      <c r="I203" s="196"/>
      <c r="J203" s="197">
        <f>ROUND(I203*H203,2)</f>
        <v>0</v>
      </c>
      <c r="K203" s="198"/>
      <c r="L203" s="199"/>
      <c r="M203" s="200" t="s">
        <v>1</v>
      </c>
      <c r="N203" s="201" t="s">
        <v>38</v>
      </c>
      <c r="O203" s="78"/>
      <c r="P203" s="187">
        <f>O203*H203</f>
        <v>0</v>
      </c>
      <c r="Q203" s="187">
        <v>0</v>
      </c>
      <c r="R203" s="187">
        <f>Q203*H203</f>
        <v>0</v>
      </c>
      <c r="S203" s="187">
        <v>0</v>
      </c>
      <c r="T203" s="188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9" t="s">
        <v>172</v>
      </c>
      <c r="AT203" s="189" t="s">
        <v>236</v>
      </c>
      <c r="AU203" s="189" t="s">
        <v>79</v>
      </c>
      <c r="AY203" s="15" t="s">
        <v>129</v>
      </c>
      <c r="BE203" s="190">
        <f>IF(N203="základná",J203,0)</f>
        <v>0</v>
      </c>
      <c r="BF203" s="190">
        <f>IF(N203="znížená",J203,0)</f>
        <v>0</v>
      </c>
      <c r="BG203" s="190">
        <f>IF(N203="zákl. prenesená",J203,0)</f>
        <v>0</v>
      </c>
      <c r="BH203" s="190">
        <f>IF(N203="zníž. prenesená",J203,0)</f>
        <v>0</v>
      </c>
      <c r="BI203" s="190">
        <f>IF(N203="nulová",J203,0)</f>
        <v>0</v>
      </c>
      <c r="BJ203" s="15" t="s">
        <v>136</v>
      </c>
      <c r="BK203" s="190">
        <f>ROUND(I203*H203,2)</f>
        <v>0</v>
      </c>
      <c r="BL203" s="15" t="s">
        <v>135</v>
      </c>
      <c r="BM203" s="189" t="s">
        <v>1005</v>
      </c>
    </row>
    <row r="204" s="2" customFormat="1" ht="16.5" customHeight="1">
      <c r="A204" s="34"/>
      <c r="B204" s="176"/>
      <c r="C204" s="191" t="s">
        <v>1006</v>
      </c>
      <c r="D204" s="191" t="s">
        <v>236</v>
      </c>
      <c r="E204" s="192" t="s">
        <v>1007</v>
      </c>
      <c r="F204" s="193" t="s">
        <v>1008</v>
      </c>
      <c r="G204" s="194" t="s">
        <v>202</v>
      </c>
      <c r="H204" s="195">
        <v>250</v>
      </c>
      <c r="I204" s="196"/>
      <c r="J204" s="197">
        <f>ROUND(I204*H204,2)</f>
        <v>0</v>
      </c>
      <c r="K204" s="198"/>
      <c r="L204" s="199"/>
      <c r="M204" s="200" t="s">
        <v>1</v>
      </c>
      <c r="N204" s="201" t="s">
        <v>38</v>
      </c>
      <c r="O204" s="78"/>
      <c r="P204" s="187">
        <f>O204*H204</f>
        <v>0</v>
      </c>
      <c r="Q204" s="187">
        <v>0</v>
      </c>
      <c r="R204" s="187">
        <f>Q204*H204</f>
        <v>0</v>
      </c>
      <c r="S204" s="187">
        <v>0</v>
      </c>
      <c r="T204" s="188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9" t="s">
        <v>172</v>
      </c>
      <c r="AT204" s="189" t="s">
        <v>236</v>
      </c>
      <c r="AU204" s="189" t="s">
        <v>79</v>
      </c>
      <c r="AY204" s="15" t="s">
        <v>129</v>
      </c>
      <c r="BE204" s="190">
        <f>IF(N204="základná",J204,0)</f>
        <v>0</v>
      </c>
      <c r="BF204" s="190">
        <f>IF(N204="znížená",J204,0)</f>
        <v>0</v>
      </c>
      <c r="BG204" s="190">
        <f>IF(N204="zákl. prenesená",J204,0)</f>
        <v>0</v>
      </c>
      <c r="BH204" s="190">
        <f>IF(N204="zníž. prenesená",J204,0)</f>
        <v>0</v>
      </c>
      <c r="BI204" s="190">
        <f>IF(N204="nulová",J204,0)</f>
        <v>0</v>
      </c>
      <c r="BJ204" s="15" t="s">
        <v>136</v>
      </c>
      <c r="BK204" s="190">
        <f>ROUND(I204*H204,2)</f>
        <v>0</v>
      </c>
      <c r="BL204" s="15" t="s">
        <v>135</v>
      </c>
      <c r="BM204" s="189" t="s">
        <v>1009</v>
      </c>
    </row>
    <row r="205" s="2" customFormat="1" ht="16.5" customHeight="1">
      <c r="A205" s="34"/>
      <c r="B205" s="176"/>
      <c r="C205" s="191" t="s">
        <v>1010</v>
      </c>
      <c r="D205" s="191" t="s">
        <v>236</v>
      </c>
      <c r="E205" s="192" t="s">
        <v>1011</v>
      </c>
      <c r="F205" s="193" t="s">
        <v>1012</v>
      </c>
      <c r="G205" s="194" t="s">
        <v>202</v>
      </c>
      <c r="H205" s="195">
        <v>250</v>
      </c>
      <c r="I205" s="196"/>
      <c r="J205" s="197">
        <f>ROUND(I205*H205,2)</f>
        <v>0</v>
      </c>
      <c r="K205" s="198"/>
      <c r="L205" s="199"/>
      <c r="M205" s="200" t="s">
        <v>1</v>
      </c>
      <c r="N205" s="201" t="s">
        <v>38</v>
      </c>
      <c r="O205" s="78"/>
      <c r="P205" s="187">
        <f>O205*H205</f>
        <v>0</v>
      </c>
      <c r="Q205" s="187">
        <v>0</v>
      </c>
      <c r="R205" s="187">
        <f>Q205*H205</f>
        <v>0</v>
      </c>
      <c r="S205" s="187">
        <v>0</v>
      </c>
      <c r="T205" s="188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9" t="s">
        <v>172</v>
      </c>
      <c r="AT205" s="189" t="s">
        <v>236</v>
      </c>
      <c r="AU205" s="189" t="s">
        <v>79</v>
      </c>
      <c r="AY205" s="15" t="s">
        <v>129</v>
      </c>
      <c r="BE205" s="190">
        <f>IF(N205="základná",J205,0)</f>
        <v>0</v>
      </c>
      <c r="BF205" s="190">
        <f>IF(N205="znížená",J205,0)</f>
        <v>0</v>
      </c>
      <c r="BG205" s="190">
        <f>IF(N205="zákl. prenesená",J205,0)</f>
        <v>0</v>
      </c>
      <c r="BH205" s="190">
        <f>IF(N205="zníž. prenesená",J205,0)</f>
        <v>0</v>
      </c>
      <c r="BI205" s="190">
        <f>IF(N205="nulová",J205,0)</f>
        <v>0</v>
      </c>
      <c r="BJ205" s="15" t="s">
        <v>136</v>
      </c>
      <c r="BK205" s="190">
        <f>ROUND(I205*H205,2)</f>
        <v>0</v>
      </c>
      <c r="BL205" s="15" t="s">
        <v>135</v>
      </c>
      <c r="BM205" s="189" t="s">
        <v>1013</v>
      </c>
    </row>
    <row r="206" s="2" customFormat="1" ht="16.5" customHeight="1">
      <c r="A206" s="34"/>
      <c r="B206" s="176"/>
      <c r="C206" s="191" t="s">
        <v>1014</v>
      </c>
      <c r="D206" s="191" t="s">
        <v>236</v>
      </c>
      <c r="E206" s="192" t="s">
        <v>1015</v>
      </c>
      <c r="F206" s="193" t="s">
        <v>1016</v>
      </c>
      <c r="G206" s="194" t="s">
        <v>809</v>
      </c>
      <c r="H206" s="195">
        <v>1</v>
      </c>
      <c r="I206" s="196"/>
      <c r="J206" s="197">
        <f>ROUND(I206*H206,2)</f>
        <v>0</v>
      </c>
      <c r="K206" s="198"/>
      <c r="L206" s="199"/>
      <c r="M206" s="200" t="s">
        <v>1</v>
      </c>
      <c r="N206" s="201" t="s">
        <v>38</v>
      </c>
      <c r="O206" s="78"/>
      <c r="P206" s="187">
        <f>O206*H206</f>
        <v>0</v>
      </c>
      <c r="Q206" s="187">
        <v>0</v>
      </c>
      <c r="R206" s="187">
        <f>Q206*H206</f>
        <v>0</v>
      </c>
      <c r="S206" s="187">
        <v>0</v>
      </c>
      <c r="T206" s="188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9" t="s">
        <v>172</v>
      </c>
      <c r="AT206" s="189" t="s">
        <v>236</v>
      </c>
      <c r="AU206" s="189" t="s">
        <v>79</v>
      </c>
      <c r="AY206" s="15" t="s">
        <v>129</v>
      </c>
      <c r="BE206" s="190">
        <f>IF(N206="základná",J206,0)</f>
        <v>0</v>
      </c>
      <c r="BF206" s="190">
        <f>IF(N206="znížená",J206,0)</f>
        <v>0</v>
      </c>
      <c r="BG206" s="190">
        <f>IF(N206="zákl. prenesená",J206,0)</f>
        <v>0</v>
      </c>
      <c r="BH206" s="190">
        <f>IF(N206="zníž. prenesená",J206,0)</f>
        <v>0</v>
      </c>
      <c r="BI206" s="190">
        <f>IF(N206="nulová",J206,0)</f>
        <v>0</v>
      </c>
      <c r="BJ206" s="15" t="s">
        <v>136</v>
      </c>
      <c r="BK206" s="190">
        <f>ROUND(I206*H206,2)</f>
        <v>0</v>
      </c>
      <c r="BL206" s="15" t="s">
        <v>135</v>
      </c>
      <c r="BM206" s="189" t="s">
        <v>1017</v>
      </c>
    </row>
    <row r="207" s="12" customFormat="1" ht="25.92" customHeight="1">
      <c r="A207" s="12"/>
      <c r="B207" s="163"/>
      <c r="C207" s="12"/>
      <c r="D207" s="164" t="s">
        <v>71</v>
      </c>
      <c r="E207" s="165" t="s">
        <v>1018</v>
      </c>
      <c r="F207" s="165" t="s">
        <v>1019</v>
      </c>
      <c r="G207" s="12"/>
      <c r="H207" s="12"/>
      <c r="I207" s="166"/>
      <c r="J207" s="167">
        <f>BK207</f>
        <v>0</v>
      </c>
      <c r="K207" s="12"/>
      <c r="L207" s="163"/>
      <c r="M207" s="168"/>
      <c r="N207" s="169"/>
      <c r="O207" s="169"/>
      <c r="P207" s="170">
        <f>SUM(P208:P214)</f>
        <v>0</v>
      </c>
      <c r="Q207" s="169"/>
      <c r="R207" s="170">
        <f>SUM(R208:R214)</f>
        <v>0</v>
      </c>
      <c r="S207" s="169"/>
      <c r="T207" s="171">
        <f>SUM(T208:T214)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164" t="s">
        <v>79</v>
      </c>
      <c r="AT207" s="172" t="s">
        <v>71</v>
      </c>
      <c r="AU207" s="172" t="s">
        <v>13</v>
      </c>
      <c r="AY207" s="164" t="s">
        <v>129</v>
      </c>
      <c r="BK207" s="173">
        <f>SUM(BK208:BK214)</f>
        <v>0</v>
      </c>
    </row>
    <row r="208" s="2" customFormat="1" ht="24.15" customHeight="1">
      <c r="A208" s="34"/>
      <c r="B208" s="176"/>
      <c r="C208" s="191" t="s">
        <v>1020</v>
      </c>
      <c r="D208" s="191" t="s">
        <v>236</v>
      </c>
      <c r="E208" s="192" t="s">
        <v>1021</v>
      </c>
      <c r="F208" s="193" t="s">
        <v>1022</v>
      </c>
      <c r="G208" s="194" t="s">
        <v>153</v>
      </c>
      <c r="H208" s="195">
        <v>48</v>
      </c>
      <c r="I208" s="196"/>
      <c r="J208" s="197">
        <f>ROUND(I208*H208,2)</f>
        <v>0</v>
      </c>
      <c r="K208" s="198"/>
      <c r="L208" s="199"/>
      <c r="M208" s="200" t="s">
        <v>1</v>
      </c>
      <c r="N208" s="201" t="s">
        <v>38</v>
      </c>
      <c r="O208" s="78"/>
      <c r="P208" s="187">
        <f>O208*H208</f>
        <v>0</v>
      </c>
      <c r="Q208" s="187">
        <v>0</v>
      </c>
      <c r="R208" s="187">
        <f>Q208*H208</f>
        <v>0</v>
      </c>
      <c r="S208" s="187">
        <v>0</v>
      </c>
      <c r="T208" s="188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9" t="s">
        <v>172</v>
      </c>
      <c r="AT208" s="189" t="s">
        <v>236</v>
      </c>
      <c r="AU208" s="189" t="s">
        <v>79</v>
      </c>
      <c r="AY208" s="15" t="s">
        <v>129</v>
      </c>
      <c r="BE208" s="190">
        <f>IF(N208="základná",J208,0)</f>
        <v>0</v>
      </c>
      <c r="BF208" s="190">
        <f>IF(N208="znížená",J208,0)</f>
        <v>0</v>
      </c>
      <c r="BG208" s="190">
        <f>IF(N208="zákl. prenesená",J208,0)</f>
        <v>0</v>
      </c>
      <c r="BH208" s="190">
        <f>IF(N208="zníž. prenesená",J208,0)</f>
        <v>0</v>
      </c>
      <c r="BI208" s="190">
        <f>IF(N208="nulová",J208,0)</f>
        <v>0</v>
      </c>
      <c r="BJ208" s="15" t="s">
        <v>136</v>
      </c>
      <c r="BK208" s="190">
        <f>ROUND(I208*H208,2)</f>
        <v>0</v>
      </c>
      <c r="BL208" s="15" t="s">
        <v>135</v>
      </c>
      <c r="BM208" s="189" t="s">
        <v>1023</v>
      </c>
    </row>
    <row r="209" s="2" customFormat="1" ht="16.5" customHeight="1">
      <c r="A209" s="34"/>
      <c r="B209" s="176"/>
      <c r="C209" s="191" t="s">
        <v>1024</v>
      </c>
      <c r="D209" s="191" t="s">
        <v>236</v>
      </c>
      <c r="E209" s="192" t="s">
        <v>1025</v>
      </c>
      <c r="F209" s="193" t="s">
        <v>800</v>
      </c>
      <c r="G209" s="194" t="s">
        <v>202</v>
      </c>
      <c r="H209" s="195">
        <v>1</v>
      </c>
      <c r="I209" s="196"/>
      <c r="J209" s="197">
        <f>ROUND(I209*H209,2)</f>
        <v>0</v>
      </c>
      <c r="K209" s="198"/>
      <c r="L209" s="199"/>
      <c r="M209" s="200" t="s">
        <v>1</v>
      </c>
      <c r="N209" s="201" t="s">
        <v>38</v>
      </c>
      <c r="O209" s="78"/>
      <c r="P209" s="187">
        <f>O209*H209</f>
        <v>0</v>
      </c>
      <c r="Q209" s="187">
        <v>0</v>
      </c>
      <c r="R209" s="187">
        <f>Q209*H209</f>
        <v>0</v>
      </c>
      <c r="S209" s="187">
        <v>0</v>
      </c>
      <c r="T209" s="188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9" t="s">
        <v>172</v>
      </c>
      <c r="AT209" s="189" t="s">
        <v>236</v>
      </c>
      <c r="AU209" s="189" t="s">
        <v>79</v>
      </c>
      <c r="AY209" s="15" t="s">
        <v>129</v>
      </c>
      <c r="BE209" s="190">
        <f>IF(N209="základná",J209,0)</f>
        <v>0</v>
      </c>
      <c r="BF209" s="190">
        <f>IF(N209="znížená",J209,0)</f>
        <v>0</v>
      </c>
      <c r="BG209" s="190">
        <f>IF(N209="zákl. prenesená",J209,0)</f>
        <v>0</v>
      </c>
      <c r="BH209" s="190">
        <f>IF(N209="zníž. prenesená",J209,0)</f>
        <v>0</v>
      </c>
      <c r="BI209" s="190">
        <f>IF(N209="nulová",J209,0)</f>
        <v>0</v>
      </c>
      <c r="BJ209" s="15" t="s">
        <v>136</v>
      </c>
      <c r="BK209" s="190">
        <f>ROUND(I209*H209,2)</f>
        <v>0</v>
      </c>
      <c r="BL209" s="15" t="s">
        <v>135</v>
      </c>
      <c r="BM209" s="189" t="s">
        <v>1026</v>
      </c>
    </row>
    <row r="210" s="2" customFormat="1" ht="24.15" customHeight="1">
      <c r="A210" s="34"/>
      <c r="B210" s="176"/>
      <c r="C210" s="191" t="s">
        <v>1027</v>
      </c>
      <c r="D210" s="191" t="s">
        <v>236</v>
      </c>
      <c r="E210" s="192" t="s">
        <v>1028</v>
      </c>
      <c r="F210" s="193" t="s">
        <v>1029</v>
      </c>
      <c r="G210" s="194" t="s">
        <v>153</v>
      </c>
      <c r="H210" s="195">
        <v>2</v>
      </c>
      <c r="I210" s="196"/>
      <c r="J210" s="197">
        <f>ROUND(I210*H210,2)</f>
        <v>0</v>
      </c>
      <c r="K210" s="198"/>
      <c r="L210" s="199"/>
      <c r="M210" s="200" t="s">
        <v>1</v>
      </c>
      <c r="N210" s="201" t="s">
        <v>38</v>
      </c>
      <c r="O210" s="78"/>
      <c r="P210" s="187">
        <f>O210*H210</f>
        <v>0</v>
      </c>
      <c r="Q210" s="187">
        <v>0</v>
      </c>
      <c r="R210" s="187">
        <f>Q210*H210</f>
        <v>0</v>
      </c>
      <c r="S210" s="187">
        <v>0</v>
      </c>
      <c r="T210" s="18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9" t="s">
        <v>172</v>
      </c>
      <c r="AT210" s="189" t="s">
        <v>236</v>
      </c>
      <c r="AU210" s="189" t="s">
        <v>79</v>
      </c>
      <c r="AY210" s="15" t="s">
        <v>129</v>
      </c>
      <c r="BE210" s="190">
        <f>IF(N210="základná",J210,0)</f>
        <v>0</v>
      </c>
      <c r="BF210" s="190">
        <f>IF(N210="znížená",J210,0)</f>
        <v>0</v>
      </c>
      <c r="BG210" s="190">
        <f>IF(N210="zákl. prenesená",J210,0)</f>
        <v>0</v>
      </c>
      <c r="BH210" s="190">
        <f>IF(N210="zníž. prenesená",J210,0)</f>
        <v>0</v>
      </c>
      <c r="BI210" s="190">
        <f>IF(N210="nulová",J210,0)</f>
        <v>0</v>
      </c>
      <c r="BJ210" s="15" t="s">
        <v>136</v>
      </c>
      <c r="BK210" s="190">
        <f>ROUND(I210*H210,2)</f>
        <v>0</v>
      </c>
      <c r="BL210" s="15" t="s">
        <v>135</v>
      </c>
      <c r="BM210" s="189" t="s">
        <v>1030</v>
      </c>
    </row>
    <row r="211" s="2" customFormat="1" ht="16.5" customHeight="1">
      <c r="A211" s="34"/>
      <c r="B211" s="176"/>
      <c r="C211" s="191" t="s">
        <v>1031</v>
      </c>
      <c r="D211" s="191" t="s">
        <v>236</v>
      </c>
      <c r="E211" s="192" t="s">
        <v>1032</v>
      </c>
      <c r="F211" s="193" t="s">
        <v>1033</v>
      </c>
      <c r="G211" s="194" t="s">
        <v>153</v>
      </c>
      <c r="H211" s="195">
        <v>8</v>
      </c>
      <c r="I211" s="196"/>
      <c r="J211" s="197">
        <f>ROUND(I211*H211,2)</f>
        <v>0</v>
      </c>
      <c r="K211" s="198"/>
      <c r="L211" s="199"/>
      <c r="M211" s="200" t="s">
        <v>1</v>
      </c>
      <c r="N211" s="201" t="s">
        <v>38</v>
      </c>
      <c r="O211" s="78"/>
      <c r="P211" s="187">
        <f>O211*H211</f>
        <v>0</v>
      </c>
      <c r="Q211" s="187">
        <v>0</v>
      </c>
      <c r="R211" s="187">
        <f>Q211*H211</f>
        <v>0</v>
      </c>
      <c r="S211" s="187">
        <v>0</v>
      </c>
      <c r="T211" s="188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9" t="s">
        <v>172</v>
      </c>
      <c r="AT211" s="189" t="s">
        <v>236</v>
      </c>
      <c r="AU211" s="189" t="s">
        <v>79</v>
      </c>
      <c r="AY211" s="15" t="s">
        <v>129</v>
      </c>
      <c r="BE211" s="190">
        <f>IF(N211="základná",J211,0)</f>
        <v>0</v>
      </c>
      <c r="BF211" s="190">
        <f>IF(N211="znížená",J211,0)</f>
        <v>0</v>
      </c>
      <c r="BG211" s="190">
        <f>IF(N211="zákl. prenesená",J211,0)</f>
        <v>0</v>
      </c>
      <c r="BH211" s="190">
        <f>IF(N211="zníž. prenesená",J211,0)</f>
        <v>0</v>
      </c>
      <c r="BI211" s="190">
        <f>IF(N211="nulová",J211,0)</f>
        <v>0</v>
      </c>
      <c r="BJ211" s="15" t="s">
        <v>136</v>
      </c>
      <c r="BK211" s="190">
        <f>ROUND(I211*H211,2)</f>
        <v>0</v>
      </c>
      <c r="BL211" s="15" t="s">
        <v>135</v>
      </c>
      <c r="BM211" s="189" t="s">
        <v>1034</v>
      </c>
    </row>
    <row r="212" s="2" customFormat="1" ht="16.5" customHeight="1">
      <c r="A212" s="34"/>
      <c r="B212" s="176"/>
      <c r="C212" s="191" t="s">
        <v>1035</v>
      </c>
      <c r="D212" s="191" t="s">
        <v>236</v>
      </c>
      <c r="E212" s="192" t="s">
        <v>1036</v>
      </c>
      <c r="F212" s="193" t="s">
        <v>1037</v>
      </c>
      <c r="G212" s="194" t="s">
        <v>153</v>
      </c>
      <c r="H212" s="195">
        <v>1</v>
      </c>
      <c r="I212" s="196"/>
      <c r="J212" s="197">
        <f>ROUND(I212*H212,2)</f>
        <v>0</v>
      </c>
      <c r="K212" s="198"/>
      <c r="L212" s="199"/>
      <c r="M212" s="200" t="s">
        <v>1</v>
      </c>
      <c r="N212" s="201" t="s">
        <v>38</v>
      </c>
      <c r="O212" s="78"/>
      <c r="P212" s="187">
        <f>O212*H212</f>
        <v>0</v>
      </c>
      <c r="Q212" s="187">
        <v>0</v>
      </c>
      <c r="R212" s="187">
        <f>Q212*H212</f>
        <v>0</v>
      </c>
      <c r="S212" s="187">
        <v>0</v>
      </c>
      <c r="T212" s="188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9" t="s">
        <v>172</v>
      </c>
      <c r="AT212" s="189" t="s">
        <v>236</v>
      </c>
      <c r="AU212" s="189" t="s">
        <v>79</v>
      </c>
      <c r="AY212" s="15" t="s">
        <v>129</v>
      </c>
      <c r="BE212" s="190">
        <f>IF(N212="základná",J212,0)</f>
        <v>0</v>
      </c>
      <c r="BF212" s="190">
        <f>IF(N212="znížená",J212,0)</f>
        <v>0</v>
      </c>
      <c r="BG212" s="190">
        <f>IF(N212="zákl. prenesená",J212,0)</f>
        <v>0</v>
      </c>
      <c r="BH212" s="190">
        <f>IF(N212="zníž. prenesená",J212,0)</f>
        <v>0</v>
      </c>
      <c r="BI212" s="190">
        <f>IF(N212="nulová",J212,0)</f>
        <v>0</v>
      </c>
      <c r="BJ212" s="15" t="s">
        <v>136</v>
      </c>
      <c r="BK212" s="190">
        <f>ROUND(I212*H212,2)</f>
        <v>0</v>
      </c>
      <c r="BL212" s="15" t="s">
        <v>135</v>
      </c>
      <c r="BM212" s="189" t="s">
        <v>1038</v>
      </c>
    </row>
    <row r="213" s="2" customFormat="1" ht="16.5" customHeight="1">
      <c r="A213" s="34"/>
      <c r="B213" s="176"/>
      <c r="C213" s="191" t="s">
        <v>1039</v>
      </c>
      <c r="D213" s="191" t="s">
        <v>236</v>
      </c>
      <c r="E213" s="192" t="s">
        <v>1036</v>
      </c>
      <c r="F213" s="193" t="s">
        <v>1037</v>
      </c>
      <c r="G213" s="194" t="s">
        <v>153</v>
      </c>
      <c r="H213" s="195">
        <v>1</v>
      </c>
      <c r="I213" s="196"/>
      <c r="J213" s="197">
        <f>ROUND(I213*H213,2)</f>
        <v>0</v>
      </c>
      <c r="K213" s="198"/>
      <c r="L213" s="199"/>
      <c r="M213" s="200" t="s">
        <v>1</v>
      </c>
      <c r="N213" s="201" t="s">
        <v>38</v>
      </c>
      <c r="O213" s="78"/>
      <c r="P213" s="187">
        <f>O213*H213</f>
        <v>0</v>
      </c>
      <c r="Q213" s="187">
        <v>0</v>
      </c>
      <c r="R213" s="187">
        <f>Q213*H213</f>
        <v>0</v>
      </c>
      <c r="S213" s="187">
        <v>0</v>
      </c>
      <c r="T213" s="188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9" t="s">
        <v>172</v>
      </c>
      <c r="AT213" s="189" t="s">
        <v>236</v>
      </c>
      <c r="AU213" s="189" t="s">
        <v>79</v>
      </c>
      <c r="AY213" s="15" t="s">
        <v>129</v>
      </c>
      <c r="BE213" s="190">
        <f>IF(N213="základná",J213,0)</f>
        <v>0</v>
      </c>
      <c r="BF213" s="190">
        <f>IF(N213="znížená",J213,0)</f>
        <v>0</v>
      </c>
      <c r="BG213" s="190">
        <f>IF(N213="zákl. prenesená",J213,0)</f>
        <v>0</v>
      </c>
      <c r="BH213" s="190">
        <f>IF(N213="zníž. prenesená",J213,0)</f>
        <v>0</v>
      </c>
      <c r="BI213" s="190">
        <f>IF(N213="nulová",J213,0)</f>
        <v>0</v>
      </c>
      <c r="BJ213" s="15" t="s">
        <v>136</v>
      </c>
      <c r="BK213" s="190">
        <f>ROUND(I213*H213,2)</f>
        <v>0</v>
      </c>
      <c r="BL213" s="15" t="s">
        <v>135</v>
      </c>
      <c r="BM213" s="189" t="s">
        <v>1040</v>
      </c>
    </row>
    <row r="214" s="2" customFormat="1" ht="16.5" customHeight="1">
      <c r="A214" s="34"/>
      <c r="B214" s="176"/>
      <c r="C214" s="191" t="s">
        <v>1041</v>
      </c>
      <c r="D214" s="191" t="s">
        <v>236</v>
      </c>
      <c r="E214" s="192" t="s">
        <v>1036</v>
      </c>
      <c r="F214" s="193" t="s">
        <v>1037</v>
      </c>
      <c r="G214" s="194" t="s">
        <v>153</v>
      </c>
      <c r="H214" s="195">
        <v>1</v>
      </c>
      <c r="I214" s="196"/>
      <c r="J214" s="197">
        <f>ROUND(I214*H214,2)</f>
        <v>0</v>
      </c>
      <c r="K214" s="198"/>
      <c r="L214" s="199"/>
      <c r="M214" s="200" t="s">
        <v>1</v>
      </c>
      <c r="N214" s="201" t="s">
        <v>38</v>
      </c>
      <c r="O214" s="78"/>
      <c r="P214" s="187">
        <f>O214*H214</f>
        <v>0</v>
      </c>
      <c r="Q214" s="187">
        <v>0</v>
      </c>
      <c r="R214" s="187">
        <f>Q214*H214</f>
        <v>0</v>
      </c>
      <c r="S214" s="187">
        <v>0</v>
      </c>
      <c r="T214" s="188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9" t="s">
        <v>172</v>
      </c>
      <c r="AT214" s="189" t="s">
        <v>236</v>
      </c>
      <c r="AU214" s="189" t="s">
        <v>79</v>
      </c>
      <c r="AY214" s="15" t="s">
        <v>129</v>
      </c>
      <c r="BE214" s="190">
        <f>IF(N214="základná",J214,0)</f>
        <v>0</v>
      </c>
      <c r="BF214" s="190">
        <f>IF(N214="znížená",J214,0)</f>
        <v>0</v>
      </c>
      <c r="BG214" s="190">
        <f>IF(N214="zákl. prenesená",J214,0)</f>
        <v>0</v>
      </c>
      <c r="BH214" s="190">
        <f>IF(N214="zníž. prenesená",J214,0)</f>
        <v>0</v>
      </c>
      <c r="BI214" s="190">
        <f>IF(N214="nulová",J214,0)</f>
        <v>0</v>
      </c>
      <c r="BJ214" s="15" t="s">
        <v>136</v>
      </c>
      <c r="BK214" s="190">
        <f>ROUND(I214*H214,2)</f>
        <v>0</v>
      </c>
      <c r="BL214" s="15" t="s">
        <v>135</v>
      </c>
      <c r="BM214" s="189" t="s">
        <v>1042</v>
      </c>
    </row>
    <row r="215" s="12" customFormat="1" ht="25.92" customHeight="1">
      <c r="A215" s="12"/>
      <c r="B215" s="163"/>
      <c r="C215" s="12"/>
      <c r="D215" s="164" t="s">
        <v>71</v>
      </c>
      <c r="E215" s="165" t="s">
        <v>1043</v>
      </c>
      <c r="F215" s="165" t="s">
        <v>1044</v>
      </c>
      <c r="G215" s="12"/>
      <c r="H215" s="12"/>
      <c r="I215" s="166"/>
      <c r="J215" s="167">
        <f>BK215</f>
        <v>0</v>
      </c>
      <c r="K215" s="12"/>
      <c r="L215" s="163"/>
      <c r="M215" s="168"/>
      <c r="N215" s="169"/>
      <c r="O215" s="169"/>
      <c r="P215" s="170">
        <f>SUM(P216:P219)</f>
        <v>0</v>
      </c>
      <c r="Q215" s="169"/>
      <c r="R215" s="170">
        <f>SUM(R216:R219)</f>
        <v>0</v>
      </c>
      <c r="S215" s="169"/>
      <c r="T215" s="171">
        <f>SUM(T216:T219)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164" t="s">
        <v>79</v>
      </c>
      <c r="AT215" s="172" t="s">
        <v>71</v>
      </c>
      <c r="AU215" s="172" t="s">
        <v>13</v>
      </c>
      <c r="AY215" s="164" t="s">
        <v>129</v>
      </c>
      <c r="BK215" s="173">
        <f>SUM(BK216:BK219)</f>
        <v>0</v>
      </c>
    </row>
    <row r="216" s="2" customFormat="1" ht="16.5" customHeight="1">
      <c r="A216" s="34"/>
      <c r="B216" s="176"/>
      <c r="C216" s="177" t="s">
        <v>1045</v>
      </c>
      <c r="D216" s="177" t="s">
        <v>131</v>
      </c>
      <c r="E216" s="178" t="s">
        <v>1046</v>
      </c>
      <c r="F216" s="179" t="s">
        <v>1047</v>
      </c>
      <c r="G216" s="180" t="s">
        <v>153</v>
      </c>
      <c r="H216" s="181">
        <v>25</v>
      </c>
      <c r="I216" s="182"/>
      <c r="J216" s="183">
        <f>ROUND(I216*H216,2)</f>
        <v>0</v>
      </c>
      <c r="K216" s="184"/>
      <c r="L216" s="35"/>
      <c r="M216" s="185" t="s">
        <v>1</v>
      </c>
      <c r="N216" s="186" t="s">
        <v>38</v>
      </c>
      <c r="O216" s="78"/>
      <c r="P216" s="187">
        <f>O216*H216</f>
        <v>0</v>
      </c>
      <c r="Q216" s="187">
        <v>0</v>
      </c>
      <c r="R216" s="187">
        <f>Q216*H216</f>
        <v>0</v>
      </c>
      <c r="S216" s="187">
        <v>0</v>
      </c>
      <c r="T216" s="188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9" t="s">
        <v>135</v>
      </c>
      <c r="AT216" s="189" t="s">
        <v>131</v>
      </c>
      <c r="AU216" s="189" t="s">
        <v>79</v>
      </c>
      <c r="AY216" s="15" t="s">
        <v>129</v>
      </c>
      <c r="BE216" s="190">
        <f>IF(N216="základná",J216,0)</f>
        <v>0</v>
      </c>
      <c r="BF216" s="190">
        <f>IF(N216="znížená",J216,0)</f>
        <v>0</v>
      </c>
      <c r="BG216" s="190">
        <f>IF(N216="zákl. prenesená",J216,0)</f>
        <v>0</v>
      </c>
      <c r="BH216" s="190">
        <f>IF(N216="zníž. prenesená",J216,0)</f>
        <v>0</v>
      </c>
      <c r="BI216" s="190">
        <f>IF(N216="nulová",J216,0)</f>
        <v>0</v>
      </c>
      <c r="BJ216" s="15" t="s">
        <v>136</v>
      </c>
      <c r="BK216" s="190">
        <f>ROUND(I216*H216,2)</f>
        <v>0</v>
      </c>
      <c r="BL216" s="15" t="s">
        <v>135</v>
      </c>
      <c r="BM216" s="189" t="s">
        <v>1048</v>
      </c>
    </row>
    <row r="217" s="2" customFormat="1" ht="16.5" customHeight="1">
      <c r="A217" s="34"/>
      <c r="B217" s="176"/>
      <c r="C217" s="177" t="s">
        <v>1049</v>
      </c>
      <c r="D217" s="177" t="s">
        <v>131</v>
      </c>
      <c r="E217" s="178" t="s">
        <v>1050</v>
      </c>
      <c r="F217" s="179" t="s">
        <v>1051</v>
      </c>
      <c r="G217" s="180" t="s">
        <v>165</v>
      </c>
      <c r="H217" s="181">
        <v>12</v>
      </c>
      <c r="I217" s="182"/>
      <c r="J217" s="183">
        <f>ROUND(I217*H217,2)</f>
        <v>0</v>
      </c>
      <c r="K217" s="184"/>
      <c r="L217" s="35"/>
      <c r="M217" s="185" t="s">
        <v>1</v>
      </c>
      <c r="N217" s="186" t="s">
        <v>38</v>
      </c>
      <c r="O217" s="78"/>
      <c r="P217" s="187">
        <f>O217*H217</f>
        <v>0</v>
      </c>
      <c r="Q217" s="187">
        <v>0</v>
      </c>
      <c r="R217" s="187">
        <f>Q217*H217</f>
        <v>0</v>
      </c>
      <c r="S217" s="187">
        <v>0</v>
      </c>
      <c r="T217" s="188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9" t="s">
        <v>135</v>
      </c>
      <c r="AT217" s="189" t="s">
        <v>131</v>
      </c>
      <c r="AU217" s="189" t="s">
        <v>79</v>
      </c>
      <c r="AY217" s="15" t="s">
        <v>129</v>
      </c>
      <c r="BE217" s="190">
        <f>IF(N217="základná",J217,0)</f>
        <v>0</v>
      </c>
      <c r="BF217" s="190">
        <f>IF(N217="znížená",J217,0)</f>
        <v>0</v>
      </c>
      <c r="BG217" s="190">
        <f>IF(N217="zákl. prenesená",J217,0)</f>
        <v>0</v>
      </c>
      <c r="BH217" s="190">
        <f>IF(N217="zníž. prenesená",J217,0)</f>
        <v>0</v>
      </c>
      <c r="BI217" s="190">
        <f>IF(N217="nulová",J217,0)</f>
        <v>0</v>
      </c>
      <c r="BJ217" s="15" t="s">
        <v>136</v>
      </c>
      <c r="BK217" s="190">
        <f>ROUND(I217*H217,2)</f>
        <v>0</v>
      </c>
      <c r="BL217" s="15" t="s">
        <v>135</v>
      </c>
      <c r="BM217" s="189" t="s">
        <v>1052</v>
      </c>
    </row>
    <row r="218" s="2" customFormat="1" ht="16.5" customHeight="1">
      <c r="A218" s="34"/>
      <c r="B218" s="176"/>
      <c r="C218" s="177" t="s">
        <v>1053</v>
      </c>
      <c r="D218" s="177" t="s">
        <v>131</v>
      </c>
      <c r="E218" s="178" t="s">
        <v>1050</v>
      </c>
      <c r="F218" s="179" t="s">
        <v>1051</v>
      </c>
      <c r="G218" s="180" t="s">
        <v>165</v>
      </c>
      <c r="H218" s="181">
        <v>24</v>
      </c>
      <c r="I218" s="182"/>
      <c r="J218" s="183">
        <f>ROUND(I218*H218,2)</f>
        <v>0</v>
      </c>
      <c r="K218" s="184"/>
      <c r="L218" s="35"/>
      <c r="M218" s="185" t="s">
        <v>1</v>
      </c>
      <c r="N218" s="186" t="s">
        <v>38</v>
      </c>
      <c r="O218" s="78"/>
      <c r="P218" s="187">
        <f>O218*H218</f>
        <v>0</v>
      </c>
      <c r="Q218" s="187">
        <v>0</v>
      </c>
      <c r="R218" s="187">
        <f>Q218*H218</f>
        <v>0</v>
      </c>
      <c r="S218" s="187">
        <v>0</v>
      </c>
      <c r="T218" s="188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9" t="s">
        <v>135</v>
      </c>
      <c r="AT218" s="189" t="s">
        <v>131</v>
      </c>
      <c r="AU218" s="189" t="s">
        <v>79</v>
      </c>
      <c r="AY218" s="15" t="s">
        <v>129</v>
      </c>
      <c r="BE218" s="190">
        <f>IF(N218="základná",J218,0)</f>
        <v>0</v>
      </c>
      <c r="BF218" s="190">
        <f>IF(N218="znížená",J218,0)</f>
        <v>0</v>
      </c>
      <c r="BG218" s="190">
        <f>IF(N218="zákl. prenesená",J218,0)</f>
        <v>0</v>
      </c>
      <c r="BH218" s="190">
        <f>IF(N218="zníž. prenesená",J218,0)</f>
        <v>0</v>
      </c>
      <c r="BI218" s="190">
        <f>IF(N218="nulová",J218,0)</f>
        <v>0</v>
      </c>
      <c r="BJ218" s="15" t="s">
        <v>136</v>
      </c>
      <c r="BK218" s="190">
        <f>ROUND(I218*H218,2)</f>
        <v>0</v>
      </c>
      <c r="BL218" s="15" t="s">
        <v>135</v>
      </c>
      <c r="BM218" s="189" t="s">
        <v>1054</v>
      </c>
    </row>
    <row r="219" s="2" customFormat="1" ht="16.5" customHeight="1">
      <c r="A219" s="34"/>
      <c r="B219" s="176"/>
      <c r="C219" s="177" t="s">
        <v>1055</v>
      </c>
      <c r="D219" s="177" t="s">
        <v>131</v>
      </c>
      <c r="E219" s="178" t="s">
        <v>1056</v>
      </c>
      <c r="F219" s="179" t="s">
        <v>1057</v>
      </c>
      <c r="G219" s="180" t="s">
        <v>153</v>
      </c>
      <c r="H219" s="181">
        <v>25</v>
      </c>
      <c r="I219" s="182"/>
      <c r="J219" s="183">
        <f>ROUND(I219*H219,2)</f>
        <v>0</v>
      </c>
      <c r="K219" s="184"/>
      <c r="L219" s="35"/>
      <c r="M219" s="185" t="s">
        <v>1</v>
      </c>
      <c r="N219" s="186" t="s">
        <v>38</v>
      </c>
      <c r="O219" s="78"/>
      <c r="P219" s="187">
        <f>O219*H219</f>
        <v>0</v>
      </c>
      <c r="Q219" s="187">
        <v>0</v>
      </c>
      <c r="R219" s="187">
        <f>Q219*H219</f>
        <v>0</v>
      </c>
      <c r="S219" s="187">
        <v>0</v>
      </c>
      <c r="T219" s="188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9" t="s">
        <v>135</v>
      </c>
      <c r="AT219" s="189" t="s">
        <v>131</v>
      </c>
      <c r="AU219" s="189" t="s">
        <v>79</v>
      </c>
      <c r="AY219" s="15" t="s">
        <v>129</v>
      </c>
      <c r="BE219" s="190">
        <f>IF(N219="základná",J219,0)</f>
        <v>0</v>
      </c>
      <c r="BF219" s="190">
        <f>IF(N219="znížená",J219,0)</f>
        <v>0</v>
      </c>
      <c r="BG219" s="190">
        <f>IF(N219="zákl. prenesená",J219,0)</f>
        <v>0</v>
      </c>
      <c r="BH219" s="190">
        <f>IF(N219="zníž. prenesená",J219,0)</f>
        <v>0</v>
      </c>
      <c r="BI219" s="190">
        <f>IF(N219="nulová",J219,0)</f>
        <v>0</v>
      </c>
      <c r="BJ219" s="15" t="s">
        <v>136</v>
      </c>
      <c r="BK219" s="190">
        <f>ROUND(I219*H219,2)</f>
        <v>0</v>
      </c>
      <c r="BL219" s="15" t="s">
        <v>135</v>
      </c>
      <c r="BM219" s="189" t="s">
        <v>1058</v>
      </c>
    </row>
    <row r="220" s="12" customFormat="1" ht="25.92" customHeight="1">
      <c r="A220" s="12"/>
      <c r="B220" s="163"/>
      <c r="C220" s="12"/>
      <c r="D220" s="164" t="s">
        <v>71</v>
      </c>
      <c r="E220" s="165" t="s">
        <v>653</v>
      </c>
      <c r="F220" s="165" t="s">
        <v>1059</v>
      </c>
      <c r="G220" s="12"/>
      <c r="H220" s="12"/>
      <c r="I220" s="166"/>
      <c r="J220" s="167">
        <f>BK220</f>
        <v>0</v>
      </c>
      <c r="K220" s="12"/>
      <c r="L220" s="163"/>
      <c r="M220" s="168"/>
      <c r="N220" s="169"/>
      <c r="O220" s="169"/>
      <c r="P220" s="170">
        <f>SUM(P221:P237)</f>
        <v>0</v>
      </c>
      <c r="Q220" s="169"/>
      <c r="R220" s="170">
        <f>SUM(R221:R237)</f>
        <v>0</v>
      </c>
      <c r="S220" s="169"/>
      <c r="T220" s="171">
        <f>SUM(T221:T237)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64" t="s">
        <v>79</v>
      </c>
      <c r="AT220" s="172" t="s">
        <v>71</v>
      </c>
      <c r="AU220" s="172" t="s">
        <v>13</v>
      </c>
      <c r="AY220" s="164" t="s">
        <v>129</v>
      </c>
      <c r="BK220" s="173">
        <f>SUM(BK221:BK237)</f>
        <v>0</v>
      </c>
    </row>
    <row r="221" s="2" customFormat="1" ht="37.8" customHeight="1">
      <c r="A221" s="34"/>
      <c r="B221" s="176"/>
      <c r="C221" s="191" t="s">
        <v>79</v>
      </c>
      <c r="D221" s="191" t="s">
        <v>236</v>
      </c>
      <c r="E221" s="192" t="s">
        <v>1060</v>
      </c>
      <c r="F221" s="193" t="s">
        <v>1061</v>
      </c>
      <c r="G221" s="194" t="s">
        <v>153</v>
      </c>
      <c r="H221" s="195">
        <v>1</v>
      </c>
      <c r="I221" s="196"/>
      <c r="J221" s="197">
        <f>ROUND(I221*H221,2)</f>
        <v>0</v>
      </c>
      <c r="K221" s="198"/>
      <c r="L221" s="199"/>
      <c r="M221" s="200" t="s">
        <v>1</v>
      </c>
      <c r="N221" s="201" t="s">
        <v>38</v>
      </c>
      <c r="O221" s="78"/>
      <c r="P221" s="187">
        <f>O221*H221</f>
        <v>0</v>
      </c>
      <c r="Q221" s="187">
        <v>0</v>
      </c>
      <c r="R221" s="187">
        <f>Q221*H221</f>
        <v>0</v>
      </c>
      <c r="S221" s="187">
        <v>0</v>
      </c>
      <c r="T221" s="188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9" t="s">
        <v>172</v>
      </c>
      <c r="AT221" s="189" t="s">
        <v>236</v>
      </c>
      <c r="AU221" s="189" t="s">
        <v>79</v>
      </c>
      <c r="AY221" s="15" t="s">
        <v>129</v>
      </c>
      <c r="BE221" s="190">
        <f>IF(N221="základná",J221,0)</f>
        <v>0</v>
      </c>
      <c r="BF221" s="190">
        <f>IF(N221="znížená",J221,0)</f>
        <v>0</v>
      </c>
      <c r="BG221" s="190">
        <f>IF(N221="zákl. prenesená",J221,0)</f>
        <v>0</v>
      </c>
      <c r="BH221" s="190">
        <f>IF(N221="zníž. prenesená",J221,0)</f>
        <v>0</v>
      </c>
      <c r="BI221" s="190">
        <f>IF(N221="nulová",J221,0)</f>
        <v>0</v>
      </c>
      <c r="BJ221" s="15" t="s">
        <v>136</v>
      </c>
      <c r="BK221" s="190">
        <f>ROUND(I221*H221,2)</f>
        <v>0</v>
      </c>
      <c r="BL221" s="15" t="s">
        <v>135</v>
      </c>
      <c r="BM221" s="189" t="s">
        <v>1062</v>
      </c>
    </row>
    <row r="222" s="2" customFormat="1" ht="16.5" customHeight="1">
      <c r="A222" s="34"/>
      <c r="B222" s="176"/>
      <c r="C222" s="177" t="s">
        <v>181</v>
      </c>
      <c r="D222" s="177" t="s">
        <v>131</v>
      </c>
      <c r="E222" s="178" t="s">
        <v>1063</v>
      </c>
      <c r="F222" s="179" t="s">
        <v>875</v>
      </c>
      <c r="G222" s="180" t="s">
        <v>153</v>
      </c>
      <c r="H222" s="181">
        <v>3</v>
      </c>
      <c r="I222" s="182"/>
      <c r="J222" s="183">
        <f>ROUND(I222*H222,2)</f>
        <v>0</v>
      </c>
      <c r="K222" s="184"/>
      <c r="L222" s="35"/>
      <c r="M222" s="185" t="s">
        <v>1</v>
      </c>
      <c r="N222" s="186" t="s">
        <v>38</v>
      </c>
      <c r="O222" s="78"/>
      <c r="P222" s="187">
        <f>O222*H222</f>
        <v>0</v>
      </c>
      <c r="Q222" s="187">
        <v>0</v>
      </c>
      <c r="R222" s="187">
        <f>Q222*H222</f>
        <v>0</v>
      </c>
      <c r="S222" s="187">
        <v>0</v>
      </c>
      <c r="T222" s="188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9" t="s">
        <v>135</v>
      </c>
      <c r="AT222" s="189" t="s">
        <v>131</v>
      </c>
      <c r="AU222" s="189" t="s">
        <v>79</v>
      </c>
      <c r="AY222" s="15" t="s">
        <v>129</v>
      </c>
      <c r="BE222" s="190">
        <f>IF(N222="základná",J222,0)</f>
        <v>0</v>
      </c>
      <c r="BF222" s="190">
        <f>IF(N222="znížená",J222,0)</f>
        <v>0</v>
      </c>
      <c r="BG222" s="190">
        <f>IF(N222="zákl. prenesená",J222,0)</f>
        <v>0</v>
      </c>
      <c r="BH222" s="190">
        <f>IF(N222="zníž. prenesená",J222,0)</f>
        <v>0</v>
      </c>
      <c r="BI222" s="190">
        <f>IF(N222="nulová",J222,0)</f>
        <v>0</v>
      </c>
      <c r="BJ222" s="15" t="s">
        <v>136</v>
      </c>
      <c r="BK222" s="190">
        <f>ROUND(I222*H222,2)</f>
        <v>0</v>
      </c>
      <c r="BL222" s="15" t="s">
        <v>135</v>
      </c>
      <c r="BM222" s="189" t="s">
        <v>1064</v>
      </c>
    </row>
    <row r="223" s="2" customFormat="1" ht="16.5" customHeight="1">
      <c r="A223" s="34"/>
      <c r="B223" s="176"/>
      <c r="C223" s="177" t="s">
        <v>186</v>
      </c>
      <c r="D223" s="177" t="s">
        <v>131</v>
      </c>
      <c r="E223" s="178" t="s">
        <v>1065</v>
      </c>
      <c r="F223" s="179" t="s">
        <v>1066</v>
      </c>
      <c r="G223" s="180" t="s">
        <v>153</v>
      </c>
      <c r="H223" s="181">
        <v>1</v>
      </c>
      <c r="I223" s="182"/>
      <c r="J223" s="183">
        <f>ROUND(I223*H223,2)</f>
        <v>0</v>
      </c>
      <c r="K223" s="184"/>
      <c r="L223" s="35"/>
      <c r="M223" s="185" t="s">
        <v>1</v>
      </c>
      <c r="N223" s="186" t="s">
        <v>38</v>
      </c>
      <c r="O223" s="78"/>
      <c r="P223" s="187">
        <f>O223*H223</f>
        <v>0</v>
      </c>
      <c r="Q223" s="187">
        <v>0</v>
      </c>
      <c r="R223" s="187">
        <f>Q223*H223</f>
        <v>0</v>
      </c>
      <c r="S223" s="187">
        <v>0</v>
      </c>
      <c r="T223" s="188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9" t="s">
        <v>135</v>
      </c>
      <c r="AT223" s="189" t="s">
        <v>131</v>
      </c>
      <c r="AU223" s="189" t="s">
        <v>79</v>
      </c>
      <c r="AY223" s="15" t="s">
        <v>129</v>
      </c>
      <c r="BE223" s="190">
        <f>IF(N223="základná",J223,0)</f>
        <v>0</v>
      </c>
      <c r="BF223" s="190">
        <f>IF(N223="znížená",J223,0)</f>
        <v>0</v>
      </c>
      <c r="BG223" s="190">
        <f>IF(N223="zákl. prenesená",J223,0)</f>
        <v>0</v>
      </c>
      <c r="BH223" s="190">
        <f>IF(N223="zníž. prenesená",J223,0)</f>
        <v>0</v>
      </c>
      <c r="BI223" s="190">
        <f>IF(N223="nulová",J223,0)</f>
        <v>0</v>
      </c>
      <c r="BJ223" s="15" t="s">
        <v>136</v>
      </c>
      <c r="BK223" s="190">
        <f>ROUND(I223*H223,2)</f>
        <v>0</v>
      </c>
      <c r="BL223" s="15" t="s">
        <v>135</v>
      </c>
      <c r="BM223" s="189" t="s">
        <v>1067</v>
      </c>
    </row>
    <row r="224" s="2" customFormat="1" ht="16.5" customHeight="1">
      <c r="A224" s="34"/>
      <c r="B224" s="176"/>
      <c r="C224" s="177" t="s">
        <v>190</v>
      </c>
      <c r="D224" s="177" t="s">
        <v>131</v>
      </c>
      <c r="E224" s="178" t="s">
        <v>1068</v>
      </c>
      <c r="F224" s="179" t="s">
        <v>1069</v>
      </c>
      <c r="G224" s="180" t="s">
        <v>153</v>
      </c>
      <c r="H224" s="181">
        <v>2</v>
      </c>
      <c r="I224" s="182"/>
      <c r="J224" s="183">
        <f>ROUND(I224*H224,2)</f>
        <v>0</v>
      </c>
      <c r="K224" s="184"/>
      <c r="L224" s="35"/>
      <c r="M224" s="185" t="s">
        <v>1</v>
      </c>
      <c r="N224" s="186" t="s">
        <v>38</v>
      </c>
      <c r="O224" s="78"/>
      <c r="P224" s="187">
        <f>O224*H224</f>
        <v>0</v>
      </c>
      <c r="Q224" s="187">
        <v>0</v>
      </c>
      <c r="R224" s="187">
        <f>Q224*H224</f>
        <v>0</v>
      </c>
      <c r="S224" s="187">
        <v>0</v>
      </c>
      <c r="T224" s="188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9" t="s">
        <v>135</v>
      </c>
      <c r="AT224" s="189" t="s">
        <v>131</v>
      </c>
      <c r="AU224" s="189" t="s">
        <v>79</v>
      </c>
      <c r="AY224" s="15" t="s">
        <v>129</v>
      </c>
      <c r="BE224" s="190">
        <f>IF(N224="základná",J224,0)</f>
        <v>0</v>
      </c>
      <c r="BF224" s="190">
        <f>IF(N224="znížená",J224,0)</f>
        <v>0</v>
      </c>
      <c r="BG224" s="190">
        <f>IF(N224="zákl. prenesená",J224,0)</f>
        <v>0</v>
      </c>
      <c r="BH224" s="190">
        <f>IF(N224="zníž. prenesená",J224,0)</f>
        <v>0</v>
      </c>
      <c r="BI224" s="190">
        <f>IF(N224="nulová",J224,0)</f>
        <v>0</v>
      </c>
      <c r="BJ224" s="15" t="s">
        <v>136</v>
      </c>
      <c r="BK224" s="190">
        <f>ROUND(I224*H224,2)</f>
        <v>0</v>
      </c>
      <c r="BL224" s="15" t="s">
        <v>135</v>
      </c>
      <c r="BM224" s="189" t="s">
        <v>1070</v>
      </c>
    </row>
    <row r="225" s="2" customFormat="1" ht="16.5" customHeight="1">
      <c r="A225" s="34"/>
      <c r="B225" s="176"/>
      <c r="C225" s="177" t="s">
        <v>194</v>
      </c>
      <c r="D225" s="177" t="s">
        <v>131</v>
      </c>
      <c r="E225" s="178" t="s">
        <v>1071</v>
      </c>
      <c r="F225" s="179" t="s">
        <v>808</v>
      </c>
      <c r="G225" s="180" t="s">
        <v>809</v>
      </c>
      <c r="H225" s="181">
        <v>1</v>
      </c>
      <c r="I225" s="182"/>
      <c r="J225" s="183">
        <f>ROUND(I225*H225,2)</f>
        <v>0</v>
      </c>
      <c r="K225" s="184"/>
      <c r="L225" s="35"/>
      <c r="M225" s="185" t="s">
        <v>1</v>
      </c>
      <c r="N225" s="186" t="s">
        <v>38</v>
      </c>
      <c r="O225" s="78"/>
      <c r="P225" s="187">
        <f>O225*H225</f>
        <v>0</v>
      </c>
      <c r="Q225" s="187">
        <v>0</v>
      </c>
      <c r="R225" s="187">
        <f>Q225*H225</f>
        <v>0</v>
      </c>
      <c r="S225" s="187">
        <v>0</v>
      </c>
      <c r="T225" s="188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9" t="s">
        <v>135</v>
      </c>
      <c r="AT225" s="189" t="s">
        <v>131</v>
      </c>
      <c r="AU225" s="189" t="s">
        <v>79</v>
      </c>
      <c r="AY225" s="15" t="s">
        <v>129</v>
      </c>
      <c r="BE225" s="190">
        <f>IF(N225="základná",J225,0)</f>
        <v>0</v>
      </c>
      <c r="BF225" s="190">
        <f>IF(N225="znížená",J225,0)</f>
        <v>0</v>
      </c>
      <c r="BG225" s="190">
        <f>IF(N225="zákl. prenesená",J225,0)</f>
        <v>0</v>
      </c>
      <c r="BH225" s="190">
        <f>IF(N225="zníž. prenesená",J225,0)</f>
        <v>0</v>
      </c>
      <c r="BI225" s="190">
        <f>IF(N225="nulová",J225,0)</f>
        <v>0</v>
      </c>
      <c r="BJ225" s="15" t="s">
        <v>136</v>
      </c>
      <c r="BK225" s="190">
        <f>ROUND(I225*H225,2)</f>
        <v>0</v>
      </c>
      <c r="BL225" s="15" t="s">
        <v>135</v>
      </c>
      <c r="BM225" s="189" t="s">
        <v>1072</v>
      </c>
    </row>
    <row r="226" s="2" customFormat="1" ht="21.75" customHeight="1">
      <c r="A226" s="34"/>
      <c r="B226" s="176"/>
      <c r="C226" s="177" t="s">
        <v>199</v>
      </c>
      <c r="D226" s="177" t="s">
        <v>131</v>
      </c>
      <c r="E226" s="178" t="s">
        <v>1073</v>
      </c>
      <c r="F226" s="179" t="s">
        <v>813</v>
      </c>
      <c r="G226" s="180" t="s">
        <v>809</v>
      </c>
      <c r="H226" s="181">
        <v>1</v>
      </c>
      <c r="I226" s="182"/>
      <c r="J226" s="183">
        <f>ROUND(I226*H226,2)</f>
        <v>0</v>
      </c>
      <c r="K226" s="184"/>
      <c r="L226" s="35"/>
      <c r="M226" s="185" t="s">
        <v>1</v>
      </c>
      <c r="N226" s="186" t="s">
        <v>38</v>
      </c>
      <c r="O226" s="78"/>
      <c r="P226" s="187">
        <f>O226*H226</f>
        <v>0</v>
      </c>
      <c r="Q226" s="187">
        <v>0</v>
      </c>
      <c r="R226" s="187">
        <f>Q226*H226</f>
        <v>0</v>
      </c>
      <c r="S226" s="187">
        <v>0</v>
      </c>
      <c r="T226" s="188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9" t="s">
        <v>135</v>
      </c>
      <c r="AT226" s="189" t="s">
        <v>131</v>
      </c>
      <c r="AU226" s="189" t="s">
        <v>79</v>
      </c>
      <c r="AY226" s="15" t="s">
        <v>129</v>
      </c>
      <c r="BE226" s="190">
        <f>IF(N226="základná",J226,0)</f>
        <v>0</v>
      </c>
      <c r="BF226" s="190">
        <f>IF(N226="znížená",J226,0)</f>
        <v>0</v>
      </c>
      <c r="BG226" s="190">
        <f>IF(N226="zákl. prenesená",J226,0)</f>
        <v>0</v>
      </c>
      <c r="BH226" s="190">
        <f>IF(N226="zníž. prenesená",J226,0)</f>
        <v>0</v>
      </c>
      <c r="BI226" s="190">
        <f>IF(N226="nulová",J226,0)</f>
        <v>0</v>
      </c>
      <c r="BJ226" s="15" t="s">
        <v>136</v>
      </c>
      <c r="BK226" s="190">
        <f>ROUND(I226*H226,2)</f>
        <v>0</v>
      </c>
      <c r="BL226" s="15" t="s">
        <v>135</v>
      </c>
      <c r="BM226" s="189" t="s">
        <v>1074</v>
      </c>
    </row>
    <row r="227" s="2" customFormat="1" ht="16.5" customHeight="1">
      <c r="A227" s="34"/>
      <c r="B227" s="176"/>
      <c r="C227" s="177" t="s">
        <v>204</v>
      </c>
      <c r="D227" s="177" t="s">
        <v>131</v>
      </c>
      <c r="E227" s="178" t="s">
        <v>883</v>
      </c>
      <c r="F227" s="179" t="s">
        <v>884</v>
      </c>
      <c r="G227" s="180" t="s">
        <v>165</v>
      </c>
      <c r="H227" s="181">
        <v>24</v>
      </c>
      <c r="I227" s="182"/>
      <c r="J227" s="183">
        <f>ROUND(I227*H227,2)</f>
        <v>0</v>
      </c>
      <c r="K227" s="184"/>
      <c r="L227" s="35"/>
      <c r="M227" s="185" t="s">
        <v>1</v>
      </c>
      <c r="N227" s="186" t="s">
        <v>38</v>
      </c>
      <c r="O227" s="78"/>
      <c r="P227" s="187">
        <f>O227*H227</f>
        <v>0</v>
      </c>
      <c r="Q227" s="187">
        <v>0</v>
      </c>
      <c r="R227" s="187">
        <f>Q227*H227</f>
        <v>0</v>
      </c>
      <c r="S227" s="187">
        <v>0</v>
      </c>
      <c r="T227" s="188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9" t="s">
        <v>135</v>
      </c>
      <c r="AT227" s="189" t="s">
        <v>131</v>
      </c>
      <c r="AU227" s="189" t="s">
        <v>79</v>
      </c>
      <c r="AY227" s="15" t="s">
        <v>129</v>
      </c>
      <c r="BE227" s="190">
        <f>IF(N227="základná",J227,0)</f>
        <v>0</v>
      </c>
      <c r="BF227" s="190">
        <f>IF(N227="znížená",J227,0)</f>
        <v>0</v>
      </c>
      <c r="BG227" s="190">
        <f>IF(N227="zákl. prenesená",J227,0)</f>
        <v>0</v>
      </c>
      <c r="BH227" s="190">
        <f>IF(N227="zníž. prenesená",J227,0)</f>
        <v>0</v>
      </c>
      <c r="BI227" s="190">
        <f>IF(N227="nulová",J227,0)</f>
        <v>0</v>
      </c>
      <c r="BJ227" s="15" t="s">
        <v>136</v>
      </c>
      <c r="BK227" s="190">
        <f>ROUND(I227*H227,2)</f>
        <v>0</v>
      </c>
      <c r="BL227" s="15" t="s">
        <v>135</v>
      </c>
      <c r="BM227" s="189" t="s">
        <v>1075</v>
      </c>
    </row>
    <row r="228" s="2" customFormat="1" ht="16.5" customHeight="1">
      <c r="A228" s="34"/>
      <c r="B228" s="176"/>
      <c r="C228" s="191" t="s">
        <v>149</v>
      </c>
      <c r="D228" s="191" t="s">
        <v>236</v>
      </c>
      <c r="E228" s="192" t="s">
        <v>887</v>
      </c>
      <c r="F228" s="193" t="s">
        <v>888</v>
      </c>
      <c r="G228" s="194" t="s">
        <v>809</v>
      </c>
      <c r="H228" s="195">
        <v>1</v>
      </c>
      <c r="I228" s="196"/>
      <c r="J228" s="197">
        <f>ROUND(I228*H228,2)</f>
        <v>0</v>
      </c>
      <c r="K228" s="198"/>
      <c r="L228" s="199"/>
      <c r="M228" s="200" t="s">
        <v>1</v>
      </c>
      <c r="N228" s="201" t="s">
        <v>38</v>
      </c>
      <c r="O228" s="78"/>
      <c r="P228" s="187">
        <f>O228*H228</f>
        <v>0</v>
      </c>
      <c r="Q228" s="187">
        <v>0</v>
      </c>
      <c r="R228" s="187">
        <f>Q228*H228</f>
        <v>0</v>
      </c>
      <c r="S228" s="187">
        <v>0</v>
      </c>
      <c r="T228" s="18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9" t="s">
        <v>172</v>
      </c>
      <c r="AT228" s="189" t="s">
        <v>236</v>
      </c>
      <c r="AU228" s="189" t="s">
        <v>79</v>
      </c>
      <c r="AY228" s="15" t="s">
        <v>129</v>
      </c>
      <c r="BE228" s="190">
        <f>IF(N228="základná",J228,0)</f>
        <v>0</v>
      </c>
      <c r="BF228" s="190">
        <f>IF(N228="znížená",J228,0)</f>
        <v>0</v>
      </c>
      <c r="BG228" s="190">
        <f>IF(N228="zákl. prenesená",J228,0)</f>
        <v>0</v>
      </c>
      <c r="BH228" s="190">
        <f>IF(N228="zníž. prenesená",J228,0)</f>
        <v>0</v>
      </c>
      <c r="BI228" s="190">
        <f>IF(N228="nulová",J228,0)</f>
        <v>0</v>
      </c>
      <c r="BJ228" s="15" t="s">
        <v>136</v>
      </c>
      <c r="BK228" s="190">
        <f>ROUND(I228*H228,2)</f>
        <v>0</v>
      </c>
      <c r="BL228" s="15" t="s">
        <v>135</v>
      </c>
      <c r="BM228" s="189" t="s">
        <v>1076</v>
      </c>
    </row>
    <row r="229" s="2" customFormat="1" ht="16.5" customHeight="1">
      <c r="A229" s="34"/>
      <c r="B229" s="176"/>
      <c r="C229" s="177" t="s">
        <v>212</v>
      </c>
      <c r="D229" s="177" t="s">
        <v>131</v>
      </c>
      <c r="E229" s="178" t="s">
        <v>891</v>
      </c>
      <c r="F229" s="179" t="s">
        <v>892</v>
      </c>
      <c r="G229" s="180" t="s">
        <v>165</v>
      </c>
      <c r="H229" s="181">
        <v>8</v>
      </c>
      <c r="I229" s="182"/>
      <c r="J229" s="183">
        <f>ROUND(I229*H229,2)</f>
        <v>0</v>
      </c>
      <c r="K229" s="184"/>
      <c r="L229" s="35"/>
      <c r="M229" s="185" t="s">
        <v>1</v>
      </c>
      <c r="N229" s="186" t="s">
        <v>38</v>
      </c>
      <c r="O229" s="78"/>
      <c r="P229" s="187">
        <f>O229*H229</f>
        <v>0</v>
      </c>
      <c r="Q229" s="187">
        <v>0</v>
      </c>
      <c r="R229" s="187">
        <f>Q229*H229</f>
        <v>0</v>
      </c>
      <c r="S229" s="187">
        <v>0</v>
      </c>
      <c r="T229" s="18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9" t="s">
        <v>135</v>
      </c>
      <c r="AT229" s="189" t="s">
        <v>131</v>
      </c>
      <c r="AU229" s="189" t="s">
        <v>79</v>
      </c>
      <c r="AY229" s="15" t="s">
        <v>129</v>
      </c>
      <c r="BE229" s="190">
        <f>IF(N229="základná",J229,0)</f>
        <v>0</v>
      </c>
      <c r="BF229" s="190">
        <f>IF(N229="znížená",J229,0)</f>
        <v>0</v>
      </c>
      <c r="BG229" s="190">
        <f>IF(N229="zákl. prenesená",J229,0)</f>
        <v>0</v>
      </c>
      <c r="BH229" s="190">
        <f>IF(N229="zníž. prenesená",J229,0)</f>
        <v>0</v>
      </c>
      <c r="BI229" s="190">
        <f>IF(N229="nulová",J229,0)</f>
        <v>0</v>
      </c>
      <c r="BJ229" s="15" t="s">
        <v>136</v>
      </c>
      <c r="BK229" s="190">
        <f>ROUND(I229*H229,2)</f>
        <v>0</v>
      </c>
      <c r="BL229" s="15" t="s">
        <v>135</v>
      </c>
      <c r="BM229" s="189" t="s">
        <v>1077</v>
      </c>
    </row>
    <row r="230" s="2" customFormat="1" ht="16.5" customHeight="1">
      <c r="A230" s="34"/>
      <c r="B230" s="176"/>
      <c r="C230" s="177" t="s">
        <v>136</v>
      </c>
      <c r="D230" s="177" t="s">
        <v>131</v>
      </c>
      <c r="E230" s="178" t="s">
        <v>1078</v>
      </c>
      <c r="F230" s="179" t="s">
        <v>1079</v>
      </c>
      <c r="G230" s="180" t="s">
        <v>153</v>
      </c>
      <c r="H230" s="181">
        <v>1</v>
      </c>
      <c r="I230" s="182"/>
      <c r="J230" s="183">
        <f>ROUND(I230*H230,2)</f>
        <v>0</v>
      </c>
      <c r="K230" s="184"/>
      <c r="L230" s="35"/>
      <c r="M230" s="185" t="s">
        <v>1</v>
      </c>
      <c r="N230" s="186" t="s">
        <v>38</v>
      </c>
      <c r="O230" s="78"/>
      <c r="P230" s="187">
        <f>O230*H230</f>
        <v>0</v>
      </c>
      <c r="Q230" s="187">
        <v>0</v>
      </c>
      <c r="R230" s="187">
        <f>Q230*H230</f>
        <v>0</v>
      </c>
      <c r="S230" s="187">
        <v>0</v>
      </c>
      <c r="T230" s="18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9" t="s">
        <v>135</v>
      </c>
      <c r="AT230" s="189" t="s">
        <v>131</v>
      </c>
      <c r="AU230" s="189" t="s">
        <v>79</v>
      </c>
      <c r="AY230" s="15" t="s">
        <v>129</v>
      </c>
      <c r="BE230" s="190">
        <f>IF(N230="základná",J230,0)</f>
        <v>0</v>
      </c>
      <c r="BF230" s="190">
        <f>IF(N230="znížená",J230,0)</f>
        <v>0</v>
      </c>
      <c r="BG230" s="190">
        <f>IF(N230="zákl. prenesená",J230,0)</f>
        <v>0</v>
      </c>
      <c r="BH230" s="190">
        <f>IF(N230="zníž. prenesená",J230,0)</f>
        <v>0</v>
      </c>
      <c r="BI230" s="190">
        <f>IF(N230="nulová",J230,0)</f>
        <v>0</v>
      </c>
      <c r="BJ230" s="15" t="s">
        <v>136</v>
      </c>
      <c r="BK230" s="190">
        <f>ROUND(I230*H230,2)</f>
        <v>0</v>
      </c>
      <c r="BL230" s="15" t="s">
        <v>135</v>
      </c>
      <c r="BM230" s="189" t="s">
        <v>1080</v>
      </c>
    </row>
    <row r="231" s="2" customFormat="1" ht="33" customHeight="1">
      <c r="A231" s="34"/>
      <c r="B231" s="176"/>
      <c r="C231" s="177" t="s">
        <v>145</v>
      </c>
      <c r="D231" s="177" t="s">
        <v>131</v>
      </c>
      <c r="E231" s="178" t="s">
        <v>1081</v>
      </c>
      <c r="F231" s="179" t="s">
        <v>853</v>
      </c>
      <c r="G231" s="180" t="s">
        <v>153</v>
      </c>
      <c r="H231" s="181">
        <v>1</v>
      </c>
      <c r="I231" s="182"/>
      <c r="J231" s="183">
        <f>ROUND(I231*H231,2)</f>
        <v>0</v>
      </c>
      <c r="K231" s="184"/>
      <c r="L231" s="35"/>
      <c r="M231" s="185" t="s">
        <v>1</v>
      </c>
      <c r="N231" s="186" t="s">
        <v>38</v>
      </c>
      <c r="O231" s="78"/>
      <c r="P231" s="187">
        <f>O231*H231</f>
        <v>0</v>
      </c>
      <c r="Q231" s="187">
        <v>0</v>
      </c>
      <c r="R231" s="187">
        <f>Q231*H231</f>
        <v>0</v>
      </c>
      <c r="S231" s="187">
        <v>0</v>
      </c>
      <c r="T231" s="188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89" t="s">
        <v>135</v>
      </c>
      <c r="AT231" s="189" t="s">
        <v>131</v>
      </c>
      <c r="AU231" s="189" t="s">
        <v>79</v>
      </c>
      <c r="AY231" s="15" t="s">
        <v>129</v>
      </c>
      <c r="BE231" s="190">
        <f>IF(N231="základná",J231,0)</f>
        <v>0</v>
      </c>
      <c r="BF231" s="190">
        <f>IF(N231="znížená",J231,0)</f>
        <v>0</v>
      </c>
      <c r="BG231" s="190">
        <f>IF(N231="zákl. prenesená",J231,0)</f>
        <v>0</v>
      </c>
      <c r="BH231" s="190">
        <f>IF(N231="zníž. prenesená",J231,0)</f>
        <v>0</v>
      </c>
      <c r="BI231" s="190">
        <f>IF(N231="nulová",J231,0)</f>
        <v>0</v>
      </c>
      <c r="BJ231" s="15" t="s">
        <v>136</v>
      </c>
      <c r="BK231" s="190">
        <f>ROUND(I231*H231,2)</f>
        <v>0</v>
      </c>
      <c r="BL231" s="15" t="s">
        <v>135</v>
      </c>
      <c r="BM231" s="189" t="s">
        <v>1082</v>
      </c>
    </row>
    <row r="232" s="2" customFormat="1" ht="16.5" customHeight="1">
      <c r="A232" s="34"/>
      <c r="B232" s="176"/>
      <c r="C232" s="177" t="s">
        <v>135</v>
      </c>
      <c r="D232" s="177" t="s">
        <v>131</v>
      </c>
      <c r="E232" s="178" t="s">
        <v>1083</v>
      </c>
      <c r="F232" s="179" t="s">
        <v>1084</v>
      </c>
      <c r="G232" s="180" t="s">
        <v>153</v>
      </c>
      <c r="H232" s="181">
        <v>1</v>
      </c>
      <c r="I232" s="182"/>
      <c r="J232" s="183">
        <f>ROUND(I232*H232,2)</f>
        <v>0</v>
      </c>
      <c r="K232" s="184"/>
      <c r="L232" s="35"/>
      <c r="M232" s="185" t="s">
        <v>1</v>
      </c>
      <c r="N232" s="186" t="s">
        <v>38</v>
      </c>
      <c r="O232" s="78"/>
      <c r="P232" s="187">
        <f>O232*H232</f>
        <v>0</v>
      </c>
      <c r="Q232" s="187">
        <v>0</v>
      </c>
      <c r="R232" s="187">
        <f>Q232*H232</f>
        <v>0</v>
      </c>
      <c r="S232" s="187">
        <v>0</v>
      </c>
      <c r="T232" s="18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9" t="s">
        <v>135</v>
      </c>
      <c r="AT232" s="189" t="s">
        <v>131</v>
      </c>
      <c r="AU232" s="189" t="s">
        <v>79</v>
      </c>
      <c r="AY232" s="15" t="s">
        <v>129</v>
      </c>
      <c r="BE232" s="190">
        <f>IF(N232="základná",J232,0)</f>
        <v>0</v>
      </c>
      <c r="BF232" s="190">
        <f>IF(N232="znížená",J232,0)</f>
        <v>0</v>
      </c>
      <c r="BG232" s="190">
        <f>IF(N232="zákl. prenesená",J232,0)</f>
        <v>0</v>
      </c>
      <c r="BH232" s="190">
        <f>IF(N232="zníž. prenesená",J232,0)</f>
        <v>0</v>
      </c>
      <c r="BI232" s="190">
        <f>IF(N232="nulová",J232,0)</f>
        <v>0</v>
      </c>
      <c r="BJ232" s="15" t="s">
        <v>136</v>
      </c>
      <c r="BK232" s="190">
        <f>ROUND(I232*H232,2)</f>
        <v>0</v>
      </c>
      <c r="BL232" s="15" t="s">
        <v>135</v>
      </c>
      <c r="BM232" s="189" t="s">
        <v>1085</v>
      </c>
    </row>
    <row r="233" s="2" customFormat="1" ht="16.5" customHeight="1">
      <c r="A233" s="34"/>
      <c r="B233" s="176"/>
      <c r="C233" s="177" t="s">
        <v>155</v>
      </c>
      <c r="D233" s="177" t="s">
        <v>131</v>
      </c>
      <c r="E233" s="178" t="s">
        <v>1086</v>
      </c>
      <c r="F233" s="179" t="s">
        <v>1087</v>
      </c>
      <c r="G233" s="180" t="s">
        <v>153</v>
      </c>
      <c r="H233" s="181">
        <v>2</v>
      </c>
      <c r="I233" s="182"/>
      <c r="J233" s="183">
        <f>ROUND(I233*H233,2)</f>
        <v>0</v>
      </c>
      <c r="K233" s="184"/>
      <c r="L233" s="35"/>
      <c r="M233" s="185" t="s">
        <v>1</v>
      </c>
      <c r="N233" s="186" t="s">
        <v>38</v>
      </c>
      <c r="O233" s="78"/>
      <c r="P233" s="187">
        <f>O233*H233</f>
        <v>0</v>
      </c>
      <c r="Q233" s="187">
        <v>0</v>
      </c>
      <c r="R233" s="187">
        <f>Q233*H233</f>
        <v>0</v>
      </c>
      <c r="S233" s="187">
        <v>0</v>
      </c>
      <c r="T233" s="188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9" t="s">
        <v>135</v>
      </c>
      <c r="AT233" s="189" t="s">
        <v>131</v>
      </c>
      <c r="AU233" s="189" t="s">
        <v>79</v>
      </c>
      <c r="AY233" s="15" t="s">
        <v>129</v>
      </c>
      <c r="BE233" s="190">
        <f>IF(N233="základná",J233,0)</f>
        <v>0</v>
      </c>
      <c r="BF233" s="190">
        <f>IF(N233="znížená",J233,0)</f>
        <v>0</v>
      </c>
      <c r="BG233" s="190">
        <f>IF(N233="zákl. prenesená",J233,0)</f>
        <v>0</v>
      </c>
      <c r="BH233" s="190">
        <f>IF(N233="zníž. prenesená",J233,0)</f>
        <v>0</v>
      </c>
      <c r="BI233" s="190">
        <f>IF(N233="nulová",J233,0)</f>
        <v>0</v>
      </c>
      <c r="BJ233" s="15" t="s">
        <v>136</v>
      </c>
      <c r="BK233" s="190">
        <f>ROUND(I233*H233,2)</f>
        <v>0</v>
      </c>
      <c r="BL233" s="15" t="s">
        <v>135</v>
      </c>
      <c r="BM233" s="189" t="s">
        <v>1088</v>
      </c>
    </row>
    <row r="234" s="2" customFormat="1" ht="16.5" customHeight="1">
      <c r="A234" s="34"/>
      <c r="B234" s="176"/>
      <c r="C234" s="177" t="s">
        <v>162</v>
      </c>
      <c r="D234" s="177" t="s">
        <v>131</v>
      </c>
      <c r="E234" s="178" t="s">
        <v>1089</v>
      </c>
      <c r="F234" s="179" t="s">
        <v>1090</v>
      </c>
      <c r="G234" s="180" t="s">
        <v>153</v>
      </c>
      <c r="H234" s="181">
        <v>1</v>
      </c>
      <c r="I234" s="182"/>
      <c r="J234" s="183">
        <f>ROUND(I234*H234,2)</f>
        <v>0</v>
      </c>
      <c r="K234" s="184"/>
      <c r="L234" s="35"/>
      <c r="M234" s="185" t="s">
        <v>1</v>
      </c>
      <c r="N234" s="186" t="s">
        <v>38</v>
      </c>
      <c r="O234" s="78"/>
      <c r="P234" s="187">
        <f>O234*H234</f>
        <v>0</v>
      </c>
      <c r="Q234" s="187">
        <v>0</v>
      </c>
      <c r="R234" s="187">
        <f>Q234*H234</f>
        <v>0</v>
      </c>
      <c r="S234" s="187">
        <v>0</v>
      </c>
      <c r="T234" s="188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89" t="s">
        <v>135</v>
      </c>
      <c r="AT234" s="189" t="s">
        <v>131</v>
      </c>
      <c r="AU234" s="189" t="s">
        <v>79</v>
      </c>
      <c r="AY234" s="15" t="s">
        <v>129</v>
      </c>
      <c r="BE234" s="190">
        <f>IF(N234="základná",J234,0)</f>
        <v>0</v>
      </c>
      <c r="BF234" s="190">
        <f>IF(N234="znížená",J234,0)</f>
        <v>0</v>
      </c>
      <c r="BG234" s="190">
        <f>IF(N234="zákl. prenesená",J234,0)</f>
        <v>0</v>
      </c>
      <c r="BH234" s="190">
        <f>IF(N234="zníž. prenesená",J234,0)</f>
        <v>0</v>
      </c>
      <c r="BI234" s="190">
        <f>IF(N234="nulová",J234,0)</f>
        <v>0</v>
      </c>
      <c r="BJ234" s="15" t="s">
        <v>136</v>
      </c>
      <c r="BK234" s="190">
        <f>ROUND(I234*H234,2)</f>
        <v>0</v>
      </c>
      <c r="BL234" s="15" t="s">
        <v>135</v>
      </c>
      <c r="BM234" s="189" t="s">
        <v>1091</v>
      </c>
    </row>
    <row r="235" s="2" customFormat="1" ht="16.5" customHeight="1">
      <c r="A235" s="34"/>
      <c r="B235" s="176"/>
      <c r="C235" s="177" t="s">
        <v>168</v>
      </c>
      <c r="D235" s="177" t="s">
        <v>131</v>
      </c>
      <c r="E235" s="178" t="s">
        <v>1092</v>
      </c>
      <c r="F235" s="179" t="s">
        <v>841</v>
      </c>
      <c r="G235" s="180" t="s">
        <v>153</v>
      </c>
      <c r="H235" s="181">
        <v>6</v>
      </c>
      <c r="I235" s="182"/>
      <c r="J235" s="183">
        <f>ROUND(I235*H235,2)</f>
        <v>0</v>
      </c>
      <c r="K235" s="184"/>
      <c r="L235" s="35"/>
      <c r="M235" s="185" t="s">
        <v>1</v>
      </c>
      <c r="N235" s="186" t="s">
        <v>38</v>
      </c>
      <c r="O235" s="78"/>
      <c r="P235" s="187">
        <f>O235*H235</f>
        <v>0</v>
      </c>
      <c r="Q235" s="187">
        <v>0</v>
      </c>
      <c r="R235" s="187">
        <f>Q235*H235</f>
        <v>0</v>
      </c>
      <c r="S235" s="187">
        <v>0</v>
      </c>
      <c r="T235" s="18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9" t="s">
        <v>135</v>
      </c>
      <c r="AT235" s="189" t="s">
        <v>131</v>
      </c>
      <c r="AU235" s="189" t="s">
        <v>79</v>
      </c>
      <c r="AY235" s="15" t="s">
        <v>129</v>
      </c>
      <c r="BE235" s="190">
        <f>IF(N235="základná",J235,0)</f>
        <v>0</v>
      </c>
      <c r="BF235" s="190">
        <f>IF(N235="znížená",J235,0)</f>
        <v>0</v>
      </c>
      <c r="BG235" s="190">
        <f>IF(N235="zákl. prenesená",J235,0)</f>
        <v>0</v>
      </c>
      <c r="BH235" s="190">
        <f>IF(N235="zníž. prenesená",J235,0)</f>
        <v>0</v>
      </c>
      <c r="BI235" s="190">
        <f>IF(N235="nulová",J235,0)</f>
        <v>0</v>
      </c>
      <c r="BJ235" s="15" t="s">
        <v>136</v>
      </c>
      <c r="BK235" s="190">
        <f>ROUND(I235*H235,2)</f>
        <v>0</v>
      </c>
      <c r="BL235" s="15" t="s">
        <v>135</v>
      </c>
      <c r="BM235" s="189" t="s">
        <v>1093</v>
      </c>
    </row>
    <row r="236" s="2" customFormat="1" ht="16.5" customHeight="1">
      <c r="A236" s="34"/>
      <c r="B236" s="176"/>
      <c r="C236" s="177" t="s">
        <v>172</v>
      </c>
      <c r="D236" s="177" t="s">
        <v>131</v>
      </c>
      <c r="E236" s="178" t="s">
        <v>1094</v>
      </c>
      <c r="F236" s="179" t="s">
        <v>1095</v>
      </c>
      <c r="G236" s="180" t="s">
        <v>153</v>
      </c>
      <c r="H236" s="181">
        <v>8</v>
      </c>
      <c r="I236" s="182"/>
      <c r="J236" s="183">
        <f>ROUND(I236*H236,2)</f>
        <v>0</v>
      </c>
      <c r="K236" s="184"/>
      <c r="L236" s="35"/>
      <c r="M236" s="185" t="s">
        <v>1</v>
      </c>
      <c r="N236" s="186" t="s">
        <v>38</v>
      </c>
      <c r="O236" s="78"/>
      <c r="P236" s="187">
        <f>O236*H236</f>
        <v>0</v>
      </c>
      <c r="Q236" s="187">
        <v>0</v>
      </c>
      <c r="R236" s="187">
        <f>Q236*H236</f>
        <v>0</v>
      </c>
      <c r="S236" s="187">
        <v>0</v>
      </c>
      <c r="T236" s="188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9" t="s">
        <v>135</v>
      </c>
      <c r="AT236" s="189" t="s">
        <v>131</v>
      </c>
      <c r="AU236" s="189" t="s">
        <v>79</v>
      </c>
      <c r="AY236" s="15" t="s">
        <v>129</v>
      </c>
      <c r="BE236" s="190">
        <f>IF(N236="základná",J236,0)</f>
        <v>0</v>
      </c>
      <c r="BF236" s="190">
        <f>IF(N236="znížená",J236,0)</f>
        <v>0</v>
      </c>
      <c r="BG236" s="190">
        <f>IF(N236="zákl. prenesená",J236,0)</f>
        <v>0</v>
      </c>
      <c r="BH236" s="190">
        <f>IF(N236="zníž. prenesená",J236,0)</f>
        <v>0</v>
      </c>
      <c r="BI236" s="190">
        <f>IF(N236="nulová",J236,0)</f>
        <v>0</v>
      </c>
      <c r="BJ236" s="15" t="s">
        <v>136</v>
      </c>
      <c r="BK236" s="190">
        <f>ROUND(I236*H236,2)</f>
        <v>0</v>
      </c>
      <c r="BL236" s="15" t="s">
        <v>135</v>
      </c>
      <c r="BM236" s="189" t="s">
        <v>1096</v>
      </c>
    </row>
    <row r="237" s="2" customFormat="1" ht="16.5" customHeight="1">
      <c r="A237" s="34"/>
      <c r="B237" s="176"/>
      <c r="C237" s="177" t="s">
        <v>177</v>
      </c>
      <c r="D237" s="177" t="s">
        <v>131</v>
      </c>
      <c r="E237" s="178" t="s">
        <v>1097</v>
      </c>
      <c r="F237" s="179" t="s">
        <v>1098</v>
      </c>
      <c r="G237" s="180" t="s">
        <v>153</v>
      </c>
      <c r="H237" s="181">
        <v>14</v>
      </c>
      <c r="I237" s="182"/>
      <c r="J237" s="183">
        <f>ROUND(I237*H237,2)</f>
        <v>0</v>
      </c>
      <c r="K237" s="184"/>
      <c r="L237" s="35"/>
      <c r="M237" s="185" t="s">
        <v>1</v>
      </c>
      <c r="N237" s="186" t="s">
        <v>38</v>
      </c>
      <c r="O237" s="78"/>
      <c r="P237" s="187">
        <f>O237*H237</f>
        <v>0</v>
      </c>
      <c r="Q237" s="187">
        <v>0</v>
      </c>
      <c r="R237" s="187">
        <f>Q237*H237</f>
        <v>0</v>
      </c>
      <c r="S237" s="187">
        <v>0</v>
      </c>
      <c r="T237" s="188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9" t="s">
        <v>135</v>
      </c>
      <c r="AT237" s="189" t="s">
        <v>131</v>
      </c>
      <c r="AU237" s="189" t="s">
        <v>79</v>
      </c>
      <c r="AY237" s="15" t="s">
        <v>129</v>
      </c>
      <c r="BE237" s="190">
        <f>IF(N237="základná",J237,0)</f>
        <v>0</v>
      </c>
      <c r="BF237" s="190">
        <f>IF(N237="znížená",J237,0)</f>
        <v>0</v>
      </c>
      <c r="BG237" s="190">
        <f>IF(N237="zákl. prenesená",J237,0)</f>
        <v>0</v>
      </c>
      <c r="BH237" s="190">
        <f>IF(N237="zníž. prenesená",J237,0)</f>
        <v>0</v>
      </c>
      <c r="BI237" s="190">
        <f>IF(N237="nulová",J237,0)</f>
        <v>0</v>
      </c>
      <c r="BJ237" s="15" t="s">
        <v>136</v>
      </c>
      <c r="BK237" s="190">
        <f>ROUND(I237*H237,2)</f>
        <v>0</v>
      </c>
      <c r="BL237" s="15" t="s">
        <v>135</v>
      </c>
      <c r="BM237" s="189" t="s">
        <v>1099</v>
      </c>
    </row>
    <row r="238" s="12" customFormat="1" ht="25.92" customHeight="1">
      <c r="A238" s="12"/>
      <c r="B238" s="163"/>
      <c r="C238" s="12"/>
      <c r="D238" s="164" t="s">
        <v>71</v>
      </c>
      <c r="E238" s="165" t="s">
        <v>671</v>
      </c>
      <c r="F238" s="165" t="s">
        <v>1100</v>
      </c>
      <c r="G238" s="12"/>
      <c r="H238" s="12"/>
      <c r="I238" s="166"/>
      <c r="J238" s="167">
        <f>BK238</f>
        <v>0</v>
      </c>
      <c r="K238" s="12"/>
      <c r="L238" s="163"/>
      <c r="M238" s="168"/>
      <c r="N238" s="169"/>
      <c r="O238" s="169"/>
      <c r="P238" s="170">
        <f>SUM(P239:P249)</f>
        <v>0</v>
      </c>
      <c r="Q238" s="169"/>
      <c r="R238" s="170">
        <f>SUM(R239:R249)</f>
        <v>0</v>
      </c>
      <c r="S238" s="169"/>
      <c r="T238" s="171">
        <f>SUM(T239:T249)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164" t="s">
        <v>79</v>
      </c>
      <c r="AT238" s="172" t="s">
        <v>71</v>
      </c>
      <c r="AU238" s="172" t="s">
        <v>13</v>
      </c>
      <c r="AY238" s="164" t="s">
        <v>129</v>
      </c>
      <c r="BK238" s="173">
        <f>SUM(BK239:BK249)</f>
        <v>0</v>
      </c>
    </row>
    <row r="239" s="2" customFormat="1" ht="24.15" customHeight="1">
      <c r="A239" s="34"/>
      <c r="B239" s="176"/>
      <c r="C239" s="177" t="s">
        <v>216</v>
      </c>
      <c r="D239" s="177" t="s">
        <v>131</v>
      </c>
      <c r="E239" s="178" t="s">
        <v>1101</v>
      </c>
      <c r="F239" s="179" t="s">
        <v>1102</v>
      </c>
      <c r="G239" s="180" t="s">
        <v>153</v>
      </c>
      <c r="H239" s="181">
        <v>10</v>
      </c>
      <c r="I239" s="182"/>
      <c r="J239" s="183">
        <f>ROUND(I239*H239,2)</f>
        <v>0</v>
      </c>
      <c r="K239" s="184"/>
      <c r="L239" s="35"/>
      <c r="M239" s="185" t="s">
        <v>1</v>
      </c>
      <c r="N239" s="186" t="s">
        <v>38</v>
      </c>
      <c r="O239" s="78"/>
      <c r="P239" s="187">
        <f>O239*H239</f>
        <v>0</v>
      </c>
      <c r="Q239" s="187">
        <v>0</v>
      </c>
      <c r="R239" s="187">
        <f>Q239*H239</f>
        <v>0</v>
      </c>
      <c r="S239" s="187">
        <v>0</v>
      </c>
      <c r="T239" s="188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89" t="s">
        <v>135</v>
      </c>
      <c r="AT239" s="189" t="s">
        <v>131</v>
      </c>
      <c r="AU239" s="189" t="s">
        <v>79</v>
      </c>
      <c r="AY239" s="15" t="s">
        <v>129</v>
      </c>
      <c r="BE239" s="190">
        <f>IF(N239="základná",J239,0)</f>
        <v>0</v>
      </c>
      <c r="BF239" s="190">
        <f>IF(N239="znížená",J239,0)</f>
        <v>0</v>
      </c>
      <c r="BG239" s="190">
        <f>IF(N239="zákl. prenesená",J239,0)</f>
        <v>0</v>
      </c>
      <c r="BH239" s="190">
        <f>IF(N239="zníž. prenesená",J239,0)</f>
        <v>0</v>
      </c>
      <c r="BI239" s="190">
        <f>IF(N239="nulová",J239,0)</f>
        <v>0</v>
      </c>
      <c r="BJ239" s="15" t="s">
        <v>136</v>
      </c>
      <c r="BK239" s="190">
        <f>ROUND(I239*H239,2)</f>
        <v>0</v>
      </c>
      <c r="BL239" s="15" t="s">
        <v>135</v>
      </c>
      <c r="BM239" s="189" t="s">
        <v>1103</v>
      </c>
    </row>
    <row r="240" s="2" customFormat="1" ht="24.15" customHeight="1">
      <c r="A240" s="34"/>
      <c r="B240" s="176"/>
      <c r="C240" s="177" t="s">
        <v>220</v>
      </c>
      <c r="D240" s="177" t="s">
        <v>131</v>
      </c>
      <c r="E240" s="178" t="s">
        <v>1104</v>
      </c>
      <c r="F240" s="179" t="s">
        <v>1105</v>
      </c>
      <c r="G240" s="180" t="s">
        <v>153</v>
      </c>
      <c r="H240" s="181">
        <v>3</v>
      </c>
      <c r="I240" s="182"/>
      <c r="J240" s="183">
        <f>ROUND(I240*H240,2)</f>
        <v>0</v>
      </c>
      <c r="K240" s="184"/>
      <c r="L240" s="35"/>
      <c r="M240" s="185" t="s">
        <v>1</v>
      </c>
      <c r="N240" s="186" t="s">
        <v>38</v>
      </c>
      <c r="O240" s="78"/>
      <c r="P240" s="187">
        <f>O240*H240</f>
        <v>0</v>
      </c>
      <c r="Q240" s="187">
        <v>0</v>
      </c>
      <c r="R240" s="187">
        <f>Q240*H240</f>
        <v>0</v>
      </c>
      <c r="S240" s="187">
        <v>0</v>
      </c>
      <c r="T240" s="188">
        <f>S240*H240</f>
        <v>0</v>
      </c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4"/>
      <c r="AR240" s="189" t="s">
        <v>135</v>
      </c>
      <c r="AT240" s="189" t="s">
        <v>131</v>
      </c>
      <c r="AU240" s="189" t="s">
        <v>79</v>
      </c>
      <c r="AY240" s="15" t="s">
        <v>129</v>
      </c>
      <c r="BE240" s="190">
        <f>IF(N240="základná",J240,0)</f>
        <v>0</v>
      </c>
      <c r="BF240" s="190">
        <f>IF(N240="znížená",J240,0)</f>
        <v>0</v>
      </c>
      <c r="BG240" s="190">
        <f>IF(N240="zákl. prenesená",J240,0)</f>
        <v>0</v>
      </c>
      <c r="BH240" s="190">
        <f>IF(N240="zníž. prenesená",J240,0)</f>
        <v>0</v>
      </c>
      <c r="BI240" s="190">
        <f>IF(N240="nulová",J240,0)</f>
        <v>0</v>
      </c>
      <c r="BJ240" s="15" t="s">
        <v>136</v>
      </c>
      <c r="BK240" s="190">
        <f>ROUND(I240*H240,2)</f>
        <v>0</v>
      </c>
      <c r="BL240" s="15" t="s">
        <v>135</v>
      </c>
      <c r="BM240" s="189" t="s">
        <v>1106</v>
      </c>
    </row>
    <row r="241" s="2" customFormat="1" ht="24.15" customHeight="1">
      <c r="A241" s="34"/>
      <c r="B241" s="176"/>
      <c r="C241" s="177" t="s">
        <v>7</v>
      </c>
      <c r="D241" s="177" t="s">
        <v>131</v>
      </c>
      <c r="E241" s="178" t="s">
        <v>1107</v>
      </c>
      <c r="F241" s="179" t="s">
        <v>1108</v>
      </c>
      <c r="G241" s="180" t="s">
        <v>153</v>
      </c>
      <c r="H241" s="181">
        <v>2</v>
      </c>
      <c r="I241" s="182"/>
      <c r="J241" s="183">
        <f>ROUND(I241*H241,2)</f>
        <v>0</v>
      </c>
      <c r="K241" s="184"/>
      <c r="L241" s="35"/>
      <c r="M241" s="185" t="s">
        <v>1</v>
      </c>
      <c r="N241" s="186" t="s">
        <v>38</v>
      </c>
      <c r="O241" s="78"/>
      <c r="P241" s="187">
        <f>O241*H241</f>
        <v>0</v>
      </c>
      <c r="Q241" s="187">
        <v>0</v>
      </c>
      <c r="R241" s="187">
        <f>Q241*H241</f>
        <v>0</v>
      </c>
      <c r="S241" s="187">
        <v>0</v>
      </c>
      <c r="T241" s="188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89" t="s">
        <v>135</v>
      </c>
      <c r="AT241" s="189" t="s">
        <v>131</v>
      </c>
      <c r="AU241" s="189" t="s">
        <v>79</v>
      </c>
      <c r="AY241" s="15" t="s">
        <v>129</v>
      </c>
      <c r="BE241" s="190">
        <f>IF(N241="základná",J241,0)</f>
        <v>0</v>
      </c>
      <c r="BF241" s="190">
        <f>IF(N241="znížená",J241,0)</f>
        <v>0</v>
      </c>
      <c r="BG241" s="190">
        <f>IF(N241="zákl. prenesená",J241,0)</f>
        <v>0</v>
      </c>
      <c r="BH241" s="190">
        <f>IF(N241="zníž. prenesená",J241,0)</f>
        <v>0</v>
      </c>
      <c r="BI241" s="190">
        <f>IF(N241="nulová",J241,0)</f>
        <v>0</v>
      </c>
      <c r="BJ241" s="15" t="s">
        <v>136</v>
      </c>
      <c r="BK241" s="190">
        <f>ROUND(I241*H241,2)</f>
        <v>0</v>
      </c>
      <c r="BL241" s="15" t="s">
        <v>135</v>
      </c>
      <c r="BM241" s="189" t="s">
        <v>1109</v>
      </c>
    </row>
    <row r="242" s="2" customFormat="1" ht="24.15" customHeight="1">
      <c r="A242" s="34"/>
      <c r="B242" s="176"/>
      <c r="C242" s="177" t="s">
        <v>227</v>
      </c>
      <c r="D242" s="177" t="s">
        <v>131</v>
      </c>
      <c r="E242" s="178" t="s">
        <v>1110</v>
      </c>
      <c r="F242" s="179" t="s">
        <v>1111</v>
      </c>
      <c r="G242" s="180" t="s">
        <v>153</v>
      </c>
      <c r="H242" s="181">
        <v>5</v>
      </c>
      <c r="I242" s="182"/>
      <c r="J242" s="183">
        <f>ROUND(I242*H242,2)</f>
        <v>0</v>
      </c>
      <c r="K242" s="184"/>
      <c r="L242" s="35"/>
      <c r="M242" s="185" t="s">
        <v>1</v>
      </c>
      <c r="N242" s="186" t="s">
        <v>38</v>
      </c>
      <c r="O242" s="78"/>
      <c r="P242" s="187">
        <f>O242*H242</f>
        <v>0</v>
      </c>
      <c r="Q242" s="187">
        <v>0</v>
      </c>
      <c r="R242" s="187">
        <f>Q242*H242</f>
        <v>0</v>
      </c>
      <c r="S242" s="187">
        <v>0</v>
      </c>
      <c r="T242" s="18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89" t="s">
        <v>135</v>
      </c>
      <c r="AT242" s="189" t="s">
        <v>131</v>
      </c>
      <c r="AU242" s="189" t="s">
        <v>79</v>
      </c>
      <c r="AY242" s="15" t="s">
        <v>129</v>
      </c>
      <c r="BE242" s="190">
        <f>IF(N242="základná",J242,0)</f>
        <v>0</v>
      </c>
      <c r="BF242" s="190">
        <f>IF(N242="znížená",J242,0)</f>
        <v>0</v>
      </c>
      <c r="BG242" s="190">
        <f>IF(N242="zákl. prenesená",J242,0)</f>
        <v>0</v>
      </c>
      <c r="BH242" s="190">
        <f>IF(N242="zníž. prenesená",J242,0)</f>
        <v>0</v>
      </c>
      <c r="BI242" s="190">
        <f>IF(N242="nulová",J242,0)</f>
        <v>0</v>
      </c>
      <c r="BJ242" s="15" t="s">
        <v>136</v>
      </c>
      <c r="BK242" s="190">
        <f>ROUND(I242*H242,2)</f>
        <v>0</v>
      </c>
      <c r="BL242" s="15" t="s">
        <v>135</v>
      </c>
      <c r="BM242" s="189" t="s">
        <v>1112</v>
      </c>
    </row>
    <row r="243" s="2" customFormat="1" ht="24.15" customHeight="1">
      <c r="A243" s="34"/>
      <c r="B243" s="176"/>
      <c r="C243" s="177" t="s">
        <v>231</v>
      </c>
      <c r="D243" s="177" t="s">
        <v>131</v>
      </c>
      <c r="E243" s="178" t="s">
        <v>1113</v>
      </c>
      <c r="F243" s="179" t="s">
        <v>1114</v>
      </c>
      <c r="G243" s="180" t="s">
        <v>153</v>
      </c>
      <c r="H243" s="181">
        <v>6</v>
      </c>
      <c r="I243" s="182"/>
      <c r="J243" s="183">
        <f>ROUND(I243*H243,2)</f>
        <v>0</v>
      </c>
      <c r="K243" s="184"/>
      <c r="L243" s="35"/>
      <c r="M243" s="185" t="s">
        <v>1</v>
      </c>
      <c r="N243" s="186" t="s">
        <v>38</v>
      </c>
      <c r="O243" s="78"/>
      <c r="P243" s="187">
        <f>O243*H243</f>
        <v>0</v>
      </c>
      <c r="Q243" s="187">
        <v>0</v>
      </c>
      <c r="R243" s="187">
        <f>Q243*H243</f>
        <v>0</v>
      </c>
      <c r="S243" s="187">
        <v>0</v>
      </c>
      <c r="T243" s="188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89" t="s">
        <v>135</v>
      </c>
      <c r="AT243" s="189" t="s">
        <v>131</v>
      </c>
      <c r="AU243" s="189" t="s">
        <v>79</v>
      </c>
      <c r="AY243" s="15" t="s">
        <v>129</v>
      </c>
      <c r="BE243" s="190">
        <f>IF(N243="základná",J243,0)</f>
        <v>0</v>
      </c>
      <c r="BF243" s="190">
        <f>IF(N243="znížená",J243,0)</f>
        <v>0</v>
      </c>
      <c r="BG243" s="190">
        <f>IF(N243="zákl. prenesená",J243,0)</f>
        <v>0</v>
      </c>
      <c r="BH243" s="190">
        <f>IF(N243="zníž. prenesená",J243,0)</f>
        <v>0</v>
      </c>
      <c r="BI243" s="190">
        <f>IF(N243="nulová",J243,0)</f>
        <v>0</v>
      </c>
      <c r="BJ243" s="15" t="s">
        <v>136</v>
      </c>
      <c r="BK243" s="190">
        <f>ROUND(I243*H243,2)</f>
        <v>0</v>
      </c>
      <c r="BL243" s="15" t="s">
        <v>135</v>
      </c>
      <c r="BM243" s="189" t="s">
        <v>1115</v>
      </c>
    </row>
    <row r="244" s="2" customFormat="1" ht="24.15" customHeight="1">
      <c r="A244" s="34"/>
      <c r="B244" s="176"/>
      <c r="C244" s="177" t="s">
        <v>235</v>
      </c>
      <c r="D244" s="177" t="s">
        <v>131</v>
      </c>
      <c r="E244" s="178" t="s">
        <v>1116</v>
      </c>
      <c r="F244" s="179" t="s">
        <v>1117</v>
      </c>
      <c r="G244" s="180" t="s">
        <v>153</v>
      </c>
      <c r="H244" s="181">
        <v>7</v>
      </c>
      <c r="I244" s="182"/>
      <c r="J244" s="183">
        <f>ROUND(I244*H244,2)</f>
        <v>0</v>
      </c>
      <c r="K244" s="184"/>
      <c r="L244" s="35"/>
      <c r="M244" s="185" t="s">
        <v>1</v>
      </c>
      <c r="N244" s="186" t="s">
        <v>38</v>
      </c>
      <c r="O244" s="78"/>
      <c r="P244" s="187">
        <f>O244*H244</f>
        <v>0</v>
      </c>
      <c r="Q244" s="187">
        <v>0</v>
      </c>
      <c r="R244" s="187">
        <f>Q244*H244</f>
        <v>0</v>
      </c>
      <c r="S244" s="187">
        <v>0</v>
      </c>
      <c r="T244" s="188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89" t="s">
        <v>135</v>
      </c>
      <c r="AT244" s="189" t="s">
        <v>131</v>
      </c>
      <c r="AU244" s="189" t="s">
        <v>79</v>
      </c>
      <c r="AY244" s="15" t="s">
        <v>129</v>
      </c>
      <c r="BE244" s="190">
        <f>IF(N244="základná",J244,0)</f>
        <v>0</v>
      </c>
      <c r="BF244" s="190">
        <f>IF(N244="znížená",J244,0)</f>
        <v>0</v>
      </c>
      <c r="BG244" s="190">
        <f>IF(N244="zákl. prenesená",J244,0)</f>
        <v>0</v>
      </c>
      <c r="BH244" s="190">
        <f>IF(N244="zníž. prenesená",J244,0)</f>
        <v>0</v>
      </c>
      <c r="BI244" s="190">
        <f>IF(N244="nulová",J244,0)</f>
        <v>0</v>
      </c>
      <c r="BJ244" s="15" t="s">
        <v>136</v>
      </c>
      <c r="BK244" s="190">
        <f>ROUND(I244*H244,2)</f>
        <v>0</v>
      </c>
      <c r="BL244" s="15" t="s">
        <v>135</v>
      </c>
      <c r="BM244" s="189" t="s">
        <v>1118</v>
      </c>
    </row>
    <row r="245" s="2" customFormat="1" ht="24.15" customHeight="1">
      <c r="A245" s="34"/>
      <c r="B245" s="176"/>
      <c r="C245" s="177" t="s">
        <v>240</v>
      </c>
      <c r="D245" s="177" t="s">
        <v>131</v>
      </c>
      <c r="E245" s="178" t="s">
        <v>1119</v>
      </c>
      <c r="F245" s="179" t="s">
        <v>1120</v>
      </c>
      <c r="G245" s="180" t="s">
        <v>153</v>
      </c>
      <c r="H245" s="181">
        <v>2</v>
      </c>
      <c r="I245" s="182"/>
      <c r="J245" s="183">
        <f>ROUND(I245*H245,2)</f>
        <v>0</v>
      </c>
      <c r="K245" s="184"/>
      <c r="L245" s="35"/>
      <c r="M245" s="185" t="s">
        <v>1</v>
      </c>
      <c r="N245" s="186" t="s">
        <v>38</v>
      </c>
      <c r="O245" s="78"/>
      <c r="P245" s="187">
        <f>O245*H245</f>
        <v>0</v>
      </c>
      <c r="Q245" s="187">
        <v>0</v>
      </c>
      <c r="R245" s="187">
        <f>Q245*H245</f>
        <v>0</v>
      </c>
      <c r="S245" s="187">
        <v>0</v>
      </c>
      <c r="T245" s="18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89" t="s">
        <v>135</v>
      </c>
      <c r="AT245" s="189" t="s">
        <v>131</v>
      </c>
      <c r="AU245" s="189" t="s">
        <v>79</v>
      </c>
      <c r="AY245" s="15" t="s">
        <v>129</v>
      </c>
      <c r="BE245" s="190">
        <f>IF(N245="základná",J245,0)</f>
        <v>0</v>
      </c>
      <c r="BF245" s="190">
        <f>IF(N245="znížená",J245,0)</f>
        <v>0</v>
      </c>
      <c r="BG245" s="190">
        <f>IF(N245="zákl. prenesená",J245,0)</f>
        <v>0</v>
      </c>
      <c r="BH245" s="190">
        <f>IF(N245="zníž. prenesená",J245,0)</f>
        <v>0</v>
      </c>
      <c r="BI245" s="190">
        <f>IF(N245="nulová",J245,0)</f>
        <v>0</v>
      </c>
      <c r="BJ245" s="15" t="s">
        <v>136</v>
      </c>
      <c r="BK245" s="190">
        <f>ROUND(I245*H245,2)</f>
        <v>0</v>
      </c>
      <c r="BL245" s="15" t="s">
        <v>135</v>
      </c>
      <c r="BM245" s="189" t="s">
        <v>1121</v>
      </c>
    </row>
    <row r="246" s="2" customFormat="1" ht="24.15" customHeight="1">
      <c r="A246" s="34"/>
      <c r="B246" s="176"/>
      <c r="C246" s="177" t="s">
        <v>244</v>
      </c>
      <c r="D246" s="177" t="s">
        <v>131</v>
      </c>
      <c r="E246" s="178" t="s">
        <v>1122</v>
      </c>
      <c r="F246" s="179" t="s">
        <v>1123</v>
      </c>
      <c r="G246" s="180" t="s">
        <v>153</v>
      </c>
      <c r="H246" s="181">
        <v>1</v>
      </c>
      <c r="I246" s="182"/>
      <c r="J246" s="183">
        <f>ROUND(I246*H246,2)</f>
        <v>0</v>
      </c>
      <c r="K246" s="184"/>
      <c r="L246" s="35"/>
      <c r="M246" s="185" t="s">
        <v>1</v>
      </c>
      <c r="N246" s="186" t="s">
        <v>38</v>
      </c>
      <c r="O246" s="78"/>
      <c r="P246" s="187">
        <f>O246*H246</f>
        <v>0</v>
      </c>
      <c r="Q246" s="187">
        <v>0</v>
      </c>
      <c r="R246" s="187">
        <f>Q246*H246</f>
        <v>0</v>
      </c>
      <c r="S246" s="187">
        <v>0</v>
      </c>
      <c r="T246" s="188">
        <f>S246*H246</f>
        <v>0</v>
      </c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4"/>
      <c r="AR246" s="189" t="s">
        <v>135</v>
      </c>
      <c r="AT246" s="189" t="s">
        <v>131</v>
      </c>
      <c r="AU246" s="189" t="s">
        <v>79</v>
      </c>
      <c r="AY246" s="15" t="s">
        <v>129</v>
      </c>
      <c r="BE246" s="190">
        <f>IF(N246="základná",J246,0)</f>
        <v>0</v>
      </c>
      <c r="BF246" s="190">
        <f>IF(N246="znížená",J246,0)</f>
        <v>0</v>
      </c>
      <c r="BG246" s="190">
        <f>IF(N246="zákl. prenesená",J246,0)</f>
        <v>0</v>
      </c>
      <c r="BH246" s="190">
        <f>IF(N246="zníž. prenesená",J246,0)</f>
        <v>0</v>
      </c>
      <c r="BI246" s="190">
        <f>IF(N246="nulová",J246,0)</f>
        <v>0</v>
      </c>
      <c r="BJ246" s="15" t="s">
        <v>136</v>
      </c>
      <c r="BK246" s="190">
        <f>ROUND(I246*H246,2)</f>
        <v>0</v>
      </c>
      <c r="BL246" s="15" t="s">
        <v>135</v>
      </c>
      <c r="BM246" s="189" t="s">
        <v>1124</v>
      </c>
    </row>
    <row r="247" s="2" customFormat="1" ht="21.75" customHeight="1">
      <c r="A247" s="34"/>
      <c r="B247" s="176"/>
      <c r="C247" s="177" t="s">
        <v>248</v>
      </c>
      <c r="D247" s="177" t="s">
        <v>131</v>
      </c>
      <c r="E247" s="178" t="s">
        <v>1125</v>
      </c>
      <c r="F247" s="179" t="s">
        <v>1126</v>
      </c>
      <c r="G247" s="180" t="s">
        <v>153</v>
      </c>
      <c r="H247" s="181">
        <v>2</v>
      </c>
      <c r="I247" s="182"/>
      <c r="J247" s="183">
        <f>ROUND(I247*H247,2)</f>
        <v>0</v>
      </c>
      <c r="K247" s="184"/>
      <c r="L247" s="35"/>
      <c r="M247" s="185" t="s">
        <v>1</v>
      </c>
      <c r="N247" s="186" t="s">
        <v>38</v>
      </c>
      <c r="O247" s="78"/>
      <c r="P247" s="187">
        <f>O247*H247</f>
        <v>0</v>
      </c>
      <c r="Q247" s="187">
        <v>0</v>
      </c>
      <c r="R247" s="187">
        <f>Q247*H247</f>
        <v>0</v>
      </c>
      <c r="S247" s="187">
        <v>0</v>
      </c>
      <c r="T247" s="188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89" t="s">
        <v>135</v>
      </c>
      <c r="AT247" s="189" t="s">
        <v>131</v>
      </c>
      <c r="AU247" s="189" t="s">
        <v>79</v>
      </c>
      <c r="AY247" s="15" t="s">
        <v>129</v>
      </c>
      <c r="BE247" s="190">
        <f>IF(N247="základná",J247,0)</f>
        <v>0</v>
      </c>
      <c r="BF247" s="190">
        <f>IF(N247="znížená",J247,0)</f>
        <v>0</v>
      </c>
      <c r="BG247" s="190">
        <f>IF(N247="zákl. prenesená",J247,0)</f>
        <v>0</v>
      </c>
      <c r="BH247" s="190">
        <f>IF(N247="zníž. prenesená",J247,0)</f>
        <v>0</v>
      </c>
      <c r="BI247" s="190">
        <f>IF(N247="nulová",J247,0)</f>
        <v>0</v>
      </c>
      <c r="BJ247" s="15" t="s">
        <v>136</v>
      </c>
      <c r="BK247" s="190">
        <f>ROUND(I247*H247,2)</f>
        <v>0</v>
      </c>
      <c r="BL247" s="15" t="s">
        <v>135</v>
      </c>
      <c r="BM247" s="189" t="s">
        <v>1127</v>
      </c>
    </row>
    <row r="248" s="2" customFormat="1" ht="44.25" customHeight="1">
      <c r="A248" s="34"/>
      <c r="B248" s="176"/>
      <c r="C248" s="177" t="s">
        <v>252</v>
      </c>
      <c r="D248" s="177" t="s">
        <v>131</v>
      </c>
      <c r="E248" s="178" t="s">
        <v>1128</v>
      </c>
      <c r="F248" s="179" t="s">
        <v>1129</v>
      </c>
      <c r="G248" s="180" t="s">
        <v>153</v>
      </c>
      <c r="H248" s="181">
        <v>7</v>
      </c>
      <c r="I248" s="182"/>
      <c r="J248" s="183">
        <f>ROUND(I248*H248,2)</f>
        <v>0</v>
      </c>
      <c r="K248" s="184"/>
      <c r="L248" s="35"/>
      <c r="M248" s="185" t="s">
        <v>1</v>
      </c>
      <c r="N248" s="186" t="s">
        <v>38</v>
      </c>
      <c r="O248" s="78"/>
      <c r="P248" s="187">
        <f>O248*H248</f>
        <v>0</v>
      </c>
      <c r="Q248" s="187">
        <v>0</v>
      </c>
      <c r="R248" s="187">
        <f>Q248*H248</f>
        <v>0</v>
      </c>
      <c r="S248" s="187">
        <v>0</v>
      </c>
      <c r="T248" s="188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89" t="s">
        <v>135</v>
      </c>
      <c r="AT248" s="189" t="s">
        <v>131</v>
      </c>
      <c r="AU248" s="189" t="s">
        <v>79</v>
      </c>
      <c r="AY248" s="15" t="s">
        <v>129</v>
      </c>
      <c r="BE248" s="190">
        <f>IF(N248="základná",J248,0)</f>
        <v>0</v>
      </c>
      <c r="BF248" s="190">
        <f>IF(N248="znížená",J248,0)</f>
        <v>0</v>
      </c>
      <c r="BG248" s="190">
        <f>IF(N248="zákl. prenesená",J248,0)</f>
        <v>0</v>
      </c>
      <c r="BH248" s="190">
        <f>IF(N248="zníž. prenesená",J248,0)</f>
        <v>0</v>
      </c>
      <c r="BI248" s="190">
        <f>IF(N248="nulová",J248,0)</f>
        <v>0</v>
      </c>
      <c r="BJ248" s="15" t="s">
        <v>136</v>
      </c>
      <c r="BK248" s="190">
        <f>ROUND(I248*H248,2)</f>
        <v>0</v>
      </c>
      <c r="BL248" s="15" t="s">
        <v>135</v>
      </c>
      <c r="BM248" s="189" t="s">
        <v>1130</v>
      </c>
    </row>
    <row r="249" s="2" customFormat="1" ht="49.05" customHeight="1">
      <c r="A249" s="34"/>
      <c r="B249" s="176"/>
      <c r="C249" s="177" t="s">
        <v>256</v>
      </c>
      <c r="D249" s="177" t="s">
        <v>131</v>
      </c>
      <c r="E249" s="178" t="s">
        <v>1131</v>
      </c>
      <c r="F249" s="179" t="s">
        <v>1132</v>
      </c>
      <c r="G249" s="180" t="s">
        <v>153</v>
      </c>
      <c r="H249" s="181">
        <v>3</v>
      </c>
      <c r="I249" s="182"/>
      <c r="J249" s="183">
        <f>ROUND(I249*H249,2)</f>
        <v>0</v>
      </c>
      <c r="K249" s="184"/>
      <c r="L249" s="35"/>
      <c r="M249" s="185" t="s">
        <v>1</v>
      </c>
      <c r="N249" s="186" t="s">
        <v>38</v>
      </c>
      <c r="O249" s="78"/>
      <c r="P249" s="187">
        <f>O249*H249</f>
        <v>0</v>
      </c>
      <c r="Q249" s="187">
        <v>0</v>
      </c>
      <c r="R249" s="187">
        <f>Q249*H249</f>
        <v>0</v>
      </c>
      <c r="S249" s="187">
        <v>0</v>
      </c>
      <c r="T249" s="188">
        <f>S249*H249</f>
        <v>0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89" t="s">
        <v>135</v>
      </c>
      <c r="AT249" s="189" t="s">
        <v>131</v>
      </c>
      <c r="AU249" s="189" t="s">
        <v>79</v>
      </c>
      <c r="AY249" s="15" t="s">
        <v>129</v>
      </c>
      <c r="BE249" s="190">
        <f>IF(N249="základná",J249,0)</f>
        <v>0</v>
      </c>
      <c r="BF249" s="190">
        <f>IF(N249="znížená",J249,0)</f>
        <v>0</v>
      </c>
      <c r="BG249" s="190">
        <f>IF(N249="zákl. prenesená",J249,0)</f>
        <v>0</v>
      </c>
      <c r="BH249" s="190">
        <f>IF(N249="zníž. prenesená",J249,0)</f>
        <v>0</v>
      </c>
      <c r="BI249" s="190">
        <f>IF(N249="nulová",J249,0)</f>
        <v>0</v>
      </c>
      <c r="BJ249" s="15" t="s">
        <v>136</v>
      </c>
      <c r="BK249" s="190">
        <f>ROUND(I249*H249,2)</f>
        <v>0</v>
      </c>
      <c r="BL249" s="15" t="s">
        <v>135</v>
      </c>
      <c r="BM249" s="189" t="s">
        <v>1133</v>
      </c>
    </row>
    <row r="250" s="12" customFormat="1" ht="25.92" customHeight="1">
      <c r="A250" s="12"/>
      <c r="B250" s="163"/>
      <c r="C250" s="12"/>
      <c r="D250" s="164" t="s">
        <v>71</v>
      </c>
      <c r="E250" s="165" t="s">
        <v>690</v>
      </c>
      <c r="F250" s="165" t="s">
        <v>1134</v>
      </c>
      <c r="G250" s="12"/>
      <c r="H250" s="12"/>
      <c r="I250" s="166"/>
      <c r="J250" s="167">
        <f>BK250</f>
        <v>0</v>
      </c>
      <c r="K250" s="12"/>
      <c r="L250" s="163"/>
      <c r="M250" s="168"/>
      <c r="N250" s="169"/>
      <c r="O250" s="169"/>
      <c r="P250" s="170">
        <f>SUM(P251:P261)</f>
        <v>0</v>
      </c>
      <c r="Q250" s="169"/>
      <c r="R250" s="170">
        <f>SUM(R251:R261)</f>
        <v>0</v>
      </c>
      <c r="S250" s="169"/>
      <c r="T250" s="171">
        <f>SUM(T251:T261)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164" t="s">
        <v>79</v>
      </c>
      <c r="AT250" s="172" t="s">
        <v>71</v>
      </c>
      <c r="AU250" s="172" t="s">
        <v>13</v>
      </c>
      <c r="AY250" s="164" t="s">
        <v>129</v>
      </c>
      <c r="BK250" s="173">
        <f>SUM(BK251:BK261)</f>
        <v>0</v>
      </c>
    </row>
    <row r="251" s="2" customFormat="1" ht="24.15" customHeight="1">
      <c r="A251" s="34"/>
      <c r="B251" s="176"/>
      <c r="C251" s="177" t="s">
        <v>261</v>
      </c>
      <c r="D251" s="177" t="s">
        <v>131</v>
      </c>
      <c r="E251" s="178" t="s">
        <v>1135</v>
      </c>
      <c r="F251" s="179" t="s">
        <v>1136</v>
      </c>
      <c r="G251" s="180" t="s">
        <v>153</v>
      </c>
      <c r="H251" s="181">
        <v>2</v>
      </c>
      <c r="I251" s="182"/>
      <c r="J251" s="183">
        <f>ROUND(I251*H251,2)</f>
        <v>0</v>
      </c>
      <c r="K251" s="184"/>
      <c r="L251" s="35"/>
      <c r="M251" s="185" t="s">
        <v>1</v>
      </c>
      <c r="N251" s="186" t="s">
        <v>38</v>
      </c>
      <c r="O251" s="78"/>
      <c r="P251" s="187">
        <f>O251*H251</f>
        <v>0</v>
      </c>
      <c r="Q251" s="187">
        <v>0</v>
      </c>
      <c r="R251" s="187">
        <f>Q251*H251</f>
        <v>0</v>
      </c>
      <c r="S251" s="187">
        <v>0</v>
      </c>
      <c r="T251" s="188">
        <f>S251*H251</f>
        <v>0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89" t="s">
        <v>135</v>
      </c>
      <c r="AT251" s="189" t="s">
        <v>131</v>
      </c>
      <c r="AU251" s="189" t="s">
        <v>79</v>
      </c>
      <c r="AY251" s="15" t="s">
        <v>129</v>
      </c>
      <c r="BE251" s="190">
        <f>IF(N251="základná",J251,0)</f>
        <v>0</v>
      </c>
      <c r="BF251" s="190">
        <f>IF(N251="znížená",J251,0)</f>
        <v>0</v>
      </c>
      <c r="BG251" s="190">
        <f>IF(N251="zákl. prenesená",J251,0)</f>
        <v>0</v>
      </c>
      <c r="BH251" s="190">
        <f>IF(N251="zníž. prenesená",J251,0)</f>
        <v>0</v>
      </c>
      <c r="BI251" s="190">
        <f>IF(N251="nulová",J251,0)</f>
        <v>0</v>
      </c>
      <c r="BJ251" s="15" t="s">
        <v>136</v>
      </c>
      <c r="BK251" s="190">
        <f>ROUND(I251*H251,2)</f>
        <v>0</v>
      </c>
      <c r="BL251" s="15" t="s">
        <v>135</v>
      </c>
      <c r="BM251" s="189" t="s">
        <v>1137</v>
      </c>
    </row>
    <row r="252" s="2" customFormat="1" ht="21.75" customHeight="1">
      <c r="A252" s="34"/>
      <c r="B252" s="176"/>
      <c r="C252" s="177" t="s">
        <v>265</v>
      </c>
      <c r="D252" s="177" t="s">
        <v>131</v>
      </c>
      <c r="E252" s="178" t="s">
        <v>1138</v>
      </c>
      <c r="F252" s="179" t="s">
        <v>1139</v>
      </c>
      <c r="G252" s="180" t="s">
        <v>669</v>
      </c>
      <c r="H252" s="181">
        <v>20</v>
      </c>
      <c r="I252" s="182"/>
      <c r="J252" s="183">
        <f>ROUND(I252*H252,2)</f>
        <v>0</v>
      </c>
      <c r="K252" s="184"/>
      <c r="L252" s="35"/>
      <c r="M252" s="185" t="s">
        <v>1</v>
      </c>
      <c r="N252" s="186" t="s">
        <v>38</v>
      </c>
      <c r="O252" s="78"/>
      <c r="P252" s="187">
        <f>O252*H252</f>
        <v>0</v>
      </c>
      <c r="Q252" s="187">
        <v>0</v>
      </c>
      <c r="R252" s="187">
        <f>Q252*H252</f>
        <v>0</v>
      </c>
      <c r="S252" s="187">
        <v>0</v>
      </c>
      <c r="T252" s="188">
        <f>S252*H252</f>
        <v>0</v>
      </c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4"/>
      <c r="AR252" s="189" t="s">
        <v>135</v>
      </c>
      <c r="AT252" s="189" t="s">
        <v>131</v>
      </c>
      <c r="AU252" s="189" t="s">
        <v>79</v>
      </c>
      <c r="AY252" s="15" t="s">
        <v>129</v>
      </c>
      <c r="BE252" s="190">
        <f>IF(N252="základná",J252,0)</f>
        <v>0</v>
      </c>
      <c r="BF252" s="190">
        <f>IF(N252="znížená",J252,0)</f>
        <v>0</v>
      </c>
      <c r="BG252" s="190">
        <f>IF(N252="zákl. prenesená",J252,0)</f>
        <v>0</v>
      </c>
      <c r="BH252" s="190">
        <f>IF(N252="zníž. prenesená",J252,0)</f>
        <v>0</v>
      </c>
      <c r="BI252" s="190">
        <f>IF(N252="nulová",J252,0)</f>
        <v>0</v>
      </c>
      <c r="BJ252" s="15" t="s">
        <v>136</v>
      </c>
      <c r="BK252" s="190">
        <f>ROUND(I252*H252,2)</f>
        <v>0</v>
      </c>
      <c r="BL252" s="15" t="s">
        <v>135</v>
      </c>
      <c r="BM252" s="189" t="s">
        <v>1140</v>
      </c>
    </row>
    <row r="253" s="2" customFormat="1" ht="16.5" customHeight="1">
      <c r="A253" s="34"/>
      <c r="B253" s="176"/>
      <c r="C253" s="177" t="s">
        <v>269</v>
      </c>
      <c r="D253" s="177" t="s">
        <v>131</v>
      </c>
      <c r="E253" s="178" t="s">
        <v>1141</v>
      </c>
      <c r="F253" s="179" t="s">
        <v>1142</v>
      </c>
      <c r="G253" s="180" t="s">
        <v>669</v>
      </c>
      <c r="H253" s="181">
        <v>9</v>
      </c>
      <c r="I253" s="182"/>
      <c r="J253" s="183">
        <f>ROUND(I253*H253,2)</f>
        <v>0</v>
      </c>
      <c r="K253" s="184"/>
      <c r="L253" s="35"/>
      <c r="M253" s="185" t="s">
        <v>1</v>
      </c>
      <c r="N253" s="186" t="s">
        <v>38</v>
      </c>
      <c r="O253" s="78"/>
      <c r="P253" s="187">
        <f>O253*H253</f>
        <v>0</v>
      </c>
      <c r="Q253" s="187">
        <v>0</v>
      </c>
      <c r="R253" s="187">
        <f>Q253*H253</f>
        <v>0</v>
      </c>
      <c r="S253" s="187">
        <v>0</v>
      </c>
      <c r="T253" s="188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89" t="s">
        <v>135</v>
      </c>
      <c r="AT253" s="189" t="s">
        <v>131</v>
      </c>
      <c r="AU253" s="189" t="s">
        <v>79</v>
      </c>
      <c r="AY253" s="15" t="s">
        <v>129</v>
      </c>
      <c r="BE253" s="190">
        <f>IF(N253="základná",J253,0)</f>
        <v>0</v>
      </c>
      <c r="BF253" s="190">
        <f>IF(N253="znížená",J253,0)</f>
        <v>0</v>
      </c>
      <c r="BG253" s="190">
        <f>IF(N253="zákl. prenesená",J253,0)</f>
        <v>0</v>
      </c>
      <c r="BH253" s="190">
        <f>IF(N253="zníž. prenesená",J253,0)</f>
        <v>0</v>
      </c>
      <c r="BI253" s="190">
        <f>IF(N253="nulová",J253,0)</f>
        <v>0</v>
      </c>
      <c r="BJ253" s="15" t="s">
        <v>136</v>
      </c>
      <c r="BK253" s="190">
        <f>ROUND(I253*H253,2)</f>
        <v>0</v>
      </c>
      <c r="BL253" s="15" t="s">
        <v>135</v>
      </c>
      <c r="BM253" s="189" t="s">
        <v>1143</v>
      </c>
    </row>
    <row r="254" s="2" customFormat="1" ht="16.5" customHeight="1">
      <c r="A254" s="34"/>
      <c r="B254" s="176"/>
      <c r="C254" s="177" t="s">
        <v>273</v>
      </c>
      <c r="D254" s="177" t="s">
        <v>131</v>
      </c>
      <c r="E254" s="178" t="s">
        <v>1144</v>
      </c>
      <c r="F254" s="179" t="s">
        <v>1145</v>
      </c>
      <c r="G254" s="180" t="s">
        <v>153</v>
      </c>
      <c r="H254" s="181">
        <v>1</v>
      </c>
      <c r="I254" s="182"/>
      <c r="J254" s="183">
        <f>ROUND(I254*H254,2)</f>
        <v>0</v>
      </c>
      <c r="K254" s="184"/>
      <c r="L254" s="35"/>
      <c r="M254" s="185" t="s">
        <v>1</v>
      </c>
      <c r="N254" s="186" t="s">
        <v>38</v>
      </c>
      <c r="O254" s="78"/>
      <c r="P254" s="187">
        <f>O254*H254</f>
        <v>0</v>
      </c>
      <c r="Q254" s="187">
        <v>0</v>
      </c>
      <c r="R254" s="187">
        <f>Q254*H254</f>
        <v>0</v>
      </c>
      <c r="S254" s="187">
        <v>0</v>
      </c>
      <c r="T254" s="18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89" t="s">
        <v>135</v>
      </c>
      <c r="AT254" s="189" t="s">
        <v>131</v>
      </c>
      <c r="AU254" s="189" t="s">
        <v>79</v>
      </c>
      <c r="AY254" s="15" t="s">
        <v>129</v>
      </c>
      <c r="BE254" s="190">
        <f>IF(N254="základná",J254,0)</f>
        <v>0</v>
      </c>
      <c r="BF254" s="190">
        <f>IF(N254="znížená",J254,0)</f>
        <v>0</v>
      </c>
      <c r="BG254" s="190">
        <f>IF(N254="zákl. prenesená",J254,0)</f>
        <v>0</v>
      </c>
      <c r="BH254" s="190">
        <f>IF(N254="zníž. prenesená",J254,0)</f>
        <v>0</v>
      </c>
      <c r="BI254" s="190">
        <f>IF(N254="nulová",J254,0)</f>
        <v>0</v>
      </c>
      <c r="BJ254" s="15" t="s">
        <v>136</v>
      </c>
      <c r="BK254" s="190">
        <f>ROUND(I254*H254,2)</f>
        <v>0</v>
      </c>
      <c r="BL254" s="15" t="s">
        <v>135</v>
      </c>
      <c r="BM254" s="189" t="s">
        <v>1146</v>
      </c>
    </row>
    <row r="255" s="2" customFormat="1" ht="21.75" customHeight="1">
      <c r="A255" s="34"/>
      <c r="B255" s="176"/>
      <c r="C255" s="177" t="s">
        <v>277</v>
      </c>
      <c r="D255" s="177" t="s">
        <v>131</v>
      </c>
      <c r="E255" s="178" t="s">
        <v>1147</v>
      </c>
      <c r="F255" s="179" t="s">
        <v>1148</v>
      </c>
      <c r="G255" s="180" t="s">
        <v>153</v>
      </c>
      <c r="H255" s="181">
        <v>2</v>
      </c>
      <c r="I255" s="182"/>
      <c r="J255" s="183">
        <f>ROUND(I255*H255,2)</f>
        <v>0</v>
      </c>
      <c r="K255" s="184"/>
      <c r="L255" s="35"/>
      <c r="M255" s="185" t="s">
        <v>1</v>
      </c>
      <c r="N255" s="186" t="s">
        <v>38</v>
      </c>
      <c r="O255" s="78"/>
      <c r="P255" s="187">
        <f>O255*H255</f>
        <v>0</v>
      </c>
      <c r="Q255" s="187">
        <v>0</v>
      </c>
      <c r="R255" s="187">
        <f>Q255*H255</f>
        <v>0</v>
      </c>
      <c r="S255" s="187">
        <v>0</v>
      </c>
      <c r="T255" s="188">
        <f>S255*H255</f>
        <v>0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89" t="s">
        <v>135</v>
      </c>
      <c r="AT255" s="189" t="s">
        <v>131</v>
      </c>
      <c r="AU255" s="189" t="s">
        <v>79</v>
      </c>
      <c r="AY255" s="15" t="s">
        <v>129</v>
      </c>
      <c r="BE255" s="190">
        <f>IF(N255="základná",J255,0)</f>
        <v>0</v>
      </c>
      <c r="BF255" s="190">
        <f>IF(N255="znížená",J255,0)</f>
        <v>0</v>
      </c>
      <c r="BG255" s="190">
        <f>IF(N255="zákl. prenesená",J255,0)</f>
        <v>0</v>
      </c>
      <c r="BH255" s="190">
        <f>IF(N255="zníž. prenesená",J255,0)</f>
        <v>0</v>
      </c>
      <c r="BI255" s="190">
        <f>IF(N255="nulová",J255,0)</f>
        <v>0</v>
      </c>
      <c r="BJ255" s="15" t="s">
        <v>136</v>
      </c>
      <c r="BK255" s="190">
        <f>ROUND(I255*H255,2)</f>
        <v>0</v>
      </c>
      <c r="BL255" s="15" t="s">
        <v>135</v>
      </c>
      <c r="BM255" s="189" t="s">
        <v>1149</v>
      </c>
    </row>
    <row r="256" s="2" customFormat="1" ht="21.75" customHeight="1">
      <c r="A256" s="34"/>
      <c r="B256" s="176"/>
      <c r="C256" s="177" t="s">
        <v>281</v>
      </c>
      <c r="D256" s="177" t="s">
        <v>131</v>
      </c>
      <c r="E256" s="178" t="s">
        <v>1150</v>
      </c>
      <c r="F256" s="179" t="s">
        <v>1151</v>
      </c>
      <c r="G256" s="180" t="s">
        <v>153</v>
      </c>
      <c r="H256" s="181">
        <v>4</v>
      </c>
      <c r="I256" s="182"/>
      <c r="J256" s="183">
        <f>ROUND(I256*H256,2)</f>
        <v>0</v>
      </c>
      <c r="K256" s="184"/>
      <c r="L256" s="35"/>
      <c r="M256" s="185" t="s">
        <v>1</v>
      </c>
      <c r="N256" s="186" t="s">
        <v>38</v>
      </c>
      <c r="O256" s="78"/>
      <c r="P256" s="187">
        <f>O256*H256</f>
        <v>0</v>
      </c>
      <c r="Q256" s="187">
        <v>0</v>
      </c>
      <c r="R256" s="187">
        <f>Q256*H256</f>
        <v>0</v>
      </c>
      <c r="S256" s="187">
        <v>0</v>
      </c>
      <c r="T256" s="188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89" t="s">
        <v>135</v>
      </c>
      <c r="AT256" s="189" t="s">
        <v>131</v>
      </c>
      <c r="AU256" s="189" t="s">
        <v>79</v>
      </c>
      <c r="AY256" s="15" t="s">
        <v>129</v>
      </c>
      <c r="BE256" s="190">
        <f>IF(N256="základná",J256,0)</f>
        <v>0</v>
      </c>
      <c r="BF256" s="190">
        <f>IF(N256="znížená",J256,0)</f>
        <v>0</v>
      </c>
      <c r="BG256" s="190">
        <f>IF(N256="zákl. prenesená",J256,0)</f>
        <v>0</v>
      </c>
      <c r="BH256" s="190">
        <f>IF(N256="zníž. prenesená",J256,0)</f>
        <v>0</v>
      </c>
      <c r="BI256" s="190">
        <f>IF(N256="nulová",J256,0)</f>
        <v>0</v>
      </c>
      <c r="BJ256" s="15" t="s">
        <v>136</v>
      </c>
      <c r="BK256" s="190">
        <f>ROUND(I256*H256,2)</f>
        <v>0</v>
      </c>
      <c r="BL256" s="15" t="s">
        <v>135</v>
      </c>
      <c r="BM256" s="189" t="s">
        <v>1152</v>
      </c>
    </row>
    <row r="257" s="2" customFormat="1" ht="21.75" customHeight="1">
      <c r="A257" s="34"/>
      <c r="B257" s="176"/>
      <c r="C257" s="177" t="s">
        <v>285</v>
      </c>
      <c r="D257" s="177" t="s">
        <v>131</v>
      </c>
      <c r="E257" s="178" t="s">
        <v>1153</v>
      </c>
      <c r="F257" s="179" t="s">
        <v>1154</v>
      </c>
      <c r="G257" s="180" t="s">
        <v>153</v>
      </c>
      <c r="H257" s="181">
        <v>2</v>
      </c>
      <c r="I257" s="182"/>
      <c r="J257" s="183">
        <f>ROUND(I257*H257,2)</f>
        <v>0</v>
      </c>
      <c r="K257" s="184"/>
      <c r="L257" s="35"/>
      <c r="M257" s="185" t="s">
        <v>1</v>
      </c>
      <c r="N257" s="186" t="s">
        <v>38</v>
      </c>
      <c r="O257" s="78"/>
      <c r="P257" s="187">
        <f>O257*H257</f>
        <v>0</v>
      </c>
      <c r="Q257" s="187">
        <v>0</v>
      </c>
      <c r="R257" s="187">
        <f>Q257*H257</f>
        <v>0</v>
      </c>
      <c r="S257" s="187">
        <v>0</v>
      </c>
      <c r="T257" s="18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89" t="s">
        <v>135</v>
      </c>
      <c r="AT257" s="189" t="s">
        <v>131</v>
      </c>
      <c r="AU257" s="189" t="s">
        <v>79</v>
      </c>
      <c r="AY257" s="15" t="s">
        <v>129</v>
      </c>
      <c r="BE257" s="190">
        <f>IF(N257="základná",J257,0)</f>
        <v>0</v>
      </c>
      <c r="BF257" s="190">
        <f>IF(N257="znížená",J257,0)</f>
        <v>0</v>
      </c>
      <c r="BG257" s="190">
        <f>IF(N257="zákl. prenesená",J257,0)</f>
        <v>0</v>
      </c>
      <c r="BH257" s="190">
        <f>IF(N257="zníž. prenesená",J257,0)</f>
        <v>0</v>
      </c>
      <c r="BI257" s="190">
        <f>IF(N257="nulová",J257,0)</f>
        <v>0</v>
      </c>
      <c r="BJ257" s="15" t="s">
        <v>136</v>
      </c>
      <c r="BK257" s="190">
        <f>ROUND(I257*H257,2)</f>
        <v>0</v>
      </c>
      <c r="BL257" s="15" t="s">
        <v>135</v>
      </c>
      <c r="BM257" s="189" t="s">
        <v>1155</v>
      </c>
    </row>
    <row r="258" s="2" customFormat="1" ht="21.75" customHeight="1">
      <c r="A258" s="34"/>
      <c r="B258" s="176"/>
      <c r="C258" s="177" t="s">
        <v>289</v>
      </c>
      <c r="D258" s="177" t="s">
        <v>131</v>
      </c>
      <c r="E258" s="178" t="s">
        <v>1156</v>
      </c>
      <c r="F258" s="179" t="s">
        <v>1157</v>
      </c>
      <c r="G258" s="180" t="s">
        <v>153</v>
      </c>
      <c r="H258" s="181">
        <v>8</v>
      </c>
      <c r="I258" s="182"/>
      <c r="J258" s="183">
        <f>ROUND(I258*H258,2)</f>
        <v>0</v>
      </c>
      <c r="K258" s="184"/>
      <c r="L258" s="35"/>
      <c r="M258" s="185" t="s">
        <v>1</v>
      </c>
      <c r="N258" s="186" t="s">
        <v>38</v>
      </c>
      <c r="O258" s="78"/>
      <c r="P258" s="187">
        <f>O258*H258</f>
        <v>0</v>
      </c>
      <c r="Q258" s="187">
        <v>0</v>
      </c>
      <c r="R258" s="187">
        <f>Q258*H258</f>
        <v>0</v>
      </c>
      <c r="S258" s="187">
        <v>0</v>
      </c>
      <c r="T258" s="188">
        <f>S258*H258</f>
        <v>0</v>
      </c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R258" s="189" t="s">
        <v>135</v>
      </c>
      <c r="AT258" s="189" t="s">
        <v>131</v>
      </c>
      <c r="AU258" s="189" t="s">
        <v>79</v>
      </c>
      <c r="AY258" s="15" t="s">
        <v>129</v>
      </c>
      <c r="BE258" s="190">
        <f>IF(N258="základná",J258,0)</f>
        <v>0</v>
      </c>
      <c r="BF258" s="190">
        <f>IF(N258="znížená",J258,0)</f>
        <v>0</v>
      </c>
      <c r="BG258" s="190">
        <f>IF(N258="zákl. prenesená",J258,0)</f>
        <v>0</v>
      </c>
      <c r="BH258" s="190">
        <f>IF(N258="zníž. prenesená",J258,0)</f>
        <v>0</v>
      </c>
      <c r="BI258" s="190">
        <f>IF(N258="nulová",J258,0)</f>
        <v>0</v>
      </c>
      <c r="BJ258" s="15" t="s">
        <v>136</v>
      </c>
      <c r="BK258" s="190">
        <f>ROUND(I258*H258,2)</f>
        <v>0</v>
      </c>
      <c r="BL258" s="15" t="s">
        <v>135</v>
      </c>
      <c r="BM258" s="189" t="s">
        <v>1158</v>
      </c>
    </row>
    <row r="259" s="2" customFormat="1" ht="24.15" customHeight="1">
      <c r="A259" s="34"/>
      <c r="B259" s="176"/>
      <c r="C259" s="177" t="s">
        <v>293</v>
      </c>
      <c r="D259" s="177" t="s">
        <v>131</v>
      </c>
      <c r="E259" s="178" t="s">
        <v>1159</v>
      </c>
      <c r="F259" s="179" t="s">
        <v>1160</v>
      </c>
      <c r="G259" s="180" t="s">
        <v>153</v>
      </c>
      <c r="H259" s="181">
        <v>2</v>
      </c>
      <c r="I259" s="182"/>
      <c r="J259" s="183">
        <f>ROUND(I259*H259,2)</f>
        <v>0</v>
      </c>
      <c r="K259" s="184"/>
      <c r="L259" s="35"/>
      <c r="M259" s="185" t="s">
        <v>1</v>
      </c>
      <c r="N259" s="186" t="s">
        <v>38</v>
      </c>
      <c r="O259" s="78"/>
      <c r="P259" s="187">
        <f>O259*H259</f>
        <v>0</v>
      </c>
      <c r="Q259" s="187">
        <v>0</v>
      </c>
      <c r="R259" s="187">
        <f>Q259*H259</f>
        <v>0</v>
      </c>
      <c r="S259" s="187">
        <v>0</v>
      </c>
      <c r="T259" s="188">
        <f>S259*H259</f>
        <v>0</v>
      </c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4"/>
      <c r="AR259" s="189" t="s">
        <v>135</v>
      </c>
      <c r="AT259" s="189" t="s">
        <v>131</v>
      </c>
      <c r="AU259" s="189" t="s">
        <v>79</v>
      </c>
      <c r="AY259" s="15" t="s">
        <v>129</v>
      </c>
      <c r="BE259" s="190">
        <f>IF(N259="základná",J259,0)</f>
        <v>0</v>
      </c>
      <c r="BF259" s="190">
        <f>IF(N259="znížená",J259,0)</f>
        <v>0</v>
      </c>
      <c r="BG259" s="190">
        <f>IF(N259="zákl. prenesená",J259,0)</f>
        <v>0</v>
      </c>
      <c r="BH259" s="190">
        <f>IF(N259="zníž. prenesená",J259,0)</f>
        <v>0</v>
      </c>
      <c r="BI259" s="190">
        <f>IF(N259="nulová",J259,0)</f>
        <v>0</v>
      </c>
      <c r="BJ259" s="15" t="s">
        <v>136</v>
      </c>
      <c r="BK259" s="190">
        <f>ROUND(I259*H259,2)</f>
        <v>0</v>
      </c>
      <c r="BL259" s="15" t="s">
        <v>135</v>
      </c>
      <c r="BM259" s="189" t="s">
        <v>1161</v>
      </c>
    </row>
    <row r="260" s="2" customFormat="1" ht="21.75" customHeight="1">
      <c r="A260" s="34"/>
      <c r="B260" s="176"/>
      <c r="C260" s="177" t="s">
        <v>297</v>
      </c>
      <c r="D260" s="177" t="s">
        <v>131</v>
      </c>
      <c r="E260" s="178" t="s">
        <v>1162</v>
      </c>
      <c r="F260" s="179" t="s">
        <v>1163</v>
      </c>
      <c r="G260" s="180" t="s">
        <v>153</v>
      </c>
      <c r="H260" s="181">
        <v>4</v>
      </c>
      <c r="I260" s="182"/>
      <c r="J260" s="183">
        <f>ROUND(I260*H260,2)</f>
        <v>0</v>
      </c>
      <c r="K260" s="184"/>
      <c r="L260" s="35"/>
      <c r="M260" s="185" t="s">
        <v>1</v>
      </c>
      <c r="N260" s="186" t="s">
        <v>38</v>
      </c>
      <c r="O260" s="78"/>
      <c r="P260" s="187">
        <f>O260*H260</f>
        <v>0</v>
      </c>
      <c r="Q260" s="187">
        <v>0</v>
      </c>
      <c r="R260" s="187">
        <f>Q260*H260</f>
        <v>0</v>
      </c>
      <c r="S260" s="187">
        <v>0</v>
      </c>
      <c r="T260" s="188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89" t="s">
        <v>135</v>
      </c>
      <c r="AT260" s="189" t="s">
        <v>131</v>
      </c>
      <c r="AU260" s="189" t="s">
        <v>79</v>
      </c>
      <c r="AY260" s="15" t="s">
        <v>129</v>
      </c>
      <c r="BE260" s="190">
        <f>IF(N260="základná",J260,0)</f>
        <v>0</v>
      </c>
      <c r="BF260" s="190">
        <f>IF(N260="znížená",J260,0)</f>
        <v>0</v>
      </c>
      <c r="BG260" s="190">
        <f>IF(N260="zákl. prenesená",J260,0)</f>
        <v>0</v>
      </c>
      <c r="BH260" s="190">
        <f>IF(N260="zníž. prenesená",J260,0)</f>
        <v>0</v>
      </c>
      <c r="BI260" s="190">
        <f>IF(N260="nulová",J260,0)</f>
        <v>0</v>
      </c>
      <c r="BJ260" s="15" t="s">
        <v>136</v>
      </c>
      <c r="BK260" s="190">
        <f>ROUND(I260*H260,2)</f>
        <v>0</v>
      </c>
      <c r="BL260" s="15" t="s">
        <v>135</v>
      </c>
      <c r="BM260" s="189" t="s">
        <v>1164</v>
      </c>
    </row>
    <row r="261" s="2" customFormat="1" ht="16.5" customHeight="1">
      <c r="A261" s="34"/>
      <c r="B261" s="176"/>
      <c r="C261" s="177" t="s">
        <v>301</v>
      </c>
      <c r="D261" s="177" t="s">
        <v>131</v>
      </c>
      <c r="E261" s="178" t="s">
        <v>1165</v>
      </c>
      <c r="F261" s="179" t="s">
        <v>1166</v>
      </c>
      <c r="G261" s="180" t="s">
        <v>153</v>
      </c>
      <c r="H261" s="181">
        <v>2</v>
      </c>
      <c r="I261" s="182"/>
      <c r="J261" s="183">
        <f>ROUND(I261*H261,2)</f>
        <v>0</v>
      </c>
      <c r="K261" s="184"/>
      <c r="L261" s="35"/>
      <c r="M261" s="185" t="s">
        <v>1</v>
      </c>
      <c r="N261" s="186" t="s">
        <v>38</v>
      </c>
      <c r="O261" s="78"/>
      <c r="P261" s="187">
        <f>O261*H261</f>
        <v>0</v>
      </c>
      <c r="Q261" s="187">
        <v>0</v>
      </c>
      <c r="R261" s="187">
        <f>Q261*H261</f>
        <v>0</v>
      </c>
      <c r="S261" s="187">
        <v>0</v>
      </c>
      <c r="T261" s="18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89" t="s">
        <v>135</v>
      </c>
      <c r="AT261" s="189" t="s">
        <v>131</v>
      </c>
      <c r="AU261" s="189" t="s">
        <v>79</v>
      </c>
      <c r="AY261" s="15" t="s">
        <v>129</v>
      </c>
      <c r="BE261" s="190">
        <f>IF(N261="základná",J261,0)</f>
        <v>0</v>
      </c>
      <c r="BF261" s="190">
        <f>IF(N261="znížená",J261,0)</f>
        <v>0</v>
      </c>
      <c r="BG261" s="190">
        <f>IF(N261="zákl. prenesená",J261,0)</f>
        <v>0</v>
      </c>
      <c r="BH261" s="190">
        <f>IF(N261="zníž. prenesená",J261,0)</f>
        <v>0</v>
      </c>
      <c r="BI261" s="190">
        <f>IF(N261="nulová",J261,0)</f>
        <v>0</v>
      </c>
      <c r="BJ261" s="15" t="s">
        <v>136</v>
      </c>
      <c r="BK261" s="190">
        <f>ROUND(I261*H261,2)</f>
        <v>0</v>
      </c>
      <c r="BL261" s="15" t="s">
        <v>135</v>
      </c>
      <c r="BM261" s="189" t="s">
        <v>1167</v>
      </c>
    </row>
    <row r="262" s="12" customFormat="1" ht="25.92" customHeight="1">
      <c r="A262" s="12"/>
      <c r="B262" s="163"/>
      <c r="C262" s="12"/>
      <c r="D262" s="164" t="s">
        <v>71</v>
      </c>
      <c r="E262" s="165" t="s">
        <v>1168</v>
      </c>
      <c r="F262" s="165" t="s">
        <v>1169</v>
      </c>
      <c r="G262" s="12"/>
      <c r="H262" s="12"/>
      <c r="I262" s="166"/>
      <c r="J262" s="167">
        <f>BK262</f>
        <v>0</v>
      </c>
      <c r="K262" s="12"/>
      <c r="L262" s="163"/>
      <c r="M262" s="168"/>
      <c r="N262" s="169"/>
      <c r="O262" s="169"/>
      <c r="P262" s="170">
        <f>SUM(P263:P270)</f>
        <v>0</v>
      </c>
      <c r="Q262" s="169"/>
      <c r="R262" s="170">
        <f>SUM(R263:R270)</f>
        <v>0</v>
      </c>
      <c r="S262" s="169"/>
      <c r="T262" s="171">
        <f>SUM(T263:T270)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164" t="s">
        <v>79</v>
      </c>
      <c r="AT262" s="172" t="s">
        <v>71</v>
      </c>
      <c r="AU262" s="172" t="s">
        <v>13</v>
      </c>
      <c r="AY262" s="164" t="s">
        <v>129</v>
      </c>
      <c r="BK262" s="173">
        <f>SUM(BK263:BK270)</f>
        <v>0</v>
      </c>
    </row>
    <row r="263" s="2" customFormat="1" ht="16.5" customHeight="1">
      <c r="A263" s="34"/>
      <c r="B263" s="176"/>
      <c r="C263" s="177" t="s">
        <v>305</v>
      </c>
      <c r="D263" s="177" t="s">
        <v>131</v>
      </c>
      <c r="E263" s="178" t="s">
        <v>1170</v>
      </c>
      <c r="F263" s="179" t="s">
        <v>1171</v>
      </c>
      <c r="G263" s="180" t="s">
        <v>202</v>
      </c>
      <c r="H263" s="181">
        <v>500</v>
      </c>
      <c r="I263" s="182"/>
      <c r="J263" s="183">
        <f>ROUND(I263*H263,2)</f>
        <v>0</v>
      </c>
      <c r="K263" s="184"/>
      <c r="L263" s="35"/>
      <c r="M263" s="185" t="s">
        <v>1</v>
      </c>
      <c r="N263" s="186" t="s">
        <v>38</v>
      </c>
      <c r="O263" s="78"/>
      <c r="P263" s="187">
        <f>O263*H263</f>
        <v>0</v>
      </c>
      <c r="Q263" s="187">
        <v>0</v>
      </c>
      <c r="R263" s="187">
        <f>Q263*H263</f>
        <v>0</v>
      </c>
      <c r="S263" s="187">
        <v>0</v>
      </c>
      <c r="T263" s="188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89" t="s">
        <v>135</v>
      </c>
      <c r="AT263" s="189" t="s">
        <v>131</v>
      </c>
      <c r="AU263" s="189" t="s">
        <v>79</v>
      </c>
      <c r="AY263" s="15" t="s">
        <v>129</v>
      </c>
      <c r="BE263" s="190">
        <f>IF(N263="základná",J263,0)</f>
        <v>0</v>
      </c>
      <c r="BF263" s="190">
        <f>IF(N263="znížená",J263,0)</f>
        <v>0</v>
      </c>
      <c r="BG263" s="190">
        <f>IF(N263="zákl. prenesená",J263,0)</f>
        <v>0</v>
      </c>
      <c r="BH263" s="190">
        <f>IF(N263="zníž. prenesená",J263,0)</f>
        <v>0</v>
      </c>
      <c r="BI263" s="190">
        <f>IF(N263="nulová",J263,0)</f>
        <v>0</v>
      </c>
      <c r="BJ263" s="15" t="s">
        <v>136</v>
      </c>
      <c r="BK263" s="190">
        <f>ROUND(I263*H263,2)</f>
        <v>0</v>
      </c>
      <c r="BL263" s="15" t="s">
        <v>135</v>
      </c>
      <c r="BM263" s="189" t="s">
        <v>1172</v>
      </c>
    </row>
    <row r="264" s="2" customFormat="1" ht="16.5" customHeight="1">
      <c r="A264" s="34"/>
      <c r="B264" s="176"/>
      <c r="C264" s="177" t="s">
        <v>309</v>
      </c>
      <c r="D264" s="177" t="s">
        <v>131</v>
      </c>
      <c r="E264" s="178" t="s">
        <v>1173</v>
      </c>
      <c r="F264" s="179" t="s">
        <v>1174</v>
      </c>
      <c r="G264" s="180" t="s">
        <v>202</v>
      </c>
      <c r="H264" s="181">
        <v>100</v>
      </c>
      <c r="I264" s="182"/>
      <c r="J264" s="183">
        <f>ROUND(I264*H264,2)</f>
        <v>0</v>
      </c>
      <c r="K264" s="184"/>
      <c r="L264" s="35"/>
      <c r="M264" s="185" t="s">
        <v>1</v>
      </c>
      <c r="N264" s="186" t="s">
        <v>38</v>
      </c>
      <c r="O264" s="78"/>
      <c r="P264" s="187">
        <f>O264*H264</f>
        <v>0</v>
      </c>
      <c r="Q264" s="187">
        <v>0</v>
      </c>
      <c r="R264" s="187">
        <f>Q264*H264</f>
        <v>0</v>
      </c>
      <c r="S264" s="187">
        <v>0</v>
      </c>
      <c r="T264" s="18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89" t="s">
        <v>135</v>
      </c>
      <c r="AT264" s="189" t="s">
        <v>131</v>
      </c>
      <c r="AU264" s="189" t="s">
        <v>79</v>
      </c>
      <c r="AY264" s="15" t="s">
        <v>129</v>
      </c>
      <c r="BE264" s="190">
        <f>IF(N264="základná",J264,0)</f>
        <v>0</v>
      </c>
      <c r="BF264" s="190">
        <f>IF(N264="znížená",J264,0)</f>
        <v>0</v>
      </c>
      <c r="BG264" s="190">
        <f>IF(N264="zákl. prenesená",J264,0)</f>
        <v>0</v>
      </c>
      <c r="BH264" s="190">
        <f>IF(N264="zníž. prenesená",J264,0)</f>
        <v>0</v>
      </c>
      <c r="BI264" s="190">
        <f>IF(N264="nulová",J264,0)</f>
        <v>0</v>
      </c>
      <c r="BJ264" s="15" t="s">
        <v>136</v>
      </c>
      <c r="BK264" s="190">
        <f>ROUND(I264*H264,2)</f>
        <v>0</v>
      </c>
      <c r="BL264" s="15" t="s">
        <v>135</v>
      </c>
      <c r="BM264" s="189" t="s">
        <v>1175</v>
      </c>
    </row>
    <row r="265" s="2" customFormat="1" ht="16.5" customHeight="1">
      <c r="A265" s="34"/>
      <c r="B265" s="176"/>
      <c r="C265" s="177" t="s">
        <v>313</v>
      </c>
      <c r="D265" s="177" t="s">
        <v>131</v>
      </c>
      <c r="E265" s="178" t="s">
        <v>1176</v>
      </c>
      <c r="F265" s="179" t="s">
        <v>1177</v>
      </c>
      <c r="G265" s="180" t="s">
        <v>202</v>
      </c>
      <c r="H265" s="181">
        <v>140</v>
      </c>
      <c r="I265" s="182"/>
      <c r="J265" s="183">
        <f>ROUND(I265*H265,2)</f>
        <v>0</v>
      </c>
      <c r="K265" s="184"/>
      <c r="L265" s="35"/>
      <c r="M265" s="185" t="s">
        <v>1</v>
      </c>
      <c r="N265" s="186" t="s">
        <v>38</v>
      </c>
      <c r="O265" s="78"/>
      <c r="P265" s="187">
        <f>O265*H265</f>
        <v>0</v>
      </c>
      <c r="Q265" s="187">
        <v>0</v>
      </c>
      <c r="R265" s="187">
        <f>Q265*H265</f>
        <v>0</v>
      </c>
      <c r="S265" s="187">
        <v>0</v>
      </c>
      <c r="T265" s="188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89" t="s">
        <v>135</v>
      </c>
      <c r="AT265" s="189" t="s">
        <v>131</v>
      </c>
      <c r="AU265" s="189" t="s">
        <v>79</v>
      </c>
      <c r="AY265" s="15" t="s">
        <v>129</v>
      </c>
      <c r="BE265" s="190">
        <f>IF(N265="základná",J265,0)</f>
        <v>0</v>
      </c>
      <c r="BF265" s="190">
        <f>IF(N265="znížená",J265,0)</f>
        <v>0</v>
      </c>
      <c r="BG265" s="190">
        <f>IF(N265="zákl. prenesená",J265,0)</f>
        <v>0</v>
      </c>
      <c r="BH265" s="190">
        <f>IF(N265="zníž. prenesená",J265,0)</f>
        <v>0</v>
      </c>
      <c r="BI265" s="190">
        <f>IF(N265="nulová",J265,0)</f>
        <v>0</v>
      </c>
      <c r="BJ265" s="15" t="s">
        <v>136</v>
      </c>
      <c r="BK265" s="190">
        <f>ROUND(I265*H265,2)</f>
        <v>0</v>
      </c>
      <c r="BL265" s="15" t="s">
        <v>135</v>
      </c>
      <c r="BM265" s="189" t="s">
        <v>1178</v>
      </c>
    </row>
    <row r="266" s="2" customFormat="1" ht="16.5" customHeight="1">
      <c r="A266" s="34"/>
      <c r="B266" s="176"/>
      <c r="C266" s="177" t="s">
        <v>319</v>
      </c>
      <c r="D266" s="177" t="s">
        <v>131</v>
      </c>
      <c r="E266" s="178" t="s">
        <v>1179</v>
      </c>
      <c r="F266" s="179" t="s">
        <v>1180</v>
      </c>
      <c r="G266" s="180" t="s">
        <v>202</v>
      </c>
      <c r="H266" s="181">
        <v>400</v>
      </c>
      <c r="I266" s="182"/>
      <c r="J266" s="183">
        <f>ROUND(I266*H266,2)</f>
        <v>0</v>
      </c>
      <c r="K266" s="184"/>
      <c r="L266" s="35"/>
      <c r="M266" s="185" t="s">
        <v>1</v>
      </c>
      <c r="N266" s="186" t="s">
        <v>38</v>
      </c>
      <c r="O266" s="78"/>
      <c r="P266" s="187">
        <f>O266*H266</f>
        <v>0</v>
      </c>
      <c r="Q266" s="187">
        <v>0</v>
      </c>
      <c r="R266" s="187">
        <f>Q266*H266</f>
        <v>0</v>
      </c>
      <c r="S266" s="187">
        <v>0</v>
      </c>
      <c r="T266" s="188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89" t="s">
        <v>135</v>
      </c>
      <c r="AT266" s="189" t="s">
        <v>131</v>
      </c>
      <c r="AU266" s="189" t="s">
        <v>79</v>
      </c>
      <c r="AY266" s="15" t="s">
        <v>129</v>
      </c>
      <c r="BE266" s="190">
        <f>IF(N266="základná",J266,0)</f>
        <v>0</v>
      </c>
      <c r="BF266" s="190">
        <f>IF(N266="znížená",J266,0)</f>
        <v>0</v>
      </c>
      <c r="BG266" s="190">
        <f>IF(N266="zákl. prenesená",J266,0)</f>
        <v>0</v>
      </c>
      <c r="BH266" s="190">
        <f>IF(N266="zníž. prenesená",J266,0)</f>
        <v>0</v>
      </c>
      <c r="BI266" s="190">
        <f>IF(N266="nulová",J266,0)</f>
        <v>0</v>
      </c>
      <c r="BJ266" s="15" t="s">
        <v>136</v>
      </c>
      <c r="BK266" s="190">
        <f>ROUND(I266*H266,2)</f>
        <v>0</v>
      </c>
      <c r="BL266" s="15" t="s">
        <v>135</v>
      </c>
      <c r="BM266" s="189" t="s">
        <v>1181</v>
      </c>
    </row>
    <row r="267" s="2" customFormat="1" ht="16.5" customHeight="1">
      <c r="A267" s="34"/>
      <c r="B267" s="176"/>
      <c r="C267" s="177" t="s">
        <v>325</v>
      </c>
      <c r="D267" s="177" t="s">
        <v>131</v>
      </c>
      <c r="E267" s="178" t="s">
        <v>981</v>
      </c>
      <c r="F267" s="179" t="s">
        <v>982</v>
      </c>
      <c r="G267" s="180" t="s">
        <v>202</v>
      </c>
      <c r="H267" s="181">
        <v>30</v>
      </c>
      <c r="I267" s="182"/>
      <c r="J267" s="183">
        <f>ROUND(I267*H267,2)</f>
        <v>0</v>
      </c>
      <c r="K267" s="184"/>
      <c r="L267" s="35"/>
      <c r="M267" s="185" t="s">
        <v>1</v>
      </c>
      <c r="N267" s="186" t="s">
        <v>38</v>
      </c>
      <c r="O267" s="78"/>
      <c r="P267" s="187">
        <f>O267*H267</f>
        <v>0</v>
      </c>
      <c r="Q267" s="187">
        <v>0</v>
      </c>
      <c r="R267" s="187">
        <f>Q267*H267</f>
        <v>0</v>
      </c>
      <c r="S267" s="187">
        <v>0</v>
      </c>
      <c r="T267" s="188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89" t="s">
        <v>135</v>
      </c>
      <c r="AT267" s="189" t="s">
        <v>131</v>
      </c>
      <c r="AU267" s="189" t="s">
        <v>79</v>
      </c>
      <c r="AY267" s="15" t="s">
        <v>129</v>
      </c>
      <c r="BE267" s="190">
        <f>IF(N267="základná",J267,0)</f>
        <v>0</v>
      </c>
      <c r="BF267" s="190">
        <f>IF(N267="znížená",J267,0)</f>
        <v>0</v>
      </c>
      <c r="BG267" s="190">
        <f>IF(N267="zákl. prenesená",J267,0)</f>
        <v>0</v>
      </c>
      <c r="BH267" s="190">
        <f>IF(N267="zníž. prenesená",J267,0)</f>
        <v>0</v>
      </c>
      <c r="BI267" s="190">
        <f>IF(N267="nulová",J267,0)</f>
        <v>0</v>
      </c>
      <c r="BJ267" s="15" t="s">
        <v>136</v>
      </c>
      <c r="BK267" s="190">
        <f>ROUND(I267*H267,2)</f>
        <v>0</v>
      </c>
      <c r="BL267" s="15" t="s">
        <v>135</v>
      </c>
      <c r="BM267" s="189" t="s">
        <v>1182</v>
      </c>
    </row>
    <row r="268" s="2" customFormat="1" ht="16.5" customHeight="1">
      <c r="A268" s="34"/>
      <c r="B268" s="176"/>
      <c r="C268" s="177" t="s">
        <v>329</v>
      </c>
      <c r="D268" s="177" t="s">
        <v>131</v>
      </c>
      <c r="E268" s="178" t="s">
        <v>1183</v>
      </c>
      <c r="F268" s="179" t="s">
        <v>1184</v>
      </c>
      <c r="G268" s="180" t="s">
        <v>202</v>
      </c>
      <c r="H268" s="181">
        <v>30</v>
      </c>
      <c r="I268" s="182"/>
      <c r="J268" s="183">
        <f>ROUND(I268*H268,2)</f>
        <v>0</v>
      </c>
      <c r="K268" s="184"/>
      <c r="L268" s="35"/>
      <c r="M268" s="185" t="s">
        <v>1</v>
      </c>
      <c r="N268" s="186" t="s">
        <v>38</v>
      </c>
      <c r="O268" s="78"/>
      <c r="P268" s="187">
        <f>O268*H268</f>
        <v>0</v>
      </c>
      <c r="Q268" s="187">
        <v>0</v>
      </c>
      <c r="R268" s="187">
        <f>Q268*H268</f>
        <v>0</v>
      </c>
      <c r="S268" s="187">
        <v>0</v>
      </c>
      <c r="T268" s="188">
        <f>S268*H268</f>
        <v>0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89" t="s">
        <v>135</v>
      </c>
      <c r="AT268" s="189" t="s">
        <v>131</v>
      </c>
      <c r="AU268" s="189" t="s">
        <v>79</v>
      </c>
      <c r="AY268" s="15" t="s">
        <v>129</v>
      </c>
      <c r="BE268" s="190">
        <f>IF(N268="základná",J268,0)</f>
        <v>0</v>
      </c>
      <c r="BF268" s="190">
        <f>IF(N268="znížená",J268,0)</f>
        <v>0</v>
      </c>
      <c r="BG268" s="190">
        <f>IF(N268="zákl. prenesená",J268,0)</f>
        <v>0</v>
      </c>
      <c r="BH268" s="190">
        <f>IF(N268="zníž. prenesená",J268,0)</f>
        <v>0</v>
      </c>
      <c r="BI268" s="190">
        <f>IF(N268="nulová",J268,0)</f>
        <v>0</v>
      </c>
      <c r="BJ268" s="15" t="s">
        <v>136</v>
      </c>
      <c r="BK268" s="190">
        <f>ROUND(I268*H268,2)</f>
        <v>0</v>
      </c>
      <c r="BL268" s="15" t="s">
        <v>135</v>
      </c>
      <c r="BM268" s="189" t="s">
        <v>1185</v>
      </c>
    </row>
    <row r="269" s="2" customFormat="1" ht="16.5" customHeight="1">
      <c r="A269" s="34"/>
      <c r="B269" s="176"/>
      <c r="C269" s="177" t="s">
        <v>333</v>
      </c>
      <c r="D269" s="177" t="s">
        <v>131</v>
      </c>
      <c r="E269" s="178" t="s">
        <v>1186</v>
      </c>
      <c r="F269" s="179" t="s">
        <v>1187</v>
      </c>
      <c r="G269" s="180" t="s">
        <v>202</v>
      </c>
      <c r="H269" s="181">
        <v>120</v>
      </c>
      <c r="I269" s="182"/>
      <c r="J269" s="183">
        <f>ROUND(I269*H269,2)</f>
        <v>0</v>
      </c>
      <c r="K269" s="184"/>
      <c r="L269" s="35"/>
      <c r="M269" s="185" t="s">
        <v>1</v>
      </c>
      <c r="N269" s="186" t="s">
        <v>38</v>
      </c>
      <c r="O269" s="78"/>
      <c r="P269" s="187">
        <f>O269*H269</f>
        <v>0</v>
      </c>
      <c r="Q269" s="187">
        <v>0</v>
      </c>
      <c r="R269" s="187">
        <f>Q269*H269</f>
        <v>0</v>
      </c>
      <c r="S269" s="187">
        <v>0</v>
      </c>
      <c r="T269" s="188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89" t="s">
        <v>135</v>
      </c>
      <c r="AT269" s="189" t="s">
        <v>131</v>
      </c>
      <c r="AU269" s="189" t="s">
        <v>79</v>
      </c>
      <c r="AY269" s="15" t="s">
        <v>129</v>
      </c>
      <c r="BE269" s="190">
        <f>IF(N269="základná",J269,0)</f>
        <v>0</v>
      </c>
      <c r="BF269" s="190">
        <f>IF(N269="znížená",J269,0)</f>
        <v>0</v>
      </c>
      <c r="BG269" s="190">
        <f>IF(N269="zákl. prenesená",J269,0)</f>
        <v>0</v>
      </c>
      <c r="BH269" s="190">
        <f>IF(N269="zníž. prenesená",J269,0)</f>
        <v>0</v>
      </c>
      <c r="BI269" s="190">
        <f>IF(N269="nulová",J269,0)</f>
        <v>0</v>
      </c>
      <c r="BJ269" s="15" t="s">
        <v>136</v>
      </c>
      <c r="BK269" s="190">
        <f>ROUND(I269*H269,2)</f>
        <v>0</v>
      </c>
      <c r="BL269" s="15" t="s">
        <v>135</v>
      </c>
      <c r="BM269" s="189" t="s">
        <v>1188</v>
      </c>
    </row>
    <row r="270" s="2" customFormat="1" ht="16.5" customHeight="1">
      <c r="A270" s="34"/>
      <c r="B270" s="176"/>
      <c r="C270" s="177" t="s">
        <v>337</v>
      </c>
      <c r="D270" s="177" t="s">
        <v>131</v>
      </c>
      <c r="E270" s="178" t="s">
        <v>985</v>
      </c>
      <c r="F270" s="179" t="s">
        <v>986</v>
      </c>
      <c r="G270" s="180" t="s">
        <v>202</v>
      </c>
      <c r="H270" s="181">
        <v>30</v>
      </c>
      <c r="I270" s="182"/>
      <c r="J270" s="183">
        <f>ROUND(I270*H270,2)</f>
        <v>0</v>
      </c>
      <c r="K270" s="184"/>
      <c r="L270" s="35"/>
      <c r="M270" s="185" t="s">
        <v>1</v>
      </c>
      <c r="N270" s="186" t="s">
        <v>38</v>
      </c>
      <c r="O270" s="78"/>
      <c r="P270" s="187">
        <f>O270*H270</f>
        <v>0</v>
      </c>
      <c r="Q270" s="187">
        <v>0</v>
      </c>
      <c r="R270" s="187">
        <f>Q270*H270</f>
        <v>0</v>
      </c>
      <c r="S270" s="187">
        <v>0</v>
      </c>
      <c r="T270" s="188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89" t="s">
        <v>135</v>
      </c>
      <c r="AT270" s="189" t="s">
        <v>131</v>
      </c>
      <c r="AU270" s="189" t="s">
        <v>79</v>
      </c>
      <c r="AY270" s="15" t="s">
        <v>129</v>
      </c>
      <c r="BE270" s="190">
        <f>IF(N270="základná",J270,0)</f>
        <v>0</v>
      </c>
      <c r="BF270" s="190">
        <f>IF(N270="znížená",J270,0)</f>
        <v>0</v>
      </c>
      <c r="BG270" s="190">
        <f>IF(N270="zákl. prenesená",J270,0)</f>
        <v>0</v>
      </c>
      <c r="BH270" s="190">
        <f>IF(N270="zníž. prenesená",J270,0)</f>
        <v>0</v>
      </c>
      <c r="BI270" s="190">
        <f>IF(N270="nulová",J270,0)</f>
        <v>0</v>
      </c>
      <c r="BJ270" s="15" t="s">
        <v>136</v>
      </c>
      <c r="BK270" s="190">
        <f>ROUND(I270*H270,2)</f>
        <v>0</v>
      </c>
      <c r="BL270" s="15" t="s">
        <v>135</v>
      </c>
      <c r="BM270" s="189" t="s">
        <v>1189</v>
      </c>
    </row>
    <row r="271" s="12" customFormat="1" ht="25.92" customHeight="1">
      <c r="A271" s="12"/>
      <c r="B271" s="163"/>
      <c r="C271" s="12"/>
      <c r="D271" s="164" t="s">
        <v>71</v>
      </c>
      <c r="E271" s="165" t="s">
        <v>604</v>
      </c>
      <c r="F271" s="165" t="s">
        <v>1190</v>
      </c>
      <c r="G271" s="12"/>
      <c r="H271" s="12"/>
      <c r="I271" s="166"/>
      <c r="J271" s="167">
        <f>BK271</f>
        <v>0</v>
      </c>
      <c r="K271" s="12"/>
      <c r="L271" s="163"/>
      <c r="M271" s="168"/>
      <c r="N271" s="169"/>
      <c r="O271" s="169"/>
      <c r="P271" s="170">
        <f>SUM(P272:P281)</f>
        <v>0</v>
      </c>
      <c r="Q271" s="169"/>
      <c r="R271" s="170">
        <f>SUM(R272:R281)</f>
        <v>0</v>
      </c>
      <c r="S271" s="169"/>
      <c r="T271" s="171">
        <f>SUM(T272:T281)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64" t="s">
        <v>79</v>
      </c>
      <c r="AT271" s="172" t="s">
        <v>71</v>
      </c>
      <c r="AU271" s="172" t="s">
        <v>13</v>
      </c>
      <c r="AY271" s="164" t="s">
        <v>129</v>
      </c>
      <c r="BK271" s="173">
        <f>SUM(BK272:BK281)</f>
        <v>0</v>
      </c>
    </row>
    <row r="272" s="2" customFormat="1" ht="16.5" customHeight="1">
      <c r="A272" s="34"/>
      <c r="B272" s="176"/>
      <c r="C272" s="177" t="s">
        <v>341</v>
      </c>
      <c r="D272" s="177" t="s">
        <v>131</v>
      </c>
      <c r="E272" s="178" t="s">
        <v>1191</v>
      </c>
      <c r="F272" s="179" t="s">
        <v>1192</v>
      </c>
      <c r="G272" s="180" t="s">
        <v>153</v>
      </c>
      <c r="H272" s="181">
        <v>52</v>
      </c>
      <c r="I272" s="182"/>
      <c r="J272" s="183">
        <f>ROUND(I272*H272,2)</f>
        <v>0</v>
      </c>
      <c r="K272" s="184"/>
      <c r="L272" s="35"/>
      <c r="M272" s="185" t="s">
        <v>1</v>
      </c>
      <c r="N272" s="186" t="s">
        <v>38</v>
      </c>
      <c r="O272" s="78"/>
      <c r="P272" s="187">
        <f>O272*H272</f>
        <v>0</v>
      </c>
      <c r="Q272" s="187">
        <v>0</v>
      </c>
      <c r="R272" s="187">
        <f>Q272*H272</f>
        <v>0</v>
      </c>
      <c r="S272" s="187">
        <v>0</v>
      </c>
      <c r="T272" s="188">
        <f>S272*H272</f>
        <v>0</v>
      </c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4"/>
      <c r="AR272" s="189" t="s">
        <v>135</v>
      </c>
      <c r="AT272" s="189" t="s">
        <v>131</v>
      </c>
      <c r="AU272" s="189" t="s">
        <v>79</v>
      </c>
      <c r="AY272" s="15" t="s">
        <v>129</v>
      </c>
      <c r="BE272" s="190">
        <f>IF(N272="základná",J272,0)</f>
        <v>0</v>
      </c>
      <c r="BF272" s="190">
        <f>IF(N272="znížená",J272,0)</f>
        <v>0</v>
      </c>
      <c r="BG272" s="190">
        <f>IF(N272="zákl. prenesená",J272,0)</f>
        <v>0</v>
      </c>
      <c r="BH272" s="190">
        <f>IF(N272="zníž. prenesená",J272,0)</f>
        <v>0</v>
      </c>
      <c r="BI272" s="190">
        <f>IF(N272="nulová",J272,0)</f>
        <v>0</v>
      </c>
      <c r="BJ272" s="15" t="s">
        <v>136</v>
      </c>
      <c r="BK272" s="190">
        <f>ROUND(I272*H272,2)</f>
        <v>0</v>
      </c>
      <c r="BL272" s="15" t="s">
        <v>135</v>
      </c>
      <c r="BM272" s="189" t="s">
        <v>1193</v>
      </c>
    </row>
    <row r="273" s="2" customFormat="1" ht="16.5" customHeight="1">
      <c r="A273" s="34"/>
      <c r="B273" s="176"/>
      <c r="C273" s="177" t="s">
        <v>345</v>
      </c>
      <c r="D273" s="177" t="s">
        <v>131</v>
      </c>
      <c r="E273" s="178" t="s">
        <v>1194</v>
      </c>
      <c r="F273" s="179" t="s">
        <v>1033</v>
      </c>
      <c r="G273" s="180" t="s">
        <v>153</v>
      </c>
      <c r="H273" s="181">
        <v>2</v>
      </c>
      <c r="I273" s="182"/>
      <c r="J273" s="183">
        <f>ROUND(I273*H273,2)</f>
        <v>0</v>
      </c>
      <c r="K273" s="184"/>
      <c r="L273" s="35"/>
      <c r="M273" s="185" t="s">
        <v>1</v>
      </c>
      <c r="N273" s="186" t="s">
        <v>38</v>
      </c>
      <c r="O273" s="78"/>
      <c r="P273" s="187">
        <f>O273*H273</f>
        <v>0</v>
      </c>
      <c r="Q273" s="187">
        <v>0</v>
      </c>
      <c r="R273" s="187">
        <f>Q273*H273</f>
        <v>0</v>
      </c>
      <c r="S273" s="187">
        <v>0</v>
      </c>
      <c r="T273" s="188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89" t="s">
        <v>135</v>
      </c>
      <c r="AT273" s="189" t="s">
        <v>131</v>
      </c>
      <c r="AU273" s="189" t="s">
        <v>79</v>
      </c>
      <c r="AY273" s="15" t="s">
        <v>129</v>
      </c>
      <c r="BE273" s="190">
        <f>IF(N273="základná",J273,0)</f>
        <v>0</v>
      </c>
      <c r="BF273" s="190">
        <f>IF(N273="znížená",J273,0)</f>
        <v>0</v>
      </c>
      <c r="BG273" s="190">
        <f>IF(N273="zákl. prenesená",J273,0)</f>
        <v>0</v>
      </c>
      <c r="BH273" s="190">
        <f>IF(N273="zníž. prenesená",J273,0)</f>
        <v>0</v>
      </c>
      <c r="BI273" s="190">
        <f>IF(N273="nulová",J273,0)</f>
        <v>0</v>
      </c>
      <c r="BJ273" s="15" t="s">
        <v>136</v>
      </c>
      <c r="BK273" s="190">
        <f>ROUND(I273*H273,2)</f>
        <v>0</v>
      </c>
      <c r="BL273" s="15" t="s">
        <v>135</v>
      </c>
      <c r="BM273" s="189" t="s">
        <v>1195</v>
      </c>
    </row>
    <row r="274" s="2" customFormat="1" ht="16.5" customHeight="1">
      <c r="A274" s="34"/>
      <c r="B274" s="176"/>
      <c r="C274" s="177" t="s">
        <v>349</v>
      </c>
      <c r="D274" s="177" t="s">
        <v>131</v>
      </c>
      <c r="E274" s="178" t="s">
        <v>1196</v>
      </c>
      <c r="F274" s="179" t="s">
        <v>1197</v>
      </c>
      <c r="G274" s="180" t="s">
        <v>153</v>
      </c>
      <c r="H274" s="181">
        <v>110</v>
      </c>
      <c r="I274" s="182"/>
      <c r="J274" s="183">
        <f>ROUND(I274*H274,2)</f>
        <v>0</v>
      </c>
      <c r="K274" s="184"/>
      <c r="L274" s="35"/>
      <c r="M274" s="185" t="s">
        <v>1</v>
      </c>
      <c r="N274" s="186" t="s">
        <v>38</v>
      </c>
      <c r="O274" s="78"/>
      <c r="P274" s="187">
        <f>O274*H274</f>
        <v>0</v>
      </c>
      <c r="Q274" s="187">
        <v>0</v>
      </c>
      <c r="R274" s="187">
        <f>Q274*H274</f>
        <v>0</v>
      </c>
      <c r="S274" s="187">
        <v>0</v>
      </c>
      <c r="T274" s="188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89" t="s">
        <v>135</v>
      </c>
      <c r="AT274" s="189" t="s">
        <v>131</v>
      </c>
      <c r="AU274" s="189" t="s">
        <v>79</v>
      </c>
      <c r="AY274" s="15" t="s">
        <v>129</v>
      </c>
      <c r="BE274" s="190">
        <f>IF(N274="základná",J274,0)</f>
        <v>0</v>
      </c>
      <c r="BF274" s="190">
        <f>IF(N274="znížená",J274,0)</f>
        <v>0</v>
      </c>
      <c r="BG274" s="190">
        <f>IF(N274="zákl. prenesená",J274,0)</f>
        <v>0</v>
      </c>
      <c r="BH274" s="190">
        <f>IF(N274="zníž. prenesená",J274,0)</f>
        <v>0</v>
      </c>
      <c r="BI274" s="190">
        <f>IF(N274="nulová",J274,0)</f>
        <v>0</v>
      </c>
      <c r="BJ274" s="15" t="s">
        <v>136</v>
      </c>
      <c r="BK274" s="190">
        <f>ROUND(I274*H274,2)</f>
        <v>0</v>
      </c>
      <c r="BL274" s="15" t="s">
        <v>135</v>
      </c>
      <c r="BM274" s="189" t="s">
        <v>1198</v>
      </c>
    </row>
    <row r="275" s="2" customFormat="1" ht="16.5" customHeight="1">
      <c r="A275" s="34"/>
      <c r="B275" s="176"/>
      <c r="C275" s="177" t="s">
        <v>353</v>
      </c>
      <c r="D275" s="177" t="s">
        <v>131</v>
      </c>
      <c r="E275" s="178" t="s">
        <v>1199</v>
      </c>
      <c r="F275" s="179" t="s">
        <v>1037</v>
      </c>
      <c r="G275" s="180" t="s">
        <v>153</v>
      </c>
      <c r="H275" s="181">
        <v>12</v>
      </c>
      <c r="I275" s="182"/>
      <c r="J275" s="183">
        <f>ROUND(I275*H275,2)</f>
        <v>0</v>
      </c>
      <c r="K275" s="184"/>
      <c r="L275" s="35"/>
      <c r="M275" s="185" t="s">
        <v>1</v>
      </c>
      <c r="N275" s="186" t="s">
        <v>38</v>
      </c>
      <c r="O275" s="78"/>
      <c r="P275" s="187">
        <f>O275*H275</f>
        <v>0</v>
      </c>
      <c r="Q275" s="187">
        <v>0</v>
      </c>
      <c r="R275" s="187">
        <f>Q275*H275</f>
        <v>0</v>
      </c>
      <c r="S275" s="187">
        <v>0</v>
      </c>
      <c r="T275" s="188">
        <f>S275*H275</f>
        <v>0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89" t="s">
        <v>135</v>
      </c>
      <c r="AT275" s="189" t="s">
        <v>131</v>
      </c>
      <c r="AU275" s="189" t="s">
        <v>79</v>
      </c>
      <c r="AY275" s="15" t="s">
        <v>129</v>
      </c>
      <c r="BE275" s="190">
        <f>IF(N275="základná",J275,0)</f>
        <v>0</v>
      </c>
      <c r="BF275" s="190">
        <f>IF(N275="znížená",J275,0)</f>
        <v>0</v>
      </c>
      <c r="BG275" s="190">
        <f>IF(N275="zákl. prenesená",J275,0)</f>
        <v>0</v>
      </c>
      <c r="BH275" s="190">
        <f>IF(N275="zníž. prenesená",J275,0)</f>
        <v>0</v>
      </c>
      <c r="BI275" s="190">
        <f>IF(N275="nulová",J275,0)</f>
        <v>0</v>
      </c>
      <c r="BJ275" s="15" t="s">
        <v>136</v>
      </c>
      <c r="BK275" s="190">
        <f>ROUND(I275*H275,2)</f>
        <v>0</v>
      </c>
      <c r="BL275" s="15" t="s">
        <v>135</v>
      </c>
      <c r="BM275" s="189" t="s">
        <v>1200</v>
      </c>
    </row>
    <row r="276" s="2" customFormat="1" ht="24.15" customHeight="1">
      <c r="A276" s="34"/>
      <c r="B276" s="176"/>
      <c r="C276" s="177" t="s">
        <v>357</v>
      </c>
      <c r="D276" s="177" t="s">
        <v>131</v>
      </c>
      <c r="E276" s="178" t="s">
        <v>1201</v>
      </c>
      <c r="F276" s="179" t="s">
        <v>1202</v>
      </c>
      <c r="G276" s="180" t="s">
        <v>153</v>
      </c>
      <c r="H276" s="181">
        <v>6</v>
      </c>
      <c r="I276" s="182"/>
      <c r="J276" s="183">
        <f>ROUND(I276*H276,2)</f>
        <v>0</v>
      </c>
      <c r="K276" s="184"/>
      <c r="L276" s="35"/>
      <c r="M276" s="185" t="s">
        <v>1</v>
      </c>
      <c r="N276" s="186" t="s">
        <v>38</v>
      </c>
      <c r="O276" s="78"/>
      <c r="P276" s="187">
        <f>O276*H276</f>
        <v>0</v>
      </c>
      <c r="Q276" s="187">
        <v>0</v>
      </c>
      <c r="R276" s="187">
        <f>Q276*H276</f>
        <v>0</v>
      </c>
      <c r="S276" s="187">
        <v>0</v>
      </c>
      <c r="T276" s="188">
        <f>S276*H276</f>
        <v>0</v>
      </c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4"/>
      <c r="AR276" s="189" t="s">
        <v>135</v>
      </c>
      <c r="AT276" s="189" t="s">
        <v>131</v>
      </c>
      <c r="AU276" s="189" t="s">
        <v>79</v>
      </c>
      <c r="AY276" s="15" t="s">
        <v>129</v>
      </c>
      <c r="BE276" s="190">
        <f>IF(N276="základná",J276,0)</f>
        <v>0</v>
      </c>
      <c r="BF276" s="190">
        <f>IF(N276="znížená",J276,0)</f>
        <v>0</v>
      </c>
      <c r="BG276" s="190">
        <f>IF(N276="zákl. prenesená",J276,0)</f>
        <v>0</v>
      </c>
      <c r="BH276" s="190">
        <f>IF(N276="zníž. prenesená",J276,0)</f>
        <v>0</v>
      </c>
      <c r="BI276" s="190">
        <f>IF(N276="nulová",J276,0)</f>
        <v>0</v>
      </c>
      <c r="BJ276" s="15" t="s">
        <v>136</v>
      </c>
      <c r="BK276" s="190">
        <f>ROUND(I276*H276,2)</f>
        <v>0</v>
      </c>
      <c r="BL276" s="15" t="s">
        <v>135</v>
      </c>
      <c r="BM276" s="189" t="s">
        <v>1203</v>
      </c>
    </row>
    <row r="277" s="2" customFormat="1" ht="16.5" customHeight="1">
      <c r="A277" s="34"/>
      <c r="B277" s="176"/>
      <c r="C277" s="177" t="s">
        <v>361</v>
      </c>
      <c r="D277" s="177" t="s">
        <v>131</v>
      </c>
      <c r="E277" s="178" t="s">
        <v>1204</v>
      </c>
      <c r="F277" s="179" t="s">
        <v>1205</v>
      </c>
      <c r="G277" s="180" t="s">
        <v>1206</v>
      </c>
      <c r="H277" s="181">
        <v>150</v>
      </c>
      <c r="I277" s="182"/>
      <c r="J277" s="183">
        <f>ROUND(I277*H277,2)</f>
        <v>0</v>
      </c>
      <c r="K277" s="184"/>
      <c r="L277" s="35"/>
      <c r="M277" s="185" t="s">
        <v>1</v>
      </c>
      <c r="N277" s="186" t="s">
        <v>38</v>
      </c>
      <c r="O277" s="78"/>
      <c r="P277" s="187">
        <f>O277*H277</f>
        <v>0</v>
      </c>
      <c r="Q277" s="187">
        <v>0</v>
      </c>
      <c r="R277" s="187">
        <f>Q277*H277</f>
        <v>0</v>
      </c>
      <c r="S277" s="187">
        <v>0</v>
      </c>
      <c r="T277" s="18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89" t="s">
        <v>135</v>
      </c>
      <c r="AT277" s="189" t="s">
        <v>131</v>
      </c>
      <c r="AU277" s="189" t="s">
        <v>79</v>
      </c>
      <c r="AY277" s="15" t="s">
        <v>129</v>
      </c>
      <c r="BE277" s="190">
        <f>IF(N277="základná",J277,0)</f>
        <v>0</v>
      </c>
      <c r="BF277" s="190">
        <f>IF(N277="znížená",J277,0)</f>
        <v>0</v>
      </c>
      <c r="BG277" s="190">
        <f>IF(N277="zákl. prenesená",J277,0)</f>
        <v>0</v>
      </c>
      <c r="BH277" s="190">
        <f>IF(N277="zníž. prenesená",J277,0)</f>
        <v>0</v>
      </c>
      <c r="BI277" s="190">
        <f>IF(N277="nulová",J277,0)</f>
        <v>0</v>
      </c>
      <c r="BJ277" s="15" t="s">
        <v>136</v>
      </c>
      <c r="BK277" s="190">
        <f>ROUND(I277*H277,2)</f>
        <v>0</v>
      </c>
      <c r="BL277" s="15" t="s">
        <v>135</v>
      </c>
      <c r="BM277" s="189" t="s">
        <v>1207</v>
      </c>
    </row>
    <row r="278" s="2" customFormat="1" ht="16.5" customHeight="1">
      <c r="A278" s="34"/>
      <c r="B278" s="176"/>
      <c r="C278" s="177" t="s">
        <v>365</v>
      </c>
      <c r="D278" s="177" t="s">
        <v>131</v>
      </c>
      <c r="E278" s="178" t="s">
        <v>1208</v>
      </c>
      <c r="F278" s="179" t="s">
        <v>1209</v>
      </c>
      <c r="G278" s="180" t="s">
        <v>153</v>
      </c>
      <c r="H278" s="181">
        <v>1</v>
      </c>
      <c r="I278" s="182"/>
      <c r="J278" s="183">
        <f>ROUND(I278*H278,2)</f>
        <v>0</v>
      </c>
      <c r="K278" s="184"/>
      <c r="L278" s="35"/>
      <c r="M278" s="185" t="s">
        <v>1</v>
      </c>
      <c r="N278" s="186" t="s">
        <v>38</v>
      </c>
      <c r="O278" s="78"/>
      <c r="P278" s="187">
        <f>O278*H278</f>
        <v>0</v>
      </c>
      <c r="Q278" s="187">
        <v>0</v>
      </c>
      <c r="R278" s="187">
        <f>Q278*H278</f>
        <v>0</v>
      </c>
      <c r="S278" s="187">
        <v>0</v>
      </c>
      <c r="T278" s="188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89" t="s">
        <v>135</v>
      </c>
      <c r="AT278" s="189" t="s">
        <v>131</v>
      </c>
      <c r="AU278" s="189" t="s">
        <v>79</v>
      </c>
      <c r="AY278" s="15" t="s">
        <v>129</v>
      </c>
      <c r="BE278" s="190">
        <f>IF(N278="základná",J278,0)</f>
        <v>0</v>
      </c>
      <c r="BF278" s="190">
        <f>IF(N278="znížená",J278,0)</f>
        <v>0</v>
      </c>
      <c r="BG278" s="190">
        <f>IF(N278="zákl. prenesená",J278,0)</f>
        <v>0</v>
      </c>
      <c r="BH278" s="190">
        <f>IF(N278="zníž. prenesená",J278,0)</f>
        <v>0</v>
      </c>
      <c r="BI278" s="190">
        <f>IF(N278="nulová",J278,0)</f>
        <v>0</v>
      </c>
      <c r="BJ278" s="15" t="s">
        <v>136</v>
      </c>
      <c r="BK278" s="190">
        <f>ROUND(I278*H278,2)</f>
        <v>0</v>
      </c>
      <c r="BL278" s="15" t="s">
        <v>135</v>
      </c>
      <c r="BM278" s="189" t="s">
        <v>1210</v>
      </c>
    </row>
    <row r="279" s="2" customFormat="1" ht="16.5" customHeight="1">
      <c r="A279" s="34"/>
      <c r="B279" s="176"/>
      <c r="C279" s="177" t="s">
        <v>369</v>
      </c>
      <c r="D279" s="177" t="s">
        <v>131</v>
      </c>
      <c r="E279" s="178" t="s">
        <v>1211</v>
      </c>
      <c r="F279" s="179" t="s">
        <v>1212</v>
      </c>
      <c r="G279" s="180" t="s">
        <v>165</v>
      </c>
      <c r="H279" s="181">
        <v>24</v>
      </c>
      <c r="I279" s="182"/>
      <c r="J279" s="183">
        <f>ROUND(I279*H279,2)</f>
        <v>0</v>
      </c>
      <c r="K279" s="184"/>
      <c r="L279" s="35"/>
      <c r="M279" s="185" t="s">
        <v>1</v>
      </c>
      <c r="N279" s="186" t="s">
        <v>38</v>
      </c>
      <c r="O279" s="78"/>
      <c r="P279" s="187">
        <f>O279*H279</f>
        <v>0</v>
      </c>
      <c r="Q279" s="187">
        <v>0</v>
      </c>
      <c r="R279" s="187">
        <f>Q279*H279</f>
        <v>0</v>
      </c>
      <c r="S279" s="187">
        <v>0</v>
      </c>
      <c r="T279" s="188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89" t="s">
        <v>135</v>
      </c>
      <c r="AT279" s="189" t="s">
        <v>131</v>
      </c>
      <c r="AU279" s="189" t="s">
        <v>79</v>
      </c>
      <c r="AY279" s="15" t="s">
        <v>129</v>
      </c>
      <c r="BE279" s="190">
        <f>IF(N279="základná",J279,0)</f>
        <v>0</v>
      </c>
      <c r="BF279" s="190">
        <f>IF(N279="znížená",J279,0)</f>
        <v>0</v>
      </c>
      <c r="BG279" s="190">
        <f>IF(N279="zákl. prenesená",J279,0)</f>
        <v>0</v>
      </c>
      <c r="BH279" s="190">
        <f>IF(N279="zníž. prenesená",J279,0)</f>
        <v>0</v>
      </c>
      <c r="BI279" s="190">
        <f>IF(N279="nulová",J279,0)</f>
        <v>0</v>
      </c>
      <c r="BJ279" s="15" t="s">
        <v>136</v>
      </c>
      <c r="BK279" s="190">
        <f>ROUND(I279*H279,2)</f>
        <v>0</v>
      </c>
      <c r="BL279" s="15" t="s">
        <v>135</v>
      </c>
      <c r="BM279" s="189" t="s">
        <v>1213</v>
      </c>
    </row>
    <row r="280" s="2" customFormat="1" ht="16.5" customHeight="1">
      <c r="A280" s="34"/>
      <c r="B280" s="176"/>
      <c r="C280" s="177" t="s">
        <v>373</v>
      </c>
      <c r="D280" s="177" t="s">
        <v>131</v>
      </c>
      <c r="E280" s="178" t="s">
        <v>1214</v>
      </c>
      <c r="F280" s="179" t="s">
        <v>1215</v>
      </c>
      <c r="G280" s="180" t="s">
        <v>165</v>
      </c>
      <c r="H280" s="181">
        <v>48</v>
      </c>
      <c r="I280" s="182"/>
      <c r="J280" s="183">
        <f>ROUND(I280*H280,2)</f>
        <v>0</v>
      </c>
      <c r="K280" s="184"/>
      <c r="L280" s="35"/>
      <c r="M280" s="185" t="s">
        <v>1</v>
      </c>
      <c r="N280" s="186" t="s">
        <v>38</v>
      </c>
      <c r="O280" s="78"/>
      <c r="P280" s="187">
        <f>O280*H280</f>
        <v>0</v>
      </c>
      <c r="Q280" s="187">
        <v>0</v>
      </c>
      <c r="R280" s="187">
        <f>Q280*H280</f>
        <v>0</v>
      </c>
      <c r="S280" s="187">
        <v>0</v>
      </c>
      <c r="T280" s="188">
        <f>S280*H280</f>
        <v>0</v>
      </c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4"/>
      <c r="AR280" s="189" t="s">
        <v>135</v>
      </c>
      <c r="AT280" s="189" t="s">
        <v>131</v>
      </c>
      <c r="AU280" s="189" t="s">
        <v>79</v>
      </c>
      <c r="AY280" s="15" t="s">
        <v>129</v>
      </c>
      <c r="BE280" s="190">
        <f>IF(N280="základná",J280,0)</f>
        <v>0</v>
      </c>
      <c r="BF280" s="190">
        <f>IF(N280="znížená",J280,0)</f>
        <v>0</v>
      </c>
      <c r="BG280" s="190">
        <f>IF(N280="zákl. prenesená",J280,0)</f>
        <v>0</v>
      </c>
      <c r="BH280" s="190">
        <f>IF(N280="zníž. prenesená",J280,0)</f>
        <v>0</v>
      </c>
      <c r="BI280" s="190">
        <f>IF(N280="nulová",J280,0)</f>
        <v>0</v>
      </c>
      <c r="BJ280" s="15" t="s">
        <v>136</v>
      </c>
      <c r="BK280" s="190">
        <f>ROUND(I280*H280,2)</f>
        <v>0</v>
      </c>
      <c r="BL280" s="15" t="s">
        <v>135</v>
      </c>
      <c r="BM280" s="189" t="s">
        <v>1216</v>
      </c>
    </row>
    <row r="281" s="2" customFormat="1" ht="16.5" customHeight="1">
      <c r="A281" s="34"/>
      <c r="B281" s="176"/>
      <c r="C281" s="177" t="s">
        <v>377</v>
      </c>
      <c r="D281" s="177" t="s">
        <v>131</v>
      </c>
      <c r="E281" s="178" t="s">
        <v>1217</v>
      </c>
      <c r="F281" s="179" t="s">
        <v>1218</v>
      </c>
      <c r="G281" s="180" t="s">
        <v>153</v>
      </c>
      <c r="H281" s="181">
        <v>240</v>
      </c>
      <c r="I281" s="182"/>
      <c r="J281" s="183">
        <f>ROUND(I281*H281,2)</f>
        <v>0</v>
      </c>
      <c r="K281" s="184"/>
      <c r="L281" s="35"/>
      <c r="M281" s="185" t="s">
        <v>1</v>
      </c>
      <c r="N281" s="186" t="s">
        <v>38</v>
      </c>
      <c r="O281" s="78"/>
      <c r="P281" s="187">
        <f>O281*H281</f>
        <v>0</v>
      </c>
      <c r="Q281" s="187">
        <v>0</v>
      </c>
      <c r="R281" s="187">
        <f>Q281*H281</f>
        <v>0</v>
      </c>
      <c r="S281" s="187">
        <v>0</v>
      </c>
      <c r="T281" s="18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89" t="s">
        <v>135</v>
      </c>
      <c r="AT281" s="189" t="s">
        <v>131</v>
      </c>
      <c r="AU281" s="189" t="s">
        <v>79</v>
      </c>
      <c r="AY281" s="15" t="s">
        <v>129</v>
      </c>
      <c r="BE281" s="190">
        <f>IF(N281="základná",J281,0)</f>
        <v>0</v>
      </c>
      <c r="BF281" s="190">
        <f>IF(N281="znížená",J281,0)</f>
        <v>0</v>
      </c>
      <c r="BG281" s="190">
        <f>IF(N281="zákl. prenesená",J281,0)</f>
        <v>0</v>
      </c>
      <c r="BH281" s="190">
        <f>IF(N281="zníž. prenesená",J281,0)</f>
        <v>0</v>
      </c>
      <c r="BI281" s="190">
        <f>IF(N281="nulová",J281,0)</f>
        <v>0</v>
      </c>
      <c r="BJ281" s="15" t="s">
        <v>136</v>
      </c>
      <c r="BK281" s="190">
        <f>ROUND(I281*H281,2)</f>
        <v>0</v>
      </c>
      <c r="BL281" s="15" t="s">
        <v>135</v>
      </c>
      <c r="BM281" s="189" t="s">
        <v>1219</v>
      </c>
    </row>
    <row r="282" s="12" customFormat="1" ht="25.92" customHeight="1">
      <c r="A282" s="12"/>
      <c r="B282" s="163"/>
      <c r="C282" s="12"/>
      <c r="D282" s="164" t="s">
        <v>71</v>
      </c>
      <c r="E282" s="165" t="s">
        <v>1220</v>
      </c>
      <c r="F282" s="165" t="s">
        <v>1221</v>
      </c>
      <c r="G282" s="12"/>
      <c r="H282" s="12"/>
      <c r="I282" s="166"/>
      <c r="J282" s="167">
        <f>BK282</f>
        <v>0</v>
      </c>
      <c r="K282" s="12"/>
      <c r="L282" s="163"/>
      <c r="M282" s="168"/>
      <c r="N282" s="169"/>
      <c r="O282" s="169"/>
      <c r="P282" s="170">
        <f>SUM(P283:P284)</f>
        <v>0</v>
      </c>
      <c r="Q282" s="169"/>
      <c r="R282" s="170">
        <f>SUM(R283:R284)</f>
        <v>0</v>
      </c>
      <c r="S282" s="169"/>
      <c r="T282" s="171">
        <f>SUM(T283:T284)</f>
        <v>0</v>
      </c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R282" s="164" t="s">
        <v>79</v>
      </c>
      <c r="AT282" s="172" t="s">
        <v>71</v>
      </c>
      <c r="AU282" s="172" t="s">
        <v>13</v>
      </c>
      <c r="AY282" s="164" t="s">
        <v>129</v>
      </c>
      <c r="BK282" s="173">
        <f>SUM(BK283:BK284)</f>
        <v>0</v>
      </c>
    </row>
    <row r="283" s="2" customFormat="1" ht="16.5" customHeight="1">
      <c r="A283" s="34"/>
      <c r="B283" s="176"/>
      <c r="C283" s="177" t="s">
        <v>1222</v>
      </c>
      <c r="D283" s="177" t="s">
        <v>131</v>
      </c>
      <c r="E283" s="178" t="s">
        <v>1223</v>
      </c>
      <c r="F283" s="179" t="s">
        <v>1224</v>
      </c>
      <c r="G283" s="180" t="s">
        <v>165</v>
      </c>
      <c r="H283" s="181">
        <v>8</v>
      </c>
      <c r="I283" s="182"/>
      <c r="J283" s="183">
        <f>ROUND(I283*H283,2)</f>
        <v>0</v>
      </c>
      <c r="K283" s="184"/>
      <c r="L283" s="35"/>
      <c r="M283" s="185" t="s">
        <v>1</v>
      </c>
      <c r="N283" s="186" t="s">
        <v>38</v>
      </c>
      <c r="O283" s="78"/>
      <c r="P283" s="187">
        <f>O283*H283</f>
        <v>0</v>
      </c>
      <c r="Q283" s="187">
        <v>0</v>
      </c>
      <c r="R283" s="187">
        <f>Q283*H283</f>
        <v>0</v>
      </c>
      <c r="S283" s="187">
        <v>0</v>
      </c>
      <c r="T283" s="188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89" t="s">
        <v>135</v>
      </c>
      <c r="AT283" s="189" t="s">
        <v>131</v>
      </c>
      <c r="AU283" s="189" t="s">
        <v>79</v>
      </c>
      <c r="AY283" s="15" t="s">
        <v>129</v>
      </c>
      <c r="BE283" s="190">
        <f>IF(N283="základná",J283,0)</f>
        <v>0</v>
      </c>
      <c r="BF283" s="190">
        <f>IF(N283="znížená",J283,0)</f>
        <v>0</v>
      </c>
      <c r="BG283" s="190">
        <f>IF(N283="zákl. prenesená",J283,0)</f>
        <v>0</v>
      </c>
      <c r="BH283" s="190">
        <f>IF(N283="zníž. prenesená",J283,0)</f>
        <v>0</v>
      </c>
      <c r="BI283" s="190">
        <f>IF(N283="nulová",J283,0)</f>
        <v>0</v>
      </c>
      <c r="BJ283" s="15" t="s">
        <v>136</v>
      </c>
      <c r="BK283" s="190">
        <f>ROUND(I283*H283,2)</f>
        <v>0</v>
      </c>
      <c r="BL283" s="15" t="s">
        <v>135</v>
      </c>
      <c r="BM283" s="189" t="s">
        <v>1225</v>
      </c>
    </row>
    <row r="284" s="2" customFormat="1" ht="16.5" customHeight="1">
      <c r="A284" s="34"/>
      <c r="B284" s="176"/>
      <c r="C284" s="177" t="s">
        <v>381</v>
      </c>
      <c r="D284" s="177" t="s">
        <v>131</v>
      </c>
      <c r="E284" s="178" t="s">
        <v>1226</v>
      </c>
      <c r="F284" s="179" t="s">
        <v>1227</v>
      </c>
      <c r="G284" s="180" t="s">
        <v>165</v>
      </c>
      <c r="H284" s="181">
        <v>96</v>
      </c>
      <c r="I284" s="182"/>
      <c r="J284" s="183">
        <f>ROUND(I284*H284,2)</f>
        <v>0</v>
      </c>
      <c r="K284" s="184"/>
      <c r="L284" s="35"/>
      <c r="M284" s="185" t="s">
        <v>1</v>
      </c>
      <c r="N284" s="186" t="s">
        <v>38</v>
      </c>
      <c r="O284" s="78"/>
      <c r="P284" s="187">
        <f>O284*H284</f>
        <v>0</v>
      </c>
      <c r="Q284" s="187">
        <v>0</v>
      </c>
      <c r="R284" s="187">
        <f>Q284*H284</f>
        <v>0</v>
      </c>
      <c r="S284" s="187">
        <v>0</v>
      </c>
      <c r="T284" s="188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89" t="s">
        <v>135</v>
      </c>
      <c r="AT284" s="189" t="s">
        <v>131</v>
      </c>
      <c r="AU284" s="189" t="s">
        <v>79</v>
      </c>
      <c r="AY284" s="15" t="s">
        <v>129</v>
      </c>
      <c r="BE284" s="190">
        <f>IF(N284="základná",J284,0)</f>
        <v>0</v>
      </c>
      <c r="BF284" s="190">
        <f>IF(N284="znížená",J284,0)</f>
        <v>0</v>
      </c>
      <c r="BG284" s="190">
        <f>IF(N284="zákl. prenesená",J284,0)</f>
        <v>0</v>
      </c>
      <c r="BH284" s="190">
        <f>IF(N284="zníž. prenesená",J284,0)</f>
        <v>0</v>
      </c>
      <c r="BI284" s="190">
        <f>IF(N284="nulová",J284,0)</f>
        <v>0</v>
      </c>
      <c r="BJ284" s="15" t="s">
        <v>136</v>
      </c>
      <c r="BK284" s="190">
        <f>ROUND(I284*H284,2)</f>
        <v>0</v>
      </c>
      <c r="BL284" s="15" t="s">
        <v>135</v>
      </c>
      <c r="BM284" s="189" t="s">
        <v>1228</v>
      </c>
    </row>
    <row r="285" s="12" customFormat="1" ht="25.92" customHeight="1">
      <c r="A285" s="12"/>
      <c r="B285" s="163"/>
      <c r="C285" s="12"/>
      <c r="D285" s="164" t="s">
        <v>71</v>
      </c>
      <c r="E285" s="165" t="s">
        <v>734</v>
      </c>
      <c r="F285" s="165" t="s">
        <v>1229</v>
      </c>
      <c r="G285" s="12"/>
      <c r="H285" s="12"/>
      <c r="I285" s="166"/>
      <c r="J285" s="167">
        <f>BK285</f>
        <v>0</v>
      </c>
      <c r="K285" s="12"/>
      <c r="L285" s="163"/>
      <c r="M285" s="168"/>
      <c r="N285" s="169"/>
      <c r="O285" s="169"/>
      <c r="P285" s="170">
        <f>SUM(P286:P296)</f>
        <v>0</v>
      </c>
      <c r="Q285" s="169"/>
      <c r="R285" s="170">
        <f>SUM(R286:R296)</f>
        <v>0</v>
      </c>
      <c r="S285" s="169"/>
      <c r="T285" s="171">
        <f>SUM(T286:T296)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64" t="s">
        <v>79</v>
      </c>
      <c r="AT285" s="172" t="s">
        <v>71</v>
      </c>
      <c r="AU285" s="172" t="s">
        <v>13</v>
      </c>
      <c r="AY285" s="164" t="s">
        <v>129</v>
      </c>
      <c r="BK285" s="173">
        <f>SUM(BK286:BK296)</f>
        <v>0</v>
      </c>
    </row>
    <row r="286" s="2" customFormat="1" ht="16.5" customHeight="1">
      <c r="A286" s="34"/>
      <c r="B286" s="176"/>
      <c r="C286" s="177" t="s">
        <v>1230</v>
      </c>
      <c r="D286" s="177" t="s">
        <v>131</v>
      </c>
      <c r="E286" s="178" t="s">
        <v>1231</v>
      </c>
      <c r="F286" s="179" t="s">
        <v>1232</v>
      </c>
      <c r="G286" s="180" t="s">
        <v>165</v>
      </c>
      <c r="H286" s="181">
        <v>160</v>
      </c>
      <c r="I286" s="182"/>
      <c r="J286" s="183">
        <f>ROUND(I286*H286,2)</f>
        <v>0</v>
      </c>
      <c r="K286" s="184"/>
      <c r="L286" s="35"/>
      <c r="M286" s="185" t="s">
        <v>1</v>
      </c>
      <c r="N286" s="186" t="s">
        <v>38</v>
      </c>
      <c r="O286" s="78"/>
      <c r="P286" s="187">
        <f>O286*H286</f>
        <v>0</v>
      </c>
      <c r="Q286" s="187">
        <v>0</v>
      </c>
      <c r="R286" s="187">
        <f>Q286*H286</f>
        <v>0</v>
      </c>
      <c r="S286" s="187">
        <v>0</v>
      </c>
      <c r="T286" s="18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89" t="s">
        <v>135</v>
      </c>
      <c r="AT286" s="189" t="s">
        <v>131</v>
      </c>
      <c r="AU286" s="189" t="s">
        <v>79</v>
      </c>
      <c r="AY286" s="15" t="s">
        <v>129</v>
      </c>
      <c r="BE286" s="190">
        <f>IF(N286="základná",J286,0)</f>
        <v>0</v>
      </c>
      <c r="BF286" s="190">
        <f>IF(N286="znížená",J286,0)</f>
        <v>0</v>
      </c>
      <c r="BG286" s="190">
        <f>IF(N286="zákl. prenesená",J286,0)</f>
        <v>0</v>
      </c>
      <c r="BH286" s="190">
        <f>IF(N286="zníž. prenesená",J286,0)</f>
        <v>0</v>
      </c>
      <c r="BI286" s="190">
        <f>IF(N286="nulová",J286,0)</f>
        <v>0</v>
      </c>
      <c r="BJ286" s="15" t="s">
        <v>136</v>
      </c>
      <c r="BK286" s="190">
        <f>ROUND(I286*H286,2)</f>
        <v>0</v>
      </c>
      <c r="BL286" s="15" t="s">
        <v>135</v>
      </c>
      <c r="BM286" s="189" t="s">
        <v>1233</v>
      </c>
    </row>
    <row r="287" s="2" customFormat="1" ht="16.5" customHeight="1">
      <c r="A287" s="34"/>
      <c r="B287" s="176"/>
      <c r="C287" s="177" t="s">
        <v>387</v>
      </c>
      <c r="D287" s="177" t="s">
        <v>131</v>
      </c>
      <c r="E287" s="178" t="s">
        <v>1234</v>
      </c>
      <c r="F287" s="179" t="s">
        <v>1235</v>
      </c>
      <c r="G287" s="180" t="s">
        <v>165</v>
      </c>
      <c r="H287" s="181">
        <v>24</v>
      </c>
      <c r="I287" s="182"/>
      <c r="J287" s="183">
        <f>ROUND(I287*H287,2)</f>
        <v>0</v>
      </c>
      <c r="K287" s="184"/>
      <c r="L287" s="35"/>
      <c r="M287" s="185" t="s">
        <v>1</v>
      </c>
      <c r="N287" s="186" t="s">
        <v>38</v>
      </c>
      <c r="O287" s="78"/>
      <c r="P287" s="187">
        <f>O287*H287</f>
        <v>0</v>
      </c>
      <c r="Q287" s="187">
        <v>0</v>
      </c>
      <c r="R287" s="187">
        <f>Q287*H287</f>
        <v>0</v>
      </c>
      <c r="S287" s="187">
        <v>0</v>
      </c>
      <c r="T287" s="188">
        <f>S287*H287</f>
        <v>0</v>
      </c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4"/>
      <c r="AR287" s="189" t="s">
        <v>135</v>
      </c>
      <c r="AT287" s="189" t="s">
        <v>131</v>
      </c>
      <c r="AU287" s="189" t="s">
        <v>79</v>
      </c>
      <c r="AY287" s="15" t="s">
        <v>129</v>
      </c>
      <c r="BE287" s="190">
        <f>IF(N287="základná",J287,0)</f>
        <v>0</v>
      </c>
      <c r="BF287" s="190">
        <f>IF(N287="znížená",J287,0)</f>
        <v>0</v>
      </c>
      <c r="BG287" s="190">
        <f>IF(N287="zákl. prenesená",J287,0)</f>
        <v>0</v>
      </c>
      <c r="BH287" s="190">
        <f>IF(N287="zníž. prenesená",J287,0)</f>
        <v>0</v>
      </c>
      <c r="BI287" s="190">
        <f>IF(N287="nulová",J287,0)</f>
        <v>0</v>
      </c>
      <c r="BJ287" s="15" t="s">
        <v>136</v>
      </c>
      <c r="BK287" s="190">
        <f>ROUND(I287*H287,2)</f>
        <v>0</v>
      </c>
      <c r="BL287" s="15" t="s">
        <v>135</v>
      </c>
      <c r="BM287" s="189" t="s">
        <v>1236</v>
      </c>
    </row>
    <row r="288" s="2" customFormat="1" ht="16.5" customHeight="1">
      <c r="A288" s="34"/>
      <c r="B288" s="176"/>
      <c r="C288" s="177" t="s">
        <v>1237</v>
      </c>
      <c r="D288" s="177" t="s">
        <v>131</v>
      </c>
      <c r="E288" s="178" t="s">
        <v>1234</v>
      </c>
      <c r="F288" s="179" t="s">
        <v>1235</v>
      </c>
      <c r="G288" s="180" t="s">
        <v>165</v>
      </c>
      <c r="H288" s="181">
        <v>24</v>
      </c>
      <c r="I288" s="182"/>
      <c r="J288" s="183">
        <f>ROUND(I288*H288,2)</f>
        <v>0</v>
      </c>
      <c r="K288" s="184"/>
      <c r="L288" s="35"/>
      <c r="M288" s="185" t="s">
        <v>1</v>
      </c>
      <c r="N288" s="186" t="s">
        <v>38</v>
      </c>
      <c r="O288" s="78"/>
      <c r="P288" s="187">
        <f>O288*H288</f>
        <v>0</v>
      </c>
      <c r="Q288" s="187">
        <v>0</v>
      </c>
      <c r="R288" s="187">
        <f>Q288*H288</f>
        <v>0</v>
      </c>
      <c r="S288" s="187">
        <v>0</v>
      </c>
      <c r="T288" s="18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89" t="s">
        <v>135</v>
      </c>
      <c r="AT288" s="189" t="s">
        <v>131</v>
      </c>
      <c r="AU288" s="189" t="s">
        <v>79</v>
      </c>
      <c r="AY288" s="15" t="s">
        <v>129</v>
      </c>
      <c r="BE288" s="190">
        <f>IF(N288="základná",J288,0)</f>
        <v>0</v>
      </c>
      <c r="BF288" s="190">
        <f>IF(N288="znížená",J288,0)</f>
        <v>0</v>
      </c>
      <c r="BG288" s="190">
        <f>IF(N288="zákl. prenesená",J288,0)</f>
        <v>0</v>
      </c>
      <c r="BH288" s="190">
        <f>IF(N288="zníž. prenesená",J288,0)</f>
        <v>0</v>
      </c>
      <c r="BI288" s="190">
        <f>IF(N288="nulová",J288,0)</f>
        <v>0</v>
      </c>
      <c r="BJ288" s="15" t="s">
        <v>136</v>
      </c>
      <c r="BK288" s="190">
        <f>ROUND(I288*H288,2)</f>
        <v>0</v>
      </c>
      <c r="BL288" s="15" t="s">
        <v>135</v>
      </c>
      <c r="BM288" s="189" t="s">
        <v>1238</v>
      </c>
    </row>
    <row r="289" s="2" customFormat="1" ht="16.5" customHeight="1">
      <c r="A289" s="34"/>
      <c r="B289" s="176"/>
      <c r="C289" s="177" t="s">
        <v>391</v>
      </c>
      <c r="D289" s="177" t="s">
        <v>131</v>
      </c>
      <c r="E289" s="178" t="s">
        <v>1239</v>
      </c>
      <c r="F289" s="179" t="s">
        <v>1240</v>
      </c>
      <c r="G289" s="180" t="s">
        <v>165</v>
      </c>
      <c r="H289" s="181">
        <v>16</v>
      </c>
      <c r="I289" s="182"/>
      <c r="J289" s="183">
        <f>ROUND(I289*H289,2)</f>
        <v>0</v>
      </c>
      <c r="K289" s="184"/>
      <c r="L289" s="35"/>
      <c r="M289" s="185" t="s">
        <v>1</v>
      </c>
      <c r="N289" s="186" t="s">
        <v>38</v>
      </c>
      <c r="O289" s="78"/>
      <c r="P289" s="187">
        <f>O289*H289</f>
        <v>0</v>
      </c>
      <c r="Q289" s="187">
        <v>0</v>
      </c>
      <c r="R289" s="187">
        <f>Q289*H289</f>
        <v>0</v>
      </c>
      <c r="S289" s="187">
        <v>0</v>
      </c>
      <c r="T289" s="18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89" t="s">
        <v>135</v>
      </c>
      <c r="AT289" s="189" t="s">
        <v>131</v>
      </c>
      <c r="AU289" s="189" t="s">
        <v>79</v>
      </c>
      <c r="AY289" s="15" t="s">
        <v>129</v>
      </c>
      <c r="BE289" s="190">
        <f>IF(N289="základná",J289,0)</f>
        <v>0</v>
      </c>
      <c r="BF289" s="190">
        <f>IF(N289="znížená",J289,0)</f>
        <v>0</v>
      </c>
      <c r="BG289" s="190">
        <f>IF(N289="zákl. prenesená",J289,0)</f>
        <v>0</v>
      </c>
      <c r="BH289" s="190">
        <f>IF(N289="zníž. prenesená",J289,0)</f>
        <v>0</v>
      </c>
      <c r="BI289" s="190">
        <f>IF(N289="nulová",J289,0)</f>
        <v>0</v>
      </c>
      <c r="BJ289" s="15" t="s">
        <v>136</v>
      </c>
      <c r="BK289" s="190">
        <f>ROUND(I289*H289,2)</f>
        <v>0</v>
      </c>
      <c r="BL289" s="15" t="s">
        <v>135</v>
      </c>
      <c r="BM289" s="189" t="s">
        <v>1241</v>
      </c>
    </row>
    <row r="290" s="2" customFormat="1" ht="16.5" customHeight="1">
      <c r="A290" s="34"/>
      <c r="B290" s="176"/>
      <c r="C290" s="177" t="s">
        <v>1242</v>
      </c>
      <c r="D290" s="177" t="s">
        <v>131</v>
      </c>
      <c r="E290" s="178" t="s">
        <v>1239</v>
      </c>
      <c r="F290" s="179" t="s">
        <v>1240</v>
      </c>
      <c r="G290" s="180" t="s">
        <v>165</v>
      </c>
      <c r="H290" s="181">
        <v>32</v>
      </c>
      <c r="I290" s="182"/>
      <c r="J290" s="183">
        <f>ROUND(I290*H290,2)</f>
        <v>0</v>
      </c>
      <c r="K290" s="184"/>
      <c r="L290" s="35"/>
      <c r="M290" s="185" t="s">
        <v>1</v>
      </c>
      <c r="N290" s="186" t="s">
        <v>38</v>
      </c>
      <c r="O290" s="78"/>
      <c r="P290" s="187">
        <f>O290*H290</f>
        <v>0</v>
      </c>
      <c r="Q290" s="187">
        <v>0</v>
      </c>
      <c r="R290" s="187">
        <f>Q290*H290</f>
        <v>0</v>
      </c>
      <c r="S290" s="187">
        <v>0</v>
      </c>
      <c r="T290" s="188">
        <f>S290*H290</f>
        <v>0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89" t="s">
        <v>135</v>
      </c>
      <c r="AT290" s="189" t="s">
        <v>131</v>
      </c>
      <c r="AU290" s="189" t="s">
        <v>79</v>
      </c>
      <c r="AY290" s="15" t="s">
        <v>129</v>
      </c>
      <c r="BE290" s="190">
        <f>IF(N290="základná",J290,0)</f>
        <v>0</v>
      </c>
      <c r="BF290" s="190">
        <f>IF(N290="znížená",J290,0)</f>
        <v>0</v>
      </c>
      <c r="BG290" s="190">
        <f>IF(N290="zákl. prenesená",J290,0)</f>
        <v>0</v>
      </c>
      <c r="BH290" s="190">
        <f>IF(N290="zníž. prenesená",J290,0)</f>
        <v>0</v>
      </c>
      <c r="BI290" s="190">
        <f>IF(N290="nulová",J290,0)</f>
        <v>0</v>
      </c>
      <c r="BJ290" s="15" t="s">
        <v>136</v>
      </c>
      <c r="BK290" s="190">
        <f>ROUND(I290*H290,2)</f>
        <v>0</v>
      </c>
      <c r="BL290" s="15" t="s">
        <v>135</v>
      </c>
      <c r="BM290" s="189" t="s">
        <v>1243</v>
      </c>
    </row>
    <row r="291" s="2" customFormat="1" ht="16.5" customHeight="1">
      <c r="A291" s="34"/>
      <c r="B291" s="176"/>
      <c r="C291" s="177" t="s">
        <v>395</v>
      </c>
      <c r="D291" s="177" t="s">
        <v>131</v>
      </c>
      <c r="E291" s="178" t="s">
        <v>1244</v>
      </c>
      <c r="F291" s="179" t="s">
        <v>1245</v>
      </c>
      <c r="G291" s="180" t="s">
        <v>165</v>
      </c>
      <c r="H291" s="181">
        <v>24</v>
      </c>
      <c r="I291" s="182"/>
      <c r="J291" s="183">
        <f>ROUND(I291*H291,2)</f>
        <v>0</v>
      </c>
      <c r="K291" s="184"/>
      <c r="L291" s="35"/>
      <c r="M291" s="185" t="s">
        <v>1</v>
      </c>
      <c r="N291" s="186" t="s">
        <v>38</v>
      </c>
      <c r="O291" s="78"/>
      <c r="P291" s="187">
        <f>O291*H291</f>
        <v>0</v>
      </c>
      <c r="Q291" s="187">
        <v>0</v>
      </c>
      <c r="R291" s="187">
        <f>Q291*H291</f>
        <v>0</v>
      </c>
      <c r="S291" s="187">
        <v>0</v>
      </c>
      <c r="T291" s="188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89" t="s">
        <v>135</v>
      </c>
      <c r="AT291" s="189" t="s">
        <v>131</v>
      </c>
      <c r="AU291" s="189" t="s">
        <v>79</v>
      </c>
      <c r="AY291" s="15" t="s">
        <v>129</v>
      </c>
      <c r="BE291" s="190">
        <f>IF(N291="základná",J291,0)</f>
        <v>0</v>
      </c>
      <c r="BF291" s="190">
        <f>IF(N291="znížená",J291,0)</f>
        <v>0</v>
      </c>
      <c r="BG291" s="190">
        <f>IF(N291="zákl. prenesená",J291,0)</f>
        <v>0</v>
      </c>
      <c r="BH291" s="190">
        <f>IF(N291="zníž. prenesená",J291,0)</f>
        <v>0</v>
      </c>
      <c r="BI291" s="190">
        <f>IF(N291="nulová",J291,0)</f>
        <v>0</v>
      </c>
      <c r="BJ291" s="15" t="s">
        <v>136</v>
      </c>
      <c r="BK291" s="190">
        <f>ROUND(I291*H291,2)</f>
        <v>0</v>
      </c>
      <c r="BL291" s="15" t="s">
        <v>135</v>
      </c>
      <c r="BM291" s="189" t="s">
        <v>1246</v>
      </c>
    </row>
    <row r="292" s="2" customFormat="1" ht="16.5" customHeight="1">
      <c r="A292" s="34"/>
      <c r="B292" s="176"/>
      <c r="C292" s="177" t="s">
        <v>1247</v>
      </c>
      <c r="D292" s="177" t="s">
        <v>131</v>
      </c>
      <c r="E292" s="178" t="s">
        <v>1244</v>
      </c>
      <c r="F292" s="179" t="s">
        <v>1245</v>
      </c>
      <c r="G292" s="180" t="s">
        <v>165</v>
      </c>
      <c r="H292" s="181">
        <v>24</v>
      </c>
      <c r="I292" s="182"/>
      <c r="J292" s="183">
        <f>ROUND(I292*H292,2)</f>
        <v>0</v>
      </c>
      <c r="K292" s="184"/>
      <c r="L292" s="35"/>
      <c r="M292" s="185" t="s">
        <v>1</v>
      </c>
      <c r="N292" s="186" t="s">
        <v>38</v>
      </c>
      <c r="O292" s="78"/>
      <c r="P292" s="187">
        <f>O292*H292</f>
        <v>0</v>
      </c>
      <c r="Q292" s="187">
        <v>0</v>
      </c>
      <c r="R292" s="187">
        <f>Q292*H292</f>
        <v>0</v>
      </c>
      <c r="S292" s="187">
        <v>0</v>
      </c>
      <c r="T292" s="188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89" t="s">
        <v>135</v>
      </c>
      <c r="AT292" s="189" t="s">
        <v>131</v>
      </c>
      <c r="AU292" s="189" t="s">
        <v>79</v>
      </c>
      <c r="AY292" s="15" t="s">
        <v>129</v>
      </c>
      <c r="BE292" s="190">
        <f>IF(N292="základná",J292,0)</f>
        <v>0</v>
      </c>
      <c r="BF292" s="190">
        <f>IF(N292="znížená",J292,0)</f>
        <v>0</v>
      </c>
      <c r="BG292" s="190">
        <f>IF(N292="zákl. prenesená",J292,0)</f>
        <v>0</v>
      </c>
      <c r="BH292" s="190">
        <f>IF(N292="zníž. prenesená",J292,0)</f>
        <v>0</v>
      </c>
      <c r="BI292" s="190">
        <f>IF(N292="nulová",J292,0)</f>
        <v>0</v>
      </c>
      <c r="BJ292" s="15" t="s">
        <v>136</v>
      </c>
      <c r="BK292" s="190">
        <f>ROUND(I292*H292,2)</f>
        <v>0</v>
      </c>
      <c r="BL292" s="15" t="s">
        <v>135</v>
      </c>
      <c r="BM292" s="189" t="s">
        <v>1248</v>
      </c>
    </row>
    <row r="293" s="2" customFormat="1" ht="16.5" customHeight="1">
      <c r="A293" s="34"/>
      <c r="B293" s="176"/>
      <c r="C293" s="177" t="s">
        <v>399</v>
      </c>
      <c r="D293" s="177" t="s">
        <v>131</v>
      </c>
      <c r="E293" s="178" t="s">
        <v>1249</v>
      </c>
      <c r="F293" s="179" t="s">
        <v>1250</v>
      </c>
      <c r="G293" s="180" t="s">
        <v>165</v>
      </c>
      <c r="H293" s="181">
        <v>8</v>
      </c>
      <c r="I293" s="182"/>
      <c r="J293" s="183">
        <f>ROUND(I293*H293,2)</f>
        <v>0</v>
      </c>
      <c r="K293" s="184"/>
      <c r="L293" s="35"/>
      <c r="M293" s="185" t="s">
        <v>1</v>
      </c>
      <c r="N293" s="186" t="s">
        <v>38</v>
      </c>
      <c r="O293" s="78"/>
      <c r="P293" s="187">
        <f>O293*H293</f>
        <v>0</v>
      </c>
      <c r="Q293" s="187">
        <v>0</v>
      </c>
      <c r="R293" s="187">
        <f>Q293*H293</f>
        <v>0</v>
      </c>
      <c r="S293" s="187">
        <v>0</v>
      </c>
      <c r="T293" s="188">
        <f>S293*H293</f>
        <v>0</v>
      </c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R293" s="189" t="s">
        <v>135</v>
      </c>
      <c r="AT293" s="189" t="s">
        <v>131</v>
      </c>
      <c r="AU293" s="189" t="s">
        <v>79</v>
      </c>
      <c r="AY293" s="15" t="s">
        <v>129</v>
      </c>
      <c r="BE293" s="190">
        <f>IF(N293="základná",J293,0)</f>
        <v>0</v>
      </c>
      <c r="BF293" s="190">
        <f>IF(N293="znížená",J293,0)</f>
        <v>0</v>
      </c>
      <c r="BG293" s="190">
        <f>IF(N293="zákl. prenesená",J293,0)</f>
        <v>0</v>
      </c>
      <c r="BH293" s="190">
        <f>IF(N293="zníž. prenesená",J293,0)</f>
        <v>0</v>
      </c>
      <c r="BI293" s="190">
        <f>IF(N293="nulová",J293,0)</f>
        <v>0</v>
      </c>
      <c r="BJ293" s="15" t="s">
        <v>136</v>
      </c>
      <c r="BK293" s="190">
        <f>ROUND(I293*H293,2)</f>
        <v>0</v>
      </c>
      <c r="BL293" s="15" t="s">
        <v>135</v>
      </c>
      <c r="BM293" s="189" t="s">
        <v>1251</v>
      </c>
    </row>
    <row r="294" s="2" customFormat="1" ht="16.5" customHeight="1">
      <c r="A294" s="34"/>
      <c r="B294" s="176"/>
      <c r="C294" s="177" t="s">
        <v>1252</v>
      </c>
      <c r="D294" s="177" t="s">
        <v>131</v>
      </c>
      <c r="E294" s="178" t="s">
        <v>1249</v>
      </c>
      <c r="F294" s="179" t="s">
        <v>1250</v>
      </c>
      <c r="G294" s="180" t="s">
        <v>165</v>
      </c>
      <c r="H294" s="181">
        <v>8</v>
      </c>
      <c r="I294" s="182"/>
      <c r="J294" s="183">
        <f>ROUND(I294*H294,2)</f>
        <v>0</v>
      </c>
      <c r="K294" s="184"/>
      <c r="L294" s="35"/>
      <c r="M294" s="185" t="s">
        <v>1</v>
      </c>
      <c r="N294" s="186" t="s">
        <v>38</v>
      </c>
      <c r="O294" s="78"/>
      <c r="P294" s="187">
        <f>O294*H294</f>
        <v>0</v>
      </c>
      <c r="Q294" s="187">
        <v>0</v>
      </c>
      <c r="R294" s="187">
        <f>Q294*H294</f>
        <v>0</v>
      </c>
      <c r="S294" s="187">
        <v>0</v>
      </c>
      <c r="T294" s="188">
        <f>S294*H294</f>
        <v>0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89" t="s">
        <v>135</v>
      </c>
      <c r="AT294" s="189" t="s">
        <v>131</v>
      </c>
      <c r="AU294" s="189" t="s">
        <v>79</v>
      </c>
      <c r="AY294" s="15" t="s">
        <v>129</v>
      </c>
      <c r="BE294" s="190">
        <f>IF(N294="základná",J294,0)</f>
        <v>0</v>
      </c>
      <c r="BF294" s="190">
        <f>IF(N294="znížená",J294,0)</f>
        <v>0</v>
      </c>
      <c r="BG294" s="190">
        <f>IF(N294="zákl. prenesená",J294,0)</f>
        <v>0</v>
      </c>
      <c r="BH294" s="190">
        <f>IF(N294="zníž. prenesená",J294,0)</f>
        <v>0</v>
      </c>
      <c r="BI294" s="190">
        <f>IF(N294="nulová",J294,0)</f>
        <v>0</v>
      </c>
      <c r="BJ294" s="15" t="s">
        <v>136</v>
      </c>
      <c r="BK294" s="190">
        <f>ROUND(I294*H294,2)</f>
        <v>0</v>
      </c>
      <c r="BL294" s="15" t="s">
        <v>135</v>
      </c>
      <c r="BM294" s="189" t="s">
        <v>1253</v>
      </c>
    </row>
    <row r="295" s="2" customFormat="1" ht="16.5" customHeight="1">
      <c r="A295" s="34"/>
      <c r="B295" s="176"/>
      <c r="C295" s="177" t="s">
        <v>405</v>
      </c>
      <c r="D295" s="177" t="s">
        <v>131</v>
      </c>
      <c r="E295" s="178" t="s">
        <v>1254</v>
      </c>
      <c r="F295" s="179" t="s">
        <v>1255</v>
      </c>
      <c r="G295" s="180" t="s">
        <v>165</v>
      </c>
      <c r="H295" s="181">
        <v>24</v>
      </c>
      <c r="I295" s="182"/>
      <c r="J295" s="183">
        <f>ROUND(I295*H295,2)</f>
        <v>0</v>
      </c>
      <c r="K295" s="184"/>
      <c r="L295" s="35"/>
      <c r="M295" s="185" t="s">
        <v>1</v>
      </c>
      <c r="N295" s="186" t="s">
        <v>38</v>
      </c>
      <c r="O295" s="78"/>
      <c r="P295" s="187">
        <f>O295*H295</f>
        <v>0</v>
      </c>
      <c r="Q295" s="187">
        <v>0</v>
      </c>
      <c r="R295" s="187">
        <f>Q295*H295</f>
        <v>0</v>
      </c>
      <c r="S295" s="187">
        <v>0</v>
      </c>
      <c r="T295" s="18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89" t="s">
        <v>135</v>
      </c>
      <c r="AT295" s="189" t="s">
        <v>131</v>
      </c>
      <c r="AU295" s="189" t="s">
        <v>79</v>
      </c>
      <c r="AY295" s="15" t="s">
        <v>129</v>
      </c>
      <c r="BE295" s="190">
        <f>IF(N295="základná",J295,0)</f>
        <v>0</v>
      </c>
      <c r="BF295" s="190">
        <f>IF(N295="znížená",J295,0)</f>
        <v>0</v>
      </c>
      <c r="BG295" s="190">
        <f>IF(N295="zákl. prenesená",J295,0)</f>
        <v>0</v>
      </c>
      <c r="BH295" s="190">
        <f>IF(N295="zníž. prenesená",J295,0)</f>
        <v>0</v>
      </c>
      <c r="BI295" s="190">
        <f>IF(N295="nulová",J295,0)</f>
        <v>0</v>
      </c>
      <c r="BJ295" s="15" t="s">
        <v>136</v>
      </c>
      <c r="BK295" s="190">
        <f>ROUND(I295*H295,2)</f>
        <v>0</v>
      </c>
      <c r="BL295" s="15" t="s">
        <v>135</v>
      </c>
      <c r="BM295" s="189" t="s">
        <v>1256</v>
      </c>
    </row>
    <row r="296" s="2" customFormat="1" ht="16.5" customHeight="1">
      <c r="A296" s="34"/>
      <c r="B296" s="176"/>
      <c r="C296" s="177" t="s">
        <v>1257</v>
      </c>
      <c r="D296" s="177" t="s">
        <v>131</v>
      </c>
      <c r="E296" s="178" t="s">
        <v>1254</v>
      </c>
      <c r="F296" s="179" t="s">
        <v>1255</v>
      </c>
      <c r="G296" s="180" t="s">
        <v>165</v>
      </c>
      <c r="H296" s="181">
        <v>24</v>
      </c>
      <c r="I296" s="182"/>
      <c r="J296" s="183">
        <f>ROUND(I296*H296,2)</f>
        <v>0</v>
      </c>
      <c r="K296" s="184"/>
      <c r="L296" s="35"/>
      <c r="M296" s="185" t="s">
        <v>1</v>
      </c>
      <c r="N296" s="186" t="s">
        <v>38</v>
      </c>
      <c r="O296" s="78"/>
      <c r="P296" s="187">
        <f>O296*H296</f>
        <v>0</v>
      </c>
      <c r="Q296" s="187">
        <v>0</v>
      </c>
      <c r="R296" s="187">
        <f>Q296*H296</f>
        <v>0</v>
      </c>
      <c r="S296" s="187">
        <v>0</v>
      </c>
      <c r="T296" s="188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89" t="s">
        <v>135</v>
      </c>
      <c r="AT296" s="189" t="s">
        <v>131</v>
      </c>
      <c r="AU296" s="189" t="s">
        <v>79</v>
      </c>
      <c r="AY296" s="15" t="s">
        <v>129</v>
      </c>
      <c r="BE296" s="190">
        <f>IF(N296="základná",J296,0)</f>
        <v>0</v>
      </c>
      <c r="BF296" s="190">
        <f>IF(N296="znížená",J296,0)</f>
        <v>0</v>
      </c>
      <c r="BG296" s="190">
        <f>IF(N296="zákl. prenesená",J296,0)</f>
        <v>0</v>
      </c>
      <c r="BH296" s="190">
        <f>IF(N296="zníž. prenesená",J296,0)</f>
        <v>0</v>
      </c>
      <c r="BI296" s="190">
        <f>IF(N296="nulová",J296,0)</f>
        <v>0</v>
      </c>
      <c r="BJ296" s="15" t="s">
        <v>136</v>
      </c>
      <c r="BK296" s="190">
        <f>ROUND(I296*H296,2)</f>
        <v>0</v>
      </c>
      <c r="BL296" s="15" t="s">
        <v>135</v>
      </c>
      <c r="BM296" s="189" t="s">
        <v>1258</v>
      </c>
    </row>
    <row r="297" s="12" customFormat="1" ht="25.92" customHeight="1">
      <c r="A297" s="12"/>
      <c r="B297" s="163"/>
      <c r="C297" s="12"/>
      <c r="D297" s="164" t="s">
        <v>71</v>
      </c>
      <c r="E297" s="165" t="s">
        <v>1259</v>
      </c>
      <c r="F297" s="165" t="s">
        <v>1260</v>
      </c>
      <c r="G297" s="12"/>
      <c r="H297" s="12"/>
      <c r="I297" s="166"/>
      <c r="J297" s="167">
        <f>BK297</f>
        <v>0</v>
      </c>
      <c r="K297" s="12"/>
      <c r="L297" s="163"/>
      <c r="M297" s="168"/>
      <c r="N297" s="169"/>
      <c r="O297" s="169"/>
      <c r="P297" s="170">
        <f>SUM(P298:P306)</f>
        <v>0</v>
      </c>
      <c r="Q297" s="169"/>
      <c r="R297" s="170">
        <f>SUM(R298:R306)</f>
        <v>0</v>
      </c>
      <c r="S297" s="169"/>
      <c r="T297" s="171">
        <f>SUM(T298:T306)</f>
        <v>0</v>
      </c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R297" s="164" t="s">
        <v>79</v>
      </c>
      <c r="AT297" s="172" t="s">
        <v>71</v>
      </c>
      <c r="AU297" s="172" t="s">
        <v>13</v>
      </c>
      <c r="AY297" s="164" t="s">
        <v>129</v>
      </c>
      <c r="BK297" s="173">
        <f>SUM(BK298:BK306)</f>
        <v>0</v>
      </c>
    </row>
    <row r="298" s="2" customFormat="1" ht="16.5" customHeight="1">
      <c r="A298" s="34"/>
      <c r="B298" s="176"/>
      <c r="C298" s="177" t="s">
        <v>1261</v>
      </c>
      <c r="D298" s="177" t="s">
        <v>131</v>
      </c>
      <c r="E298" s="178" t="s">
        <v>1262</v>
      </c>
      <c r="F298" s="179" t="s">
        <v>1263</v>
      </c>
      <c r="G298" s="180" t="s">
        <v>600</v>
      </c>
      <c r="H298" s="207"/>
      <c r="I298" s="182"/>
      <c r="J298" s="183">
        <f>ROUND(I298*H298,2)</f>
        <v>0</v>
      </c>
      <c r="K298" s="184"/>
      <c r="L298" s="35"/>
      <c r="M298" s="185" t="s">
        <v>1</v>
      </c>
      <c r="N298" s="186" t="s">
        <v>38</v>
      </c>
      <c r="O298" s="78"/>
      <c r="P298" s="187">
        <f>O298*H298</f>
        <v>0</v>
      </c>
      <c r="Q298" s="187">
        <v>0</v>
      </c>
      <c r="R298" s="187">
        <f>Q298*H298</f>
        <v>0</v>
      </c>
      <c r="S298" s="187">
        <v>0</v>
      </c>
      <c r="T298" s="188">
        <f>S298*H298</f>
        <v>0</v>
      </c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4"/>
      <c r="AR298" s="189" t="s">
        <v>135</v>
      </c>
      <c r="AT298" s="189" t="s">
        <v>131</v>
      </c>
      <c r="AU298" s="189" t="s">
        <v>79</v>
      </c>
      <c r="AY298" s="15" t="s">
        <v>129</v>
      </c>
      <c r="BE298" s="190">
        <f>IF(N298="základná",J298,0)</f>
        <v>0</v>
      </c>
      <c r="BF298" s="190">
        <f>IF(N298="znížená",J298,0)</f>
        <v>0</v>
      </c>
      <c r="BG298" s="190">
        <f>IF(N298="zákl. prenesená",J298,0)</f>
        <v>0</v>
      </c>
      <c r="BH298" s="190">
        <f>IF(N298="zníž. prenesená",J298,0)</f>
        <v>0</v>
      </c>
      <c r="BI298" s="190">
        <f>IF(N298="nulová",J298,0)</f>
        <v>0</v>
      </c>
      <c r="BJ298" s="15" t="s">
        <v>136</v>
      </c>
      <c r="BK298" s="190">
        <f>ROUND(I298*H298,2)</f>
        <v>0</v>
      </c>
      <c r="BL298" s="15" t="s">
        <v>135</v>
      </c>
      <c r="BM298" s="189" t="s">
        <v>1264</v>
      </c>
    </row>
    <row r="299" s="2" customFormat="1" ht="16.5" customHeight="1">
      <c r="A299" s="34"/>
      <c r="B299" s="176"/>
      <c r="C299" s="177" t="s">
        <v>1265</v>
      </c>
      <c r="D299" s="177" t="s">
        <v>131</v>
      </c>
      <c r="E299" s="178" t="s">
        <v>1266</v>
      </c>
      <c r="F299" s="179" t="s">
        <v>1267</v>
      </c>
      <c r="G299" s="180" t="s">
        <v>600</v>
      </c>
      <c r="H299" s="207"/>
      <c r="I299" s="182"/>
      <c r="J299" s="183">
        <f>ROUND(I299*H299,2)</f>
        <v>0</v>
      </c>
      <c r="K299" s="184"/>
      <c r="L299" s="35"/>
      <c r="M299" s="185" t="s">
        <v>1</v>
      </c>
      <c r="N299" s="186" t="s">
        <v>38</v>
      </c>
      <c r="O299" s="78"/>
      <c r="P299" s="187">
        <f>O299*H299</f>
        <v>0</v>
      </c>
      <c r="Q299" s="187">
        <v>0</v>
      </c>
      <c r="R299" s="187">
        <f>Q299*H299</f>
        <v>0</v>
      </c>
      <c r="S299" s="187">
        <v>0</v>
      </c>
      <c r="T299" s="188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89" t="s">
        <v>135</v>
      </c>
      <c r="AT299" s="189" t="s">
        <v>131</v>
      </c>
      <c r="AU299" s="189" t="s">
        <v>79</v>
      </c>
      <c r="AY299" s="15" t="s">
        <v>129</v>
      </c>
      <c r="BE299" s="190">
        <f>IF(N299="základná",J299,0)</f>
        <v>0</v>
      </c>
      <c r="BF299" s="190">
        <f>IF(N299="znížená",J299,0)</f>
        <v>0</v>
      </c>
      <c r="BG299" s="190">
        <f>IF(N299="zákl. prenesená",J299,0)</f>
        <v>0</v>
      </c>
      <c r="BH299" s="190">
        <f>IF(N299="zníž. prenesená",J299,0)</f>
        <v>0</v>
      </c>
      <c r="BI299" s="190">
        <f>IF(N299="nulová",J299,0)</f>
        <v>0</v>
      </c>
      <c r="BJ299" s="15" t="s">
        <v>136</v>
      </c>
      <c r="BK299" s="190">
        <f>ROUND(I299*H299,2)</f>
        <v>0</v>
      </c>
      <c r="BL299" s="15" t="s">
        <v>135</v>
      </c>
      <c r="BM299" s="189" t="s">
        <v>1268</v>
      </c>
    </row>
    <row r="300" s="2" customFormat="1" ht="16.5" customHeight="1">
      <c r="A300" s="34"/>
      <c r="B300" s="176"/>
      <c r="C300" s="177" t="s">
        <v>1269</v>
      </c>
      <c r="D300" s="177" t="s">
        <v>131</v>
      </c>
      <c r="E300" s="178" t="s">
        <v>1270</v>
      </c>
      <c r="F300" s="179" t="s">
        <v>1271</v>
      </c>
      <c r="G300" s="180" t="s">
        <v>600</v>
      </c>
      <c r="H300" s="207"/>
      <c r="I300" s="182"/>
      <c r="J300" s="183">
        <f>ROUND(I300*H300,2)</f>
        <v>0</v>
      </c>
      <c r="K300" s="184"/>
      <c r="L300" s="35"/>
      <c r="M300" s="185" t="s">
        <v>1</v>
      </c>
      <c r="N300" s="186" t="s">
        <v>38</v>
      </c>
      <c r="O300" s="78"/>
      <c r="P300" s="187">
        <f>O300*H300</f>
        <v>0</v>
      </c>
      <c r="Q300" s="187">
        <v>0</v>
      </c>
      <c r="R300" s="187">
        <f>Q300*H300</f>
        <v>0</v>
      </c>
      <c r="S300" s="187">
        <v>0</v>
      </c>
      <c r="T300" s="188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89" t="s">
        <v>135</v>
      </c>
      <c r="AT300" s="189" t="s">
        <v>131</v>
      </c>
      <c r="AU300" s="189" t="s">
        <v>79</v>
      </c>
      <c r="AY300" s="15" t="s">
        <v>129</v>
      </c>
      <c r="BE300" s="190">
        <f>IF(N300="základná",J300,0)</f>
        <v>0</v>
      </c>
      <c r="BF300" s="190">
        <f>IF(N300="znížená",J300,0)</f>
        <v>0</v>
      </c>
      <c r="BG300" s="190">
        <f>IF(N300="zákl. prenesená",J300,0)</f>
        <v>0</v>
      </c>
      <c r="BH300" s="190">
        <f>IF(N300="zníž. prenesená",J300,0)</f>
        <v>0</v>
      </c>
      <c r="BI300" s="190">
        <f>IF(N300="nulová",J300,0)</f>
        <v>0</v>
      </c>
      <c r="BJ300" s="15" t="s">
        <v>136</v>
      </c>
      <c r="BK300" s="190">
        <f>ROUND(I300*H300,2)</f>
        <v>0</v>
      </c>
      <c r="BL300" s="15" t="s">
        <v>135</v>
      </c>
      <c r="BM300" s="189" t="s">
        <v>1272</v>
      </c>
    </row>
    <row r="301" s="2" customFormat="1" ht="16.5" customHeight="1">
      <c r="A301" s="34"/>
      <c r="B301" s="176"/>
      <c r="C301" s="177" t="s">
        <v>1273</v>
      </c>
      <c r="D301" s="177" t="s">
        <v>131</v>
      </c>
      <c r="E301" s="178" t="s">
        <v>1274</v>
      </c>
      <c r="F301" s="179" t="s">
        <v>1263</v>
      </c>
      <c r="G301" s="180" t="s">
        <v>600</v>
      </c>
      <c r="H301" s="207"/>
      <c r="I301" s="182"/>
      <c r="J301" s="183">
        <f>ROUND(I301*H301,2)</f>
        <v>0</v>
      </c>
      <c r="K301" s="184"/>
      <c r="L301" s="35"/>
      <c r="M301" s="185" t="s">
        <v>1</v>
      </c>
      <c r="N301" s="186" t="s">
        <v>38</v>
      </c>
      <c r="O301" s="78"/>
      <c r="P301" s="187">
        <f>O301*H301</f>
        <v>0</v>
      </c>
      <c r="Q301" s="187">
        <v>0</v>
      </c>
      <c r="R301" s="187">
        <f>Q301*H301</f>
        <v>0</v>
      </c>
      <c r="S301" s="187">
        <v>0</v>
      </c>
      <c r="T301" s="188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89" t="s">
        <v>135</v>
      </c>
      <c r="AT301" s="189" t="s">
        <v>131</v>
      </c>
      <c r="AU301" s="189" t="s">
        <v>79</v>
      </c>
      <c r="AY301" s="15" t="s">
        <v>129</v>
      </c>
      <c r="BE301" s="190">
        <f>IF(N301="základná",J301,0)</f>
        <v>0</v>
      </c>
      <c r="BF301" s="190">
        <f>IF(N301="znížená",J301,0)</f>
        <v>0</v>
      </c>
      <c r="BG301" s="190">
        <f>IF(N301="zákl. prenesená",J301,0)</f>
        <v>0</v>
      </c>
      <c r="BH301" s="190">
        <f>IF(N301="zníž. prenesená",J301,0)</f>
        <v>0</v>
      </c>
      <c r="BI301" s="190">
        <f>IF(N301="nulová",J301,0)</f>
        <v>0</v>
      </c>
      <c r="BJ301" s="15" t="s">
        <v>136</v>
      </c>
      <c r="BK301" s="190">
        <f>ROUND(I301*H301,2)</f>
        <v>0</v>
      </c>
      <c r="BL301" s="15" t="s">
        <v>135</v>
      </c>
      <c r="BM301" s="189" t="s">
        <v>1275</v>
      </c>
    </row>
    <row r="302" s="2" customFormat="1" ht="16.5" customHeight="1">
      <c r="A302" s="34"/>
      <c r="B302" s="176"/>
      <c r="C302" s="177" t="s">
        <v>1276</v>
      </c>
      <c r="D302" s="177" t="s">
        <v>131</v>
      </c>
      <c r="E302" s="178" t="s">
        <v>1277</v>
      </c>
      <c r="F302" s="179" t="s">
        <v>1267</v>
      </c>
      <c r="G302" s="180" t="s">
        <v>600</v>
      </c>
      <c r="H302" s="207"/>
      <c r="I302" s="182"/>
      <c r="J302" s="183">
        <f>ROUND(I302*H302,2)</f>
        <v>0</v>
      </c>
      <c r="K302" s="184"/>
      <c r="L302" s="35"/>
      <c r="M302" s="185" t="s">
        <v>1</v>
      </c>
      <c r="N302" s="186" t="s">
        <v>38</v>
      </c>
      <c r="O302" s="78"/>
      <c r="P302" s="187">
        <f>O302*H302</f>
        <v>0</v>
      </c>
      <c r="Q302" s="187">
        <v>0</v>
      </c>
      <c r="R302" s="187">
        <f>Q302*H302</f>
        <v>0</v>
      </c>
      <c r="S302" s="187">
        <v>0</v>
      </c>
      <c r="T302" s="188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89" t="s">
        <v>135</v>
      </c>
      <c r="AT302" s="189" t="s">
        <v>131</v>
      </c>
      <c r="AU302" s="189" t="s">
        <v>79</v>
      </c>
      <c r="AY302" s="15" t="s">
        <v>129</v>
      </c>
      <c r="BE302" s="190">
        <f>IF(N302="základná",J302,0)</f>
        <v>0</v>
      </c>
      <c r="BF302" s="190">
        <f>IF(N302="znížená",J302,0)</f>
        <v>0</v>
      </c>
      <c r="BG302" s="190">
        <f>IF(N302="zákl. prenesená",J302,0)</f>
        <v>0</v>
      </c>
      <c r="BH302" s="190">
        <f>IF(N302="zníž. prenesená",J302,0)</f>
        <v>0</v>
      </c>
      <c r="BI302" s="190">
        <f>IF(N302="nulová",J302,0)</f>
        <v>0</v>
      </c>
      <c r="BJ302" s="15" t="s">
        <v>136</v>
      </c>
      <c r="BK302" s="190">
        <f>ROUND(I302*H302,2)</f>
        <v>0</v>
      </c>
      <c r="BL302" s="15" t="s">
        <v>135</v>
      </c>
      <c r="BM302" s="189" t="s">
        <v>1278</v>
      </c>
    </row>
    <row r="303" s="2" customFormat="1" ht="16.5" customHeight="1">
      <c r="A303" s="34"/>
      <c r="B303" s="176"/>
      <c r="C303" s="177" t="s">
        <v>1279</v>
      </c>
      <c r="D303" s="177" t="s">
        <v>131</v>
      </c>
      <c r="E303" s="178" t="s">
        <v>1280</v>
      </c>
      <c r="F303" s="179" t="s">
        <v>1271</v>
      </c>
      <c r="G303" s="180" t="s">
        <v>600</v>
      </c>
      <c r="H303" s="207"/>
      <c r="I303" s="182"/>
      <c r="J303" s="183">
        <f>ROUND(I303*H303,2)</f>
        <v>0</v>
      </c>
      <c r="K303" s="184"/>
      <c r="L303" s="35"/>
      <c r="M303" s="185" t="s">
        <v>1</v>
      </c>
      <c r="N303" s="186" t="s">
        <v>38</v>
      </c>
      <c r="O303" s="78"/>
      <c r="P303" s="187">
        <f>O303*H303</f>
        <v>0</v>
      </c>
      <c r="Q303" s="187">
        <v>0</v>
      </c>
      <c r="R303" s="187">
        <f>Q303*H303</f>
        <v>0</v>
      </c>
      <c r="S303" s="187">
        <v>0</v>
      </c>
      <c r="T303" s="188">
        <f>S303*H303</f>
        <v>0</v>
      </c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4"/>
      <c r="AR303" s="189" t="s">
        <v>135</v>
      </c>
      <c r="AT303" s="189" t="s">
        <v>131</v>
      </c>
      <c r="AU303" s="189" t="s">
        <v>79</v>
      </c>
      <c r="AY303" s="15" t="s">
        <v>129</v>
      </c>
      <c r="BE303" s="190">
        <f>IF(N303="základná",J303,0)</f>
        <v>0</v>
      </c>
      <c r="BF303" s="190">
        <f>IF(N303="znížená",J303,0)</f>
        <v>0</v>
      </c>
      <c r="BG303" s="190">
        <f>IF(N303="zákl. prenesená",J303,0)</f>
        <v>0</v>
      </c>
      <c r="BH303" s="190">
        <f>IF(N303="zníž. prenesená",J303,0)</f>
        <v>0</v>
      </c>
      <c r="BI303" s="190">
        <f>IF(N303="nulová",J303,0)</f>
        <v>0</v>
      </c>
      <c r="BJ303" s="15" t="s">
        <v>136</v>
      </c>
      <c r="BK303" s="190">
        <f>ROUND(I303*H303,2)</f>
        <v>0</v>
      </c>
      <c r="BL303" s="15" t="s">
        <v>135</v>
      </c>
      <c r="BM303" s="189" t="s">
        <v>1281</v>
      </c>
    </row>
    <row r="304" s="2" customFormat="1" ht="16.5" customHeight="1">
      <c r="A304" s="34"/>
      <c r="B304" s="176"/>
      <c r="C304" s="177" t="s">
        <v>409</v>
      </c>
      <c r="D304" s="177" t="s">
        <v>131</v>
      </c>
      <c r="E304" s="178" t="s">
        <v>1282</v>
      </c>
      <c r="F304" s="179" t="s">
        <v>1263</v>
      </c>
      <c r="G304" s="180" t="s">
        <v>600</v>
      </c>
      <c r="H304" s="207"/>
      <c r="I304" s="182"/>
      <c r="J304" s="183">
        <f>ROUND(I304*H304,2)</f>
        <v>0</v>
      </c>
      <c r="K304" s="184"/>
      <c r="L304" s="35"/>
      <c r="M304" s="185" t="s">
        <v>1</v>
      </c>
      <c r="N304" s="186" t="s">
        <v>38</v>
      </c>
      <c r="O304" s="78"/>
      <c r="P304" s="187">
        <f>O304*H304</f>
        <v>0</v>
      </c>
      <c r="Q304" s="187">
        <v>0</v>
      </c>
      <c r="R304" s="187">
        <f>Q304*H304</f>
        <v>0</v>
      </c>
      <c r="S304" s="187">
        <v>0</v>
      </c>
      <c r="T304" s="188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89" t="s">
        <v>135</v>
      </c>
      <c r="AT304" s="189" t="s">
        <v>131</v>
      </c>
      <c r="AU304" s="189" t="s">
        <v>79</v>
      </c>
      <c r="AY304" s="15" t="s">
        <v>129</v>
      </c>
      <c r="BE304" s="190">
        <f>IF(N304="základná",J304,0)</f>
        <v>0</v>
      </c>
      <c r="BF304" s="190">
        <f>IF(N304="znížená",J304,0)</f>
        <v>0</v>
      </c>
      <c r="BG304" s="190">
        <f>IF(N304="zákl. prenesená",J304,0)</f>
        <v>0</v>
      </c>
      <c r="BH304" s="190">
        <f>IF(N304="zníž. prenesená",J304,0)</f>
        <v>0</v>
      </c>
      <c r="BI304" s="190">
        <f>IF(N304="nulová",J304,0)</f>
        <v>0</v>
      </c>
      <c r="BJ304" s="15" t="s">
        <v>136</v>
      </c>
      <c r="BK304" s="190">
        <f>ROUND(I304*H304,2)</f>
        <v>0</v>
      </c>
      <c r="BL304" s="15" t="s">
        <v>135</v>
      </c>
      <c r="BM304" s="189" t="s">
        <v>1283</v>
      </c>
    </row>
    <row r="305" s="2" customFormat="1" ht="16.5" customHeight="1">
      <c r="A305" s="34"/>
      <c r="B305" s="176"/>
      <c r="C305" s="177" t="s">
        <v>413</v>
      </c>
      <c r="D305" s="177" t="s">
        <v>131</v>
      </c>
      <c r="E305" s="178" t="s">
        <v>1284</v>
      </c>
      <c r="F305" s="179" t="s">
        <v>1267</v>
      </c>
      <c r="G305" s="180" t="s">
        <v>600</v>
      </c>
      <c r="H305" s="207"/>
      <c r="I305" s="182"/>
      <c r="J305" s="183">
        <f>ROUND(I305*H305,2)</f>
        <v>0</v>
      </c>
      <c r="K305" s="184"/>
      <c r="L305" s="35"/>
      <c r="M305" s="185" t="s">
        <v>1</v>
      </c>
      <c r="N305" s="186" t="s">
        <v>38</v>
      </c>
      <c r="O305" s="78"/>
      <c r="P305" s="187">
        <f>O305*H305</f>
        <v>0</v>
      </c>
      <c r="Q305" s="187">
        <v>0</v>
      </c>
      <c r="R305" s="187">
        <f>Q305*H305</f>
        <v>0</v>
      </c>
      <c r="S305" s="187">
        <v>0</v>
      </c>
      <c r="T305" s="188">
        <f>S305*H305</f>
        <v>0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89" t="s">
        <v>135</v>
      </c>
      <c r="AT305" s="189" t="s">
        <v>131</v>
      </c>
      <c r="AU305" s="189" t="s">
        <v>79</v>
      </c>
      <c r="AY305" s="15" t="s">
        <v>129</v>
      </c>
      <c r="BE305" s="190">
        <f>IF(N305="základná",J305,0)</f>
        <v>0</v>
      </c>
      <c r="BF305" s="190">
        <f>IF(N305="znížená",J305,0)</f>
        <v>0</v>
      </c>
      <c r="BG305" s="190">
        <f>IF(N305="zákl. prenesená",J305,0)</f>
        <v>0</v>
      </c>
      <c r="BH305" s="190">
        <f>IF(N305="zníž. prenesená",J305,0)</f>
        <v>0</v>
      </c>
      <c r="BI305" s="190">
        <f>IF(N305="nulová",J305,0)</f>
        <v>0</v>
      </c>
      <c r="BJ305" s="15" t="s">
        <v>136</v>
      </c>
      <c r="BK305" s="190">
        <f>ROUND(I305*H305,2)</f>
        <v>0</v>
      </c>
      <c r="BL305" s="15" t="s">
        <v>135</v>
      </c>
      <c r="BM305" s="189" t="s">
        <v>1285</v>
      </c>
    </row>
    <row r="306" s="2" customFormat="1" ht="16.5" customHeight="1">
      <c r="A306" s="34"/>
      <c r="B306" s="176"/>
      <c r="C306" s="177" t="s">
        <v>419</v>
      </c>
      <c r="D306" s="177" t="s">
        <v>131</v>
      </c>
      <c r="E306" s="178" t="s">
        <v>1286</v>
      </c>
      <c r="F306" s="179" t="s">
        <v>1271</v>
      </c>
      <c r="G306" s="180" t="s">
        <v>600</v>
      </c>
      <c r="H306" s="207"/>
      <c r="I306" s="182"/>
      <c r="J306" s="183">
        <f>ROUND(I306*H306,2)</f>
        <v>0</v>
      </c>
      <c r="K306" s="184"/>
      <c r="L306" s="35"/>
      <c r="M306" s="202" t="s">
        <v>1</v>
      </c>
      <c r="N306" s="203" t="s">
        <v>38</v>
      </c>
      <c r="O306" s="204"/>
      <c r="P306" s="205">
        <f>O306*H306</f>
        <v>0</v>
      </c>
      <c r="Q306" s="205">
        <v>0</v>
      </c>
      <c r="R306" s="205">
        <f>Q306*H306</f>
        <v>0</v>
      </c>
      <c r="S306" s="205">
        <v>0</v>
      </c>
      <c r="T306" s="206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89" t="s">
        <v>135</v>
      </c>
      <c r="AT306" s="189" t="s">
        <v>131</v>
      </c>
      <c r="AU306" s="189" t="s">
        <v>79</v>
      </c>
      <c r="AY306" s="15" t="s">
        <v>129</v>
      </c>
      <c r="BE306" s="190">
        <f>IF(N306="základná",J306,0)</f>
        <v>0</v>
      </c>
      <c r="BF306" s="190">
        <f>IF(N306="znížená",J306,0)</f>
        <v>0</v>
      </c>
      <c r="BG306" s="190">
        <f>IF(N306="zákl. prenesená",J306,0)</f>
        <v>0</v>
      </c>
      <c r="BH306" s="190">
        <f>IF(N306="zníž. prenesená",J306,0)</f>
        <v>0</v>
      </c>
      <c r="BI306" s="190">
        <f>IF(N306="nulová",J306,0)</f>
        <v>0</v>
      </c>
      <c r="BJ306" s="15" t="s">
        <v>136</v>
      </c>
      <c r="BK306" s="190">
        <f>ROUND(I306*H306,2)</f>
        <v>0</v>
      </c>
      <c r="BL306" s="15" t="s">
        <v>135</v>
      </c>
      <c r="BM306" s="189" t="s">
        <v>1287</v>
      </c>
    </row>
    <row r="307" s="2" customFormat="1" ht="6.96" customHeight="1">
      <c r="A307" s="34"/>
      <c r="B307" s="61"/>
      <c r="C307" s="62"/>
      <c r="D307" s="62"/>
      <c r="E307" s="62"/>
      <c r="F307" s="62"/>
      <c r="G307" s="62"/>
      <c r="H307" s="62"/>
      <c r="I307" s="62"/>
      <c r="J307" s="62"/>
      <c r="K307" s="62"/>
      <c r="L307" s="35"/>
      <c r="M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</row>
  </sheetData>
  <autoFilter ref="C132:K306"/>
  <mergeCells count="9">
    <mergeCell ref="E7:H7"/>
    <mergeCell ref="E9:H9"/>
    <mergeCell ref="E18:H18"/>
    <mergeCell ref="E27:H27"/>
    <mergeCell ref="E85:H85"/>
    <mergeCell ref="E87:H87"/>
    <mergeCell ref="E123:H123"/>
    <mergeCell ref="E125:H12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Peter Suhaj</dc:creator>
  <cp:lastModifiedBy>Peter Suhaj</cp:lastModifiedBy>
  <dcterms:created xsi:type="dcterms:W3CDTF">2023-11-14T15:26:26Z</dcterms:created>
  <dcterms:modified xsi:type="dcterms:W3CDTF">2023-11-14T15:26:28Z</dcterms:modified>
</cp:coreProperties>
</file>