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list'!$A:$M</definedName>
    <definedName name="_xlnm.Print_Area" localSheetId="2">'Prehlad'!$A:$AH</definedName>
    <definedName name="_xlnm.Print_Area" localSheetId="1">'Rekapitulacia'!$A:$G</definedName>
  </definedNames>
  <calcPr fullCalcOnLoad="1"/>
</workbook>
</file>

<file path=xl/sharedStrings.xml><?xml version="1.0" encoding="utf-8"?>
<sst xmlns="http://schemas.openxmlformats.org/spreadsheetml/2006/main" count="740" uniqueCount="312">
  <si>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</si>
  <si>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</si>
  <si>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</si>
  <si>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</si>
  <si>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</si>
  <si>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</si>
  <si>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</si>
  <si>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</si>
  <si>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</si>
  <si>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</si>
  <si>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</si>
  <si>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</si>
  <si>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</si>
  <si>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</si>
  <si>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</si>
  <si>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</si>
  <si>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</si>
  <si>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</si>
  <si>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</si>
  <si>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</si>
  <si>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</si>
  <si>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</si>
  <si>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</si>
  <si>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</si>
  <si>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</si>
  <si>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</si>
  <si>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</si>
  <si>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</si>
  <si>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</si>
  <si>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</si>
  <si>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</si>
  <si>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</si>
  <si>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</si>
  <si>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</si>
  <si>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</si>
  <si>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</si>
  <si>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</si>
  <si>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</si>
  <si>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</si>
  <si>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</si>
  <si>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</si>
  <si>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</si>
  <si>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</si>
  <si>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</si>
  <si>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</si>
  <si>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</si>
  <si>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</si>
  <si>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</si>
  <si>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</si>
  <si>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</si>
  <si>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</si>
  <si>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</si>
  <si>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</si>
  <si>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</si>
  <si>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</si>
  <si>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</si>
  <si>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</si>
  <si>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</si>
  <si>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</si>
  <si>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</si>
  <si>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</si>
  <si>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</si>
  <si>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</si>
  <si>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</si>
  <si>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</si>
  <si>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</si>
  <si>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</si>
  <si>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</si>
  <si>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</si>
  <si>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</si>
  <si>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</si>
  <si>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</si>
  <si>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</si>
  <si>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</si>
  <si>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</si>
  <si>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</si>
  <si>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</si>
  <si>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</si>
  <si>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</si>
  <si>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</si>
  <si>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</si>
  <si>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</si>
  <si>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</si>
  <si>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</si>
  <si>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</si>
  <si>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</si>
  <si>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</si>
  <si>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</si>
  <si>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</si>
  <si>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</si>
  <si>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</si>
  <si>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</si>
  <si>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</si>
  <si>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</si>
  <si>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</si>
  <si>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</si>
  <si>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</si>
  <si>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</si>
  <si>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</si>
  <si>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</si>
  <si>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</si>
  <si>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</si>
  <si>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</si>
  <si>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</si>
  <si>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</si>
  <si>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</si>
  <si>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</si>
  <si>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</si>
  <si>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</si>
  <si>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Spracoval:                                         </t>
  </si>
  <si>
    <t xml:space="preserve">Projektant: Ing. Lucia Kalvinová, kancelária Kmeťová 13, 040 01 Košice </t>
  </si>
  <si>
    <t xml:space="preserve">JKSO : </t>
  </si>
  <si>
    <t>Stavba : Lesná cesta BAČKOV - rekonštrukcia</t>
  </si>
  <si>
    <t xml:space="preserve"> Stavba : Lesná cesta BAČKOV - rekonštrukcia</t>
  </si>
  <si>
    <t>obec Bačkov, okres Trebišov</t>
  </si>
  <si>
    <t>JKSO :</t>
  </si>
  <si>
    <t/>
  </si>
  <si>
    <t xml:space="preserve">Ing. Lucia Kalvinová, kancelária Kmeťová 13, 040 01 Košice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</si>
  <si>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</si>
  <si>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</si>
  <si>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</si>
  <si>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</si>
  <si>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</si>
  <si>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</si>
  <si>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</si>
  <si>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</si>
  <si>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</si>
  <si>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</si>
  <si>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</si>
  <si>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</si>
  <si>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</si>
  <si>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</si>
  <si>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</si>
  <si>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</si>
  <si>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</si>
  <si>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</si>
  <si>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122301102</t>
  </si>
  <si>
    <t>Odkopávky a prekopávky nezapaž. v horn. tr. 4 nad 100 do 1 000 m3</t>
  </si>
  <si>
    <t>m3</t>
  </si>
  <si>
    <t xml:space="preserve">                    </t>
  </si>
  <si>
    <t>12230-1102</t>
  </si>
  <si>
    <t>45.11.21</t>
  </si>
  <si>
    <t xml:space="preserve">    </t>
  </si>
  <si>
    <t>EK</t>
  </si>
  <si>
    <t>S</t>
  </si>
  <si>
    <t>122301109</t>
  </si>
  <si>
    <t>Príplatok za lepivosť horn. 4</t>
  </si>
  <si>
    <t>12230-1109</t>
  </si>
  <si>
    <t>124303101</t>
  </si>
  <si>
    <t>12430-3101</t>
  </si>
  <si>
    <t>45.24.14</t>
  </si>
  <si>
    <t>124303109</t>
  </si>
  <si>
    <t>Príplatok za lepivosť pri výkope vodotokov v horn. tr. 4</t>
  </si>
  <si>
    <t>12430-3109</t>
  </si>
  <si>
    <t>272</t>
  </si>
  <si>
    <t>162201102</t>
  </si>
  <si>
    <t>Vodorovné premiestnenie výkopu do 50 m horn. tr. 1-4</t>
  </si>
  <si>
    <t>16220-1102</t>
  </si>
  <si>
    <t>45.11.24</t>
  </si>
  <si>
    <t>162301401</t>
  </si>
  <si>
    <t>Vodorovné premiestnenie do 5 km konárov list. do 30 cm</t>
  </si>
  <si>
    <t>kus</t>
  </si>
  <si>
    <t>16230-1401</t>
  </si>
  <si>
    <t>167101102</t>
  </si>
  <si>
    <t>Nakladanie výkopku nad 100 m3 v horn. tr. 1-4</t>
  </si>
  <si>
    <t>16710-1102</t>
  </si>
  <si>
    <t>171101103</t>
  </si>
  <si>
    <t>Násypy z hornín súdržných zhutnených do 100% PS</t>
  </si>
  <si>
    <t>17110-1103</t>
  </si>
  <si>
    <t>253</t>
  </si>
  <si>
    <t>171204112</t>
  </si>
  <si>
    <t>Uloženie sypaniny do násypu</t>
  </si>
  <si>
    <t>17120-4112</t>
  </si>
  <si>
    <t>45.21.22</t>
  </si>
  <si>
    <t>175101101</t>
  </si>
  <si>
    <t>17510-1101</t>
  </si>
  <si>
    <t>MAT</t>
  </si>
  <si>
    <t>583313460</t>
  </si>
  <si>
    <t>Kamenivo na lôžko a obsyp potrubia 0-4</t>
  </si>
  <si>
    <t>t</t>
  </si>
  <si>
    <t>14.21.12</t>
  </si>
  <si>
    <t>EZ</t>
  </si>
  <si>
    <t>181101102</t>
  </si>
  <si>
    <t>Úprava pláne v zárezoch v horn. tr. 1-4 so zhutnením</t>
  </si>
  <si>
    <t>m2</t>
  </si>
  <si>
    <t>18110-1102</t>
  </si>
  <si>
    <t>182101101</t>
  </si>
  <si>
    <t>Svahovanie v zárezoch v horn. tr. 1-4</t>
  </si>
  <si>
    <t>18210-1101</t>
  </si>
  <si>
    <t xml:space="preserve">1 - ZEMNE PRÁCE  spolu: </t>
  </si>
  <si>
    <t>2 - ZÁKLADY</t>
  </si>
  <si>
    <t>002</t>
  </si>
  <si>
    <t>271571111</t>
  </si>
  <si>
    <t>Vankúš pod základy zo štrkopiesku triedeného</t>
  </si>
  <si>
    <t>27157-1111</t>
  </si>
  <si>
    <t>45.25.21</t>
  </si>
  <si>
    <t>015</t>
  </si>
  <si>
    <t>274316121</t>
  </si>
  <si>
    <t>27431-6121</t>
  </si>
  <si>
    <t>45.25.32</t>
  </si>
  <si>
    <t>605180356</t>
  </si>
  <si>
    <t xml:space="preserve">  .  .  </t>
  </si>
  <si>
    <t>605180768</t>
  </si>
  <si>
    <t>274316231</t>
  </si>
  <si>
    <t>Základové pásy z betónu vodostav. V 4 T 50 betón tr. C 25/30</t>
  </si>
  <si>
    <t>27431-6231</t>
  </si>
  <si>
    <t>312</t>
  </si>
  <si>
    <t>274351111</t>
  </si>
  <si>
    <t>Debnenie základových pásov tradičné obojstranné</t>
  </si>
  <si>
    <t>27435-1111</t>
  </si>
  <si>
    <t>011</t>
  </si>
  <si>
    <t>274351216</t>
  </si>
  <si>
    <t>Debnenie základových pásov odstránenie</t>
  </si>
  <si>
    <t>27435-1216</t>
  </si>
  <si>
    <t xml:space="preserve">2 - ZÁKLADY  spolu: </t>
  </si>
  <si>
    <t>3 - ZVISLÉ A KOMPLETNÉ KONŠTRUKCIE</t>
  </si>
  <si>
    <t>211</t>
  </si>
  <si>
    <t>348171122</t>
  </si>
  <si>
    <t>m</t>
  </si>
  <si>
    <t>34817-1122</t>
  </si>
  <si>
    <t>45.23.12</t>
  </si>
  <si>
    <t xml:space="preserve">3 - ZVISLÉ A KOMPLETNÉ KONŠTRUKCIE  spolu: </t>
  </si>
  <si>
    <t>5 - KOMUNIKÁCIE</t>
  </si>
  <si>
    <t>221</t>
  </si>
  <si>
    <t>564761111</t>
  </si>
  <si>
    <t>56476-1111</t>
  </si>
  <si>
    <t>45.23.11</t>
  </si>
  <si>
    <t>564831111</t>
  </si>
  <si>
    <t>56483-1111</t>
  </si>
  <si>
    <t>564861111</t>
  </si>
  <si>
    <t>56486-1111</t>
  </si>
  <si>
    <t>564871111</t>
  </si>
  <si>
    <t>56487-1111</t>
  </si>
  <si>
    <t>569903311</t>
  </si>
  <si>
    <t>56990-3311</t>
  </si>
  <si>
    <t>594411111</t>
  </si>
  <si>
    <t>59441-1111</t>
  </si>
  <si>
    <t xml:space="preserve">5 - KOMUNIKÁCIE  spolu: </t>
  </si>
  <si>
    <t>9 - OSTATNÉ KONŠTRUKCIE A PRÁCE</t>
  </si>
  <si>
    <t>919411141</t>
  </si>
  <si>
    <t>Čelo priepustu z bet. prost. vodost. tr. C 16/20 pre priepust z rúr DN 600-800 mm</t>
  </si>
  <si>
    <t>91941-1141</t>
  </si>
  <si>
    <t>311</t>
  </si>
  <si>
    <t>919511211</t>
  </si>
  <si>
    <t>Zhotovenie priepustov a hospodárskych prejazdov z betónových rúr DN 600 mm</t>
  </si>
  <si>
    <t>91951-1211</t>
  </si>
  <si>
    <t>919535557</t>
  </si>
  <si>
    <t>Obetónovanie rúrového priepustu betónom prostým tr. C 16/20</t>
  </si>
  <si>
    <t>91953-5557</t>
  </si>
  <si>
    <t>592211400</t>
  </si>
  <si>
    <t>26.61.13</t>
  </si>
  <si>
    <t>938902103</t>
  </si>
  <si>
    <t>Čistenie priekop nespev. šírka dna do 40 cm nános do 0,50 m3/m</t>
  </si>
  <si>
    <t>93890-2103</t>
  </si>
  <si>
    <t>998222011</t>
  </si>
  <si>
    <t>Presun hmôt pre pozemné komunikácie, kryt z kameniva</t>
  </si>
  <si>
    <t>99822-2011</t>
  </si>
  <si>
    <t xml:space="preserve">9 - OSTATNÉ KONŠTRUKCIE A PRÁCE  spolu: </t>
  </si>
  <si>
    <t xml:space="preserve">PRÁCE A DODÁVKY HSV  spolu: </t>
  </si>
  <si>
    <t>PRÁCE A DODÁVKY PSV</t>
  </si>
  <si>
    <t>763 - Konštrukcie  - drevostavby</t>
  </si>
  <si>
    <t>763</t>
  </si>
  <si>
    <t>763711591</t>
  </si>
  <si>
    <t>I</t>
  </si>
  <si>
    <t>76371-1591</t>
  </si>
  <si>
    <t>IK</t>
  </si>
  <si>
    <t xml:space="preserve">763 - Konštrukcie  - drevostavby  spolu: </t>
  </si>
  <si>
    <t>767 - Konštrukcie doplnk. kovové stavebné</t>
  </si>
  <si>
    <t>767</t>
  </si>
  <si>
    <t>767995101</t>
  </si>
  <si>
    <t>Montáž atypických stavebných doplnk. konštrukcií do 5 kg</t>
  </si>
  <si>
    <t>kg</t>
  </si>
  <si>
    <t>76799-5101</t>
  </si>
  <si>
    <t>45.42.12</t>
  </si>
  <si>
    <t>553000020</t>
  </si>
  <si>
    <t>Oceľové konštrukcie - predbežná cena</t>
  </si>
  <si>
    <t>28.11.23</t>
  </si>
  <si>
    <t>IZ</t>
  </si>
  <si>
    <t xml:space="preserve">767 - Konštrukcie doplnk. kovové stavebné  spolu: </t>
  </si>
  <si>
    <t>783 - Nátery</t>
  </si>
  <si>
    <t>783</t>
  </si>
  <si>
    <t>783222100</t>
  </si>
  <si>
    <t>Nátery kov. stav. doplnk. konštr. syntet. dvojnásobné</t>
  </si>
  <si>
    <t>78322-2100</t>
  </si>
  <si>
    <t>45.44.21</t>
  </si>
  <si>
    <t>783226100</t>
  </si>
  <si>
    <t>Nátery kov. stav. doplnk. konštr. syntet. základné</t>
  </si>
  <si>
    <t>78322-6100</t>
  </si>
  <si>
    <t xml:space="preserve">783 - Nátery  spolu: </t>
  </si>
  <si>
    <t xml:space="preserve">PRÁCE A DODÁVKY PSV  spolu: </t>
  </si>
  <si>
    <t>Za rozpočet celkom</t>
  </si>
  <si>
    <t>Odberateľ: Ing. Miroslav Lazorík, Jesenského 184, 069 01 Snina</t>
  </si>
  <si>
    <t>Ing. Miroslav Lazorík, Jesenského 184, 069 01 Snina</t>
  </si>
  <si>
    <t>Rúra DN 600 600x1000 mm</t>
  </si>
  <si>
    <t>Základové pásy z betónu vodostav. V 4 T 0 betón tr. C 16/20 (betónové prahy)</t>
  </si>
  <si>
    <t>Doska stavebná morená smreková 300x50mm dĺžka 3000mm</t>
  </si>
  <si>
    <t>Podklad zo štrkodrte hr. 100 mm (kryt vozovky; šírka 3,2m; dĺžka 5469,41)</t>
  </si>
  <si>
    <t>Podklad z kameniva hrub. drveného 32-63 mm hr. 200 mm (konštrukcia vozovky; šírka 3,8m; dĺžka 5469,41m)</t>
  </si>
  <si>
    <t>Podklad zo štrkodrte hr. 250 mm (konštrukcia vozovky; šírka 4,26m; dĺžka 5469,41m)</t>
  </si>
  <si>
    <t>Podklad zo štrkodrte hr. 250 mm (spevnenie lesných skladov)</t>
  </si>
  <si>
    <t>Zhotovenie zemných krajníc so zhutnením (dĺžka krajnice 1. etapa - 2963m; dĺžka krajnice 2. etapa - 6096m; šírka krajnice - 0,5m)</t>
  </si>
  <si>
    <t>Dlažba z kameňa hr. 300 mm na cementovú maltu s vyškárovaním</t>
  </si>
  <si>
    <t>Osadenie most. oceľového zábradlia nesnímateľného do debnenia kapies ríms ( 2*2,8m)</t>
  </si>
  <si>
    <t>Hranol stavebný smrek 150/100mm dĺžka 3m</t>
  </si>
  <si>
    <t>Výkopy vodotokov v horn. tr. 4 do 1000 m3 (výkopy pre zakladanie rúrového priepustu)</t>
  </si>
  <si>
    <t>Podklad zo štrkodrte hr. 100 mm (obsyp rúry rúrového priepustu štrkodrvinou)</t>
  </si>
  <si>
    <t>Obsyp potrubia bez prehodenia sypaniny (obsyp rúry rúrového priepustu zeminou)</t>
  </si>
  <si>
    <t>Podklad zo štrkodrte hr. 200 mm (podklad pod rúru rúrového priepustu zo štrkodrviny)</t>
  </si>
  <si>
    <r>
      <t xml:space="preserve">Kolíky </t>
    </r>
    <r>
      <rPr>
        <sz val="8"/>
        <rFont val="Calibri"/>
        <family val="2"/>
      </rPr>
      <t>Ø</t>
    </r>
    <r>
      <rPr>
        <sz val="8"/>
        <rFont val="Arial Narrow"/>
        <family val="2"/>
      </rPr>
      <t>80 mm</t>
    </r>
  </si>
  <si>
    <t>Krycí list výkazu výmer</t>
  </si>
  <si>
    <t>Dátum:</t>
  </si>
  <si>
    <t xml:space="preserve">Dátum: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</si>
</sst>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\ %"/>
    <numFmt numFmtId="167" formatCode="_(&quot;$&quot;* #,##0.00_);_(&quot;$&quot;* \(#,##0.00\);_(&quot;$&quot;* &quot;-&quot;??_);_(@_)"/>
    <numFmt numFmtId="168" formatCode="#,##0&quot; Sk&quot;;[Red]\-#,##0&quot; Sk&quot;"/>
    <numFmt numFmtId="169" formatCode="_-* #,##0&quot; Sk&quot;_-;\-* #,##0&quot; Sk&quot;_-;_-* &quot;- Sk&quot;_-;_-@_-"/>
    <numFmt numFmtId="170" formatCode="#,##0.00&quot; Sk&quot;;[Red]\-#,##0.00&quot; Sk&quot;"/>
    <numFmt numFmtId="171" formatCode="#,##0.00&quot; Sk&quot;;\-#,##0.00&quot; Sk&quot;"/>
    <numFmt numFmtId="172" formatCode="_(&quot;$&quot;* #,##0_);_(&quot;$&quot;* \(#,##0\);_(&quot;$&quot;* &quot;-&quot;_);_(@_)"/>
    <numFmt numFmtId="173" formatCode="[$-41B]d/m/yyyy"/>
    <numFmt numFmtId="174" formatCode="_ * #,##0.00_ ;_ * \-#,##0.00_ ;_ * &quot;-&quot;??_ ;_ @_ "/>
    <numFmt numFmtId="175" formatCode="\ "/>
    <numFmt numFmtId="176" formatCode="0;0;;"/>
    <numFmt numFmtId="177" formatCode="_ * #,##0_ ;_ * \-#,##0_ ;_ * &quot;-&quot;_ ;_ @_ "/>
    <numFmt numFmtId="178" formatCode="#,##0.00\ "/>
    <numFmt numFmtId="179" formatCode="#,##0\ _S_k"/>
    <numFmt numFmtId="180" formatCode="#,##0&quot; Sk&quot;"/>
    <numFmt numFmtId="181" formatCode="0.00\ %"/>
    <numFmt numFmtId="182" formatCode="0.00;0;0"/>
    <numFmt numFmtId="183" formatCode="#,##0.0000"/>
    <numFmt numFmtId="184" formatCode="#,##0\ "/>
    <numFmt numFmtId="185" formatCode="#,##0.00000"/>
    <numFmt numFmtId="186" formatCode="#,##0.000"/>
    <numFmt numFmtId="187" formatCode="#,##0.0"/>
    <numFmt numFmtId="188" formatCode="0.0%"/>
    <numFmt numFmtId="189" formatCode="#,##0&quot; Sk&quot;;\-#,##0&quot; Sk&quot;"/>
  </numFmts>
  <fonts count="55">
    <font>
      <sz val="10"/>
      <name val="Arial"/>
      <family val="0"/>
    </font>
    <font>
      <sz val="11"/>
      <color indexed="55"/>
      <name val="Calibri"/>
      <family val="2"/>
    </font>
    <font>
      <sz val="8"/>
      <name val="Arial Narrow"/>
      <family val="0"/>
    </font>
    <font>
      <b/>
      <sz val="10"/>
      <name val="Arial Narrow"/>
      <family val="0"/>
    </font>
    <font>
      <b/>
      <sz val="8"/>
      <name val="Arial Narrow"/>
      <family val="0"/>
    </font>
    <font>
      <b/>
      <sz val="7"/>
      <name val="Letter Gothic CE"/>
      <family val="0"/>
    </font>
    <font>
      <sz val="10"/>
      <name val="Arial CE"/>
      <family val="0"/>
    </font>
    <font>
      <sz val="8"/>
      <name val="Calibri"/>
      <family val="2"/>
    </font>
    <font>
      <sz val="11"/>
      <color indexed="14"/>
      <name val="Calibri"/>
      <family val="0"/>
    </font>
    <font>
      <b/>
      <sz val="11"/>
      <color indexed="55"/>
      <name val="Calibri"/>
      <family val="0"/>
    </font>
    <font>
      <sz val="11"/>
      <color indexed="9"/>
      <name val="Calibri"/>
      <family val="0"/>
    </font>
    <font>
      <u val="single"/>
      <sz val="11"/>
      <color indexed="31"/>
      <name val="Calibri"/>
      <family val="0"/>
    </font>
    <font>
      <b/>
      <sz val="11"/>
      <color indexed="14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b/>
      <sz val="18"/>
      <color indexed="54"/>
      <name val="Cambria"/>
      <family val="0"/>
    </font>
    <font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sz val="11"/>
      <color indexed="44"/>
      <name val="Calibri"/>
      <family val="0"/>
    </font>
    <font>
      <sz val="11"/>
      <color indexed="45"/>
      <name val="Calibri"/>
      <family val="0"/>
    </font>
    <font>
      <b/>
      <sz val="18"/>
      <color indexed="54"/>
      <name val="Calibri"/>
      <family val="0"/>
    </font>
    <font>
      <sz val="11"/>
      <color indexed="54"/>
      <name val="Calibri"/>
      <family val="0"/>
    </font>
    <font>
      <b/>
      <sz val="11"/>
      <color indexed="44"/>
      <name val="Calibri"/>
      <family val="0"/>
    </font>
    <font>
      <i/>
      <sz val="11"/>
      <color indexed="47"/>
      <name val="Calibri"/>
      <family val="0"/>
    </font>
    <font>
      <sz val="11"/>
      <color indexed="12"/>
      <name val="Calibri"/>
      <family val="0"/>
    </font>
    <font>
      <sz val="8"/>
      <color indexed="14"/>
      <name val="Arial Narrow"/>
      <family val="0"/>
    </font>
    <font>
      <b/>
      <sz val="8"/>
      <color indexed="14"/>
      <name val="Arial Narrow"/>
      <family val="0"/>
    </font>
    <font>
      <sz val="8"/>
      <color indexed="31"/>
      <name val="Arial Narrow"/>
      <family val="0"/>
    </font>
    <font>
      <sz val="11"/>
      <color rgb="FF000000"/>
      <name val="Calibri"/>
      <family val="0"/>
    </font>
    <font>
      <sz val="11"/>
      <color theme="1"/>
      <name val="Calibri"/>
      <family val="0"/>
    </font>
    <font>
      <sz val="11"/>
      <color rgb="FFFFFFFF"/>
      <name val="Calibri"/>
      <family val="0"/>
    </font>
    <font>
      <sz val="11"/>
      <color theme="0"/>
      <name val="Calibri"/>
      <family val="0"/>
    </font>
    <font>
      <b/>
      <sz val="11"/>
      <color rgb="FF000000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rgb="FF333399"/>
      <name val="Cambria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sz val="8"/>
      <color rgb="FFFFFFFF"/>
      <name val="Arial Narrow"/>
      <family val="0"/>
    </font>
    <font>
      <b/>
      <sz val="8"/>
      <color rgb="FFFFFFFF"/>
      <name val="Arial Narrow"/>
      <family val="0"/>
    </font>
    <font>
      <sz val="8"/>
      <color rgb="FF0000FF"/>
      <name val="Arial Narrow"/>
      <family val="0"/>
    </font>
  </fonts>
  <fills count="42">
    <fill>
      <patternFill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C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6666"/>
        <bgColor indexed="64"/>
      </patternFill>
    </fill>
    <fill>
      <patternFill patternType="solid">
        <fgColor rgb="FF99993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 style="thin">
        <color rgb="FF3333CC"/>
      </top>
      <bottom style="double">
        <color rgb="FF3333CC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hair"/>
      <top style="double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hair"/>
      <top/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/>
      <top/>
      <bottom style="hair"/>
    </border>
    <border>
      <left/>
      <right style="double"/>
      <top/>
      <bottom style="hair"/>
    </border>
    <border>
      <left/>
      <right/>
      <top style="hair"/>
      <bottom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/>
      <right style="double"/>
      <top style="hair"/>
      <bottom style="double"/>
    </border>
    <border>
      <left/>
      <right style="double"/>
      <top/>
      <bottom style="double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double"/>
    </border>
    <border>
      <left/>
      <right style="double"/>
      <top/>
      <bottom/>
    </border>
    <border>
      <left style="double"/>
      <right style="hair"/>
      <top style="double"/>
      <bottom style="double"/>
    </border>
    <border>
      <left style="hair"/>
      <right/>
      <top style="double"/>
      <bottom style="double"/>
    </border>
    <border>
      <left/>
      <right/>
      <top style="double"/>
      <bottom style="double"/>
    </border>
    <border>
      <left style="hair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double"/>
      <top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/>
    </border>
    <border>
      <left style="medium"/>
      <right style="double"/>
      <top style="medium"/>
      <bottom style="double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 style="double"/>
      <right style="double"/>
      <top style="double"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1">
      <alignment vertical="center"/>
      <protection/>
    </xf>
    <xf numFmtId="0" fontId="0" fillId="0" borderId="0" applyBorder="0">
      <alignment vertical="center"/>
      <protection/>
    </xf>
    <xf numFmtId="168" fontId="5" fillId="0" borderId="1">
      <alignment/>
      <protection/>
    </xf>
    <xf numFmtId="0" fontId="0" fillId="0" borderId="1">
      <alignment/>
      <protection/>
    </xf>
    <xf numFmtId="169" fontId="0" fillId="0" borderId="0" applyBorder="0" applyProtection="0">
      <alignment/>
    </xf>
    <xf numFmtId="0" fontId="29" fillId="2" borderId="0" applyBorder="0" applyProtection="0">
      <alignment/>
    </xf>
    <xf numFmtId="0" fontId="29" fillId="3" borderId="0" applyBorder="0" applyProtection="0">
      <alignment/>
    </xf>
    <xf numFmtId="0" fontId="29" fillId="4" borderId="0" applyBorder="0" applyProtection="0">
      <alignment/>
    </xf>
    <xf numFmtId="0" fontId="29" fillId="5" borderId="0" applyBorder="0" applyProtection="0">
      <alignment/>
    </xf>
    <xf numFmtId="0" fontId="29" fillId="6" borderId="0" applyBorder="0" applyProtection="0">
      <alignment/>
    </xf>
    <xf numFmtId="0" fontId="29" fillId="4" borderId="0" applyBorder="0" applyProtection="0">
      <alignment/>
    </xf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6" borderId="0" applyBorder="0" applyProtection="0">
      <alignment/>
    </xf>
    <xf numFmtId="0" fontId="29" fillId="3" borderId="0" applyBorder="0" applyProtection="0">
      <alignment/>
    </xf>
    <xf numFmtId="0" fontId="29" fillId="13" borderId="0" applyBorder="0" applyProtection="0">
      <alignment/>
    </xf>
    <xf numFmtId="0" fontId="29" fillId="14" borderId="0" applyBorder="0" applyProtection="0">
      <alignment/>
    </xf>
    <xf numFmtId="0" fontId="29" fillId="6" borderId="0" applyBorder="0" applyProtection="0">
      <alignment/>
    </xf>
    <xf numFmtId="0" fontId="29" fillId="4" borderId="0" applyBorder="0" applyProtection="0">
      <alignment/>
    </xf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6" borderId="0" applyBorder="0" applyProtection="0">
      <alignment/>
    </xf>
    <xf numFmtId="0" fontId="31" fillId="21" borderId="0" applyBorder="0" applyProtection="0">
      <alignment/>
    </xf>
    <xf numFmtId="0" fontId="31" fillId="22" borderId="0" applyBorder="0" applyProtection="0">
      <alignment/>
    </xf>
    <xf numFmtId="0" fontId="31" fillId="14" borderId="0" applyBorder="0" applyProtection="0">
      <alignment/>
    </xf>
    <xf numFmtId="0" fontId="31" fillId="6" borderId="0" applyBorder="0" applyProtection="0">
      <alignment/>
    </xf>
    <xf numFmtId="0" fontId="31" fillId="3" borderId="0" applyBorder="0" applyProtection="0">
      <alignment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2" applyProtection="0">
      <alignment/>
    </xf>
    <xf numFmtId="17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6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167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Border="0" applyProtection="0">
      <alignment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5" fillId="0" borderId="0" applyBorder="0">
      <alignment vertical="center"/>
      <protection/>
    </xf>
    <xf numFmtId="0" fontId="46" fillId="0" borderId="0" applyBorder="0" applyProtection="0">
      <alignment/>
    </xf>
    <xf numFmtId="0" fontId="46" fillId="0" borderId="0" applyNumberFormat="0" applyFill="0" applyBorder="0" applyAlignment="0" applyProtection="0"/>
    <xf numFmtId="0" fontId="5" fillId="0" borderId="9">
      <alignment vertical="center"/>
      <protection/>
    </xf>
    <xf numFmtId="0" fontId="47" fillId="33" borderId="10" applyNumberFormat="0" applyAlignment="0" applyProtection="0"/>
    <xf numFmtId="0" fontId="48" fillId="34" borderId="10" applyNumberFormat="0" applyAlignment="0" applyProtection="0"/>
    <xf numFmtId="0" fontId="49" fillId="34" borderId="11" applyNumberFormat="0" applyAlignment="0" applyProtection="0"/>
    <xf numFmtId="0" fontId="50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73" applyFont="1">
      <alignment/>
      <protection/>
    </xf>
    <xf numFmtId="0" fontId="2" fillId="0" borderId="0" xfId="73" applyFont="1" applyAlignment="1">
      <alignment horizontal="left" vertical="center"/>
      <protection/>
    </xf>
    <xf numFmtId="0" fontId="3" fillId="0" borderId="0" xfId="73" applyFont="1" applyAlignment="1">
      <alignment horizontal="left" vertical="center"/>
      <protection/>
    </xf>
    <xf numFmtId="0" fontId="2" fillId="0" borderId="12" xfId="73" applyFont="1" applyBorder="1" applyAlignment="1">
      <alignment horizontal="left" vertical="center"/>
      <protection/>
    </xf>
    <xf numFmtId="0" fontId="2" fillId="0" borderId="13" xfId="73" applyFont="1" applyBorder="1" applyAlignment="1">
      <alignment horizontal="left" vertical="center"/>
      <protection/>
    </xf>
    <xf numFmtId="0" fontId="2" fillId="0" borderId="13" xfId="73" applyFont="1" applyBorder="1" applyAlignment="1">
      <alignment horizontal="right" vertical="center"/>
      <protection/>
    </xf>
    <xf numFmtId="0" fontId="2" fillId="0" borderId="14" xfId="73" applyFont="1" applyBorder="1" applyAlignment="1">
      <alignment horizontal="left" vertical="center"/>
      <protection/>
    </xf>
    <xf numFmtId="0" fontId="2" fillId="0" borderId="15" xfId="73" applyFont="1" applyBorder="1" applyAlignment="1">
      <alignment horizontal="left" vertical="center"/>
      <protection/>
    </xf>
    <xf numFmtId="0" fontId="2" fillId="0" borderId="15" xfId="73" applyFont="1" applyBorder="1" applyAlignment="1">
      <alignment horizontal="right" vertical="center"/>
      <protection/>
    </xf>
    <xf numFmtId="0" fontId="2" fillId="0" borderId="16" xfId="73" applyFont="1" applyBorder="1" applyAlignment="1">
      <alignment horizontal="left" vertical="center"/>
      <protection/>
    </xf>
    <xf numFmtId="0" fontId="2" fillId="0" borderId="17" xfId="73" applyFont="1" applyBorder="1" applyAlignment="1">
      <alignment horizontal="left" vertical="center"/>
      <protection/>
    </xf>
    <xf numFmtId="0" fontId="2" fillId="0" borderId="17" xfId="73" applyFont="1" applyBorder="1" applyAlignment="1">
      <alignment horizontal="right" vertical="center"/>
      <protection/>
    </xf>
    <xf numFmtId="49" fontId="2" fillId="0" borderId="13" xfId="73" applyNumberFormat="1" applyFont="1" applyBorder="1" applyAlignment="1">
      <alignment horizontal="right" vertical="center"/>
      <protection/>
    </xf>
    <xf numFmtId="49" fontId="2" fillId="0" borderId="15" xfId="73" applyNumberFormat="1" applyFont="1" applyBorder="1" applyAlignment="1">
      <alignment horizontal="right" vertical="center"/>
      <protection/>
    </xf>
    <xf numFmtId="49" fontId="2" fillId="0" borderId="17" xfId="73" applyNumberFormat="1" applyFont="1" applyBorder="1" applyAlignment="1">
      <alignment horizontal="right" vertical="center"/>
      <protection/>
    </xf>
    <xf numFmtId="0" fontId="2" fillId="0" borderId="12" xfId="73" applyFont="1" applyBorder="1" applyAlignment="1">
      <alignment horizontal="right" vertical="center"/>
      <protection/>
    </xf>
    <xf numFmtId="0" fontId="2" fillId="0" borderId="13" xfId="73" applyFont="1" applyBorder="1" applyAlignment="1">
      <alignment vertical="center"/>
      <protection/>
    </xf>
    <xf numFmtId="179" fontId="2" fillId="0" borderId="13" xfId="73" applyNumberFormat="1" applyFont="1" applyBorder="1" applyAlignment="1">
      <alignment horizontal="left" vertical="center"/>
      <protection/>
    </xf>
    <xf numFmtId="180" fontId="2" fillId="0" borderId="13" xfId="73" applyNumberFormat="1" applyFont="1" applyBorder="1" applyAlignment="1">
      <alignment horizontal="right" vertical="center"/>
      <protection/>
    </xf>
    <xf numFmtId="3" fontId="2" fillId="0" borderId="18" xfId="73" applyNumberFormat="1" applyFont="1" applyBorder="1" applyAlignment="1">
      <alignment horizontal="right" vertical="center"/>
      <protection/>
    </xf>
    <xf numFmtId="0" fontId="2" fillId="0" borderId="19" xfId="73" applyFont="1" applyBorder="1" applyAlignment="1">
      <alignment horizontal="right" vertical="center"/>
      <protection/>
    </xf>
    <xf numFmtId="0" fontId="2" fillId="0" borderId="20" xfId="73" applyFont="1" applyBorder="1" applyAlignment="1">
      <alignment vertical="center"/>
      <protection/>
    </xf>
    <xf numFmtId="179" fontId="2" fillId="0" borderId="20" xfId="73" applyNumberFormat="1" applyFont="1" applyBorder="1" applyAlignment="1">
      <alignment horizontal="left" vertical="center"/>
      <protection/>
    </xf>
    <xf numFmtId="180" fontId="2" fillId="0" borderId="20" xfId="73" applyNumberFormat="1" applyFont="1" applyBorder="1" applyAlignment="1">
      <alignment horizontal="right" vertical="center"/>
      <protection/>
    </xf>
    <xf numFmtId="3" fontId="2" fillId="0" borderId="21" xfId="73" applyNumberFormat="1" applyFont="1" applyBorder="1" applyAlignment="1">
      <alignment horizontal="right" vertical="center"/>
      <protection/>
    </xf>
    <xf numFmtId="0" fontId="2" fillId="0" borderId="20" xfId="73" applyFont="1" applyBorder="1" applyAlignment="1">
      <alignment horizontal="right" vertical="center"/>
      <protection/>
    </xf>
    <xf numFmtId="0" fontId="4" fillId="0" borderId="22" xfId="73" applyFont="1" applyBorder="1" applyAlignment="1">
      <alignment horizontal="center" vertical="center"/>
      <protection/>
    </xf>
    <xf numFmtId="0" fontId="2" fillId="0" borderId="23" xfId="73" applyFont="1" applyBorder="1" applyAlignment="1">
      <alignment horizontal="left" vertical="center"/>
      <protection/>
    </xf>
    <xf numFmtId="0" fontId="2" fillId="0" borderId="23" xfId="73" applyFont="1" applyBorder="1" applyAlignment="1">
      <alignment horizontal="center" vertical="center"/>
      <protection/>
    </xf>
    <xf numFmtId="0" fontId="2" fillId="0" borderId="24" xfId="73" applyFont="1" applyBorder="1" applyAlignment="1">
      <alignment horizontal="center" vertical="center"/>
      <protection/>
    </xf>
    <xf numFmtId="0" fontId="2" fillId="0" borderId="25" xfId="73" applyFont="1" applyBorder="1" applyAlignment="1">
      <alignment horizontal="center" vertical="center"/>
      <protection/>
    </xf>
    <xf numFmtId="0" fontId="2" fillId="0" borderId="26" xfId="73" applyFont="1" applyBorder="1" applyAlignment="1">
      <alignment horizontal="left" vertical="center"/>
      <protection/>
    </xf>
    <xf numFmtId="0" fontId="2" fillId="0" borderId="27" xfId="73" applyFont="1" applyBorder="1" applyAlignment="1">
      <alignment horizontal="center" vertical="center"/>
      <protection/>
    </xf>
    <xf numFmtId="0" fontId="2" fillId="0" borderId="9" xfId="73" applyFont="1" applyBorder="1" applyAlignment="1">
      <alignment horizontal="left" vertical="center"/>
      <protection/>
    </xf>
    <xf numFmtId="0" fontId="2" fillId="0" borderId="28" xfId="73" applyFont="1" applyBorder="1" applyAlignment="1">
      <alignment horizontal="center" vertical="center"/>
      <protection/>
    </xf>
    <xf numFmtId="0" fontId="2" fillId="0" borderId="29" xfId="73" applyFont="1" applyBorder="1" applyAlignment="1">
      <alignment horizontal="left" vertical="center"/>
      <protection/>
    </xf>
    <xf numFmtId="0" fontId="2" fillId="0" borderId="30" xfId="73" applyFont="1" applyBorder="1" applyAlignment="1">
      <alignment horizontal="center" vertical="center"/>
      <protection/>
    </xf>
    <xf numFmtId="0" fontId="2" fillId="0" borderId="29" xfId="73" applyFont="1" applyBorder="1" applyAlignment="1">
      <alignment horizontal="right" vertical="center"/>
      <protection/>
    </xf>
    <xf numFmtId="0" fontId="2" fillId="0" borderId="31" xfId="73" applyFont="1" applyBorder="1" applyAlignment="1">
      <alignment horizontal="center" vertical="center"/>
      <protection/>
    </xf>
    <xf numFmtId="0" fontId="2" fillId="0" borderId="32" xfId="73" applyFont="1" applyBorder="1" applyAlignment="1">
      <alignment horizontal="left" vertical="center"/>
      <protection/>
    </xf>
    <xf numFmtId="0" fontId="2" fillId="0" borderId="33" xfId="73" applyFont="1" applyBorder="1" applyAlignment="1">
      <alignment horizontal="left" vertical="center"/>
      <protection/>
    </xf>
    <xf numFmtId="0" fontId="2" fillId="0" borderId="34" xfId="73" applyFont="1" applyBorder="1" applyAlignment="1">
      <alignment horizontal="left" vertical="center"/>
      <protection/>
    </xf>
    <xf numFmtId="0" fontId="2" fillId="0" borderId="0" xfId="73" applyFont="1" applyBorder="1" applyAlignment="1">
      <alignment horizontal="left" vertical="center"/>
      <protection/>
    </xf>
    <xf numFmtId="0" fontId="2" fillId="0" borderId="32" xfId="73" applyFont="1" applyBorder="1" applyAlignment="1">
      <alignment horizontal="right" vertical="center"/>
      <protection/>
    </xf>
    <xf numFmtId="0" fontId="2" fillId="0" borderId="0" xfId="73" applyFont="1" applyBorder="1" applyAlignment="1">
      <alignment horizontal="right" vertical="center"/>
      <protection/>
    </xf>
    <xf numFmtId="0" fontId="2" fillId="0" borderId="35" xfId="73" applyFont="1" applyBorder="1" applyAlignment="1">
      <alignment horizontal="left" vertical="center"/>
      <protection/>
    </xf>
    <xf numFmtId="0" fontId="2" fillId="0" borderId="19" xfId="73" applyFont="1" applyBorder="1" applyAlignment="1">
      <alignment horizontal="left" vertical="center"/>
      <protection/>
    </xf>
    <xf numFmtId="0" fontId="2" fillId="0" borderId="20" xfId="73" applyFont="1" applyBorder="1" applyAlignment="1">
      <alignment horizontal="left" vertical="center"/>
      <protection/>
    </xf>
    <xf numFmtId="0" fontId="2" fillId="0" borderId="36" xfId="73" applyFont="1" applyBorder="1" applyAlignment="1">
      <alignment horizontal="left" vertical="center"/>
      <protection/>
    </xf>
    <xf numFmtId="0" fontId="2" fillId="0" borderId="37" xfId="73" applyFont="1" applyBorder="1" applyAlignment="1">
      <alignment horizontal="left" vertical="center"/>
      <protection/>
    </xf>
    <xf numFmtId="0" fontId="2" fillId="0" borderId="38" xfId="73" applyFont="1" applyBorder="1" applyAlignment="1">
      <alignment horizontal="left" vertical="center"/>
      <protection/>
    </xf>
    <xf numFmtId="3" fontId="2" fillId="0" borderId="36" xfId="73" applyNumberFormat="1" applyFont="1" applyBorder="1" applyAlignment="1">
      <alignment vertical="center"/>
      <protection/>
    </xf>
    <xf numFmtId="3" fontId="2" fillId="0" borderId="39" xfId="73" applyNumberFormat="1" applyFont="1" applyBorder="1" applyAlignment="1">
      <alignment vertical="center"/>
      <protection/>
    </xf>
    <xf numFmtId="0" fontId="2" fillId="0" borderId="40" xfId="73" applyFont="1" applyBorder="1" applyAlignment="1">
      <alignment horizontal="left" vertical="center"/>
      <protection/>
    </xf>
    <xf numFmtId="181" fontId="2" fillId="0" borderId="41" xfId="73" applyNumberFormat="1" applyFont="1" applyBorder="1" applyAlignment="1">
      <alignment horizontal="right" vertical="center"/>
      <protection/>
    </xf>
    <xf numFmtId="0" fontId="2" fillId="0" borderId="42" xfId="73" applyFont="1" applyBorder="1" applyAlignment="1">
      <alignment horizontal="left" vertical="center"/>
      <protection/>
    </xf>
    <xf numFmtId="181" fontId="2" fillId="0" borderId="43" xfId="73" applyNumberFormat="1" applyFont="1" applyBorder="1" applyAlignment="1">
      <alignment horizontal="right" vertical="center"/>
      <protection/>
    </xf>
    <xf numFmtId="0" fontId="2" fillId="0" borderId="44" xfId="73" applyFont="1" applyBorder="1" applyAlignment="1">
      <alignment horizontal="left" vertical="center"/>
      <protection/>
    </xf>
    <xf numFmtId="0" fontId="2" fillId="0" borderId="30" xfId="73" applyFont="1" applyBorder="1" applyAlignment="1">
      <alignment horizontal="right" vertical="center"/>
      <protection/>
    </xf>
    <xf numFmtId="0" fontId="2" fillId="0" borderId="45" xfId="73" applyFont="1" applyBorder="1" applyAlignment="1">
      <alignment horizontal="left" vertical="center"/>
      <protection/>
    </xf>
    <xf numFmtId="0" fontId="2" fillId="0" borderId="43" xfId="73" applyFont="1" applyBorder="1" applyAlignment="1">
      <alignment horizontal="left" vertical="center"/>
      <protection/>
    </xf>
    <xf numFmtId="0" fontId="2" fillId="0" borderId="41" xfId="73" applyFont="1" applyBorder="1" applyAlignment="1">
      <alignment horizontal="right" vertical="center"/>
      <protection/>
    </xf>
    <xf numFmtId="0" fontId="2" fillId="0" borderId="39" xfId="73" applyFont="1" applyBorder="1" applyAlignment="1">
      <alignment horizontal="left" vertical="center"/>
      <protection/>
    </xf>
    <xf numFmtId="0" fontId="4" fillId="0" borderId="46" xfId="73" applyFont="1" applyBorder="1" applyAlignment="1">
      <alignment horizontal="center" vertical="center"/>
      <protection/>
    </xf>
    <xf numFmtId="0" fontId="2" fillId="0" borderId="47" xfId="73" applyFont="1" applyBorder="1" applyAlignment="1">
      <alignment horizontal="left" vertical="center"/>
      <protection/>
    </xf>
    <xf numFmtId="0" fontId="2" fillId="0" borderId="48" xfId="73" applyFont="1" applyBorder="1" applyAlignment="1">
      <alignment horizontal="left" vertical="center"/>
      <protection/>
    </xf>
    <xf numFmtId="184" fontId="2" fillId="0" borderId="49" xfId="73" applyNumberFormat="1" applyFont="1" applyBorder="1" applyAlignment="1">
      <alignment horizontal="right" vertical="center"/>
      <protection/>
    </xf>
    <xf numFmtId="0" fontId="52" fillId="0" borderId="0" xfId="73" applyFont="1">
      <alignment/>
      <protection/>
    </xf>
    <xf numFmtId="0" fontId="53" fillId="0" borderId="0" xfId="73" applyFont="1">
      <alignment/>
      <protection/>
    </xf>
    <xf numFmtId="49" fontId="53" fillId="0" borderId="0" xfId="73" applyNumberFormat="1" applyFont="1">
      <alignment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85" fontId="2" fillId="0" borderId="0" xfId="0" applyNumberFormat="1" applyFont="1" applyAlignment="1" applyProtection="1">
      <alignment/>
      <protection/>
    </xf>
    <xf numFmtId="186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 vertical="top"/>
      <protection/>
    </xf>
    <xf numFmtId="49" fontId="2" fillId="0" borderId="0" xfId="0" applyNumberFormat="1" applyFon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186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4" fontId="2" fillId="0" borderId="0" xfId="0" applyNumberFormat="1" applyFont="1" applyAlignment="1" applyProtection="1">
      <alignment vertical="top"/>
      <protection/>
    </xf>
    <xf numFmtId="185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left" vertical="top"/>
      <protection/>
    </xf>
    <xf numFmtId="183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/>
    </xf>
    <xf numFmtId="0" fontId="54" fillId="0" borderId="53" xfId="0" applyFont="1" applyBorder="1" applyAlignment="1" applyProtection="1">
      <alignment horizontal="center"/>
      <protection locked="0"/>
    </xf>
    <xf numFmtId="0" fontId="54" fillId="0" borderId="50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left" vertical="top"/>
      <protection/>
    </xf>
    <xf numFmtId="0" fontId="54" fillId="0" borderId="54" xfId="0" applyFont="1" applyBorder="1" applyAlignment="1" applyProtection="1">
      <alignment horizontal="center"/>
      <protection locked="0"/>
    </xf>
    <xf numFmtId="0" fontId="54" fillId="0" borderId="52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186" fontId="2" fillId="0" borderId="52" xfId="0" applyNumberFormat="1" applyFont="1" applyBorder="1" applyAlignment="1" applyProtection="1">
      <alignment/>
      <protection/>
    </xf>
    <xf numFmtId="0" fontId="2" fillId="0" borderId="52" xfId="0" applyFont="1" applyBorder="1" applyAlignment="1" applyProtection="1">
      <alignment horizontal="left" vertical="top"/>
      <protection/>
    </xf>
    <xf numFmtId="49" fontId="52" fillId="0" borderId="0" xfId="73" applyNumberFormat="1" applyFont="1">
      <alignment/>
      <protection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right" wrapText="1"/>
    </xf>
    <xf numFmtId="187" fontId="52" fillId="0" borderId="0" xfId="0" applyNumberFormat="1" applyFont="1" applyAlignment="1">
      <alignment horizontal="right" wrapText="1"/>
    </xf>
    <xf numFmtId="4" fontId="52" fillId="0" borderId="0" xfId="0" applyNumberFormat="1" applyFont="1" applyAlignment="1">
      <alignment horizontal="right" wrapText="1"/>
    </xf>
    <xf numFmtId="186" fontId="52" fillId="0" borderId="0" xfId="0" applyNumberFormat="1" applyFont="1" applyAlignment="1">
      <alignment horizontal="right" wrapText="1"/>
    </xf>
    <xf numFmtId="183" fontId="52" fillId="0" borderId="0" xfId="0" applyNumberFormat="1" applyFont="1" applyAlignment="1">
      <alignment horizontal="right" wrapText="1"/>
    </xf>
    <xf numFmtId="49" fontId="2" fillId="0" borderId="50" xfId="0" applyNumberFormat="1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right"/>
      <protection/>
    </xf>
    <xf numFmtId="49" fontId="2" fillId="0" borderId="52" xfId="0" applyNumberFormat="1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/>
      <protection/>
    </xf>
    <xf numFmtId="0" fontId="2" fillId="0" borderId="52" xfId="0" applyFont="1" applyBorder="1" applyAlignment="1" applyProtection="1">
      <alignment horizontal="right"/>
      <protection/>
    </xf>
    <xf numFmtId="4" fontId="2" fillId="0" borderId="26" xfId="73" applyNumberFormat="1" applyFont="1" applyBorder="1" applyAlignment="1">
      <alignment horizontal="right" vertical="center"/>
      <protection/>
    </xf>
    <xf numFmtId="4" fontId="2" fillId="0" borderId="55" xfId="73" applyNumberFormat="1" applyFont="1" applyBorder="1" applyAlignment="1">
      <alignment horizontal="right" vertical="center"/>
      <protection/>
    </xf>
    <xf numFmtId="4" fontId="2" fillId="0" borderId="9" xfId="73" applyNumberFormat="1" applyFont="1" applyBorder="1" applyAlignment="1">
      <alignment horizontal="right" vertical="center"/>
      <protection/>
    </xf>
    <xf numFmtId="4" fontId="2" fillId="0" borderId="56" xfId="73" applyNumberFormat="1" applyFont="1" applyBorder="1" applyAlignment="1">
      <alignment horizontal="right" vertical="center"/>
      <protection/>
    </xf>
    <xf numFmtId="4" fontId="2" fillId="0" borderId="57" xfId="73" applyNumberFormat="1" applyFont="1" applyBorder="1" applyAlignment="1">
      <alignment horizontal="right" vertical="center"/>
      <protection/>
    </xf>
    <xf numFmtId="4" fontId="2" fillId="0" borderId="29" xfId="73" applyNumberFormat="1" applyFont="1" applyBorder="1" applyAlignment="1">
      <alignment horizontal="right" vertical="center"/>
      <protection/>
    </xf>
    <xf numFmtId="4" fontId="2" fillId="0" borderId="44" xfId="73" applyNumberFormat="1" applyFont="1" applyBorder="1" applyAlignment="1">
      <alignment horizontal="right" vertical="center"/>
      <protection/>
    </xf>
    <xf numFmtId="4" fontId="2" fillId="0" borderId="58" xfId="73" applyNumberFormat="1" applyFont="1" applyBorder="1" applyAlignment="1">
      <alignment horizontal="right" vertical="center"/>
      <protection/>
    </xf>
    <xf numFmtId="4" fontId="2" fillId="0" borderId="43" xfId="73" applyNumberFormat="1" applyFont="1" applyBorder="1" applyAlignment="1">
      <alignment horizontal="right" vertical="center"/>
      <protection/>
    </xf>
    <xf numFmtId="49" fontId="4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 horizontal="right" vertical="top" wrapText="1"/>
      <protection/>
    </xf>
    <xf numFmtId="4" fontId="4" fillId="0" borderId="0" xfId="0" applyNumberFormat="1" applyFont="1" applyAlignment="1" applyProtection="1">
      <alignment vertical="top"/>
      <protection/>
    </xf>
    <xf numFmtId="185" fontId="4" fillId="0" borderId="0" xfId="0" applyNumberFormat="1" applyFont="1" applyAlignment="1" applyProtection="1">
      <alignment vertical="top"/>
      <protection/>
    </xf>
    <xf numFmtId="186" fontId="4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/>
      <protection/>
    </xf>
    <xf numFmtId="49" fontId="2" fillId="0" borderId="17" xfId="73" applyNumberFormat="1" applyFont="1" applyBorder="1" applyAlignment="1">
      <alignment horizontal="left" vertical="center"/>
      <protection/>
    </xf>
    <xf numFmtId="0" fontId="2" fillId="0" borderId="13" xfId="73" applyFont="1" applyBorder="1" applyAlignment="1">
      <alignment horizontal="left" vertical="center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center"/>
      <protection/>
    </xf>
    <xf numFmtId="0" fontId="2" fillId="0" borderId="60" xfId="73" applyFont="1" applyBorder="1" applyAlignment="1">
      <alignment horizontal="center" vertical="center"/>
      <protection/>
    </xf>
    <xf numFmtId="0" fontId="2" fillId="0" borderId="24" xfId="73" applyFont="1" applyBorder="1" applyAlignment="1">
      <alignment horizontal="center" vertical="center"/>
      <protection/>
    </xf>
    <xf numFmtId="0" fontId="2" fillId="0" borderId="61" xfId="73" applyFont="1" applyBorder="1" applyAlignment="1">
      <alignment horizontal="center" vertical="center"/>
      <protection/>
    </xf>
  </cellXfs>
  <cellStyles count="8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Kontrolná bunka" xfId="62"/>
    <cellStyle name="Currency" xfId="63"/>
    <cellStyle name="Currency [0]" xfId="64"/>
    <cellStyle name="Nadpis 1" xfId="65"/>
    <cellStyle name="Nadpis 2" xfId="66"/>
    <cellStyle name="Nadpis 3" xfId="67"/>
    <cellStyle name="Nadpis 4" xfId="68"/>
    <cellStyle name="Název" xfId="69"/>
    <cellStyle name="Názov" xfId="70"/>
    <cellStyle name="Neutrálna" xfId="71"/>
    <cellStyle name="normálne_fakturuj99" xfId="72"/>
    <cellStyle name="normálne_KLs" xfId="73"/>
    <cellStyle name="Percent" xfId="74"/>
    <cellStyle name="Followed Hyperlink" xfId="75"/>
    <cellStyle name="Poznámka" xfId="76"/>
    <cellStyle name="Prepojená bunka" xfId="77"/>
    <cellStyle name="Spolu" xfId="78"/>
    <cellStyle name="TEXT 1" xfId="79"/>
    <cellStyle name="Text upozornění" xfId="80"/>
    <cellStyle name="Text upozornenia" xfId="81"/>
    <cellStyle name="TEXT1" xfId="82"/>
    <cellStyle name="Vstup" xfId="83"/>
    <cellStyle name="Výpočet" xfId="84"/>
    <cellStyle name="Výstup" xfId="85"/>
    <cellStyle name="Vysvetľujúci text" xfId="86"/>
    <cellStyle name="Zlá" xfId="87"/>
    <cellStyle name="Zvýraznenie1" xfId="88"/>
    <cellStyle name="Zvýraznenie2" xfId="89"/>
    <cellStyle name="Zvýraznenie3" xfId="90"/>
    <cellStyle name="Zvýraznenie4" xfId="91"/>
    <cellStyle name="Zvýraznenie5" xfId="92"/>
    <cellStyle name="Zvýraznenie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tabSelected="1" zoomScalePageLayoutView="0" workbookViewId="0" topLeftCell="A1">
      <selection activeCell="K4" sqref="K4"/>
    </sheetView>
  </sheetViews>
  <sheetFormatPr defaultColWidth="9.140625" defaultRowHeight="12.75"/>
  <cols>
    <col min="1" max="1" width="0.71875" style="1" customWidth="1"/>
    <col min="2" max="2" width="3.7109375" style="1" customWidth="1"/>
    <col min="3" max="3" width="6.8515625" style="1" customWidth="1"/>
    <col min="4" max="6" width="14.00390625" style="1" customWidth="1"/>
    <col min="7" max="7" width="3.8515625" style="1" customWidth="1"/>
    <col min="8" max="8" width="22.7109375" style="1" customWidth="1"/>
    <col min="9" max="9" width="14.00390625" style="1" customWidth="1"/>
    <col min="10" max="10" width="4.28125" style="1" customWidth="1"/>
    <col min="11" max="11" width="19.7109375" style="1" customWidth="1"/>
    <col min="12" max="12" width="9.7109375" style="1" customWidth="1"/>
    <col min="13" max="13" width="14.00390625" style="1" customWidth="1"/>
    <col min="14" max="14" width="0.71875" style="1" customWidth="1"/>
    <col min="15" max="15" width="1.421875" style="1" customWidth="1"/>
    <col min="16" max="23" width="9.140625" style="1" customWidth="1"/>
    <col min="24" max="25" width="5.7109375" style="1" customWidth="1"/>
    <col min="26" max="26" width="6.57421875" style="1" customWidth="1"/>
    <col min="27" max="27" width="21.42187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2:30" ht="28.5" customHeight="1">
      <c r="B1" s="2"/>
      <c r="C1" s="2"/>
      <c r="D1" s="2"/>
      <c r="E1" s="2"/>
      <c r="F1" s="2"/>
      <c r="G1" s="2"/>
      <c r="H1" s="3" t="s">
        <v>309</v>
      </c>
      <c r="I1" s="2"/>
      <c r="J1" s="2"/>
      <c r="K1" s="2"/>
      <c r="L1" s="2"/>
      <c r="M1" s="2"/>
      <c r="Z1" s="68" t="s">
        <v>2</v>
      </c>
      <c r="AA1" s="68" t="s">
        <v>3</v>
      </c>
      <c r="AB1" s="68" t="s">
        <v>4</v>
      </c>
      <c r="AC1" s="68" t="s">
        <v>5</v>
      </c>
      <c r="AD1" s="68" t="s">
        <v>6</v>
      </c>
    </row>
    <row r="2" spans="2:30" ht="18" customHeight="1">
      <c r="B2" s="4" t="s">
        <v>113</v>
      </c>
      <c r="C2" s="5"/>
      <c r="D2" s="5"/>
      <c r="E2" s="5"/>
      <c r="F2" s="5"/>
      <c r="G2" s="6" t="s">
        <v>66</v>
      </c>
      <c r="H2" s="5" t="s">
        <v>114</v>
      </c>
      <c r="I2" s="5"/>
      <c r="J2" s="6" t="s">
        <v>67</v>
      </c>
      <c r="K2" s="5"/>
      <c r="L2" s="5"/>
      <c r="M2" s="49"/>
      <c r="Z2" s="68" t="s">
        <v>9</v>
      </c>
      <c r="AA2" s="69" t="s">
        <v>68</v>
      </c>
      <c r="AB2" s="69" t="s">
        <v>11</v>
      </c>
      <c r="AC2" s="69"/>
      <c r="AD2" s="70"/>
    </row>
    <row r="3" spans="2:30" ht="18" customHeight="1">
      <c r="B3" s="7" t="s">
        <v>0</v>
      </c>
      <c r="C3" s="8"/>
      <c r="D3" s="8"/>
      <c r="E3" s="8"/>
      <c r="F3" s="8"/>
      <c r="G3" s="9" t="s">
        <v>115</v>
      </c>
      <c r="H3" s="8"/>
      <c r="I3" s="8"/>
      <c r="J3" s="9" t="s">
        <v>69</v>
      </c>
      <c r="K3" s="8"/>
      <c r="L3" s="8"/>
      <c r="M3" s="50"/>
      <c r="Z3" s="68" t="s">
        <v>13</v>
      </c>
      <c r="AA3" s="69" t="s">
        <v>70</v>
      </c>
      <c r="AB3" s="69" t="s">
        <v>11</v>
      </c>
      <c r="AC3" s="69" t="s">
        <v>15</v>
      </c>
      <c r="AD3" s="70" t="s">
        <v>16</v>
      </c>
    </row>
    <row r="4" spans="2:30" ht="18" customHeight="1">
      <c r="B4" s="10" t="s">
        <v>0</v>
      </c>
      <c r="C4" s="11"/>
      <c r="D4" s="11"/>
      <c r="E4" s="11"/>
      <c r="F4" s="11"/>
      <c r="G4" s="12"/>
      <c r="H4" s="11"/>
      <c r="I4" s="11"/>
      <c r="J4" s="12" t="s">
        <v>71</v>
      </c>
      <c r="K4" s="136"/>
      <c r="L4" s="11" t="s">
        <v>72</v>
      </c>
      <c r="M4" s="51"/>
      <c r="Z4" s="68" t="s">
        <v>17</v>
      </c>
      <c r="AA4" s="69" t="s">
        <v>73</v>
      </c>
      <c r="AB4" s="69" t="s">
        <v>11</v>
      </c>
      <c r="AC4" s="69"/>
      <c r="AD4" s="70"/>
    </row>
    <row r="5" spans="2:30" ht="18" customHeight="1">
      <c r="B5" s="4" t="s">
        <v>74</v>
      </c>
      <c r="C5" s="5"/>
      <c r="D5" s="137" t="s">
        <v>292</v>
      </c>
      <c r="E5" s="5"/>
      <c r="F5" s="5"/>
      <c r="G5" s="13" t="s">
        <v>116</v>
      </c>
      <c r="H5" s="5"/>
      <c r="I5" s="5"/>
      <c r="J5" s="5" t="s">
        <v>75</v>
      </c>
      <c r="K5" s="5"/>
      <c r="L5" s="5" t="s">
        <v>76</v>
      </c>
      <c r="M5" s="49"/>
      <c r="Z5" s="68" t="s">
        <v>19</v>
      </c>
      <c r="AA5" s="69" t="s">
        <v>70</v>
      </c>
      <c r="AB5" s="69" t="s">
        <v>11</v>
      </c>
      <c r="AC5" s="69" t="s">
        <v>15</v>
      </c>
      <c r="AD5" s="70" t="s">
        <v>16</v>
      </c>
    </row>
    <row r="6" spans="2:13" ht="18" customHeight="1">
      <c r="B6" s="7" t="s">
        <v>77</v>
      </c>
      <c r="C6" s="8"/>
      <c r="D6" s="8"/>
      <c r="E6" s="8"/>
      <c r="F6" s="8"/>
      <c r="G6" s="14"/>
      <c r="H6" s="8"/>
      <c r="I6" s="8"/>
      <c r="J6" s="8" t="s">
        <v>75</v>
      </c>
      <c r="K6" s="8"/>
      <c r="L6" s="8" t="s">
        <v>76</v>
      </c>
      <c r="M6" s="50"/>
    </row>
    <row r="7" spans="2:13" ht="18" customHeight="1">
      <c r="B7" s="10" t="s">
        <v>78</v>
      </c>
      <c r="C7" s="11"/>
      <c r="D7" s="11" t="s">
        <v>117</v>
      </c>
      <c r="E7" s="11"/>
      <c r="F7" s="11"/>
      <c r="G7" s="15" t="s">
        <v>116</v>
      </c>
      <c r="H7" s="11"/>
      <c r="I7" s="11"/>
      <c r="J7" s="11" t="s">
        <v>75</v>
      </c>
      <c r="K7" s="11"/>
      <c r="L7" s="11" t="s">
        <v>76</v>
      </c>
      <c r="M7" s="51"/>
    </row>
    <row r="8" spans="2:13" ht="18" customHeight="1">
      <c r="B8" s="16"/>
      <c r="C8" s="17"/>
      <c r="D8" s="18"/>
      <c r="E8" s="19"/>
      <c r="F8" s="20">
        <f>IF(B8&lt;&gt;0,ROUND($M$26/B8,0),0)</f>
        <v>0</v>
      </c>
      <c r="G8" s="13"/>
      <c r="H8" s="17"/>
      <c r="I8" s="20">
        <f>IF(G8&lt;&gt;0,ROUND($M$26/G8,0),0)</f>
        <v>0</v>
      </c>
      <c r="J8" s="6"/>
      <c r="K8" s="17"/>
      <c r="L8" s="19"/>
      <c r="M8" s="52">
        <f>IF(J8&lt;&gt;0,ROUND($M$26/J8,0),0)</f>
        <v>0</v>
      </c>
    </row>
    <row r="9" spans="2:13" ht="18" customHeight="1">
      <c r="B9" s="21"/>
      <c r="C9" s="22"/>
      <c r="D9" s="23"/>
      <c r="E9" s="24"/>
      <c r="F9" s="25">
        <f>IF(B9&lt;&gt;0,ROUND($M$26/B9,0),0)</f>
        <v>0</v>
      </c>
      <c r="G9" s="26"/>
      <c r="H9" s="22"/>
      <c r="I9" s="25">
        <f>IF(G9&lt;&gt;0,ROUND($M$26/G9,0),0)</f>
        <v>0</v>
      </c>
      <c r="J9" s="26"/>
      <c r="K9" s="22"/>
      <c r="L9" s="24"/>
      <c r="M9" s="53">
        <f>IF(J9&lt;&gt;0,ROUND($M$26/J9,0),0)</f>
        <v>0</v>
      </c>
    </row>
    <row r="10" spans="2:13" ht="18" customHeight="1">
      <c r="B10" s="27" t="s">
        <v>79</v>
      </c>
      <c r="C10" s="28" t="s">
        <v>80</v>
      </c>
      <c r="D10" s="29" t="s">
        <v>28</v>
      </c>
      <c r="E10" s="29" t="s">
        <v>81</v>
      </c>
      <c r="F10" s="30" t="s">
        <v>82</v>
      </c>
      <c r="G10" s="27" t="s">
        <v>83</v>
      </c>
      <c r="H10" s="142" t="s">
        <v>84</v>
      </c>
      <c r="I10" s="142"/>
      <c r="J10" s="27" t="s">
        <v>85</v>
      </c>
      <c r="K10" s="142" t="s">
        <v>86</v>
      </c>
      <c r="L10" s="142"/>
      <c r="M10" s="142"/>
    </row>
    <row r="11" spans="2:13" ht="18" customHeight="1">
      <c r="B11" s="31">
        <v>1</v>
      </c>
      <c r="C11" s="32" t="s">
        <v>87</v>
      </c>
      <c r="D11" s="119">
        <f>Prehlad!H63</f>
        <v>0</v>
      </c>
      <c r="E11" s="119">
        <f>Prehlad!I63</f>
        <v>0</v>
      </c>
      <c r="F11" s="120">
        <f>D11+E11</f>
        <v>0</v>
      </c>
      <c r="G11" s="31">
        <v>6</v>
      </c>
      <c r="H11" s="32" t="s">
        <v>118</v>
      </c>
      <c r="I11" s="120">
        <v>0</v>
      </c>
      <c r="J11" s="31">
        <v>11</v>
      </c>
      <c r="K11" s="54" t="s">
        <v>121</v>
      </c>
      <c r="L11" s="55">
        <v>0</v>
      </c>
      <c r="M11" s="120">
        <f>ROUND(((D11+E11+D12+E12+D13)*L11),2)</f>
        <v>0</v>
      </c>
    </row>
    <row r="12" spans="2:13" ht="18" customHeight="1">
      <c r="B12" s="33">
        <v>2</v>
      </c>
      <c r="C12" s="34" t="s">
        <v>88</v>
      </c>
      <c r="D12" s="121">
        <f>Prehlad!H80</f>
        <v>0</v>
      </c>
      <c r="E12" s="121">
        <f>Prehlad!I80</f>
        <v>0</v>
      </c>
      <c r="F12" s="120">
        <f>D12+E12</f>
        <v>0</v>
      </c>
      <c r="G12" s="33">
        <v>7</v>
      </c>
      <c r="H12" s="34" t="s">
        <v>119</v>
      </c>
      <c r="I12" s="122">
        <v>0</v>
      </c>
      <c r="J12" s="33">
        <v>12</v>
      </c>
      <c r="K12" s="56" t="s">
        <v>122</v>
      </c>
      <c r="L12" s="57">
        <v>0</v>
      </c>
      <c r="M12" s="122">
        <f>ROUND(((D11+E11+D12+E12+D13)*L12),2)</f>
        <v>0</v>
      </c>
    </row>
    <row r="13" spans="2:13" ht="18" customHeight="1">
      <c r="B13" s="33">
        <v>3</v>
      </c>
      <c r="C13" s="34" t="s">
        <v>89</v>
      </c>
      <c r="D13" s="121"/>
      <c r="E13" s="121"/>
      <c r="F13" s="120">
        <f>D13+E13</f>
        <v>0</v>
      </c>
      <c r="G13" s="33">
        <v>8</v>
      </c>
      <c r="H13" s="34" t="s">
        <v>120</v>
      </c>
      <c r="I13" s="122">
        <v>0</v>
      </c>
      <c r="J13" s="33">
        <v>13</v>
      </c>
      <c r="K13" s="56" t="s">
        <v>123</v>
      </c>
      <c r="L13" s="57">
        <v>0</v>
      </c>
      <c r="M13" s="122">
        <f>ROUND(((D11+E11+D12+E12+D13)*L13),2)</f>
        <v>0</v>
      </c>
    </row>
    <row r="14" spans="2:13" ht="18" customHeight="1">
      <c r="B14" s="33">
        <v>4</v>
      </c>
      <c r="C14" s="34" t="s">
        <v>90</v>
      </c>
      <c r="D14" s="121"/>
      <c r="E14" s="121"/>
      <c r="F14" s="123">
        <f>D14+E14</f>
        <v>0</v>
      </c>
      <c r="G14" s="33">
        <v>9</v>
      </c>
      <c r="H14" s="34" t="s">
        <v>0</v>
      </c>
      <c r="I14" s="122">
        <v>0</v>
      </c>
      <c r="J14" s="33">
        <v>14</v>
      </c>
      <c r="K14" s="56" t="s">
        <v>0</v>
      </c>
      <c r="L14" s="57">
        <v>0</v>
      </c>
      <c r="M14" s="122">
        <f>ROUND(((D11+E11+D12+E12+D13+E13)*L14),2)</f>
        <v>0</v>
      </c>
    </row>
    <row r="15" spans="2:13" ht="18" customHeight="1">
      <c r="B15" s="35">
        <v>5</v>
      </c>
      <c r="C15" s="36" t="s">
        <v>91</v>
      </c>
      <c r="D15" s="124">
        <f>SUM(D11:D14)</f>
        <v>0</v>
      </c>
      <c r="E15" s="125">
        <f>SUM(E11:E14)</f>
        <v>0</v>
      </c>
      <c r="F15" s="126">
        <f>SUM(F11:F14)</f>
        <v>0</v>
      </c>
      <c r="G15" s="37">
        <v>10</v>
      </c>
      <c r="H15" s="38" t="s">
        <v>92</v>
      </c>
      <c r="I15" s="126">
        <f>SUM(I11:I14)</f>
        <v>0</v>
      </c>
      <c r="J15" s="35">
        <v>15</v>
      </c>
      <c r="K15" s="58"/>
      <c r="L15" s="59" t="s">
        <v>93</v>
      </c>
      <c r="M15" s="126">
        <f>SUM(M11:M14)</f>
        <v>0</v>
      </c>
    </row>
    <row r="16" spans="2:13" ht="18" customHeight="1">
      <c r="B16" s="141" t="s">
        <v>94</v>
      </c>
      <c r="C16" s="141"/>
      <c r="D16" s="141"/>
      <c r="E16" s="141"/>
      <c r="F16" s="39"/>
      <c r="G16" s="143" t="s">
        <v>95</v>
      </c>
      <c r="H16" s="143"/>
      <c r="I16" s="143"/>
      <c r="J16" s="27" t="s">
        <v>96</v>
      </c>
      <c r="K16" s="142" t="s">
        <v>97</v>
      </c>
      <c r="L16" s="142"/>
      <c r="M16" s="142"/>
    </row>
    <row r="17" spans="2:13" ht="18" customHeight="1">
      <c r="B17" s="40"/>
      <c r="C17" s="41" t="s">
        <v>98</v>
      </c>
      <c r="D17" s="41"/>
      <c r="E17" s="41" t="s">
        <v>99</v>
      </c>
      <c r="F17" s="42"/>
      <c r="G17" s="40"/>
      <c r="H17" s="43"/>
      <c r="I17" s="60"/>
      <c r="J17" s="33">
        <v>16</v>
      </c>
      <c r="K17" s="56" t="s">
        <v>100</v>
      </c>
      <c r="L17" s="61"/>
      <c r="M17" s="122">
        <v>0</v>
      </c>
    </row>
    <row r="18" spans="2:13" ht="18" customHeight="1">
      <c r="B18" s="44"/>
      <c r="C18" s="43" t="s">
        <v>101</v>
      </c>
      <c r="D18" s="43"/>
      <c r="E18" s="43"/>
      <c r="F18" s="45"/>
      <c r="G18" s="44"/>
      <c r="H18" s="43" t="s">
        <v>98</v>
      </c>
      <c r="I18" s="60"/>
      <c r="J18" s="33">
        <v>17</v>
      </c>
      <c r="K18" s="56" t="s">
        <v>124</v>
      </c>
      <c r="L18" s="61"/>
      <c r="M18" s="122">
        <v>0</v>
      </c>
    </row>
    <row r="19" spans="2:13" ht="18" customHeight="1">
      <c r="B19" s="44"/>
      <c r="C19" s="43"/>
      <c r="D19" s="43"/>
      <c r="E19" s="43"/>
      <c r="F19" s="45"/>
      <c r="G19" s="44"/>
      <c r="H19" s="46"/>
      <c r="I19" s="60"/>
      <c r="J19" s="33">
        <v>18</v>
      </c>
      <c r="K19" s="56" t="s">
        <v>125</v>
      </c>
      <c r="L19" s="61"/>
      <c r="M19" s="122">
        <v>0</v>
      </c>
    </row>
    <row r="20" spans="2:13" ht="18" customHeight="1">
      <c r="B20" s="44"/>
      <c r="C20" s="43"/>
      <c r="D20" s="43"/>
      <c r="E20" s="43"/>
      <c r="F20" s="45"/>
      <c r="G20" s="44"/>
      <c r="H20" s="41" t="s">
        <v>99</v>
      </c>
      <c r="I20" s="60"/>
      <c r="J20" s="33">
        <v>19</v>
      </c>
      <c r="K20" s="56" t="s">
        <v>0</v>
      </c>
      <c r="L20" s="61"/>
      <c r="M20" s="122">
        <v>0</v>
      </c>
    </row>
    <row r="21" spans="2:13" ht="18" customHeight="1">
      <c r="B21" s="40"/>
      <c r="C21" s="43"/>
      <c r="D21" s="43"/>
      <c r="E21" s="43"/>
      <c r="F21" s="43"/>
      <c r="G21" s="40"/>
      <c r="H21" s="43" t="s">
        <v>101</v>
      </c>
      <c r="I21" s="60"/>
      <c r="J21" s="35">
        <v>20</v>
      </c>
      <c r="K21" s="58"/>
      <c r="L21" s="59" t="s">
        <v>102</v>
      </c>
      <c r="M21" s="126">
        <f>SUM(M17:M20)</f>
        <v>0</v>
      </c>
    </row>
    <row r="22" spans="2:13" ht="18" customHeight="1">
      <c r="B22" s="141" t="s">
        <v>103</v>
      </c>
      <c r="C22" s="141"/>
      <c r="D22" s="141"/>
      <c r="E22" s="141"/>
      <c r="F22" s="39"/>
      <c r="G22" s="40"/>
      <c r="H22" s="43"/>
      <c r="I22" s="60"/>
      <c r="J22" s="27" t="s">
        <v>104</v>
      </c>
      <c r="K22" s="142" t="s">
        <v>105</v>
      </c>
      <c r="L22" s="142"/>
      <c r="M22" s="142"/>
    </row>
    <row r="23" spans="2:13" ht="18" customHeight="1">
      <c r="B23" s="40"/>
      <c r="C23" s="41" t="s">
        <v>98</v>
      </c>
      <c r="D23" s="41"/>
      <c r="E23" s="41" t="s">
        <v>99</v>
      </c>
      <c r="F23" s="42"/>
      <c r="G23" s="40"/>
      <c r="H23" s="43"/>
      <c r="I23" s="60"/>
      <c r="J23" s="31">
        <v>21</v>
      </c>
      <c r="K23" s="54"/>
      <c r="L23" s="62" t="s">
        <v>106</v>
      </c>
      <c r="M23" s="120">
        <f>ROUND(F15,2)+I15+M15+M21</f>
        <v>0</v>
      </c>
    </row>
    <row r="24" spans="2:13" ht="18" customHeight="1">
      <c r="B24" s="44"/>
      <c r="C24" s="43" t="s">
        <v>101</v>
      </c>
      <c r="D24" s="43"/>
      <c r="E24" s="43"/>
      <c r="F24" s="45"/>
      <c r="G24" s="40"/>
      <c r="H24" s="43"/>
      <c r="I24" s="60"/>
      <c r="J24" s="33">
        <v>22</v>
      </c>
      <c r="K24" s="56" t="s">
        <v>126</v>
      </c>
      <c r="L24" s="127">
        <f>M23-L25</f>
        <v>0</v>
      </c>
      <c r="M24" s="122">
        <f>ROUND((L24*20)/100,2)</f>
        <v>0</v>
      </c>
    </row>
    <row r="25" spans="2:13" ht="18" customHeight="1">
      <c r="B25" s="44"/>
      <c r="C25" s="43"/>
      <c r="D25" s="43"/>
      <c r="E25" s="43"/>
      <c r="F25" s="45"/>
      <c r="G25" s="40"/>
      <c r="H25" s="43"/>
      <c r="I25" s="60"/>
      <c r="J25" s="33">
        <v>23</v>
      </c>
      <c r="K25" s="56" t="s">
        <v>127</v>
      </c>
      <c r="L25" s="127">
        <f>SUMIF(Prehlad!O11:O9997,0,Prehlad!J11:J9997)</f>
        <v>0</v>
      </c>
      <c r="M25" s="122">
        <f>ROUND((L25*0)/100,1)</f>
        <v>0</v>
      </c>
    </row>
    <row r="26" spans="2:13" ht="18" customHeight="1">
      <c r="B26" s="44"/>
      <c r="C26" s="43"/>
      <c r="D26" s="43"/>
      <c r="E26" s="43"/>
      <c r="F26" s="45"/>
      <c r="G26" s="40"/>
      <c r="H26" s="43"/>
      <c r="I26" s="60"/>
      <c r="J26" s="35">
        <v>24</v>
      </c>
      <c r="K26" s="58"/>
      <c r="L26" s="59" t="s">
        <v>107</v>
      </c>
      <c r="M26" s="126">
        <f>M23+M24+M25</f>
        <v>0</v>
      </c>
    </row>
    <row r="27" spans="2:13" ht="16.5" customHeight="1">
      <c r="B27" s="47"/>
      <c r="C27" s="48"/>
      <c r="D27" s="48"/>
      <c r="E27" s="48"/>
      <c r="F27" s="48"/>
      <c r="G27" s="47"/>
      <c r="H27" s="48"/>
      <c r="I27" s="63"/>
      <c r="J27" s="64" t="s">
        <v>108</v>
      </c>
      <c r="K27" s="65" t="s">
        <v>128</v>
      </c>
      <c r="L27" s="66"/>
      <c r="M27" s="67">
        <v>0</v>
      </c>
    </row>
    <row r="28" ht="14.25" customHeight="1"/>
    <row r="29" ht="2.25" customHeight="1"/>
  </sheetData>
  <sheetProtection/>
  <mergeCells count="7">
    <mergeCell ref="B22:E22"/>
    <mergeCell ref="K22:M22"/>
    <mergeCell ref="H10:I10"/>
    <mergeCell ref="K10:M10"/>
    <mergeCell ref="B16:E16"/>
    <mergeCell ref="G16:I16"/>
    <mergeCell ref="K16:M16"/>
  </mergeCells>
  <printOptions horizontalCentered="1" verticalCentered="1"/>
  <pageMargins left="0.25" right="0.388888888888889" top="0.354166666666667" bottom="0.432638888888889" header="0.511805555555555" footer="0.511805555555555"/>
  <pageSetup firstPageNumber="0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3" sqref="F33"/>
    </sheetView>
  </sheetViews>
  <sheetFormatPr defaultColWidth="9.00390625" defaultRowHeight="12.75"/>
  <cols>
    <col min="1" max="1" width="45.8515625" style="71" customWidth="1"/>
    <col min="2" max="2" width="14.28125" style="72" customWidth="1"/>
    <col min="3" max="3" width="13.57421875" style="72" customWidth="1"/>
    <col min="4" max="4" width="11.57421875" style="72" customWidth="1"/>
    <col min="5" max="5" width="12.140625" style="73" customWidth="1"/>
    <col min="6" max="6" width="10.140625" style="74" customWidth="1"/>
    <col min="7" max="7" width="9.140625" style="74" customWidth="1"/>
    <col min="8" max="23" width="9.140625" style="71" customWidth="1"/>
    <col min="24" max="25" width="5.7109375" style="71" customWidth="1"/>
    <col min="26" max="26" width="6.57421875" style="71" customWidth="1"/>
    <col min="27" max="27" width="24.28125" style="71" customWidth="1"/>
    <col min="28" max="28" width="4.28125" style="71" customWidth="1"/>
    <col min="29" max="29" width="8.28125" style="71" customWidth="1"/>
    <col min="30" max="30" width="8.7109375" style="71" customWidth="1"/>
    <col min="31" max="37" width="9.140625" style="71" customWidth="1"/>
  </cols>
  <sheetData>
    <row r="1" spans="1:30" s="71" customFormat="1" ht="12.75">
      <c r="A1" s="135" t="s">
        <v>291</v>
      </c>
      <c r="B1" s="72"/>
      <c r="D1" s="72"/>
      <c r="E1" s="75" t="s">
        <v>109</v>
      </c>
      <c r="Z1" s="68" t="s">
        <v>2</v>
      </c>
      <c r="AA1" s="68" t="s">
        <v>3</v>
      </c>
      <c r="AB1" s="68" t="s">
        <v>4</v>
      </c>
      <c r="AC1" s="68" t="s">
        <v>5</v>
      </c>
      <c r="AD1" s="68" t="s">
        <v>6</v>
      </c>
    </row>
    <row r="2" spans="1:30" s="71" customFormat="1" ht="12.75">
      <c r="A2" s="75" t="s">
        <v>110</v>
      </c>
      <c r="B2" s="72"/>
      <c r="D2" s="72"/>
      <c r="E2" s="75" t="s">
        <v>111</v>
      </c>
      <c r="Z2" s="68" t="s">
        <v>9</v>
      </c>
      <c r="AA2" s="69" t="s">
        <v>62</v>
      </c>
      <c r="AB2" s="69" t="s">
        <v>11</v>
      </c>
      <c r="AC2" s="69"/>
      <c r="AD2" s="70"/>
    </row>
    <row r="3" spans="1:30" s="71" customFormat="1" ht="12.75">
      <c r="A3" s="75" t="s">
        <v>12</v>
      </c>
      <c r="B3" s="72"/>
      <c r="D3" s="72"/>
      <c r="E3" s="135" t="s">
        <v>310</v>
      </c>
      <c r="Z3" s="68" t="s">
        <v>13</v>
      </c>
      <c r="AA3" s="69" t="s">
        <v>63</v>
      </c>
      <c r="AB3" s="69" t="s">
        <v>11</v>
      </c>
      <c r="AC3" s="69" t="s">
        <v>15</v>
      </c>
      <c r="AD3" s="70" t="s">
        <v>16</v>
      </c>
    </row>
    <row r="4" spans="26:30" s="71" customFormat="1" ht="12.75">
      <c r="Z4" s="68" t="s">
        <v>17</v>
      </c>
      <c r="AA4" s="69" t="s">
        <v>64</v>
      </c>
      <c r="AB4" s="69" t="s">
        <v>11</v>
      </c>
      <c r="AC4" s="69"/>
      <c r="AD4" s="70"/>
    </row>
    <row r="5" spans="1:30" s="71" customFormat="1" ht="12.75">
      <c r="A5" s="75" t="s">
        <v>112</v>
      </c>
      <c r="Z5" s="68" t="s">
        <v>19</v>
      </c>
      <c r="AA5" s="69" t="s">
        <v>63</v>
      </c>
      <c r="AB5" s="69" t="s">
        <v>11</v>
      </c>
      <c r="AC5" s="69" t="s">
        <v>15</v>
      </c>
      <c r="AD5" s="70" t="s">
        <v>16</v>
      </c>
    </row>
    <row r="6" s="71" customFormat="1" ht="12.75">
      <c r="A6" s="75"/>
    </row>
    <row r="7" s="71" customFormat="1" ht="12.75">
      <c r="A7" s="75"/>
    </row>
    <row r="8" spans="2:7" ht="13.5">
      <c r="B8" s="76" t="str">
        <f>CONCATENATE(AA2," ",AB2," ",AC2," ",AD2)</f>
        <v>Rekapitulácia rozpočtu v EUR  </v>
      </c>
      <c r="G8" s="71"/>
    </row>
    <row r="9" spans="1:7" ht="13.5">
      <c r="A9" s="77" t="s">
        <v>65</v>
      </c>
      <c r="B9" s="77" t="s">
        <v>28</v>
      </c>
      <c r="C9" s="77" t="s">
        <v>29</v>
      </c>
      <c r="D9" s="77" t="s">
        <v>30</v>
      </c>
      <c r="E9" s="78" t="s">
        <v>31</v>
      </c>
      <c r="F9" s="78" t="s">
        <v>32</v>
      </c>
      <c r="G9" s="78" t="s">
        <v>37</v>
      </c>
    </row>
    <row r="10" spans="1:7" ht="13.5">
      <c r="A10" s="79"/>
      <c r="B10" s="79"/>
      <c r="C10" s="79" t="s">
        <v>51</v>
      </c>
      <c r="D10" s="79"/>
      <c r="E10" s="79" t="s">
        <v>30</v>
      </c>
      <c r="F10" s="79" t="s">
        <v>30</v>
      </c>
      <c r="G10" s="79" t="s">
        <v>30</v>
      </c>
    </row>
    <row r="12" spans="1:6" ht="13.5">
      <c r="A12" s="71" t="s">
        <v>134</v>
      </c>
      <c r="B12" s="72">
        <f>Prehlad!H27</f>
        <v>0</v>
      </c>
      <c r="C12" s="72">
        <f>Prehlad!I27</f>
        <v>0</v>
      </c>
      <c r="D12" s="72">
        <f>Prehlad!J27</f>
        <v>0</v>
      </c>
      <c r="E12" s="73">
        <f>Prehlad!L27</f>
        <v>0</v>
      </c>
      <c r="F12" s="74">
        <f>Prehlad!N27</f>
        <v>0</v>
      </c>
    </row>
    <row r="13" spans="1:6" ht="13.5">
      <c r="A13" s="71" t="s">
        <v>190</v>
      </c>
      <c r="B13" s="72">
        <f>Prehlad!H37</f>
        <v>0</v>
      </c>
      <c r="C13" s="72">
        <f>Prehlad!I37</f>
        <v>0</v>
      </c>
      <c r="D13" s="72">
        <f>Prehlad!J37</f>
        <v>0</v>
      </c>
      <c r="E13" s="73">
        <f>Prehlad!L37</f>
        <v>0</v>
      </c>
      <c r="F13" s="74">
        <f>Prehlad!N37</f>
        <v>0</v>
      </c>
    </row>
    <row r="14" spans="1:6" ht="13.5">
      <c r="A14" s="71" t="s">
        <v>215</v>
      </c>
      <c r="B14" s="72">
        <f>Prehlad!H41</f>
        <v>0</v>
      </c>
      <c r="C14" s="72">
        <f>Prehlad!I41</f>
        <v>0</v>
      </c>
      <c r="D14" s="72">
        <f>Prehlad!J41</f>
        <v>0</v>
      </c>
      <c r="E14" s="73">
        <f>Prehlad!L41</f>
        <v>0</v>
      </c>
      <c r="F14" s="74">
        <f>Prehlad!N41</f>
        <v>0</v>
      </c>
    </row>
    <row r="15" spans="1:6" ht="13.5">
      <c r="A15" s="71" t="s">
        <v>222</v>
      </c>
      <c r="B15" s="72">
        <f>Prehlad!H52</f>
        <v>0</v>
      </c>
      <c r="C15" s="72">
        <f>Prehlad!I52</f>
        <v>0</v>
      </c>
      <c r="D15" s="72">
        <f>Prehlad!J52</f>
        <v>0</v>
      </c>
      <c r="E15" s="73">
        <f>Prehlad!L52</f>
        <v>0</v>
      </c>
      <c r="F15" s="74">
        <f>Prehlad!N52</f>
        <v>0</v>
      </c>
    </row>
    <row r="16" spans="1:6" ht="13.5">
      <c r="A16" s="71" t="s">
        <v>238</v>
      </c>
      <c r="B16" s="72">
        <f>Prehlad!H61</f>
        <v>0</v>
      </c>
      <c r="C16" s="72">
        <f>Prehlad!I61</f>
        <v>0</v>
      </c>
      <c r="D16" s="72">
        <f>Prehlad!J61</f>
        <v>0</v>
      </c>
      <c r="E16" s="73">
        <f>Prehlad!L61</f>
        <v>0</v>
      </c>
      <c r="F16" s="74">
        <f>Prehlad!N61</f>
        <v>0</v>
      </c>
    </row>
    <row r="17" spans="1:6" ht="13.5">
      <c r="A17" s="71" t="s">
        <v>258</v>
      </c>
      <c r="B17" s="72">
        <f>Prehlad!H63</f>
        <v>0</v>
      </c>
      <c r="C17" s="72">
        <f>Prehlad!I63</f>
        <v>0</v>
      </c>
      <c r="D17" s="72">
        <f>Prehlad!J63</f>
        <v>0</v>
      </c>
      <c r="E17" s="73">
        <f>Prehlad!L63</f>
        <v>0</v>
      </c>
      <c r="F17" s="74">
        <f>Prehlad!N63</f>
        <v>0</v>
      </c>
    </row>
    <row r="19" spans="1:6" ht="13.5">
      <c r="A19" s="71" t="s">
        <v>260</v>
      </c>
      <c r="B19" s="72">
        <f>Prehlad!H68</f>
        <v>0</v>
      </c>
      <c r="C19" s="72">
        <f>Prehlad!I68</f>
        <v>0</v>
      </c>
      <c r="D19" s="72">
        <f>Prehlad!J68</f>
        <v>0</v>
      </c>
      <c r="E19" s="73">
        <f>Prehlad!L68</f>
        <v>0</v>
      </c>
      <c r="F19" s="74">
        <f>Prehlad!N68</f>
        <v>0</v>
      </c>
    </row>
    <row r="20" spans="1:6" ht="13.5">
      <c r="A20" s="71" t="s">
        <v>267</v>
      </c>
      <c r="B20" s="72">
        <f>Prehlad!H73</f>
        <v>0</v>
      </c>
      <c r="C20" s="72">
        <f>Prehlad!I73</f>
        <v>0</v>
      </c>
      <c r="D20" s="72">
        <f>Prehlad!J73</f>
        <v>0</v>
      </c>
      <c r="E20" s="73">
        <f>Prehlad!L73</f>
        <v>0</v>
      </c>
      <c r="F20" s="74">
        <f>Prehlad!N73</f>
        <v>0</v>
      </c>
    </row>
    <row r="21" spans="1:6" ht="13.5">
      <c r="A21" s="71" t="s">
        <v>279</v>
      </c>
      <c r="B21" s="72">
        <f>Prehlad!H78</f>
        <v>0</v>
      </c>
      <c r="C21" s="72">
        <f>Prehlad!I78</f>
        <v>0</v>
      </c>
      <c r="D21" s="72">
        <f>Prehlad!J78</f>
        <v>0</v>
      </c>
      <c r="E21" s="73">
        <f>Prehlad!L78</f>
        <v>0</v>
      </c>
      <c r="F21" s="74">
        <f>Prehlad!N78</f>
        <v>0</v>
      </c>
    </row>
    <row r="22" spans="1:6" ht="13.5">
      <c r="A22" s="71" t="s">
        <v>289</v>
      </c>
      <c r="B22" s="72">
        <f>Prehlad!H80</f>
        <v>0</v>
      </c>
      <c r="C22" s="72">
        <f>Prehlad!I80</f>
        <v>0</v>
      </c>
      <c r="D22" s="72">
        <f>Prehlad!J80</f>
        <v>0</v>
      </c>
      <c r="E22" s="73">
        <f>Prehlad!L80</f>
        <v>0</v>
      </c>
      <c r="F22" s="74">
        <f>Prehlad!N80</f>
        <v>0</v>
      </c>
    </row>
    <row r="25" spans="1:6" ht="13.5">
      <c r="A25" s="71" t="s">
        <v>290</v>
      </c>
      <c r="B25" s="72">
        <f>Prehlad!H82</f>
        <v>0</v>
      </c>
      <c r="C25" s="72">
        <f>Prehlad!I82</f>
        <v>0</v>
      </c>
      <c r="D25" s="72">
        <f>Prehlad!J82</f>
        <v>0</v>
      </c>
      <c r="E25" s="73">
        <f>Prehlad!L82</f>
        <v>0</v>
      </c>
      <c r="F25" s="74">
        <f>Prehlad!N82</f>
        <v>0</v>
      </c>
    </row>
  </sheetData>
  <sheetProtection/>
  <printOptions horizontalCentered="1"/>
  <pageMargins left="0.393055555555556" right="0.354166666666667" top="0.629166666666667" bottom="0.590277777777778" header="0.511805555555555" footer="0.354166666666667"/>
  <pageSetup firstPageNumber="0" useFirstPageNumber="1" horizontalDpi="300" verticalDpi="300" orientation="landscape" paperSize="9"/>
  <headerFooter>
    <oddFooter>&amp;R&amp;"Arial Narrow,Bežné"&amp;8Strana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82"/>
  <sheetViews>
    <sheetView showGridLine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" sqref="D5"/>
    </sheetView>
  </sheetViews>
  <sheetFormatPr defaultColWidth="9.00390625" defaultRowHeight="12.75"/>
  <cols>
    <col min="1" max="1" width="6.7109375" style="80" customWidth="1"/>
    <col min="2" max="2" width="3.7109375" style="81" customWidth="1"/>
    <col min="3" max="3" width="13.00390625" style="82" customWidth="1"/>
    <col min="4" max="4" width="45.7109375" style="83" customWidth="1"/>
    <col min="5" max="5" width="11.28125" style="84" customWidth="1"/>
    <col min="6" max="6" width="5.8515625" style="85" customWidth="1"/>
    <col min="7" max="7" width="8.7109375" style="86" customWidth="1"/>
    <col min="8" max="10" width="9.7109375" style="86" customWidth="1"/>
    <col min="11" max="11" width="7.421875" style="87" customWidth="1"/>
    <col min="12" max="12" width="9.7109375" style="87" customWidth="1"/>
    <col min="13" max="13" width="7.140625" style="84" customWidth="1"/>
    <col min="14" max="14" width="7.00390625" style="84" customWidth="1"/>
    <col min="15" max="15" width="3.57421875" style="85" customWidth="1"/>
    <col min="16" max="16" width="12.7109375" style="85" customWidth="1"/>
    <col min="17" max="19" width="11.28125" style="84" customWidth="1"/>
    <col min="20" max="20" width="10.57421875" style="88" customWidth="1"/>
    <col min="21" max="21" width="10.28125" style="88" customWidth="1"/>
    <col min="22" max="22" width="5.7109375" style="88" customWidth="1"/>
    <col min="23" max="23" width="9.140625" style="84" customWidth="1"/>
    <col min="24" max="25" width="11.8515625" style="89" customWidth="1"/>
    <col min="26" max="26" width="7.57421875" style="82" customWidth="1"/>
    <col min="27" max="27" width="12.7109375" style="82" customWidth="1"/>
    <col min="28" max="28" width="4.28125" style="85" customWidth="1"/>
    <col min="29" max="30" width="2.7109375" style="85" customWidth="1"/>
    <col min="31" max="34" width="9.140625" style="90" customWidth="1"/>
    <col min="35" max="35" width="9.140625" style="71" customWidth="1"/>
    <col min="36" max="37" width="9.140625" style="71" hidden="1" customWidth="1"/>
    <col min="38" max="16384" width="9.00390625" style="91" customWidth="1"/>
  </cols>
  <sheetData>
    <row r="1" spans="1:32" s="71" customFormat="1" ht="12.75" customHeight="1">
      <c r="A1" s="135" t="s">
        <v>291</v>
      </c>
      <c r="G1" s="72"/>
      <c r="I1" s="75" t="s">
        <v>109</v>
      </c>
      <c r="J1" s="72"/>
      <c r="K1" s="73"/>
      <c r="Q1" s="74"/>
      <c r="R1" s="74"/>
      <c r="S1" s="74"/>
      <c r="X1" s="89"/>
      <c r="Y1" s="89"/>
      <c r="Z1" s="107" t="s">
        <v>2</v>
      </c>
      <c r="AA1" s="107" t="s">
        <v>3</v>
      </c>
      <c r="AB1" s="68" t="s">
        <v>4</v>
      </c>
      <c r="AC1" s="68" t="s">
        <v>5</v>
      </c>
      <c r="AD1" s="68" t="s">
        <v>6</v>
      </c>
      <c r="AE1" s="108" t="s">
        <v>7</v>
      </c>
      <c r="AF1" s="109" t="s">
        <v>8</v>
      </c>
    </row>
    <row r="2" spans="1:32" s="71" customFormat="1" ht="12.75">
      <c r="A2" s="75" t="s">
        <v>110</v>
      </c>
      <c r="G2" s="72"/>
      <c r="H2" s="92"/>
      <c r="I2" s="75" t="s">
        <v>111</v>
      </c>
      <c r="J2" s="72"/>
      <c r="K2" s="73"/>
      <c r="Q2" s="74"/>
      <c r="R2" s="74"/>
      <c r="S2" s="74"/>
      <c r="X2" s="89"/>
      <c r="Y2" s="89"/>
      <c r="Z2" s="107" t="s">
        <v>9</v>
      </c>
      <c r="AA2" s="70" t="s">
        <v>10</v>
      </c>
      <c r="AB2" s="69" t="s">
        <v>11</v>
      </c>
      <c r="AC2" s="69"/>
      <c r="AD2" s="70"/>
      <c r="AE2" s="108">
        <v>1</v>
      </c>
      <c r="AF2" s="110">
        <v>123.5</v>
      </c>
    </row>
    <row r="3" spans="1:32" s="71" customFormat="1" ht="12.75">
      <c r="A3" s="75" t="s">
        <v>12</v>
      </c>
      <c r="G3" s="72"/>
      <c r="I3" s="135" t="s">
        <v>311</v>
      </c>
      <c r="J3" s="72"/>
      <c r="K3" s="73"/>
      <c r="Q3" s="74"/>
      <c r="R3" s="74"/>
      <c r="S3" s="74"/>
      <c r="X3" s="89"/>
      <c r="Y3" s="89"/>
      <c r="Z3" s="107" t="s">
        <v>13</v>
      </c>
      <c r="AA3" s="70" t="s">
        <v>14</v>
      </c>
      <c r="AB3" s="69" t="s">
        <v>11</v>
      </c>
      <c r="AC3" s="69" t="s">
        <v>15</v>
      </c>
      <c r="AD3" s="70" t="s">
        <v>16</v>
      </c>
      <c r="AE3" s="108">
        <v>2</v>
      </c>
      <c r="AF3" s="111">
        <v>123.46</v>
      </c>
    </row>
    <row r="4" spans="17:32" s="71" customFormat="1" ht="12.75">
      <c r="Q4" s="74"/>
      <c r="R4" s="74"/>
      <c r="S4" s="74"/>
      <c r="X4" s="89"/>
      <c r="Y4" s="89"/>
      <c r="Z4" s="107" t="s">
        <v>17</v>
      </c>
      <c r="AA4" s="70" t="s">
        <v>18</v>
      </c>
      <c r="AB4" s="69" t="s">
        <v>11</v>
      </c>
      <c r="AC4" s="69"/>
      <c r="AD4" s="70"/>
      <c r="AE4" s="108">
        <v>3</v>
      </c>
      <c r="AF4" s="112">
        <v>123.457</v>
      </c>
    </row>
    <row r="5" spans="1:32" s="71" customFormat="1" ht="12.75">
      <c r="A5" s="75" t="s">
        <v>112</v>
      </c>
      <c r="Q5" s="74"/>
      <c r="R5" s="74"/>
      <c r="S5" s="74"/>
      <c r="X5" s="89"/>
      <c r="Y5" s="89"/>
      <c r="Z5" s="107" t="s">
        <v>19</v>
      </c>
      <c r="AA5" s="70" t="s">
        <v>14</v>
      </c>
      <c r="AB5" s="69" t="s">
        <v>11</v>
      </c>
      <c r="AC5" s="69" t="s">
        <v>15</v>
      </c>
      <c r="AD5" s="70" t="s">
        <v>16</v>
      </c>
      <c r="AE5" s="108">
        <v>4</v>
      </c>
      <c r="AF5" s="113">
        <v>123.4567</v>
      </c>
    </row>
    <row r="6" spans="1:32" s="71" customFormat="1" ht="12.75">
      <c r="A6" s="75"/>
      <c r="Q6" s="74"/>
      <c r="R6" s="74"/>
      <c r="S6" s="74"/>
      <c r="X6" s="89"/>
      <c r="Y6" s="89"/>
      <c r="Z6" s="92"/>
      <c r="AA6" s="92"/>
      <c r="AE6" s="108" t="s">
        <v>20</v>
      </c>
      <c r="AF6" s="111">
        <v>123.46</v>
      </c>
    </row>
    <row r="7" spans="1:27" s="71" customFormat="1" ht="12.75">
      <c r="A7" s="75"/>
      <c r="Q7" s="74"/>
      <c r="R7" s="74"/>
      <c r="S7" s="74"/>
      <c r="X7" s="89"/>
      <c r="Y7" s="89"/>
      <c r="Z7" s="92"/>
      <c r="AA7" s="92"/>
    </row>
    <row r="8" spans="2:34" s="71" customFormat="1" ht="13.5">
      <c r="B8" s="93"/>
      <c r="C8" s="94"/>
      <c r="D8" s="76"/>
      <c r="E8" s="74"/>
      <c r="G8" s="72"/>
      <c r="H8" s="72"/>
      <c r="I8" s="72"/>
      <c r="J8" s="72"/>
      <c r="K8" s="73"/>
      <c r="L8" s="73"/>
      <c r="M8" s="74"/>
      <c r="N8" s="74"/>
      <c r="Q8" s="74"/>
      <c r="R8" s="74"/>
      <c r="S8" s="74"/>
      <c r="X8" s="89"/>
      <c r="Y8" s="89"/>
      <c r="Z8" s="92"/>
      <c r="AA8" s="92"/>
      <c r="AE8" s="85"/>
      <c r="AF8" s="85"/>
      <c r="AG8" s="85"/>
      <c r="AH8" s="85"/>
    </row>
    <row r="9" spans="1:37" ht="12.75">
      <c r="A9" s="77" t="s">
        <v>21</v>
      </c>
      <c r="B9" s="77" t="s">
        <v>22</v>
      </c>
      <c r="C9" s="77" t="s">
        <v>23</v>
      </c>
      <c r="D9" s="77" t="s">
        <v>24</v>
      </c>
      <c r="E9" s="77" t="s">
        <v>25</v>
      </c>
      <c r="F9" s="77" t="s">
        <v>26</v>
      </c>
      <c r="G9" s="77" t="s">
        <v>27</v>
      </c>
      <c r="H9" s="77" t="s">
        <v>28</v>
      </c>
      <c r="I9" s="77" t="s">
        <v>29</v>
      </c>
      <c r="J9" s="77" t="s">
        <v>30</v>
      </c>
      <c r="K9" s="139" t="s">
        <v>31</v>
      </c>
      <c r="L9" s="139"/>
      <c r="M9" s="140" t="s">
        <v>32</v>
      </c>
      <c r="N9" s="140"/>
      <c r="O9" s="77" t="s">
        <v>1</v>
      </c>
      <c r="P9" s="96" t="s">
        <v>33</v>
      </c>
      <c r="Q9" s="77" t="s">
        <v>25</v>
      </c>
      <c r="R9" s="77" t="s">
        <v>25</v>
      </c>
      <c r="S9" s="96" t="s">
        <v>25</v>
      </c>
      <c r="T9" s="98" t="s">
        <v>34</v>
      </c>
      <c r="U9" s="99" t="s">
        <v>35</v>
      </c>
      <c r="V9" s="100" t="s">
        <v>36</v>
      </c>
      <c r="W9" s="77" t="s">
        <v>37</v>
      </c>
      <c r="X9" s="101" t="s">
        <v>23</v>
      </c>
      <c r="Y9" s="101" t="s">
        <v>23</v>
      </c>
      <c r="Z9" s="114" t="s">
        <v>38</v>
      </c>
      <c r="AA9" s="114" t="s">
        <v>39</v>
      </c>
      <c r="AB9" s="77" t="s">
        <v>36</v>
      </c>
      <c r="AC9" s="77" t="s">
        <v>40</v>
      </c>
      <c r="AD9" s="77" t="s">
        <v>41</v>
      </c>
      <c r="AE9" s="115" t="s">
        <v>42</v>
      </c>
      <c r="AF9" s="115" t="s">
        <v>43</v>
      </c>
      <c r="AG9" s="115" t="s">
        <v>25</v>
      </c>
      <c r="AH9" s="115" t="s">
        <v>44</v>
      </c>
      <c r="AJ9" s="71" t="s">
        <v>129</v>
      </c>
      <c r="AK9" s="71" t="s">
        <v>131</v>
      </c>
    </row>
    <row r="10" spans="1:37" ht="12.75">
      <c r="A10" s="79" t="s">
        <v>45</v>
      </c>
      <c r="B10" s="79" t="s">
        <v>46</v>
      </c>
      <c r="C10" s="95"/>
      <c r="D10" s="79" t="s">
        <v>47</v>
      </c>
      <c r="E10" s="79" t="s">
        <v>48</v>
      </c>
      <c r="F10" s="79" t="s">
        <v>49</v>
      </c>
      <c r="G10" s="79" t="s">
        <v>50</v>
      </c>
      <c r="H10" s="79"/>
      <c r="I10" s="79" t="s">
        <v>51</v>
      </c>
      <c r="J10" s="79"/>
      <c r="K10" s="79" t="s">
        <v>27</v>
      </c>
      <c r="L10" s="79" t="s">
        <v>30</v>
      </c>
      <c r="M10" s="97" t="s">
        <v>27</v>
      </c>
      <c r="N10" s="79" t="s">
        <v>30</v>
      </c>
      <c r="O10" s="79" t="s">
        <v>52</v>
      </c>
      <c r="P10" s="97"/>
      <c r="Q10" s="79" t="s">
        <v>53</v>
      </c>
      <c r="R10" s="79" t="s">
        <v>54</v>
      </c>
      <c r="S10" s="97" t="s">
        <v>55</v>
      </c>
      <c r="T10" s="102" t="s">
        <v>56</v>
      </c>
      <c r="U10" s="103" t="s">
        <v>57</v>
      </c>
      <c r="V10" s="104" t="s">
        <v>58</v>
      </c>
      <c r="W10" s="105"/>
      <c r="X10" s="106" t="s">
        <v>59</v>
      </c>
      <c r="Y10" s="106"/>
      <c r="Z10" s="116" t="s">
        <v>60</v>
      </c>
      <c r="AA10" s="116" t="s">
        <v>45</v>
      </c>
      <c r="AB10" s="79" t="s">
        <v>61</v>
      </c>
      <c r="AC10" s="117"/>
      <c r="AD10" s="117"/>
      <c r="AE10" s="118"/>
      <c r="AF10" s="118"/>
      <c r="AG10" s="118"/>
      <c r="AH10" s="118"/>
      <c r="AJ10" s="71" t="s">
        <v>130</v>
      </c>
      <c r="AK10" s="71" t="s">
        <v>132</v>
      </c>
    </row>
    <row r="12" ht="12.75">
      <c r="B12" s="128" t="s">
        <v>133</v>
      </c>
    </row>
    <row r="13" ht="12.75">
      <c r="B13" s="82" t="s">
        <v>134</v>
      </c>
    </row>
    <row r="14" spans="1:37" ht="12.75">
      <c r="A14" s="80">
        <v>1</v>
      </c>
      <c r="B14" s="81" t="s">
        <v>135</v>
      </c>
      <c r="C14" s="82" t="s">
        <v>136</v>
      </c>
      <c r="D14" s="83" t="s">
        <v>137</v>
      </c>
      <c r="E14" s="84">
        <v>900.29</v>
      </c>
      <c r="F14" s="85" t="s">
        <v>138</v>
      </c>
      <c r="P14" s="85" t="s">
        <v>139</v>
      </c>
      <c r="V14" s="88" t="s">
        <v>104</v>
      </c>
      <c r="W14" s="84">
        <v>126.041</v>
      </c>
      <c r="X14" s="129" t="s">
        <v>140</v>
      </c>
      <c r="Y14" s="129" t="s">
        <v>136</v>
      </c>
      <c r="Z14" s="82" t="s">
        <v>141</v>
      </c>
      <c r="AB14" s="85">
        <v>1</v>
      </c>
      <c r="AC14" s="85" t="s">
        <v>142</v>
      </c>
      <c r="AJ14" s="71" t="s">
        <v>143</v>
      </c>
      <c r="AK14" s="71" t="s">
        <v>144</v>
      </c>
    </row>
    <row r="15" spans="1:37" ht="12.75">
      <c r="A15" s="80">
        <v>2</v>
      </c>
      <c r="B15" s="81" t="s">
        <v>135</v>
      </c>
      <c r="C15" s="82" t="s">
        <v>145</v>
      </c>
      <c r="D15" s="83" t="s">
        <v>146</v>
      </c>
      <c r="E15" s="84">
        <v>900.29</v>
      </c>
      <c r="F15" s="85" t="s">
        <v>138</v>
      </c>
      <c r="P15" s="85" t="s">
        <v>139</v>
      </c>
      <c r="V15" s="88" t="s">
        <v>104</v>
      </c>
      <c r="W15" s="84">
        <v>39.613</v>
      </c>
      <c r="X15" s="129" t="s">
        <v>147</v>
      </c>
      <c r="Y15" s="129" t="s">
        <v>145</v>
      </c>
      <c r="Z15" s="82" t="s">
        <v>141</v>
      </c>
      <c r="AB15" s="85">
        <v>1</v>
      </c>
      <c r="AC15" s="85" t="s">
        <v>142</v>
      </c>
      <c r="AJ15" s="71" t="s">
        <v>143</v>
      </c>
      <c r="AK15" s="71" t="s">
        <v>144</v>
      </c>
    </row>
    <row r="16" spans="1:37" ht="25.5">
      <c r="A16" s="80">
        <v>3</v>
      </c>
      <c r="B16" s="81" t="s">
        <v>135</v>
      </c>
      <c r="C16" s="82" t="s">
        <v>148</v>
      </c>
      <c r="D16" s="138" t="s">
        <v>304</v>
      </c>
      <c r="E16" s="84">
        <v>7.784</v>
      </c>
      <c r="F16" s="85" t="s">
        <v>138</v>
      </c>
      <c r="P16" s="85" t="s">
        <v>139</v>
      </c>
      <c r="V16" s="88" t="s">
        <v>104</v>
      </c>
      <c r="W16" s="84">
        <v>7.753</v>
      </c>
      <c r="X16" s="129" t="s">
        <v>149</v>
      </c>
      <c r="Y16" s="129" t="s">
        <v>148</v>
      </c>
      <c r="Z16" s="82" t="s">
        <v>150</v>
      </c>
      <c r="AB16" s="85">
        <v>1</v>
      </c>
      <c r="AC16" s="85" t="s">
        <v>142</v>
      </c>
      <c r="AJ16" s="71" t="s">
        <v>143</v>
      </c>
      <c r="AK16" s="71" t="s">
        <v>144</v>
      </c>
    </row>
    <row r="17" spans="1:37" ht="12.75">
      <c r="A17" s="80">
        <v>4</v>
      </c>
      <c r="B17" s="81" t="s">
        <v>135</v>
      </c>
      <c r="C17" s="82" t="s">
        <v>151</v>
      </c>
      <c r="D17" s="83" t="s">
        <v>152</v>
      </c>
      <c r="E17" s="84">
        <v>7.784</v>
      </c>
      <c r="F17" s="85" t="s">
        <v>138</v>
      </c>
      <c r="P17" s="85" t="s">
        <v>139</v>
      </c>
      <c r="V17" s="88" t="s">
        <v>104</v>
      </c>
      <c r="W17" s="84">
        <v>0.546</v>
      </c>
      <c r="X17" s="129" t="s">
        <v>153</v>
      </c>
      <c r="Y17" s="129" t="s">
        <v>151</v>
      </c>
      <c r="Z17" s="82" t="s">
        <v>150</v>
      </c>
      <c r="AB17" s="85">
        <v>1</v>
      </c>
      <c r="AC17" s="85" t="s">
        <v>142</v>
      </c>
      <c r="AJ17" s="71" t="s">
        <v>143</v>
      </c>
      <c r="AK17" s="71" t="s">
        <v>144</v>
      </c>
    </row>
    <row r="18" spans="1:37" ht="12.75">
      <c r="A18" s="80">
        <v>5</v>
      </c>
      <c r="B18" s="81" t="s">
        <v>154</v>
      </c>
      <c r="C18" s="82" t="s">
        <v>155</v>
      </c>
      <c r="D18" s="83" t="s">
        <v>156</v>
      </c>
      <c r="E18" s="84">
        <v>908.074</v>
      </c>
      <c r="F18" s="85" t="s">
        <v>138</v>
      </c>
      <c r="P18" s="85" t="s">
        <v>139</v>
      </c>
      <c r="V18" s="88" t="s">
        <v>104</v>
      </c>
      <c r="W18" s="84">
        <v>63.196</v>
      </c>
      <c r="X18" s="129" t="s">
        <v>157</v>
      </c>
      <c r="Y18" s="129" t="s">
        <v>155</v>
      </c>
      <c r="Z18" s="82" t="s">
        <v>158</v>
      </c>
      <c r="AB18" s="85">
        <v>1</v>
      </c>
      <c r="AC18" s="85" t="s">
        <v>142</v>
      </c>
      <c r="AJ18" s="71" t="s">
        <v>143</v>
      </c>
      <c r="AK18" s="71" t="s">
        <v>144</v>
      </c>
    </row>
    <row r="19" spans="1:37" ht="12.75">
      <c r="A19" s="80">
        <v>6</v>
      </c>
      <c r="B19" s="81" t="s">
        <v>135</v>
      </c>
      <c r="C19" s="82" t="s">
        <v>159</v>
      </c>
      <c r="D19" s="83" t="s">
        <v>160</v>
      </c>
      <c r="E19" s="84">
        <v>260</v>
      </c>
      <c r="F19" s="85" t="s">
        <v>161</v>
      </c>
      <c r="P19" s="85" t="s">
        <v>139</v>
      </c>
      <c r="V19" s="88" t="s">
        <v>104</v>
      </c>
      <c r="W19" s="84">
        <v>10.66</v>
      </c>
      <c r="X19" s="129" t="s">
        <v>162</v>
      </c>
      <c r="Y19" s="129" t="s">
        <v>159</v>
      </c>
      <c r="Z19" s="82" t="s">
        <v>158</v>
      </c>
      <c r="AB19" s="85">
        <v>1</v>
      </c>
      <c r="AC19" s="85" t="s">
        <v>142</v>
      </c>
      <c r="AJ19" s="71" t="s">
        <v>143</v>
      </c>
      <c r="AK19" s="71" t="s">
        <v>144</v>
      </c>
    </row>
    <row r="20" spans="1:37" ht="12.75">
      <c r="A20" s="80">
        <v>7</v>
      </c>
      <c r="B20" s="81" t="s">
        <v>154</v>
      </c>
      <c r="C20" s="82" t="s">
        <v>163</v>
      </c>
      <c r="D20" s="83" t="s">
        <v>164</v>
      </c>
      <c r="E20" s="84">
        <v>436.874</v>
      </c>
      <c r="F20" s="85" t="s">
        <v>138</v>
      </c>
      <c r="P20" s="85" t="s">
        <v>139</v>
      </c>
      <c r="V20" s="88" t="s">
        <v>104</v>
      </c>
      <c r="W20" s="84">
        <v>39.047</v>
      </c>
      <c r="X20" s="129" t="s">
        <v>165</v>
      </c>
      <c r="Y20" s="129" t="s">
        <v>163</v>
      </c>
      <c r="Z20" s="82" t="s">
        <v>141</v>
      </c>
      <c r="AB20" s="85">
        <v>1</v>
      </c>
      <c r="AC20" s="85" t="s">
        <v>142</v>
      </c>
      <c r="AJ20" s="71" t="s">
        <v>143</v>
      </c>
      <c r="AK20" s="71" t="s">
        <v>144</v>
      </c>
    </row>
    <row r="21" spans="1:37" ht="12.75">
      <c r="A21" s="80">
        <v>8</v>
      </c>
      <c r="B21" s="81" t="s">
        <v>135</v>
      </c>
      <c r="C21" s="82" t="s">
        <v>166</v>
      </c>
      <c r="D21" s="83" t="s">
        <v>167</v>
      </c>
      <c r="E21" s="84">
        <v>471.2</v>
      </c>
      <c r="F21" s="85" t="s">
        <v>138</v>
      </c>
      <c r="P21" s="85" t="s">
        <v>139</v>
      </c>
      <c r="V21" s="88" t="s">
        <v>104</v>
      </c>
      <c r="W21" s="84">
        <v>24.502</v>
      </c>
      <c r="X21" s="129" t="s">
        <v>168</v>
      </c>
      <c r="Y21" s="129" t="s">
        <v>166</v>
      </c>
      <c r="Z21" s="82" t="s">
        <v>141</v>
      </c>
      <c r="AB21" s="85">
        <v>1</v>
      </c>
      <c r="AC21" s="85" t="s">
        <v>142</v>
      </c>
      <c r="AJ21" s="71" t="s">
        <v>143</v>
      </c>
      <c r="AK21" s="71" t="s">
        <v>144</v>
      </c>
    </row>
    <row r="22" spans="1:37" ht="12.75">
      <c r="A22" s="80">
        <v>9</v>
      </c>
      <c r="B22" s="81" t="s">
        <v>169</v>
      </c>
      <c r="C22" s="82" t="s">
        <v>170</v>
      </c>
      <c r="D22" s="83" t="s">
        <v>171</v>
      </c>
      <c r="E22" s="84">
        <v>471.2</v>
      </c>
      <c r="F22" s="85" t="s">
        <v>138</v>
      </c>
      <c r="P22" s="85" t="s">
        <v>139</v>
      </c>
      <c r="V22" s="88" t="s">
        <v>104</v>
      </c>
      <c r="W22" s="84">
        <v>20.733</v>
      </c>
      <c r="X22" s="129" t="s">
        <v>172</v>
      </c>
      <c r="Y22" s="129" t="s">
        <v>170</v>
      </c>
      <c r="Z22" s="82" t="s">
        <v>173</v>
      </c>
      <c r="AB22" s="85">
        <v>1</v>
      </c>
      <c r="AC22" s="85" t="s">
        <v>142</v>
      </c>
      <c r="AJ22" s="71" t="s">
        <v>143</v>
      </c>
      <c r="AK22" s="71" t="s">
        <v>144</v>
      </c>
    </row>
    <row r="23" spans="1:37" ht="25.5" customHeight="1">
      <c r="A23" s="80">
        <v>10</v>
      </c>
      <c r="B23" s="81" t="s">
        <v>135</v>
      </c>
      <c r="C23" s="82" t="s">
        <v>174</v>
      </c>
      <c r="D23" s="138" t="s">
        <v>306</v>
      </c>
      <c r="E23" s="84">
        <v>2.4</v>
      </c>
      <c r="F23" s="85" t="s">
        <v>138</v>
      </c>
      <c r="P23" s="85" t="s">
        <v>139</v>
      </c>
      <c r="V23" s="88" t="s">
        <v>104</v>
      </c>
      <c r="W23" s="84">
        <v>8.41</v>
      </c>
      <c r="X23" s="129" t="s">
        <v>175</v>
      </c>
      <c r="Y23" s="129" t="s">
        <v>174</v>
      </c>
      <c r="Z23" s="82" t="s">
        <v>141</v>
      </c>
      <c r="AB23" s="85">
        <v>1</v>
      </c>
      <c r="AC23" s="85" t="s">
        <v>142</v>
      </c>
      <c r="AJ23" s="71" t="s">
        <v>143</v>
      </c>
      <c r="AK23" s="71" t="s">
        <v>144</v>
      </c>
    </row>
    <row r="24" spans="1:37" ht="12.75">
      <c r="A24" s="80">
        <v>11</v>
      </c>
      <c r="B24" s="81" t="s">
        <v>176</v>
      </c>
      <c r="C24" s="82" t="s">
        <v>177</v>
      </c>
      <c r="D24" s="83" t="s">
        <v>178</v>
      </c>
      <c r="E24" s="84">
        <v>4.848</v>
      </c>
      <c r="F24" s="85" t="s">
        <v>179</v>
      </c>
      <c r="P24" s="85" t="s">
        <v>139</v>
      </c>
      <c r="V24" s="88" t="s">
        <v>96</v>
      </c>
      <c r="X24" s="129" t="s">
        <v>177</v>
      </c>
      <c r="Y24" s="129" t="s">
        <v>177</v>
      </c>
      <c r="Z24" s="82" t="s">
        <v>180</v>
      </c>
      <c r="AA24" s="82" t="s">
        <v>139</v>
      </c>
      <c r="AB24" s="85">
        <v>2</v>
      </c>
      <c r="AC24" s="85" t="s">
        <v>142</v>
      </c>
      <c r="AJ24" s="71" t="s">
        <v>181</v>
      </c>
      <c r="AK24" s="71" t="s">
        <v>144</v>
      </c>
    </row>
    <row r="25" spans="1:37" ht="12.75">
      <c r="A25" s="80">
        <v>12</v>
      </c>
      <c r="B25" s="81" t="s">
        <v>154</v>
      </c>
      <c r="C25" s="82" t="s">
        <v>182</v>
      </c>
      <c r="D25" s="83" t="s">
        <v>183</v>
      </c>
      <c r="E25" s="84">
        <v>40473.634</v>
      </c>
      <c r="F25" s="85" t="s">
        <v>184</v>
      </c>
      <c r="P25" s="85" t="s">
        <v>139</v>
      </c>
      <c r="V25" s="88" t="s">
        <v>104</v>
      </c>
      <c r="W25" s="84">
        <v>650.86</v>
      </c>
      <c r="X25" s="129" t="s">
        <v>185</v>
      </c>
      <c r="Y25" s="129" t="s">
        <v>182</v>
      </c>
      <c r="Z25" s="82" t="s">
        <v>141</v>
      </c>
      <c r="AB25" s="85">
        <v>1</v>
      </c>
      <c r="AC25" s="85" t="s">
        <v>142</v>
      </c>
      <c r="AJ25" s="71" t="s">
        <v>143</v>
      </c>
      <c r="AK25" s="71" t="s">
        <v>144</v>
      </c>
    </row>
    <row r="26" spans="1:37" ht="12.75">
      <c r="A26" s="80">
        <v>13</v>
      </c>
      <c r="B26" s="81" t="s">
        <v>135</v>
      </c>
      <c r="C26" s="82" t="s">
        <v>186</v>
      </c>
      <c r="D26" s="83" t="s">
        <v>187</v>
      </c>
      <c r="E26" s="84">
        <v>9964.9</v>
      </c>
      <c r="F26" s="85" t="s">
        <v>184</v>
      </c>
      <c r="P26" s="85" t="s">
        <v>139</v>
      </c>
      <c r="V26" s="88" t="s">
        <v>104</v>
      </c>
      <c r="W26" s="84">
        <v>1002.831</v>
      </c>
      <c r="X26" s="129" t="s">
        <v>188</v>
      </c>
      <c r="Y26" s="129" t="s">
        <v>186</v>
      </c>
      <c r="Z26" s="82" t="s">
        <v>141</v>
      </c>
      <c r="AB26" s="85">
        <v>1</v>
      </c>
      <c r="AC26" s="85" t="s">
        <v>142</v>
      </c>
      <c r="AJ26" s="71" t="s">
        <v>143</v>
      </c>
      <c r="AK26" s="71" t="s">
        <v>144</v>
      </c>
    </row>
    <row r="27" spans="4:23" ht="12.75">
      <c r="D27" s="130" t="s">
        <v>189</v>
      </c>
      <c r="E27" s="131">
        <f>J27</f>
        <v>0</v>
      </c>
      <c r="H27" s="131"/>
      <c r="I27" s="131"/>
      <c r="J27" s="131"/>
      <c r="L27" s="132"/>
      <c r="N27" s="133"/>
      <c r="W27" s="84">
        <f>SUM(W12:W26)</f>
        <v>1994.192</v>
      </c>
    </row>
    <row r="29" ht="12.75">
      <c r="B29" s="82" t="s">
        <v>190</v>
      </c>
    </row>
    <row r="30" spans="1:37" ht="12.75">
      <c r="A30" s="80">
        <v>14</v>
      </c>
      <c r="B30" s="81" t="s">
        <v>191</v>
      </c>
      <c r="C30" s="82" t="s">
        <v>192</v>
      </c>
      <c r="D30" s="83" t="s">
        <v>193</v>
      </c>
      <c r="E30" s="84">
        <v>0.2</v>
      </c>
      <c r="F30" s="85" t="s">
        <v>138</v>
      </c>
      <c r="P30" s="85" t="s">
        <v>139</v>
      </c>
      <c r="V30" s="88" t="s">
        <v>104</v>
      </c>
      <c r="W30" s="84">
        <v>0.587</v>
      </c>
      <c r="X30" s="129" t="s">
        <v>194</v>
      </c>
      <c r="Y30" s="129" t="s">
        <v>192</v>
      </c>
      <c r="Z30" s="82" t="s">
        <v>195</v>
      </c>
      <c r="AB30" s="85">
        <v>1</v>
      </c>
      <c r="AC30" s="85" t="s">
        <v>142</v>
      </c>
      <c r="AJ30" s="71" t="s">
        <v>143</v>
      </c>
      <c r="AK30" s="71" t="s">
        <v>144</v>
      </c>
    </row>
    <row r="31" spans="1:37" ht="12.75" customHeight="1">
      <c r="A31" s="80">
        <v>15</v>
      </c>
      <c r="B31" s="81" t="s">
        <v>196</v>
      </c>
      <c r="C31" s="82" t="s">
        <v>197</v>
      </c>
      <c r="D31" s="138" t="s">
        <v>294</v>
      </c>
      <c r="E31" s="84">
        <v>0.2</v>
      </c>
      <c r="F31" s="85" t="s">
        <v>138</v>
      </c>
      <c r="P31" s="85" t="s">
        <v>139</v>
      </c>
      <c r="V31" s="88" t="s">
        <v>104</v>
      </c>
      <c r="W31" s="84">
        <v>5.889</v>
      </c>
      <c r="X31" s="129" t="s">
        <v>198</v>
      </c>
      <c r="Y31" s="129" t="s">
        <v>197</v>
      </c>
      <c r="Z31" s="82" t="s">
        <v>199</v>
      </c>
      <c r="AB31" s="85">
        <v>1</v>
      </c>
      <c r="AC31" s="85" t="s">
        <v>142</v>
      </c>
      <c r="AJ31" s="71" t="s">
        <v>143</v>
      </c>
      <c r="AK31" s="71" t="s">
        <v>144</v>
      </c>
    </row>
    <row r="32" spans="1:37" ht="12.75">
      <c r="A32" s="80">
        <v>16</v>
      </c>
      <c r="B32" s="81" t="s">
        <v>176</v>
      </c>
      <c r="C32" s="82" t="s">
        <v>200</v>
      </c>
      <c r="D32" s="138" t="s">
        <v>303</v>
      </c>
      <c r="E32" s="84">
        <v>0.9</v>
      </c>
      <c r="F32" s="85" t="s">
        <v>138</v>
      </c>
      <c r="P32" s="85" t="s">
        <v>139</v>
      </c>
      <c r="V32" s="88" t="s">
        <v>96</v>
      </c>
      <c r="X32" s="129" t="s">
        <v>200</v>
      </c>
      <c r="Y32" s="129" t="s">
        <v>200</v>
      </c>
      <c r="Z32" s="82" t="s">
        <v>201</v>
      </c>
      <c r="AA32" s="82" t="s">
        <v>139</v>
      </c>
      <c r="AB32" s="85">
        <v>2</v>
      </c>
      <c r="AC32" s="85" t="s">
        <v>142</v>
      </c>
      <c r="AJ32" s="71" t="s">
        <v>181</v>
      </c>
      <c r="AK32" s="71" t="s">
        <v>144</v>
      </c>
    </row>
    <row r="33" spans="1:37" ht="12.75">
      <c r="A33" s="80">
        <v>17</v>
      </c>
      <c r="B33" s="81" t="s">
        <v>176</v>
      </c>
      <c r="C33" s="82" t="s">
        <v>202</v>
      </c>
      <c r="D33" s="138" t="s">
        <v>295</v>
      </c>
      <c r="E33" s="84">
        <v>0.96</v>
      </c>
      <c r="F33" s="85" t="s">
        <v>138</v>
      </c>
      <c r="P33" s="85" t="s">
        <v>139</v>
      </c>
      <c r="V33" s="88" t="s">
        <v>96</v>
      </c>
      <c r="X33" s="129" t="s">
        <v>202</v>
      </c>
      <c r="Y33" s="129" t="s">
        <v>202</v>
      </c>
      <c r="Z33" s="82" t="s">
        <v>201</v>
      </c>
      <c r="AA33" s="82" t="s">
        <v>139</v>
      </c>
      <c r="AB33" s="85">
        <v>2</v>
      </c>
      <c r="AC33" s="85" t="s">
        <v>142</v>
      </c>
      <c r="AJ33" s="71" t="s">
        <v>181</v>
      </c>
      <c r="AK33" s="71" t="s">
        <v>144</v>
      </c>
    </row>
    <row r="34" spans="1:37" ht="12.75">
      <c r="A34" s="80">
        <v>18</v>
      </c>
      <c r="B34" s="81" t="s">
        <v>196</v>
      </c>
      <c r="C34" s="82" t="s">
        <v>203</v>
      </c>
      <c r="D34" s="83" t="s">
        <v>204</v>
      </c>
      <c r="E34" s="84">
        <v>1.6</v>
      </c>
      <c r="F34" s="85" t="s">
        <v>138</v>
      </c>
      <c r="P34" s="85" t="s">
        <v>139</v>
      </c>
      <c r="V34" s="88" t="s">
        <v>104</v>
      </c>
      <c r="W34" s="84">
        <v>8.316</v>
      </c>
      <c r="X34" s="129" t="s">
        <v>205</v>
      </c>
      <c r="Y34" s="129" t="s">
        <v>203</v>
      </c>
      <c r="Z34" s="82" t="s">
        <v>199</v>
      </c>
      <c r="AB34" s="85">
        <v>1</v>
      </c>
      <c r="AC34" s="85" t="s">
        <v>142</v>
      </c>
      <c r="AJ34" s="71" t="s">
        <v>143</v>
      </c>
      <c r="AK34" s="71" t="s">
        <v>144</v>
      </c>
    </row>
    <row r="35" spans="1:37" ht="12.75">
      <c r="A35" s="80">
        <v>19</v>
      </c>
      <c r="B35" s="81" t="s">
        <v>206</v>
      </c>
      <c r="C35" s="82" t="s">
        <v>207</v>
      </c>
      <c r="D35" s="83" t="s">
        <v>208</v>
      </c>
      <c r="E35" s="84">
        <v>27</v>
      </c>
      <c r="F35" s="85" t="s">
        <v>184</v>
      </c>
      <c r="P35" s="85" t="s">
        <v>139</v>
      </c>
      <c r="V35" s="88" t="s">
        <v>104</v>
      </c>
      <c r="W35" s="84">
        <v>15.255</v>
      </c>
      <c r="X35" s="129" t="s">
        <v>209</v>
      </c>
      <c r="Y35" s="129" t="s">
        <v>207</v>
      </c>
      <c r="Z35" s="82" t="s">
        <v>199</v>
      </c>
      <c r="AB35" s="85">
        <v>1</v>
      </c>
      <c r="AC35" s="85" t="s">
        <v>142</v>
      </c>
      <c r="AJ35" s="71" t="s">
        <v>143</v>
      </c>
      <c r="AK35" s="71" t="s">
        <v>144</v>
      </c>
    </row>
    <row r="36" spans="1:37" ht="12.75">
      <c r="A36" s="80">
        <v>20</v>
      </c>
      <c r="B36" s="81" t="s">
        <v>210</v>
      </c>
      <c r="C36" s="82" t="s">
        <v>211</v>
      </c>
      <c r="D36" s="83" t="s">
        <v>212</v>
      </c>
      <c r="E36" s="84">
        <v>27</v>
      </c>
      <c r="F36" s="85" t="s">
        <v>184</v>
      </c>
      <c r="P36" s="85" t="s">
        <v>139</v>
      </c>
      <c r="V36" s="88" t="s">
        <v>104</v>
      </c>
      <c r="W36" s="84">
        <v>5.292</v>
      </c>
      <c r="X36" s="129" t="s">
        <v>213</v>
      </c>
      <c r="Y36" s="129" t="s">
        <v>211</v>
      </c>
      <c r="Z36" s="82" t="s">
        <v>199</v>
      </c>
      <c r="AB36" s="85">
        <v>1</v>
      </c>
      <c r="AC36" s="85" t="s">
        <v>142</v>
      </c>
      <c r="AJ36" s="71" t="s">
        <v>143</v>
      </c>
      <c r="AK36" s="71" t="s">
        <v>144</v>
      </c>
    </row>
    <row r="37" spans="4:23" ht="12.75">
      <c r="D37" s="130" t="s">
        <v>214</v>
      </c>
      <c r="E37" s="131">
        <f>J37</f>
        <v>0</v>
      </c>
      <c r="H37" s="131"/>
      <c r="I37" s="131"/>
      <c r="J37" s="131"/>
      <c r="L37" s="132"/>
      <c r="N37" s="133"/>
      <c r="W37" s="84">
        <f>SUM(W29:W36)</f>
        <v>35.339000000000006</v>
      </c>
    </row>
    <row r="39" ht="12.75">
      <c r="B39" s="82" t="s">
        <v>215</v>
      </c>
    </row>
    <row r="40" spans="1:37" ht="25.5">
      <c r="A40" s="80">
        <v>21</v>
      </c>
      <c r="B40" s="81" t="s">
        <v>216</v>
      </c>
      <c r="C40" s="82" t="s">
        <v>217</v>
      </c>
      <c r="D40" s="138" t="s">
        <v>302</v>
      </c>
      <c r="E40" s="84">
        <v>5.6</v>
      </c>
      <c r="F40" s="85" t="s">
        <v>218</v>
      </c>
      <c r="P40" s="85" t="s">
        <v>139</v>
      </c>
      <c r="V40" s="88" t="s">
        <v>104</v>
      </c>
      <c r="W40" s="84">
        <v>11.962</v>
      </c>
      <c r="X40" s="129" t="s">
        <v>219</v>
      </c>
      <c r="Y40" s="129" t="s">
        <v>217</v>
      </c>
      <c r="Z40" s="82" t="s">
        <v>220</v>
      </c>
      <c r="AB40" s="85">
        <v>1</v>
      </c>
      <c r="AC40" s="85" t="s">
        <v>142</v>
      </c>
      <c r="AJ40" s="71" t="s">
        <v>143</v>
      </c>
      <c r="AK40" s="71" t="s">
        <v>144</v>
      </c>
    </row>
    <row r="41" spans="4:23" ht="12.75">
      <c r="D41" s="130" t="s">
        <v>221</v>
      </c>
      <c r="E41" s="131">
        <f>J41</f>
        <v>0</v>
      </c>
      <c r="H41" s="131"/>
      <c r="I41" s="131"/>
      <c r="J41" s="131"/>
      <c r="L41" s="132"/>
      <c r="N41" s="133"/>
      <c r="W41" s="84">
        <f>SUM(W39:W40)</f>
        <v>11.962</v>
      </c>
    </row>
    <row r="43" ht="12.75">
      <c r="B43" s="82" t="s">
        <v>222</v>
      </c>
    </row>
    <row r="44" spans="1:37" ht="25.5">
      <c r="A44" s="80">
        <v>22</v>
      </c>
      <c r="B44" s="81" t="s">
        <v>223</v>
      </c>
      <c r="C44" s="82" t="s">
        <v>224</v>
      </c>
      <c r="D44" s="138" t="s">
        <v>297</v>
      </c>
      <c r="E44" s="84">
        <v>20783.758</v>
      </c>
      <c r="F44" s="85" t="s">
        <v>184</v>
      </c>
      <c r="P44" s="85" t="s">
        <v>139</v>
      </c>
      <c r="V44" s="88" t="s">
        <v>104</v>
      </c>
      <c r="W44" s="84">
        <v>600.74</v>
      </c>
      <c r="X44" s="129" t="s">
        <v>225</v>
      </c>
      <c r="Y44" s="129" t="s">
        <v>224</v>
      </c>
      <c r="Z44" s="82" t="s">
        <v>226</v>
      </c>
      <c r="AB44" s="85">
        <v>1</v>
      </c>
      <c r="AC44" s="85" t="s">
        <v>142</v>
      </c>
      <c r="AJ44" s="71" t="s">
        <v>143</v>
      </c>
      <c r="AK44" s="71" t="s">
        <v>144</v>
      </c>
    </row>
    <row r="45" spans="1:37" ht="12.75" customHeight="1">
      <c r="A45" s="80">
        <v>23</v>
      </c>
      <c r="B45" s="81" t="s">
        <v>223</v>
      </c>
      <c r="C45" s="82" t="s">
        <v>227</v>
      </c>
      <c r="D45" s="138" t="s">
        <v>296</v>
      </c>
      <c r="E45" s="84">
        <v>17502.112</v>
      </c>
      <c r="F45" s="85" t="s">
        <v>184</v>
      </c>
      <c r="P45" s="85" t="s">
        <v>139</v>
      </c>
      <c r="V45" s="88" t="s">
        <v>104</v>
      </c>
      <c r="W45" s="84">
        <v>417.296</v>
      </c>
      <c r="X45" s="129" t="s">
        <v>228</v>
      </c>
      <c r="Y45" s="129" t="s">
        <v>227</v>
      </c>
      <c r="Z45" s="82" t="s">
        <v>226</v>
      </c>
      <c r="AB45" s="85">
        <v>1</v>
      </c>
      <c r="AC45" s="85" t="s">
        <v>142</v>
      </c>
      <c r="AJ45" s="71" t="s">
        <v>143</v>
      </c>
      <c r="AK45" s="71" t="s">
        <v>144</v>
      </c>
    </row>
    <row r="46" spans="1:37" ht="25.5">
      <c r="A46" s="80">
        <v>24</v>
      </c>
      <c r="B46" s="81" t="s">
        <v>223</v>
      </c>
      <c r="C46" s="82" t="s">
        <v>227</v>
      </c>
      <c r="D46" s="138" t="s">
        <v>305</v>
      </c>
      <c r="E46" s="84">
        <v>4.8</v>
      </c>
      <c r="F46" s="85" t="s">
        <v>184</v>
      </c>
      <c r="P46" s="85" t="s">
        <v>139</v>
      </c>
      <c r="V46" s="88" t="s">
        <v>104</v>
      </c>
      <c r="W46" s="84">
        <v>0.264</v>
      </c>
      <c r="X46" s="129" t="s">
        <v>228</v>
      </c>
      <c r="Y46" s="129" t="s">
        <v>227</v>
      </c>
      <c r="Z46" s="82" t="s">
        <v>226</v>
      </c>
      <c r="AB46" s="85">
        <v>1</v>
      </c>
      <c r="AC46" s="85" t="s">
        <v>142</v>
      </c>
      <c r="AJ46" s="71" t="s">
        <v>143</v>
      </c>
      <c r="AK46" s="71" t="s">
        <v>144</v>
      </c>
    </row>
    <row r="47" spans="1:37" ht="25.5">
      <c r="A47" s="80">
        <v>25</v>
      </c>
      <c r="B47" s="81" t="s">
        <v>223</v>
      </c>
      <c r="C47" s="82" t="s">
        <v>229</v>
      </c>
      <c r="D47" s="138" t="s">
        <v>307</v>
      </c>
      <c r="E47" s="84">
        <v>4.8</v>
      </c>
      <c r="F47" s="85" t="s">
        <v>184</v>
      </c>
      <c r="P47" s="85" t="s">
        <v>139</v>
      </c>
      <c r="V47" s="88" t="s">
        <v>104</v>
      </c>
      <c r="W47" s="84">
        <v>0.336</v>
      </c>
      <c r="X47" s="129" t="s">
        <v>230</v>
      </c>
      <c r="Y47" s="129" t="s">
        <v>229</v>
      </c>
      <c r="Z47" s="82" t="s">
        <v>226</v>
      </c>
      <c r="AB47" s="85">
        <v>1</v>
      </c>
      <c r="AC47" s="85" t="s">
        <v>142</v>
      </c>
      <c r="AJ47" s="71" t="s">
        <v>143</v>
      </c>
      <c r="AK47" s="71" t="s">
        <v>144</v>
      </c>
    </row>
    <row r="48" spans="1:37" ht="25.5">
      <c r="A48" s="80">
        <v>26</v>
      </c>
      <c r="B48" s="81" t="s">
        <v>223</v>
      </c>
      <c r="C48" s="82" t="s">
        <v>231</v>
      </c>
      <c r="D48" s="138" t="s">
        <v>298</v>
      </c>
      <c r="E48" s="84">
        <v>23299.687</v>
      </c>
      <c r="F48" s="85" t="s">
        <v>184</v>
      </c>
      <c r="P48" s="85" t="s">
        <v>139</v>
      </c>
      <c r="V48" s="88" t="s">
        <v>104</v>
      </c>
      <c r="W48" s="84">
        <v>705.554</v>
      </c>
      <c r="X48" s="129" t="s">
        <v>232</v>
      </c>
      <c r="Y48" s="129" t="s">
        <v>231</v>
      </c>
      <c r="Z48" s="82" t="s">
        <v>226</v>
      </c>
      <c r="AB48" s="85">
        <v>1</v>
      </c>
      <c r="AC48" s="85" t="s">
        <v>142</v>
      </c>
      <c r="AJ48" s="71" t="s">
        <v>143</v>
      </c>
      <c r="AK48" s="71" t="s">
        <v>144</v>
      </c>
    </row>
    <row r="49" spans="1:37" ht="12.75">
      <c r="A49" s="80">
        <v>27</v>
      </c>
      <c r="B49" s="81" t="s">
        <v>223</v>
      </c>
      <c r="C49" s="82" t="s">
        <v>231</v>
      </c>
      <c r="D49" s="138" t="s">
        <v>299</v>
      </c>
      <c r="E49" s="84">
        <v>2900</v>
      </c>
      <c r="F49" s="85" t="s">
        <v>184</v>
      </c>
      <c r="P49" s="85" t="s">
        <v>139</v>
      </c>
      <c r="V49" s="88" t="s">
        <v>104</v>
      </c>
      <c r="W49" s="84">
        <v>54</v>
      </c>
      <c r="X49" s="129" t="s">
        <v>232</v>
      </c>
      <c r="Y49" s="129" t="s">
        <v>231</v>
      </c>
      <c r="Z49" s="82" t="s">
        <v>226</v>
      </c>
      <c r="AB49" s="85">
        <v>1</v>
      </c>
      <c r="AC49" s="85" t="s">
        <v>142</v>
      </c>
      <c r="AJ49" s="71" t="s">
        <v>143</v>
      </c>
      <c r="AK49" s="71" t="s">
        <v>144</v>
      </c>
    </row>
    <row r="50" spans="1:37" ht="25.5">
      <c r="A50" s="80">
        <v>29</v>
      </c>
      <c r="B50" s="81" t="s">
        <v>223</v>
      </c>
      <c r="C50" s="82" t="s">
        <v>233</v>
      </c>
      <c r="D50" s="138" t="s">
        <v>300</v>
      </c>
      <c r="E50" s="84">
        <v>4529.5</v>
      </c>
      <c r="F50" s="85" t="s">
        <v>138</v>
      </c>
      <c r="P50" s="85" t="s">
        <v>139</v>
      </c>
      <c r="V50" s="88" t="s">
        <v>104</v>
      </c>
      <c r="W50" s="84">
        <v>23997.291</v>
      </c>
      <c r="X50" s="129" t="s">
        <v>234</v>
      </c>
      <c r="Y50" s="129" t="s">
        <v>233</v>
      </c>
      <c r="Z50" s="82" t="s">
        <v>220</v>
      </c>
      <c r="AB50" s="85">
        <v>1</v>
      </c>
      <c r="AC50" s="85" t="s">
        <v>142</v>
      </c>
      <c r="AJ50" s="71" t="s">
        <v>143</v>
      </c>
      <c r="AK50" s="71" t="s">
        <v>144</v>
      </c>
    </row>
    <row r="51" spans="1:37" ht="12.75">
      <c r="A51" s="80">
        <v>30</v>
      </c>
      <c r="B51" s="81" t="s">
        <v>223</v>
      </c>
      <c r="C51" s="82" t="s">
        <v>235</v>
      </c>
      <c r="D51" s="138" t="s">
        <v>301</v>
      </c>
      <c r="E51" s="84">
        <v>6</v>
      </c>
      <c r="F51" s="85" t="s">
        <v>184</v>
      </c>
      <c r="P51" s="85" t="s">
        <v>139</v>
      </c>
      <c r="V51" s="88" t="s">
        <v>104</v>
      </c>
      <c r="W51" s="84">
        <v>24.9</v>
      </c>
      <c r="X51" s="129" t="s">
        <v>236</v>
      </c>
      <c r="Y51" s="129" t="s">
        <v>235</v>
      </c>
      <c r="Z51" s="82" t="s">
        <v>220</v>
      </c>
      <c r="AB51" s="85">
        <v>1</v>
      </c>
      <c r="AC51" s="85" t="s">
        <v>142</v>
      </c>
      <c r="AJ51" s="71" t="s">
        <v>143</v>
      </c>
      <c r="AK51" s="71" t="s">
        <v>144</v>
      </c>
    </row>
    <row r="52" spans="4:23" ht="12.75">
      <c r="D52" s="130" t="s">
        <v>237</v>
      </c>
      <c r="E52" s="131">
        <f>J52</f>
        <v>0</v>
      </c>
      <c r="H52" s="131"/>
      <c r="I52" s="131"/>
      <c r="J52" s="131"/>
      <c r="L52" s="132"/>
      <c r="N52" s="133"/>
      <c r="W52" s="84">
        <f>SUM(W43:W51)</f>
        <v>25800.381</v>
      </c>
    </row>
    <row r="54" ht="12.75">
      <c r="B54" s="82" t="s">
        <v>238</v>
      </c>
    </row>
    <row r="55" spans="1:37" ht="25.5">
      <c r="A55" s="80">
        <v>31</v>
      </c>
      <c r="B55" s="81" t="s">
        <v>223</v>
      </c>
      <c r="C55" s="82" t="s">
        <v>239</v>
      </c>
      <c r="D55" s="83" t="s">
        <v>240</v>
      </c>
      <c r="E55" s="84">
        <v>2</v>
      </c>
      <c r="F55" s="85" t="s">
        <v>161</v>
      </c>
      <c r="P55" s="85" t="s">
        <v>139</v>
      </c>
      <c r="V55" s="88" t="s">
        <v>104</v>
      </c>
      <c r="W55" s="84">
        <v>29.182</v>
      </c>
      <c r="X55" s="129" t="s">
        <v>241</v>
      </c>
      <c r="Y55" s="129" t="s">
        <v>239</v>
      </c>
      <c r="Z55" s="82" t="s">
        <v>220</v>
      </c>
      <c r="AB55" s="85">
        <v>1</v>
      </c>
      <c r="AC55" s="85" t="s">
        <v>142</v>
      </c>
      <c r="AJ55" s="71" t="s">
        <v>143</v>
      </c>
      <c r="AK55" s="71" t="s">
        <v>144</v>
      </c>
    </row>
    <row r="56" spans="1:37" ht="25.5">
      <c r="A56" s="80">
        <v>32</v>
      </c>
      <c r="B56" s="81" t="s">
        <v>242</v>
      </c>
      <c r="C56" s="82" t="s">
        <v>243</v>
      </c>
      <c r="D56" s="83" t="s">
        <v>244</v>
      </c>
      <c r="E56" s="84">
        <v>5</v>
      </c>
      <c r="F56" s="85" t="s">
        <v>218</v>
      </c>
      <c r="P56" s="85" t="s">
        <v>139</v>
      </c>
      <c r="V56" s="88" t="s">
        <v>104</v>
      </c>
      <c r="W56" s="84">
        <v>10.75</v>
      </c>
      <c r="X56" s="129" t="s">
        <v>245</v>
      </c>
      <c r="Y56" s="129" t="s">
        <v>243</v>
      </c>
      <c r="Z56" s="82" t="s">
        <v>150</v>
      </c>
      <c r="AB56" s="85">
        <v>1</v>
      </c>
      <c r="AC56" s="85" t="s">
        <v>142</v>
      </c>
      <c r="AJ56" s="71" t="s">
        <v>143</v>
      </c>
      <c r="AK56" s="71" t="s">
        <v>144</v>
      </c>
    </row>
    <row r="57" spans="1:37" ht="12.75">
      <c r="A57" s="80">
        <v>33</v>
      </c>
      <c r="B57" s="81" t="s">
        <v>223</v>
      </c>
      <c r="C57" s="82" t="s">
        <v>246</v>
      </c>
      <c r="D57" s="83" t="s">
        <v>247</v>
      </c>
      <c r="E57" s="84">
        <v>0.5</v>
      </c>
      <c r="F57" s="85" t="s">
        <v>138</v>
      </c>
      <c r="P57" s="85" t="s">
        <v>139</v>
      </c>
      <c r="V57" s="88" t="s">
        <v>104</v>
      </c>
      <c r="W57" s="84">
        <v>1.715</v>
      </c>
      <c r="X57" s="129" t="s">
        <v>248</v>
      </c>
      <c r="Y57" s="129" t="s">
        <v>246</v>
      </c>
      <c r="Z57" s="82" t="s">
        <v>220</v>
      </c>
      <c r="AB57" s="85">
        <v>1</v>
      </c>
      <c r="AC57" s="85" t="s">
        <v>142</v>
      </c>
      <c r="AJ57" s="71" t="s">
        <v>143</v>
      </c>
      <c r="AK57" s="71" t="s">
        <v>144</v>
      </c>
    </row>
    <row r="58" spans="1:37" ht="12.75">
      <c r="A58" s="80">
        <v>34</v>
      </c>
      <c r="B58" s="81" t="s">
        <v>176</v>
      </c>
      <c r="C58" s="82" t="s">
        <v>249</v>
      </c>
      <c r="D58" s="138" t="s">
        <v>293</v>
      </c>
      <c r="E58" s="84">
        <v>5</v>
      </c>
      <c r="F58" s="85" t="s">
        <v>161</v>
      </c>
      <c r="P58" s="85" t="s">
        <v>139</v>
      </c>
      <c r="V58" s="88" t="s">
        <v>96</v>
      </c>
      <c r="X58" s="129" t="s">
        <v>249</v>
      </c>
      <c r="Y58" s="129" t="s">
        <v>249</v>
      </c>
      <c r="Z58" s="82" t="s">
        <v>250</v>
      </c>
      <c r="AA58" s="82" t="s">
        <v>139</v>
      </c>
      <c r="AB58" s="85">
        <v>2</v>
      </c>
      <c r="AC58" s="85" t="s">
        <v>142</v>
      </c>
      <c r="AJ58" s="71" t="s">
        <v>181</v>
      </c>
      <c r="AK58" s="71" t="s">
        <v>144</v>
      </c>
    </row>
    <row r="59" spans="1:37" ht="12.75">
      <c r="A59" s="80">
        <v>35</v>
      </c>
      <c r="B59" s="81" t="s">
        <v>135</v>
      </c>
      <c r="C59" s="82" t="s">
        <v>251</v>
      </c>
      <c r="D59" s="83" t="s">
        <v>252</v>
      </c>
      <c r="E59" s="84">
        <v>150</v>
      </c>
      <c r="F59" s="85" t="s">
        <v>218</v>
      </c>
      <c r="P59" s="85" t="s">
        <v>139</v>
      </c>
      <c r="V59" s="88" t="s">
        <v>104</v>
      </c>
      <c r="W59" s="84">
        <v>3.3</v>
      </c>
      <c r="X59" s="129" t="s">
        <v>253</v>
      </c>
      <c r="Y59" s="129" t="s">
        <v>251</v>
      </c>
      <c r="Z59" s="82" t="s">
        <v>220</v>
      </c>
      <c r="AB59" s="85">
        <v>1</v>
      </c>
      <c r="AC59" s="85" t="s">
        <v>142</v>
      </c>
      <c r="AJ59" s="71" t="s">
        <v>143</v>
      </c>
      <c r="AK59" s="71" t="s">
        <v>144</v>
      </c>
    </row>
    <row r="60" spans="1:37" ht="12.75">
      <c r="A60" s="80">
        <v>36</v>
      </c>
      <c r="B60" s="81" t="s">
        <v>223</v>
      </c>
      <c r="C60" s="82" t="s">
        <v>254</v>
      </c>
      <c r="D60" s="83" t="s">
        <v>255</v>
      </c>
      <c r="E60" s="84">
        <v>24192.237</v>
      </c>
      <c r="F60" s="85" t="s">
        <v>179</v>
      </c>
      <c r="P60" s="85" t="s">
        <v>139</v>
      </c>
      <c r="V60" s="88" t="s">
        <v>104</v>
      </c>
      <c r="W60" s="84">
        <v>483.845</v>
      </c>
      <c r="X60" s="129" t="s">
        <v>256</v>
      </c>
      <c r="Y60" s="129" t="s">
        <v>254</v>
      </c>
      <c r="Z60" s="82" t="s">
        <v>226</v>
      </c>
      <c r="AB60" s="85">
        <v>1</v>
      </c>
      <c r="AC60" s="85" t="s">
        <v>142</v>
      </c>
      <c r="AJ60" s="71" t="s">
        <v>143</v>
      </c>
      <c r="AK60" s="71" t="s">
        <v>144</v>
      </c>
    </row>
    <row r="61" spans="4:23" ht="12.75">
      <c r="D61" s="130" t="s">
        <v>257</v>
      </c>
      <c r="E61" s="131">
        <f>J61</f>
        <v>0</v>
      </c>
      <c r="H61" s="131"/>
      <c r="I61" s="131"/>
      <c r="J61" s="131"/>
      <c r="L61" s="132"/>
      <c r="N61" s="133"/>
      <c r="W61" s="84">
        <f>SUM(W54:W60)</f>
        <v>528.792</v>
      </c>
    </row>
    <row r="63" spans="4:23" ht="12.75">
      <c r="D63" s="130" t="s">
        <v>258</v>
      </c>
      <c r="E63" s="133">
        <f>J63</f>
        <v>0</v>
      </c>
      <c r="H63" s="131"/>
      <c r="I63" s="131"/>
      <c r="J63" s="131"/>
      <c r="L63" s="132"/>
      <c r="N63" s="133"/>
      <c r="W63" s="84">
        <f>+W27+W37+W41+W52+W61</f>
        <v>28370.666</v>
      </c>
    </row>
    <row r="65" ht="12.75">
      <c r="B65" s="128" t="s">
        <v>259</v>
      </c>
    </row>
    <row r="66" ht="12.75">
      <c r="B66" s="82" t="s">
        <v>260</v>
      </c>
    </row>
    <row r="67" spans="1:37" ht="12.75">
      <c r="A67" s="80">
        <v>37</v>
      </c>
      <c r="B67" s="81" t="s">
        <v>261</v>
      </c>
      <c r="C67" s="82" t="s">
        <v>262</v>
      </c>
      <c r="D67" s="138" t="s">
        <v>308</v>
      </c>
      <c r="E67" s="84">
        <v>70</v>
      </c>
      <c r="F67" s="85" t="s">
        <v>218</v>
      </c>
      <c r="P67" s="85" t="s">
        <v>139</v>
      </c>
      <c r="V67" s="88" t="s">
        <v>263</v>
      </c>
      <c r="W67" s="84">
        <v>0.77</v>
      </c>
      <c r="X67" s="129" t="s">
        <v>264</v>
      </c>
      <c r="Y67" s="129" t="s">
        <v>262</v>
      </c>
      <c r="Z67" s="82" t="s">
        <v>201</v>
      </c>
      <c r="AB67" s="85">
        <v>1</v>
      </c>
      <c r="AC67" s="85" t="s">
        <v>142</v>
      </c>
      <c r="AJ67" s="71" t="s">
        <v>265</v>
      </c>
      <c r="AK67" s="71" t="s">
        <v>144</v>
      </c>
    </row>
    <row r="68" spans="4:23" ht="12.75">
      <c r="D68" s="130" t="s">
        <v>266</v>
      </c>
      <c r="E68" s="131">
        <f>J68</f>
        <v>0</v>
      </c>
      <c r="H68" s="131"/>
      <c r="I68" s="131"/>
      <c r="J68" s="131"/>
      <c r="L68" s="132"/>
      <c r="N68" s="133"/>
      <c r="W68" s="84">
        <f>SUM(W65:W67)</f>
        <v>0.77</v>
      </c>
    </row>
    <row r="70" ht="12.75">
      <c r="B70" s="82" t="s">
        <v>267</v>
      </c>
    </row>
    <row r="71" spans="1:37" ht="12.75">
      <c r="A71" s="80">
        <v>38</v>
      </c>
      <c r="B71" s="81" t="s">
        <v>268</v>
      </c>
      <c r="C71" s="82" t="s">
        <v>269</v>
      </c>
      <c r="D71" s="83" t="s">
        <v>270</v>
      </c>
      <c r="E71" s="84">
        <v>179.82</v>
      </c>
      <c r="F71" s="85" t="s">
        <v>271</v>
      </c>
      <c r="P71" s="85" t="s">
        <v>139</v>
      </c>
      <c r="V71" s="88" t="s">
        <v>263</v>
      </c>
      <c r="W71" s="84">
        <v>52.4</v>
      </c>
      <c r="X71" s="129" t="s">
        <v>272</v>
      </c>
      <c r="Y71" s="129" t="s">
        <v>269</v>
      </c>
      <c r="Z71" s="82" t="s">
        <v>273</v>
      </c>
      <c r="AB71" s="85">
        <v>1</v>
      </c>
      <c r="AC71" s="85" t="s">
        <v>142</v>
      </c>
      <c r="AJ71" s="71" t="s">
        <v>265</v>
      </c>
      <c r="AK71" s="71" t="s">
        <v>144</v>
      </c>
    </row>
    <row r="72" spans="1:37" ht="12.75">
      <c r="A72" s="80">
        <v>39</v>
      </c>
      <c r="B72" s="81" t="s">
        <v>176</v>
      </c>
      <c r="C72" s="82" t="s">
        <v>274</v>
      </c>
      <c r="D72" s="83" t="s">
        <v>275</v>
      </c>
      <c r="E72" s="84">
        <v>179.82</v>
      </c>
      <c r="F72" s="85" t="s">
        <v>271</v>
      </c>
      <c r="P72" s="85" t="s">
        <v>139</v>
      </c>
      <c r="V72" s="88" t="s">
        <v>96</v>
      </c>
      <c r="X72" s="129" t="s">
        <v>274</v>
      </c>
      <c r="Y72" s="129" t="s">
        <v>274</v>
      </c>
      <c r="Z72" s="82" t="s">
        <v>276</v>
      </c>
      <c r="AA72" s="82" t="s">
        <v>139</v>
      </c>
      <c r="AB72" s="85">
        <v>2</v>
      </c>
      <c r="AC72" s="85" t="s">
        <v>142</v>
      </c>
      <c r="AJ72" s="71" t="s">
        <v>277</v>
      </c>
      <c r="AK72" s="71" t="s">
        <v>144</v>
      </c>
    </row>
    <row r="73" spans="4:23" ht="12.75">
      <c r="D73" s="130" t="s">
        <v>278</v>
      </c>
      <c r="E73" s="131">
        <f>J73</f>
        <v>0</v>
      </c>
      <c r="H73" s="131"/>
      <c r="I73" s="131"/>
      <c r="J73" s="131"/>
      <c r="L73" s="132"/>
      <c r="N73" s="133"/>
      <c r="W73" s="84">
        <f>SUM(W70:W72)</f>
        <v>52.4</v>
      </c>
    </row>
    <row r="75" ht="12.75" customHeight="1">
      <c r="B75" s="82" t="s">
        <v>279</v>
      </c>
    </row>
    <row r="76" spans="1:37" ht="12.75" customHeight="1">
      <c r="A76" s="80">
        <v>40</v>
      </c>
      <c r="B76" s="81" t="s">
        <v>280</v>
      </c>
      <c r="C76" s="82" t="s">
        <v>281</v>
      </c>
      <c r="D76" s="83" t="s">
        <v>282</v>
      </c>
      <c r="E76" s="84">
        <v>14</v>
      </c>
      <c r="F76" s="85" t="s">
        <v>184</v>
      </c>
      <c r="P76" s="85" t="s">
        <v>139</v>
      </c>
      <c r="V76" s="88" t="s">
        <v>263</v>
      </c>
      <c r="W76" s="84">
        <v>1.3</v>
      </c>
      <c r="X76" s="129" t="s">
        <v>283</v>
      </c>
      <c r="Y76" s="129" t="s">
        <v>281</v>
      </c>
      <c r="Z76" s="82" t="s">
        <v>284</v>
      </c>
      <c r="AB76" s="85">
        <v>1</v>
      </c>
      <c r="AC76" s="85" t="s">
        <v>142</v>
      </c>
      <c r="AJ76" s="71" t="s">
        <v>265</v>
      </c>
      <c r="AK76" s="71" t="s">
        <v>144</v>
      </c>
    </row>
    <row r="77" spans="1:37" ht="12.75">
      <c r="A77" s="80">
        <v>41</v>
      </c>
      <c r="B77" s="81" t="s">
        <v>280</v>
      </c>
      <c r="C77" s="82" t="s">
        <v>285</v>
      </c>
      <c r="D77" s="83" t="s">
        <v>286</v>
      </c>
      <c r="E77" s="84">
        <v>14</v>
      </c>
      <c r="F77" s="85" t="s">
        <v>184</v>
      </c>
      <c r="P77" s="85" t="s">
        <v>139</v>
      </c>
      <c r="V77" s="88" t="s">
        <v>263</v>
      </c>
      <c r="W77" s="84">
        <v>0.655</v>
      </c>
      <c r="X77" s="129" t="s">
        <v>287</v>
      </c>
      <c r="Y77" s="129" t="s">
        <v>285</v>
      </c>
      <c r="Z77" s="82" t="s">
        <v>284</v>
      </c>
      <c r="AB77" s="85">
        <v>1</v>
      </c>
      <c r="AC77" s="85" t="s">
        <v>142</v>
      </c>
      <c r="AJ77" s="71" t="s">
        <v>265</v>
      </c>
      <c r="AK77" s="71" t="s">
        <v>144</v>
      </c>
    </row>
    <row r="78" spans="4:23" ht="12.75">
      <c r="D78" s="130" t="s">
        <v>288</v>
      </c>
      <c r="E78" s="131">
        <f>J78</f>
        <v>0</v>
      </c>
      <c r="H78" s="131"/>
      <c r="I78" s="131"/>
      <c r="J78" s="131"/>
      <c r="L78" s="132"/>
      <c r="N78" s="133"/>
      <c r="W78" s="84">
        <f>SUM(W75:W77)</f>
        <v>1.955</v>
      </c>
    </row>
    <row r="80" spans="4:23" ht="12.75">
      <c r="D80" s="130" t="s">
        <v>289</v>
      </c>
      <c r="E80" s="131">
        <f>J80</f>
        <v>0</v>
      </c>
      <c r="H80" s="131"/>
      <c r="I80" s="131"/>
      <c r="J80" s="131"/>
      <c r="L80" s="132"/>
      <c r="N80" s="133"/>
      <c r="W80" s="84">
        <f>+W68+W73+W78</f>
        <v>55.125</v>
      </c>
    </row>
    <row r="82" spans="4:23" ht="12.75">
      <c r="D82" s="134"/>
      <c r="E82" s="131"/>
      <c r="H82" s="131"/>
      <c r="I82" s="131"/>
      <c r="J82" s="131"/>
      <c r="L82" s="132"/>
      <c r="N82" s="133"/>
      <c r="W82" s="84">
        <f>+W63+W80</f>
        <v>28425.791</v>
      </c>
    </row>
  </sheetData>
  <sheetProtection/>
  <mergeCells count="2">
    <mergeCell ref="K9:L9"/>
    <mergeCell ref="M9:N9"/>
  </mergeCells>
  <printOptions/>
  <pageMargins left="0.2" right="0.0902777777777778" top="0.629166666666667" bottom="0.590277777777778" header="0.511805555555555" footer="0.354166666666667"/>
  <pageSetup firstPageNumber="0" useFirstPageNumber="1" horizontalDpi="300" verticalDpi="300" orientation="landscape" paperSize="9" scale="92" r:id="rId1"/>
  <headerFooter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Boris Haulík</cp:lastModifiedBy>
  <cp:lastPrinted>2019-05-20T14:23:00Z</cp:lastPrinted>
  <dcterms:created xsi:type="dcterms:W3CDTF">1999-04-06T07:39:00Z</dcterms:created>
  <dcterms:modified xsi:type="dcterms:W3CDTF">2023-12-18T08:11:47Z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