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Technické odd\Veřejné zakázky\Výběrová řízení\2024\III.kat\ÚŘADOVNA MRAMOTICE_OPRAVA STŘECHY\"/>
    </mc:Choice>
  </mc:AlternateContent>
  <xr:revisionPtr revIDLastSave="0" documentId="13_ncr:1_{0656F046-D0CC-4C20-973C-9D1180F924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vba" sheetId="1" r:id="rId1"/>
    <sheet name="VzorPolozky" sheetId="10" state="hidden" r:id="rId2"/>
    <sheet name="01 2336_01 Pol" sheetId="12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'01 2336_01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'01 2336_01 Pol'!$A$1:$G$172</definedName>
    <definedName name="_xlnm.Print_Area" localSheetId="0">Stavba!$A$1:$J$62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G11" i="12"/>
  <c r="G8" i="12" s="1"/>
  <c r="I49" i="1" s="1"/>
  <c r="G14" i="12"/>
  <c r="G16" i="12"/>
  <c r="G18" i="12"/>
  <c r="G20" i="12"/>
  <c r="G23" i="12"/>
  <c r="G25" i="12"/>
  <c r="G27" i="12"/>
  <c r="G29" i="12"/>
  <c r="G30" i="12"/>
  <c r="G32" i="12"/>
  <c r="G35" i="12"/>
  <c r="G34" i="12" s="1"/>
  <c r="I52" i="1" s="1"/>
  <c r="G37" i="12"/>
  <c r="G40" i="12"/>
  <c r="G42" i="12"/>
  <c r="G44" i="12"/>
  <c r="G46" i="12"/>
  <c r="G48" i="12"/>
  <c r="G50" i="12"/>
  <c r="G52" i="12"/>
  <c r="G55" i="12"/>
  <c r="G57" i="12"/>
  <c r="G59" i="12"/>
  <c r="G61" i="12"/>
  <c r="G64" i="12"/>
  <c r="G67" i="12"/>
  <c r="G69" i="12"/>
  <c r="G71" i="12"/>
  <c r="G73" i="12"/>
  <c r="G75" i="12"/>
  <c r="G77" i="12"/>
  <c r="G79" i="12"/>
  <c r="G81" i="12"/>
  <c r="G83" i="12"/>
  <c r="G85" i="12"/>
  <c r="G87" i="12"/>
  <c r="G89" i="12"/>
  <c r="G91" i="12"/>
  <c r="G93" i="12"/>
  <c r="G95" i="12"/>
  <c r="G97" i="12"/>
  <c r="G99" i="12"/>
  <c r="G101" i="12"/>
  <c r="G103" i="12"/>
  <c r="G105" i="12"/>
  <c r="G107" i="12"/>
  <c r="G109" i="12"/>
  <c r="G111" i="12"/>
  <c r="G113" i="12"/>
  <c r="G115" i="12"/>
  <c r="G117" i="12"/>
  <c r="G119" i="12"/>
  <c r="G122" i="12"/>
  <c r="G124" i="12"/>
  <c r="G126" i="12"/>
  <c r="G128" i="12"/>
  <c r="G130" i="12"/>
  <c r="G132" i="12"/>
  <c r="G134" i="12"/>
  <c r="G136" i="12"/>
  <c r="G138" i="12"/>
  <c r="G140" i="12"/>
  <c r="G145" i="12"/>
  <c r="G147" i="12"/>
  <c r="G149" i="12"/>
  <c r="G152" i="12"/>
  <c r="G153" i="12"/>
  <c r="G154" i="12"/>
  <c r="G155" i="12"/>
  <c r="G156" i="12"/>
  <c r="G157" i="12"/>
  <c r="G158" i="12"/>
  <c r="G160" i="12"/>
  <c r="G159" i="12" s="1"/>
  <c r="I61" i="1" s="1"/>
  <c r="I20" i="1" s="1"/>
  <c r="L162" i="12"/>
  <c r="F41" i="1" s="1"/>
  <c r="I19" i="1"/>
  <c r="J28" i="1"/>
  <c r="J26" i="1"/>
  <c r="G38" i="1"/>
  <c r="F38" i="1"/>
  <c r="J23" i="1"/>
  <c r="J24" i="1"/>
  <c r="J25" i="1"/>
  <c r="J27" i="1"/>
  <c r="E24" i="1"/>
  <c r="E26" i="1"/>
  <c r="G137" i="12" l="1"/>
  <c r="I58" i="1" s="1"/>
  <c r="G68" i="12"/>
  <c r="I56" i="1" s="1"/>
  <c r="G151" i="12"/>
  <c r="I60" i="1" s="1"/>
  <c r="G13" i="12"/>
  <c r="I50" i="1" s="1"/>
  <c r="G39" i="12"/>
  <c r="I53" i="1" s="1"/>
  <c r="G144" i="12"/>
  <c r="I59" i="1" s="1"/>
  <c r="I18" i="1" s="1"/>
  <c r="G106" i="12"/>
  <c r="I57" i="1" s="1"/>
  <c r="G45" i="12"/>
  <c r="I55" i="1" s="1"/>
  <c r="F39" i="1"/>
  <c r="F40" i="1"/>
  <c r="M162" i="12"/>
  <c r="G41" i="12"/>
  <c r="I54" i="1" s="1"/>
  <c r="I17" i="1" s="1"/>
  <c r="G22" i="12"/>
  <c r="I51" i="1" s="1"/>
  <c r="I16" i="1" l="1"/>
  <c r="I21" i="1" s="1"/>
  <c r="I62" i="1"/>
  <c r="F42" i="1"/>
  <c r="G162" i="12"/>
  <c r="G41" i="1"/>
  <c r="H41" i="1" s="1"/>
  <c r="I41" i="1" s="1"/>
  <c r="G40" i="1"/>
  <c r="G39" i="1"/>
  <c r="G42" i="1" s="1"/>
  <c r="A25" i="1" s="1"/>
  <c r="H40" i="1"/>
  <c r="I40" i="1" s="1"/>
  <c r="J58" i="1"/>
  <c r="J51" i="1"/>
  <c r="J59" i="1"/>
  <c r="J55" i="1"/>
  <c r="J53" i="1"/>
  <c r="J52" i="1"/>
  <c r="J50" i="1"/>
  <c r="J49" i="1"/>
  <c r="J60" i="1"/>
  <c r="J57" i="1"/>
  <c r="J54" i="1"/>
  <c r="H39" i="1" l="1"/>
  <c r="A26" i="1"/>
  <c r="G26" i="1"/>
  <c r="A23" i="1"/>
  <c r="G28" i="1"/>
  <c r="J61" i="1"/>
  <c r="J62" i="1" s="1"/>
  <c r="J56" i="1"/>
  <c r="A27" i="1" l="1"/>
  <c r="A29" i="1" s="1"/>
  <c r="G29" i="1" s="1"/>
  <c r="G27" i="1" s="1"/>
  <c r="A24" i="1"/>
  <c r="I39" i="1"/>
  <c r="I42" i="1" s="1"/>
  <c r="H42" i="1"/>
  <c r="J40" i="1" l="1"/>
  <c r="J39" i="1"/>
  <c r="J42" i="1" s="1"/>
  <c r="J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<sst xmlns="http://schemas.openxmlformats.org/spreadsheetml/2006/main" count="623" uniqueCount="306">
  <si>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</si>
  <si>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</si>
  <si>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</si>
  <si>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</si>
  <si>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</si>
  <si>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</si>
  <si>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</si>
  <si>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</si>
  <si>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</si>
  <si>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</si>
  <si>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</si>
  <si>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</si>
  <si>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</si>
  <si>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</si>
  <si>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</si>
  <si>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</si>
  <si>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</si>
  <si>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</si>
  <si>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</si>
  <si>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</si>
  <si>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</si>
  <si>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</si>
  <si>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</si>
  <si>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</si>
  <si>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</si>
  <si>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</si>
  <si>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</si>
  <si>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</si>
  <si>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</si>
  <si>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</si>
  <si>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</si>
  <si>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</si>
  <si>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</si>
  <si>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</si>
  <si>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</si>
  <si>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</si>
  <si>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</si>
  <si>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</si>
  <si>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</si>
  <si>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2336_01</t>
  </si>
  <si>
    <t>Střecha</t>
  </si>
  <si>
    <t>01</t>
  </si>
  <si>
    <t>Objekt:</t>
  </si>
  <si>
    <t>Rozpočet:</t>
  </si>
  <si>
    <t>2023/36</t>
  </si>
  <si>
    <t>Stavební úpravy úřadovny v Mramoticích</t>
  </si>
  <si>
    <t>Stavba</t>
  </si>
  <si>
    <t>Celkem za stavbu</t>
  </si>
  <si>
    <t>CZK</t>
  </si>
  <si>
    <t>Rekapitulace dílů</t>
  </si>
  <si>
    <t>Typ dílu</t>
  </si>
  <si>
    <t>62</t>
  </si>
  <si>
    <t>Úpravy povrchů vnější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</si>
  <si>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</si>
  <si>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</si>
  <si>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</si>
  <si>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</si>
  <si>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</si>
  <si>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</si>
  <si>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</si>
  <si>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</si>
  <si>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721</t>
  </si>
  <si>
    <t>Vnitřní kanalizace</t>
  </si>
  <si>
    <t>762</t>
  </si>
  <si>
    <t>Konstrukce tesařské</t>
  </si>
  <si>
    <t>764</t>
  </si>
  <si>
    <t>Konstrukce klempířské</t>
  </si>
  <si>
    <t>765</t>
  </si>
  <si>
    <t>Krytiny tvrdé</t>
  </si>
  <si>
    <t>783</t>
  </si>
  <si>
    <t>Nátěry</t>
  </si>
  <si>
    <t>M21</t>
  </si>
  <si>
    <t>Elektromontáže</t>
  </si>
  <si>
    <t>D96</t>
  </si>
  <si>
    <t>Přesuny suti a vybouraných hmot</t>
  </si>
  <si>
    <t>PSU</t>
  </si>
  <si>
    <t>ON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</si>
  <si>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</si>
  <si>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</si>
  <si>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</si>
  <si>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</si>
  <si>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</si>
  <si>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</si>
  <si>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</si>
  <si>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</si>
  <si>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</si>
  <si>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</si>
  <si>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</si>
  <si>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</si>
  <si>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</si>
  <si>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</si>
  <si>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622311753RT6</t>
  </si>
  <si>
    <t>Zatepl.syst. Baumit, ostění, miner.desky KV 30 mm s omítkou SilikatTop K2, lepidlo ProContact</t>
  </si>
  <si>
    <t>m2</t>
  </si>
  <si>
    <t>POL1_</t>
  </si>
  <si>
    <t>komíny : 0,45*4*1,2*2</t>
  </si>
  <si>
    <t>VV</t>
  </si>
  <si>
    <t>622904112R00</t>
  </si>
  <si>
    <t>Očištění fasád tlakovou vodou složitost 1 - 2</t>
  </si>
  <si>
    <t>941941041R00</t>
  </si>
  <si>
    <t>Montáž lešení leh.řad.s podlahami,š.1,2 m, H 10 m</t>
  </si>
  <si>
    <t>okolo komínů : 1,5*5*4</t>
  </si>
  <si>
    <t>941941291R00</t>
  </si>
  <si>
    <t>Příplatek za každý měsíc použití lešení k pol.1041</t>
  </si>
  <si>
    <t>Odkaz na mn. položky pořadí 3 : 30,00000</t>
  </si>
  <si>
    <t>941941841R00</t>
  </si>
  <si>
    <t>Demontáž lešení leh.řad.s podlahami,š.1,2 m,H 10 m</t>
  </si>
  <si>
    <t>941955004R00</t>
  </si>
  <si>
    <t>Lešení lehké pomocné, výška podlahy do 3,5 m</t>
  </si>
  <si>
    <t>FASÁDA- hromosvod, svody : 1,5*1,5*6</t>
  </si>
  <si>
    <t>952902121R00</t>
  </si>
  <si>
    <t>Odstranění holubího trusu z podlah do tl. 5 cm</t>
  </si>
  <si>
    <t>R : 195</t>
  </si>
  <si>
    <t>953981304R00</t>
  </si>
  <si>
    <t>Chemické kotvy, cihly, hl. 125 mm, M16, malta POLY</t>
  </si>
  <si>
    <t>kus</t>
  </si>
  <si>
    <t>kotvení pozednice : 38</t>
  </si>
  <si>
    <t>900      RT1</t>
  </si>
  <si>
    <t>HZS Práce v tarifní třídě 4 (např. tesař)</t>
  </si>
  <si>
    <t>h</t>
  </si>
  <si>
    <t>POL10_</t>
  </si>
  <si>
    <t>očištění krovu : 40</t>
  </si>
  <si>
    <t>31110716R</t>
  </si>
  <si>
    <t>Matice přesná šestihranná 02 1401 M16</t>
  </si>
  <si>
    <t>POL3_</t>
  </si>
  <si>
    <t>31121222R</t>
  </si>
  <si>
    <t>Podložka pod dřevěné konstrukce 02 1727 DIN 440R-M16</t>
  </si>
  <si>
    <t>1000 ks</t>
  </si>
  <si>
    <t>38/1000</t>
  </si>
  <si>
    <t>31179129R</t>
  </si>
  <si>
    <t>Tyč závitová M16, DIN 975 pozinkovaná</t>
  </si>
  <si>
    <t>m</t>
  </si>
  <si>
    <t>38/2</t>
  </si>
  <si>
    <t>962032631R00</t>
  </si>
  <si>
    <t>Bourání zdiva komínového z cihel na MVC</t>
  </si>
  <si>
    <t>m3</t>
  </si>
  <si>
    <t>0,45*0,45*1*2</t>
  </si>
  <si>
    <t>970031018R00</t>
  </si>
  <si>
    <t>Vrtání jádrové do zdiva cihelného d 14-18 mm</t>
  </si>
  <si>
    <t>kotvení pozednic : 38</t>
  </si>
  <si>
    <t>999281108R00</t>
  </si>
  <si>
    <t>Přesun hmot pro opravy a údržbu do výšky 12 m</t>
  </si>
  <si>
    <t>t</t>
  </si>
  <si>
    <t>POL7_</t>
  </si>
  <si>
    <t>721242110RT2</t>
  </si>
  <si>
    <t>Lapač střešních splavenin PP HL600, kloub zápachová klapka, koš na listí, DN 125</t>
  </si>
  <si>
    <t>3</t>
  </si>
  <si>
    <t>998721202R00</t>
  </si>
  <si>
    <t>Přesun hmot pro vnitřní kanalizaci, výšky do 12 m</t>
  </si>
  <si>
    <t>762088113R00</t>
  </si>
  <si>
    <t>Zakrývání provizorní plachtou 12x15m,vč.odstranění</t>
  </si>
  <si>
    <t>2</t>
  </si>
  <si>
    <t>762331922R00</t>
  </si>
  <si>
    <t>Vyřezání části střešní vazby do 224 cm2,do dl.5 m</t>
  </si>
  <si>
    <t>předpoklad R : 20</t>
  </si>
  <si>
    <t>762332931RT4</t>
  </si>
  <si>
    <t>Doplnění střešní vazby z hranolů do 120 cm2 vč.dod fošen 60 x 140 mm</t>
  </si>
  <si>
    <t>příložky krokví - předpoklad : 7,2*25</t>
  </si>
  <si>
    <t>762332932RT2</t>
  </si>
  <si>
    <t>Doplnění střešní vazby z hranolů do 224 cm2 vč.dod hranolů 120 x 140 mm</t>
  </si>
  <si>
    <t xml:space="preserve">R : </t>
  </si>
  <si>
    <t>Odkaz na mn. položky pořadí 19 : 20,00000</t>
  </si>
  <si>
    <t>762342203R00</t>
  </si>
  <si>
    <t>Montáž laťování střech, vzdálenost latí 22 - 36 cm</t>
  </si>
  <si>
    <t>304</t>
  </si>
  <si>
    <t>762342204R00</t>
  </si>
  <si>
    <t>Montáž kontralatí přibitím</t>
  </si>
  <si>
    <t>762342811R00</t>
  </si>
  <si>
    <t>Demontáž laťování střech, rozteč latí do 22 cm</t>
  </si>
  <si>
    <t>762395000R00</t>
  </si>
  <si>
    <t>Spojovací a ochranné prostředky pro střechy</t>
  </si>
  <si>
    <t>1,51+0,33</t>
  </si>
  <si>
    <t>3,72</t>
  </si>
  <si>
    <t>60517111R</t>
  </si>
  <si>
    <t>Lať střešní 40x60 mm</t>
  </si>
  <si>
    <t>304/0,94*0,06*0,04*1,1</t>
  </si>
  <si>
    <t>304/0,28*0,06*0,04*1,1</t>
  </si>
  <si>
    <t>998762202R00</t>
  </si>
  <si>
    <t>Přesun hmot pro tesařské konstrukce, výšky do 12 m</t>
  </si>
  <si>
    <t>764816412R00</t>
  </si>
  <si>
    <t>Okapnice z lakovaného Pz plechu, rš 125 mm</t>
  </si>
  <si>
    <t>59</t>
  </si>
  <si>
    <t>764813810R00</t>
  </si>
  <si>
    <t>Lemování z lak.Pz,komínů na vlnité krytině,v ploše</t>
  </si>
  <si>
    <t>0,55*0,45*4*2</t>
  </si>
  <si>
    <t>764814110R00</t>
  </si>
  <si>
    <t>Lemování trub,lak.Pz plech,vln.krytina,D do 75 mm</t>
  </si>
  <si>
    <t>764819213R00</t>
  </si>
  <si>
    <t>Odpadní trouby kruhové z lak.Pz plechu, D 120 mm</t>
  </si>
  <si>
    <t>4,5*3</t>
  </si>
  <si>
    <t>764815212R00</t>
  </si>
  <si>
    <t>Žlab podokapní půlkruh.z lak.Pz plechu, rš 330 mm</t>
  </si>
  <si>
    <t>764815812R00</t>
  </si>
  <si>
    <t>Kotlík žlabový oválný z lak. Pz plechu, 330/120 mm</t>
  </si>
  <si>
    <t>764814533R00</t>
  </si>
  <si>
    <t>Závětrná lišta z lakovaného Pz plechu, rš 333 mm</t>
  </si>
  <si>
    <t>5,9*2</t>
  </si>
  <si>
    <t>764814662R00</t>
  </si>
  <si>
    <t>Úžlabí z lakovaného Pz plechu, rš 625 mm</t>
  </si>
  <si>
    <t>8,5</t>
  </si>
  <si>
    <t>764339830R00</t>
  </si>
  <si>
    <t>Demontáž lemování komínů v ploše, hl. kryt, do 30°</t>
  </si>
  <si>
    <t>0,55*0,45*4*4</t>
  </si>
  <si>
    <t>764341812R00</t>
  </si>
  <si>
    <t>Demontáž lemov. trub D 75 mm, vln. kryt. do 45°</t>
  </si>
  <si>
    <t>764352811R00</t>
  </si>
  <si>
    <t>Demontáž žlabů půlkruh. rovných, rš 330 mm, do 45°</t>
  </si>
  <si>
    <t>764359811R00</t>
  </si>
  <si>
    <t>Demontáž kotlíku kónického, sklon do 45°</t>
  </si>
  <si>
    <t>764361811R00</t>
  </si>
  <si>
    <t>Demontáž střešního okna ve vlnité krytině, do 45°</t>
  </si>
  <si>
    <t>764391821R00</t>
  </si>
  <si>
    <t>Demontáž závětrné lišty, rš 250 a 330 mm, do 45°</t>
  </si>
  <si>
    <t>764392851R00</t>
  </si>
  <si>
    <t>Demontáž úžlabí, rš 660 mm, sklon do 45°</t>
  </si>
  <si>
    <t>764454802R00</t>
  </si>
  <si>
    <t>Demontáž odpadních trub kruhových,D 120 mm</t>
  </si>
  <si>
    <t>764719432RV</t>
  </si>
  <si>
    <t>Oplechování komína 1000x1600 mm z Al lak. plechu komínová hlava</t>
  </si>
  <si>
    <t>4</t>
  </si>
  <si>
    <t>900      RT3</t>
  </si>
  <si>
    <t>HZS Práce v tarifní třídě 6 (např. tesař)</t>
  </si>
  <si>
    <t>nezměřitelné práce, R : 15</t>
  </si>
  <si>
    <t>998764202R00</t>
  </si>
  <si>
    <t>Přesun hmot pro klempířské konstr., výšky do 12 m</t>
  </si>
  <si>
    <t>765312810R00</t>
  </si>
  <si>
    <t>Demontáž krytiny dvoudrážkové, na sucho, do suti</t>
  </si>
  <si>
    <t>765312615R00</t>
  </si>
  <si>
    <t>Příplat.za tašky pro připoj.hřebene,Stodo engoba</t>
  </si>
  <si>
    <t>15,53*2</t>
  </si>
  <si>
    <t>765312622R00</t>
  </si>
  <si>
    <t>Krytina Stodo 12 střech ostatních, engoba odstín - měděná</t>
  </si>
  <si>
    <t>765312632R00</t>
  </si>
  <si>
    <t>Hřeben s větracím pásem kovovým, engoba</t>
  </si>
  <si>
    <t>5,42+ 10,11</t>
  </si>
  <si>
    <t>765312674R00</t>
  </si>
  <si>
    <t>Střešní lávka, rošt 800 x 250 mm</t>
  </si>
  <si>
    <t>765313170R00</t>
  </si>
  <si>
    <t>Vikýř univerzální 45 x 73 cm</t>
  </si>
  <si>
    <t>765313181R00</t>
  </si>
  <si>
    <t>Přiřezání a uchycení tašek drážkových</t>
  </si>
  <si>
    <t>(9,75*3+1,95+1,7*2)*2</t>
  </si>
  <si>
    <t>7*2</t>
  </si>
  <si>
    <t>765313184RS2</t>
  </si>
  <si>
    <t>Taška prostupová + nástavec odvětrání kanalizace taška engobovaná</t>
  </si>
  <si>
    <t>1</t>
  </si>
  <si>
    <t>765313186R00</t>
  </si>
  <si>
    <t>Mřížka ochranná větrací 100 cm univerzální,Tondach</t>
  </si>
  <si>
    <t>765313188R00</t>
  </si>
  <si>
    <t>Pás větrací okapní ochranný 500/10 cm</t>
  </si>
  <si>
    <t>765312642R00</t>
  </si>
  <si>
    <t>Nároží s větracím pásem kovovým, engoba</t>
  </si>
  <si>
    <t>9,75*3+1,95+1,7*2</t>
  </si>
  <si>
    <t>765901103R00</t>
  </si>
  <si>
    <t>Fólie podstřešní paropropust. Tondach Tuning Fol-S</t>
  </si>
  <si>
    <t>304*1,2</t>
  </si>
  <si>
    <t>28350293R</t>
  </si>
  <si>
    <t>Větrací vsuvka Bramac 360x120x20 mm</t>
  </si>
  <si>
    <t>35</t>
  </si>
  <si>
    <t>59660240R</t>
  </si>
  <si>
    <t xml:space="preserve">Hák protisněhový </t>
  </si>
  <si>
    <t>304*1,4</t>
  </si>
  <si>
    <t>998765202R00</t>
  </si>
  <si>
    <t>Přesun hmot pro krytiny tvrdé, výšky do 12 m</t>
  </si>
  <si>
    <t>783222921RT1</t>
  </si>
  <si>
    <t>Údržba, nátěr syntetický kov.konstr.Hammerite 2x přímo na rez hladký</t>
  </si>
  <si>
    <t>antény, siréna : 10</t>
  </si>
  <si>
    <t>783782205R00</t>
  </si>
  <si>
    <t>Nátěr tesařských konstrukcí Bochemitem QB 2x</t>
  </si>
  <si>
    <t>stáv krov : 250</t>
  </si>
  <si>
    <t>latě : 304/0,94*(0,06*2+0,04*2)</t>
  </si>
  <si>
    <t>304/0,28*(0,06*2+0,04*2)</t>
  </si>
  <si>
    <t>21-100</t>
  </si>
  <si>
    <t>Projektová dokumentace - hromosvod</t>
  </si>
  <si>
    <t>kpl</t>
  </si>
  <si>
    <t>Realizační dokumentace hromosvodu 3x tistěné, 1x v elektronické podobě : 1</t>
  </si>
  <si>
    <t>210200020RAB</t>
  </si>
  <si>
    <t>Hromosvod</t>
  </si>
  <si>
    <t>kompl</t>
  </si>
  <si>
    <t>POL2_</t>
  </si>
  <si>
    <t>Hromosvod - v rámci 1.etapy bude realizována střešní část hromosovdu dle zpracované PD s provizorním napojením na stávající svody na fasádě : 1</t>
  </si>
  <si>
    <t>demontáž stávající hromosvodové soustavy : 15</t>
  </si>
  <si>
    <t>979012112R00</t>
  </si>
  <si>
    <t>Svislá doprava suti na výšku do 3,5 m</t>
  </si>
  <si>
    <t>POL8_</t>
  </si>
  <si>
    <t>979012119R00</t>
  </si>
  <si>
    <t>Příplatek k suti za každých dalších 3,5 m výšky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</si>
  <si>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</si>
  <si>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</si>
  <si>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</si>
  <si>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</si>
  <si>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</si>
  <si>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</si>
  <si>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</si>
  <si>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</si>
  <si>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979990107R00</t>
  </si>
  <si>
    <t>Poplatek za skládku suti - směs betonu,cihel,dřeva</t>
  </si>
  <si>
    <t>005121 R</t>
  </si>
  <si>
    <t>Zařízení staveniště</t>
  </si>
  <si>
    <t>Soubor</t>
  </si>
  <si>
    <t>POL99_2</t>
  </si>
  <si>
    <t>SUM</t>
  </si>
  <si>
    <t>Poznámky uchazeče k zadání</t>
  </si>
  <si>
    <t>POPUZIV</t>
  </si>
  <si>
    <t>END</t>
  </si>
  <si>
    <t>UPOZORNĚNÍ PRO UCHAZEČE: Zadavatel upozorňuje zájemce o veřejnou zakázku, že popis stavebních prací, dodávek nebo služeb, které jsou předmětem veřejné zakázky, jsou popisem PŘEDPOKLÁDANÝM a zadavatel nezaručuje jeho úplnost, a proto je zájemce povinen vzít v úvahu všechny související podklady a informace a předvídat případné překážky a vyzvat zadavatele k doplnění případně chybějících položek potřebných pro celé, úplné a funkční dílo, které mají být zahrnuty v ceně.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</si>
</sst>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6" fillId="2" borderId="0" xfId="0" applyNumberFormat="1" applyFont="1" applyFill="1" applyAlignment="1">
      <alignment horizontal="left" vertical="center" wrapText="1"/>
    </xf>
    <xf numFmtId="0" fontId="0" fillId="2" borderId="1" xfId="0" applyFill="1" applyBorder="1" applyAlignment="1">
      <alignment horizontal="left" vertical="center" indent="1"/>
    </xf>
    <xf numFmtId="49" fontId="8" fillId="2" borderId="0" xfId="0" applyNumberFormat="1" applyFont="1" applyFill="1" applyAlignment="1">
      <alignment horizontal="left" vertical="center" wrapText="1"/>
    </xf>
    <xf numFmtId="0" fontId="0" fillId="2" borderId="9" xfId="0" applyFill="1" applyBorder="1" applyAlignment="1">
      <alignment horizontal="left" vertical="center" indent="1"/>
    </xf>
    <xf numFmtId="0" fontId="0" fillId="2" borderId="6" xfId="0" applyFill="1" applyBorder="1" applyAlignment="1">
      <alignment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30" xfId="0" applyNumberFormat="1" applyFont="1" applyFill="1" applyBorder="1" applyAlignment="1">
      <alignment vertical="center"/>
    </xf>
    <xf numFmtId="4" fontId="7" fillId="4" borderId="31" xfId="0" applyNumberFormat="1" applyFont="1" applyFill="1" applyBorder="1" applyAlignment="1">
      <alignment vertical="center" wrapText="1"/>
    </xf>
    <xf numFmtId="4" fontId="10" fillId="4" borderId="32" xfId="0" applyNumberFormat="1" applyFont="1" applyFill="1" applyBorder="1" applyAlignment="1">
      <alignment horizontal="center" vertical="center" wrapText="1" shrinkToFit="1"/>
    </xf>
    <xf numFmtId="4" fontId="7" fillId="4" borderId="32" xfId="0" applyNumberFormat="1" applyFont="1" applyFill="1" applyBorder="1" applyAlignment="1">
      <alignment horizontal="center" vertical="center" wrapText="1" shrinkToFit="1"/>
    </xf>
    <xf numFmtId="3" fontId="7" fillId="4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2" borderId="39" xfId="0" applyNumberFormat="1" applyFill="1" applyBorder="1" applyAlignment="1">
      <alignment vertical="center" wrapText="1" shrinkToFit="1"/>
    </xf>
    <xf numFmtId="4" fontId="0" fillId="2" borderId="39" xfId="0" applyNumberFormat="1" applyFill="1" applyBorder="1" applyAlignment="1">
      <alignment vertical="center" shrinkToFit="1"/>
    </xf>
    <xf numFmtId="3" fontId="0" fillId="2" borderId="39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wrapText="1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vertical="center" wrapText="1"/>
    </xf>
    <xf numFmtId="164" fontId="7" fillId="0" borderId="35" xfId="0" applyNumberFormat="1" applyFont="1" applyBorder="1" applyAlignment="1">
      <alignment vertical="center"/>
    </xf>
    <xf numFmtId="164" fontId="7" fillId="2" borderId="39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2" borderId="39" xfId="0" applyNumberFormat="1" applyFont="1" applyFill="1" applyBorder="1" applyAlignment="1">
      <alignment horizontal="center" vertical="center"/>
    </xf>
    <xf numFmtId="4" fontId="7" fillId="2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2" borderId="21" xfId="0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horizontal="center" vertical="top" shrinkToFit="1"/>
    </xf>
    <xf numFmtId="4" fontId="16" fillId="0" borderId="0" xfId="0" applyNumberFormat="1" applyFont="1" applyAlignment="1">
      <alignment vertical="top" shrinkToFit="1"/>
    </xf>
    <xf numFmtId="4" fontId="16" fillId="3" borderId="0" xfId="0" applyNumberFormat="1" applyFont="1" applyFill="1" applyAlignment="1" applyProtection="1">
      <alignment vertical="top" shrinkToFit="1"/>
      <protection locked="0"/>
    </xf>
    <xf numFmtId="165" fontId="17" fillId="0" borderId="0" xfId="0" applyNumberFormat="1" applyFont="1" applyAlignment="1">
      <alignment horizontal="center" vertical="top" wrapText="1" shrinkToFit="1"/>
    </xf>
    <xf numFmtId="165" fontId="17" fillId="0" borderId="0" xfId="0" applyNumberFormat="1" applyFont="1" applyAlignment="1">
      <alignment vertical="top" wrapText="1" shrinkToFit="1"/>
    </xf>
    <xf numFmtId="0" fontId="8" fillId="2" borderId="29" xfId="0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center" vertical="top" shrinkToFit="1"/>
    </xf>
    <xf numFmtId="165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4" fontId="8" fillId="2" borderId="40" xfId="0" applyNumberFormat="1" applyFont="1" applyFill="1" applyBorder="1" applyAlignment="1">
      <alignment vertical="top" shrinkToFit="1"/>
    </xf>
    <xf numFmtId="4" fontId="8" fillId="2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5" fontId="16" fillId="0" borderId="42" xfId="0" applyNumberFormat="1" applyFont="1" applyBorder="1" applyAlignment="1">
      <alignment vertical="top" shrinkToFit="1"/>
    </xf>
    <xf numFmtId="4" fontId="16" fillId="3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5" fontId="16" fillId="0" borderId="45" xfId="0" applyNumberFormat="1" applyFont="1" applyBorder="1" applyAlignment="1">
      <alignment vertical="top" shrinkToFit="1"/>
    </xf>
    <xf numFmtId="4" fontId="16" fillId="3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5" fontId="16" fillId="3" borderId="0" xfId="0" applyNumberFormat="1" applyFont="1" applyFill="1" applyAlignment="1" applyProtection="1">
      <alignment vertical="top" shrinkToFit="1"/>
      <protection locked="0"/>
    </xf>
    <xf numFmtId="49" fontId="8" fillId="2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49" fontId="8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3" borderId="0" xfId="0" applyFont="1" applyFill="1" applyAlignment="1" applyProtection="1">
      <alignment horizontal="left" vertical="center"/>
      <protection locked="0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2" borderId="7" xfId="0" applyNumberFormat="1" applyFont="1" applyFill="1" applyBorder="1" applyAlignment="1">
      <alignment horizontal="right" vertical="center"/>
    </xf>
    <xf numFmtId="2" fontId="12" fillId="2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2" borderId="36" xfId="0" applyNumberFormat="1" applyFill="1" applyBorder="1" applyAlignment="1">
      <alignment vertical="center"/>
    </xf>
    <xf numFmtId="4" fontId="0" fillId="2" borderId="37" xfId="0" applyNumberFormat="1" applyFill="1" applyBorder="1" applyAlignment="1">
      <alignment vertical="center"/>
    </xf>
    <xf numFmtId="4" fontId="0" fillId="2" borderId="38" xfId="0" applyNumberFormat="1" applyFill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3" borderId="29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40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5"/>
  <sheetViews>
    <sheetView showGridLines="0" tabSelected="1" topLeftCell="B1" zoomScaleNormal="100" zoomScaleSheetLayoutView="75" workbookViewId="0">
      <selection activeCell="B45" sqref="B45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190" t="s">
        <v>4</v>
      </c>
      <c r="C1" s="191"/>
      <c r="D1" s="191"/>
      <c r="E1" s="191"/>
      <c r="F1" s="191"/>
      <c r="G1" s="191"/>
      <c r="H1" s="191"/>
      <c r="I1" s="191"/>
      <c r="J1" s="192"/>
    </row>
    <row r="2" spans="1:15" ht="36" customHeight="1" x14ac:dyDescent="0.2">
      <c r="A2" s="2"/>
      <c r="B2" s="78" t="s">
        <v>24</v>
      </c>
      <c r="C2" s="79"/>
      <c r="D2" s="80" t="s">
        <v>44</v>
      </c>
      <c r="E2" s="199" t="s">
        <v>45</v>
      </c>
      <c r="F2" s="200"/>
      <c r="G2" s="200"/>
      <c r="H2" s="200"/>
      <c r="I2" s="200"/>
      <c r="J2" s="201"/>
      <c r="O2" s="1"/>
    </row>
    <row r="3" spans="1:15" ht="27" customHeight="1" x14ac:dyDescent="0.2">
      <c r="A3" s="2"/>
      <c r="B3" s="81" t="s">
        <v>42</v>
      </c>
      <c r="C3" s="79"/>
      <c r="D3" s="82" t="s">
        <v>41</v>
      </c>
      <c r="E3" s="202" t="s">
        <v>40</v>
      </c>
      <c r="F3" s="203"/>
      <c r="G3" s="203"/>
      <c r="H3" s="203"/>
      <c r="I3" s="203"/>
      <c r="J3" s="204"/>
    </row>
    <row r="4" spans="1:15" ht="23.25" customHeight="1" x14ac:dyDescent="0.2">
      <c r="A4" s="76">
        <v>2133</v>
      </c>
      <c r="B4" s="83" t="s">
        <v>43</v>
      </c>
      <c r="C4" s="84"/>
      <c r="D4" s="85" t="s">
        <v>39</v>
      </c>
      <c r="E4" s="212" t="s">
        <v>40</v>
      </c>
      <c r="F4" s="213"/>
      <c r="G4" s="213"/>
      <c r="H4" s="213"/>
      <c r="I4" s="213"/>
      <c r="J4" s="214"/>
    </row>
    <row r="5" spans="1:15" ht="24" customHeight="1" x14ac:dyDescent="0.2">
      <c r="A5" s="2"/>
      <c r="B5" s="31" t="s">
        <v>23</v>
      </c>
      <c r="D5" s="217"/>
      <c r="E5" s="218"/>
      <c r="F5" s="218"/>
      <c r="G5" s="218"/>
      <c r="H5" s="18" t="s">
        <v>38</v>
      </c>
      <c r="I5" s="86"/>
      <c r="J5" s="8"/>
    </row>
    <row r="6" spans="1:15" ht="15.75" customHeight="1" x14ac:dyDescent="0.2">
      <c r="A6" s="2"/>
      <c r="B6" s="28"/>
      <c r="C6" s="55"/>
      <c r="D6" s="219"/>
      <c r="E6" s="220"/>
      <c r="F6" s="220"/>
      <c r="G6" s="220"/>
      <c r="H6" s="18" t="s">
        <v>34</v>
      </c>
      <c r="I6" s="86"/>
      <c r="J6" s="8"/>
    </row>
    <row r="7" spans="1:15" ht="15.75" customHeight="1" x14ac:dyDescent="0.2">
      <c r="A7" s="2"/>
      <c r="B7" s="29"/>
      <c r="C7" s="56"/>
      <c r="D7" s="77"/>
      <c r="E7" s="221"/>
      <c r="F7" s="222"/>
      <c r="G7" s="222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38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06"/>
      <c r="E11" s="206"/>
      <c r="F11" s="206"/>
      <c r="G11" s="206"/>
      <c r="H11" s="18" t="s">
        <v>38</v>
      </c>
      <c r="I11" s="87"/>
      <c r="J11" s="8"/>
    </row>
    <row r="12" spans="1:15" ht="15.75" customHeight="1" x14ac:dyDescent="0.2">
      <c r="A12" s="2"/>
      <c r="B12" s="28"/>
      <c r="C12" s="55"/>
      <c r="D12" s="211"/>
      <c r="E12" s="211"/>
      <c r="F12" s="211"/>
      <c r="G12" s="211"/>
      <c r="H12" s="18" t="s">
        <v>34</v>
      </c>
      <c r="I12" s="87"/>
      <c r="J12" s="8"/>
    </row>
    <row r="13" spans="1:15" ht="15.75" customHeight="1" x14ac:dyDescent="0.2">
      <c r="A13" s="2"/>
      <c r="B13" s="29"/>
      <c r="C13" s="56"/>
      <c r="D13" s="88"/>
      <c r="E13" s="215"/>
      <c r="F13" s="216"/>
      <c r="G13" s="216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05"/>
      <c r="F15" s="205"/>
      <c r="G15" s="207"/>
      <c r="H15" s="207"/>
      <c r="I15" s="207" t="s">
        <v>31</v>
      </c>
      <c r="J15" s="208"/>
    </row>
    <row r="16" spans="1:15" ht="23.25" customHeight="1" x14ac:dyDescent="0.2">
      <c r="A16" s="141" t="s">
        <v>26</v>
      </c>
      <c r="B16" s="38" t="s">
        <v>26</v>
      </c>
      <c r="C16" s="62"/>
      <c r="D16" s="63"/>
      <c r="E16" s="196"/>
      <c r="F16" s="197"/>
      <c r="G16" s="196"/>
      <c r="H16" s="197"/>
      <c r="I16" s="196">
        <f>SUMIF(F49:F61,A16,I49:I61)+SUMIF(F49:F61,"PSU",I49:I61)</f>
        <v>0</v>
      </c>
      <c r="J16" s="198"/>
    </row>
    <row r="17" spans="1:10" ht="23.25" customHeight="1" x14ac:dyDescent="0.2">
      <c r="A17" s="141" t="s">
        <v>27</v>
      </c>
      <c r="B17" s="38" t="s">
        <v>27</v>
      </c>
      <c r="C17" s="62"/>
      <c r="D17" s="63"/>
      <c r="E17" s="196"/>
      <c r="F17" s="197"/>
      <c r="G17" s="196"/>
      <c r="H17" s="197"/>
      <c r="I17" s="196">
        <f>SUMIF(F49:F61,A17,I49:I61)</f>
        <v>0</v>
      </c>
      <c r="J17" s="198"/>
    </row>
    <row r="18" spans="1:10" ht="23.25" customHeight="1" x14ac:dyDescent="0.2">
      <c r="A18" s="141" t="s">
        <v>28</v>
      </c>
      <c r="B18" s="38" t="s">
        <v>28</v>
      </c>
      <c r="C18" s="62"/>
      <c r="D18" s="63"/>
      <c r="E18" s="196"/>
      <c r="F18" s="197"/>
      <c r="G18" s="196"/>
      <c r="H18" s="197"/>
      <c r="I18" s="196">
        <f>SUMIF(F49:F61,A18,I49:I61)</f>
        <v>0</v>
      </c>
      <c r="J18" s="198"/>
    </row>
    <row r="19" spans="1:10" ht="23.25" customHeight="1" x14ac:dyDescent="0.2">
      <c r="A19" s="141" t="s">
        <v>77</v>
      </c>
      <c r="B19" s="38" t="s">
        <v>29</v>
      </c>
      <c r="C19" s="62"/>
      <c r="D19" s="63"/>
      <c r="E19" s="196"/>
      <c r="F19" s="197"/>
      <c r="G19" s="196"/>
      <c r="H19" s="197"/>
      <c r="I19" s="196">
        <f>SUMIF(F49:F61,A19,I49:I61)</f>
        <v>0</v>
      </c>
      <c r="J19" s="198"/>
    </row>
    <row r="20" spans="1:10" ht="23.25" customHeight="1" x14ac:dyDescent="0.2">
      <c r="A20" s="141" t="s">
        <v>76</v>
      </c>
      <c r="B20" s="38" t="s">
        <v>30</v>
      </c>
      <c r="C20" s="62"/>
      <c r="D20" s="63"/>
      <c r="E20" s="196"/>
      <c r="F20" s="197"/>
      <c r="G20" s="196"/>
      <c r="H20" s="197"/>
      <c r="I20" s="196">
        <f>SUMIF(F49:F61,A20,I49:I61)</f>
        <v>0</v>
      </c>
      <c r="J20" s="198"/>
    </row>
    <row r="21" spans="1:10" ht="23.25" customHeight="1" x14ac:dyDescent="0.2">
      <c r="A21" s="2"/>
      <c r="B21" s="48" t="s">
        <v>31</v>
      </c>
      <c r="C21" s="64"/>
      <c r="D21" s="65"/>
      <c r="E21" s="209"/>
      <c r="F21" s="210"/>
      <c r="G21" s="209"/>
      <c r="H21" s="210"/>
      <c r="I21" s="209">
        <f>SUM(I16:J20)</f>
        <v>0</v>
      </c>
      <c r="J21" s="228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26">
        <v>0</v>
      </c>
      <c r="H23" s="227"/>
      <c r="I23" s="227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24">
        <v>0</v>
      </c>
      <c r="H24" s="225"/>
      <c r="I24" s="225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26">
        <v>0</v>
      </c>
      <c r="H25" s="227"/>
      <c r="I25" s="227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193">
        <f>A25</f>
        <v>0</v>
      </c>
      <c r="H26" s="194"/>
      <c r="I26" s="194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195">
        <f>CenaCelkem-(ZakladDPHSni+DPHSni+ZakladDPHZakl+DPHZakl)</f>
        <v>0</v>
      </c>
      <c r="H27" s="195"/>
      <c r="I27" s="195"/>
      <c r="J27" s="41" t="str">
        <f t="shared" si="0"/>
        <v>CZK</v>
      </c>
    </row>
    <row r="28" spans="1:10" ht="27.75" hidden="1" customHeight="1" thickBot="1" x14ac:dyDescent="0.25">
      <c r="A28" s="2"/>
      <c r="B28" s="114" t="s">
        <v>25</v>
      </c>
      <c r="C28" s="115"/>
      <c r="D28" s="115"/>
      <c r="E28" s="116"/>
      <c r="F28" s="117"/>
      <c r="G28" s="230" t="e">
        <f>ZakladDPHSniVypocet+ZakladDPHZaklVypocet</f>
        <v>#REF!</v>
      </c>
      <c r="H28" s="230"/>
      <c r="I28" s="230"/>
      <c r="J28" s="11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4" t="s">
        <v>35</v>
      </c>
      <c r="C29" s="119"/>
      <c r="D29" s="119"/>
      <c r="E29" s="119"/>
      <c r="F29" s="120"/>
      <c r="G29" s="229">
        <f>IF(A29&gt;50, ROUNDUP(A27, 0), ROUNDDOWN(A27, 0))</f>
        <v>0</v>
      </c>
      <c r="H29" s="229"/>
      <c r="I29" s="229"/>
      <c r="J29" s="121" t="s">
        <v>48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31"/>
      <c r="E34" s="232"/>
      <c r="G34" s="233"/>
      <c r="H34" s="234"/>
      <c r="I34" s="234"/>
      <c r="J34" s="25"/>
    </row>
    <row r="35" spans="1:10" ht="12.75" customHeight="1" x14ac:dyDescent="0.2">
      <c r="A35" s="2"/>
      <c r="B35" s="2"/>
      <c r="D35" s="223" t="s">
        <v>2</v>
      </c>
      <c r="E35" s="223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1" t="s">
        <v>17</v>
      </c>
      <c r="C37" s="92"/>
      <c r="D37" s="92"/>
      <c r="E37" s="92"/>
      <c r="F37" s="93"/>
      <c r="G37" s="93"/>
      <c r="H37" s="93"/>
      <c r="I37" s="93"/>
      <c r="J37" s="94"/>
    </row>
    <row r="38" spans="1:10" ht="25.5" hidden="1" customHeight="1" x14ac:dyDescent="0.2">
      <c r="A38" s="90" t="s">
        <v>37</v>
      </c>
      <c r="B38" s="95" t="s">
        <v>18</v>
      </c>
      <c r="C38" s="96" t="s">
        <v>6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19</v>
      </c>
      <c r="I38" s="98" t="s">
        <v>1</v>
      </c>
      <c r="J38" s="99" t="s">
        <v>0</v>
      </c>
    </row>
    <row r="39" spans="1:10" ht="25.5" hidden="1" customHeight="1" x14ac:dyDescent="0.2">
      <c r="A39" s="90">
        <v>1</v>
      </c>
      <c r="B39" s="100" t="s">
        <v>46</v>
      </c>
      <c r="C39" s="235"/>
      <c r="D39" s="235"/>
      <c r="E39" s="235"/>
      <c r="F39" s="101" t="e">
        <f>'01 2336_01 Pol'!L162</f>
        <v>#REF!</v>
      </c>
      <c r="G39" s="102" t="e">
        <f>'01 2336_01 Pol'!M162</f>
        <v>#REF!</v>
      </c>
      <c r="H39" s="103" t="e">
        <f>(F39*SazbaDPH1/100)+(G39*SazbaDPH2/100)</f>
        <v>#REF!</v>
      </c>
      <c r="I39" s="103" t="e">
        <f>F39+G39+H39</f>
        <v>#REF!</v>
      </c>
      <c r="J39" s="104" t="e">
        <f>IF(CenaCelkemVypocet=0,"",I39/CenaCelkemVypocet*100)</f>
        <v>#REF!</v>
      </c>
    </row>
    <row r="40" spans="1:10" ht="25.5" hidden="1" customHeight="1" x14ac:dyDescent="0.2">
      <c r="A40" s="90">
        <v>2</v>
      </c>
      <c r="B40" s="105" t="s">
        <v>41</v>
      </c>
      <c r="C40" s="236" t="s">
        <v>40</v>
      </c>
      <c r="D40" s="236"/>
      <c r="E40" s="236"/>
      <c r="F40" s="106" t="e">
        <f>'01 2336_01 Pol'!L162</f>
        <v>#REF!</v>
      </c>
      <c r="G40" s="107" t="e">
        <f>'01 2336_01 Pol'!M162</f>
        <v>#REF!</v>
      </c>
      <c r="H40" s="107" t="e">
        <f>(F40*SazbaDPH1/100)+(G40*SazbaDPH2/100)</f>
        <v>#REF!</v>
      </c>
      <c r="I40" s="107" t="e">
        <f>F40+G40+H40</f>
        <v>#REF!</v>
      </c>
      <c r="J40" s="108" t="e">
        <f>IF(CenaCelkemVypocet=0,"",I40/CenaCelkemVypocet*100)</f>
        <v>#REF!</v>
      </c>
    </row>
    <row r="41" spans="1:10" ht="25.5" hidden="1" customHeight="1" x14ac:dyDescent="0.2">
      <c r="A41" s="90">
        <v>3</v>
      </c>
      <c r="B41" s="109" t="s">
        <v>39</v>
      </c>
      <c r="C41" s="235" t="s">
        <v>40</v>
      </c>
      <c r="D41" s="235"/>
      <c r="E41" s="235"/>
      <c r="F41" s="110" t="e">
        <f>'01 2336_01 Pol'!L162</f>
        <v>#REF!</v>
      </c>
      <c r="G41" s="103" t="e">
        <f>'01 2336_01 Pol'!M162</f>
        <v>#REF!</v>
      </c>
      <c r="H41" s="103" t="e">
        <f>(F41*SazbaDPH1/100)+(G41*SazbaDPH2/100)</f>
        <v>#REF!</v>
      </c>
      <c r="I41" s="103" t="e">
        <f>F41+G41+H41</f>
        <v>#REF!</v>
      </c>
      <c r="J41" s="104" t="e">
        <f>IF(CenaCelkemVypocet=0,"",I41/CenaCelkemVypocet*100)</f>
        <v>#REF!</v>
      </c>
    </row>
    <row r="42" spans="1:10" ht="25.5" hidden="1" customHeight="1" x14ac:dyDescent="0.2">
      <c r="A42" s="90"/>
      <c r="B42" s="237" t="s">
        <v>47</v>
      </c>
      <c r="C42" s="238"/>
      <c r="D42" s="238"/>
      <c r="E42" s="239"/>
      <c r="F42" s="111" t="e">
        <f>SUMIF(A39:A41,"=1",F39:F41)</f>
        <v>#REF!</v>
      </c>
      <c r="G42" s="112" t="e">
        <f>SUMIF(A39:A41,"=1",G39:G41)</f>
        <v>#REF!</v>
      </c>
      <c r="H42" s="112" t="e">
        <f>SUMIF(A39:A41,"=1",H39:H41)</f>
        <v>#REF!</v>
      </c>
      <c r="I42" s="112" t="e">
        <f>SUMIF(A39:A41,"=1",I39:I41)</f>
        <v>#REF!</v>
      </c>
      <c r="J42" s="113" t="e">
        <f>SUMIF(A39:A41,"=1",J39:J41)</f>
        <v>#REF!</v>
      </c>
    </row>
    <row r="44" spans="1:10" ht="108" customHeight="1" x14ac:dyDescent="0.2">
      <c r="B44" s="242" t="s">
        <v>305</v>
      </c>
      <c r="C44" s="242"/>
      <c r="D44" s="242"/>
      <c r="E44" s="242"/>
      <c r="F44" s="242"/>
      <c r="G44" s="242"/>
      <c r="H44" s="242"/>
      <c r="I44" s="242"/>
      <c r="J44" s="242"/>
    </row>
    <row r="46" spans="1:10" ht="15.75" x14ac:dyDescent="0.25">
      <c r="B46" s="122" t="s">
        <v>49</v>
      </c>
    </row>
    <row r="48" spans="1:10" ht="25.5" customHeight="1" x14ac:dyDescent="0.2">
      <c r="A48" s="124"/>
      <c r="B48" s="127" t="s">
        <v>18</v>
      </c>
      <c r="C48" s="127" t="s">
        <v>6</v>
      </c>
      <c r="D48" s="128"/>
      <c r="E48" s="128"/>
      <c r="F48" s="129" t="s">
        <v>50</v>
      </c>
      <c r="G48" s="129"/>
      <c r="H48" s="129"/>
      <c r="I48" s="129" t="s">
        <v>31</v>
      </c>
      <c r="J48" s="129" t="s">
        <v>0</v>
      </c>
    </row>
    <row r="49" spans="1:10" ht="36.75" customHeight="1" x14ac:dyDescent="0.2">
      <c r="A49" s="125"/>
      <c r="B49" s="130" t="s">
        <v>51</v>
      </c>
      <c r="C49" s="240" t="s">
        <v>52</v>
      </c>
      <c r="D49" s="241"/>
      <c r="E49" s="241"/>
      <c r="F49" s="137" t="s">
        <v>26</v>
      </c>
      <c r="G49" s="138"/>
      <c r="H49" s="138"/>
      <c r="I49" s="138">
        <f>'01 2336_01 Pol'!G8</f>
        <v>0</v>
      </c>
      <c r="J49" s="134" t="str">
        <f>IF(I62=0,"",I49/I62*100)</f>
        <v/>
      </c>
    </row>
    <row r="50" spans="1:10" ht="36.75" customHeight="1" x14ac:dyDescent="0.2">
      <c r="A50" s="125"/>
      <c r="B50" s="130" t="s">
        <v>53</v>
      </c>
      <c r="C50" s="240" t="s">
        <v>54</v>
      </c>
      <c r="D50" s="241"/>
      <c r="E50" s="241"/>
      <c r="F50" s="137" t="s">
        <v>26</v>
      </c>
      <c r="G50" s="138"/>
      <c r="H50" s="138"/>
      <c r="I50" s="138">
        <f>'01 2336_01 Pol'!G13</f>
        <v>0</v>
      </c>
      <c r="J50" s="134" t="str">
        <f>IF(I62=0,"",I50/I62*100)</f>
        <v/>
      </c>
    </row>
    <row r="51" spans="1:10" ht="36.75" customHeight="1" x14ac:dyDescent="0.2">
      <c r="A51" s="125"/>
      <c r="B51" s="130" t="s">
        <v>55</v>
      </c>
      <c r="C51" s="240" t="s">
        <v>56</v>
      </c>
      <c r="D51" s="241"/>
      <c r="E51" s="241"/>
      <c r="F51" s="137" t="s">
        <v>26</v>
      </c>
      <c r="G51" s="138"/>
      <c r="H51" s="138"/>
      <c r="I51" s="138">
        <f>'01 2336_01 Pol'!G22</f>
        <v>0</v>
      </c>
      <c r="J51" s="134" t="str">
        <f>IF(I62=0,"",I51/I62*100)</f>
        <v/>
      </c>
    </row>
    <row r="52" spans="1:10" ht="36.75" customHeight="1" x14ac:dyDescent="0.2">
      <c r="A52" s="125"/>
      <c r="B52" s="130" t="s">
        <v>57</v>
      </c>
      <c r="C52" s="240" t="s">
        <v>58</v>
      </c>
      <c r="D52" s="241"/>
      <c r="E52" s="241"/>
      <c r="F52" s="137" t="s">
        <v>26</v>
      </c>
      <c r="G52" s="138"/>
      <c r="H52" s="138"/>
      <c r="I52" s="138">
        <f>'01 2336_01 Pol'!G34</f>
        <v>0</v>
      </c>
      <c r="J52" s="134" t="str">
        <f>IF(I62=0,"",I52/I62*100)</f>
        <v/>
      </c>
    </row>
    <row r="53" spans="1:10" ht="36.75" customHeight="1" x14ac:dyDescent="0.2">
      <c r="A53" s="125"/>
      <c r="B53" s="130" t="s">
        <v>59</v>
      </c>
      <c r="C53" s="240" t="s">
        <v>60</v>
      </c>
      <c r="D53" s="241"/>
      <c r="E53" s="241"/>
      <c r="F53" s="137" t="s">
        <v>26</v>
      </c>
      <c r="G53" s="138"/>
      <c r="H53" s="138"/>
      <c r="I53" s="138">
        <f>'01 2336_01 Pol'!G39</f>
        <v>0</v>
      </c>
      <c r="J53" s="134" t="str">
        <f>IF(I62=0,"",I53/I62*100)</f>
        <v/>
      </c>
    </row>
    <row r="54" spans="1:10" ht="36.75" customHeight="1" x14ac:dyDescent="0.2">
      <c r="A54" s="125"/>
      <c r="B54" s="130" t="s">
        <v>61</v>
      </c>
      <c r="C54" s="240" t="s">
        <v>62</v>
      </c>
      <c r="D54" s="241"/>
      <c r="E54" s="241"/>
      <c r="F54" s="137" t="s">
        <v>27</v>
      </c>
      <c r="G54" s="138"/>
      <c r="H54" s="138"/>
      <c r="I54" s="138">
        <f>'01 2336_01 Pol'!G41</f>
        <v>0</v>
      </c>
      <c r="J54" s="134" t="str">
        <f>IF(I62=0,"",I54/I62*100)</f>
        <v/>
      </c>
    </row>
    <row r="55" spans="1:10" ht="36.75" customHeight="1" x14ac:dyDescent="0.2">
      <c r="A55" s="125"/>
      <c r="B55" s="130" t="s">
        <v>63</v>
      </c>
      <c r="C55" s="240" t="s">
        <v>64</v>
      </c>
      <c r="D55" s="241"/>
      <c r="E55" s="241"/>
      <c r="F55" s="137" t="s">
        <v>27</v>
      </c>
      <c r="G55" s="138"/>
      <c r="H55" s="138"/>
      <c r="I55" s="138">
        <f>'01 2336_01 Pol'!G45</f>
        <v>0</v>
      </c>
      <c r="J55" s="134" t="str">
        <f>IF(I62=0,"",I55/I62*100)</f>
        <v/>
      </c>
    </row>
    <row r="56" spans="1:10" ht="36.75" customHeight="1" x14ac:dyDescent="0.2">
      <c r="A56" s="125"/>
      <c r="B56" s="130" t="s">
        <v>65</v>
      </c>
      <c r="C56" s="240" t="s">
        <v>66</v>
      </c>
      <c r="D56" s="241"/>
      <c r="E56" s="241"/>
      <c r="F56" s="137" t="s">
        <v>27</v>
      </c>
      <c r="G56" s="138"/>
      <c r="H56" s="138"/>
      <c r="I56" s="138">
        <f>'01 2336_01 Pol'!G68</f>
        <v>0</v>
      </c>
      <c r="J56" s="134" t="str">
        <f>IF(I62=0,"",I56/I62*100)</f>
        <v/>
      </c>
    </row>
    <row r="57" spans="1:10" ht="36.75" customHeight="1" x14ac:dyDescent="0.2">
      <c r="A57" s="125"/>
      <c r="B57" s="130" t="s">
        <v>67</v>
      </c>
      <c r="C57" s="240" t="s">
        <v>68</v>
      </c>
      <c r="D57" s="241"/>
      <c r="E57" s="241"/>
      <c r="F57" s="137" t="s">
        <v>27</v>
      </c>
      <c r="G57" s="138"/>
      <c r="H57" s="138"/>
      <c r="I57" s="138">
        <f>'01 2336_01 Pol'!G106</f>
        <v>0</v>
      </c>
      <c r="J57" s="134" t="str">
        <f>IF(I62=0,"",I57/I62*100)</f>
        <v/>
      </c>
    </row>
    <row r="58" spans="1:10" ht="36.75" customHeight="1" x14ac:dyDescent="0.2">
      <c r="A58" s="125"/>
      <c r="B58" s="130" t="s">
        <v>69</v>
      </c>
      <c r="C58" s="240" t="s">
        <v>70</v>
      </c>
      <c r="D58" s="241"/>
      <c r="E58" s="241"/>
      <c r="F58" s="137" t="s">
        <v>27</v>
      </c>
      <c r="G58" s="138"/>
      <c r="H58" s="138"/>
      <c r="I58" s="138">
        <f>'01 2336_01 Pol'!G137</f>
        <v>0</v>
      </c>
      <c r="J58" s="134" t="str">
        <f>IF(I62=0,"",I58/I62*100)</f>
        <v/>
      </c>
    </row>
    <row r="59" spans="1:10" ht="36.75" customHeight="1" x14ac:dyDescent="0.2">
      <c r="A59" s="125"/>
      <c r="B59" s="130" t="s">
        <v>71</v>
      </c>
      <c r="C59" s="240" t="s">
        <v>72</v>
      </c>
      <c r="D59" s="241"/>
      <c r="E59" s="241"/>
      <c r="F59" s="137" t="s">
        <v>28</v>
      </c>
      <c r="G59" s="138"/>
      <c r="H59" s="138"/>
      <c r="I59" s="138">
        <f>'01 2336_01 Pol'!G144</f>
        <v>0</v>
      </c>
      <c r="J59" s="134" t="str">
        <f>IF(I62=0,"",I59/I62*100)</f>
        <v/>
      </c>
    </row>
    <row r="60" spans="1:10" ht="36.75" customHeight="1" x14ac:dyDescent="0.2">
      <c r="A60" s="125"/>
      <c r="B60" s="130" t="s">
        <v>73</v>
      </c>
      <c r="C60" s="240" t="s">
        <v>74</v>
      </c>
      <c r="D60" s="241"/>
      <c r="E60" s="241"/>
      <c r="F60" s="137" t="s">
        <v>75</v>
      </c>
      <c r="G60" s="138"/>
      <c r="H60" s="138"/>
      <c r="I60" s="138">
        <f>'01 2336_01 Pol'!G151</f>
        <v>0</v>
      </c>
      <c r="J60" s="134" t="str">
        <f>IF(I62=0,"",I60/I62*100)</f>
        <v/>
      </c>
    </row>
    <row r="61" spans="1:10" ht="36.75" customHeight="1" x14ac:dyDescent="0.2">
      <c r="A61" s="125"/>
      <c r="B61" s="130" t="s">
        <v>76</v>
      </c>
      <c r="C61" s="240" t="s">
        <v>30</v>
      </c>
      <c r="D61" s="241"/>
      <c r="E61" s="241"/>
      <c r="F61" s="137" t="s">
        <v>76</v>
      </c>
      <c r="G61" s="138"/>
      <c r="H61" s="138"/>
      <c r="I61" s="138">
        <f>'01 2336_01 Pol'!G159</f>
        <v>0</v>
      </c>
      <c r="J61" s="134" t="str">
        <f>IF(I62=0,"",I61/I62*100)</f>
        <v/>
      </c>
    </row>
    <row r="62" spans="1:10" ht="25.5" customHeight="1" x14ac:dyDescent="0.2">
      <c r="A62" s="126"/>
      <c r="B62" s="131" t="s">
        <v>1</v>
      </c>
      <c r="C62" s="132"/>
      <c r="D62" s="133"/>
      <c r="E62" s="133"/>
      <c r="F62" s="139"/>
      <c r="G62" s="140"/>
      <c r="H62" s="140"/>
      <c r="I62" s="140">
        <f>SUM(I49:I61)</f>
        <v>0</v>
      </c>
      <c r="J62" s="135">
        <f>SUM(J49:J61)</f>
        <v>0</v>
      </c>
    </row>
    <row r="63" spans="1:10" x14ac:dyDescent="0.2">
      <c r="F63" s="89"/>
      <c r="G63" s="89"/>
      <c r="H63" s="89"/>
      <c r="I63" s="89"/>
      <c r="J63" s="136"/>
    </row>
    <row r="64" spans="1:10" x14ac:dyDescent="0.2">
      <c r="F64" s="89"/>
      <c r="G64" s="89"/>
      <c r="H64" s="89"/>
      <c r="I64" s="89"/>
      <c r="J64" s="136"/>
    </row>
    <row r="65" spans="6:10" x14ac:dyDescent="0.2">
      <c r="F65" s="89"/>
      <c r="G65" s="89"/>
      <c r="H65" s="89"/>
      <c r="I65" s="89"/>
      <c r="J65" s="13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9">
    <mergeCell ref="C60:E60"/>
    <mergeCell ref="C61:E61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B44:J44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3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3" t="s">
        <v>7</v>
      </c>
      <c r="B1" s="243"/>
      <c r="C1" s="244"/>
      <c r="D1" s="243"/>
      <c r="E1" s="243"/>
      <c r="F1" s="243"/>
      <c r="G1" s="243"/>
    </row>
    <row r="2" spans="1:7" ht="24.95" customHeight="1" x14ac:dyDescent="0.2">
      <c r="A2" s="50" t="s">
        <v>8</v>
      </c>
      <c r="B2" s="49"/>
      <c r="C2" s="245"/>
      <c r="D2" s="245"/>
      <c r="E2" s="245"/>
      <c r="F2" s="245"/>
      <c r="G2" s="246"/>
    </row>
    <row r="3" spans="1:7" ht="24.95" customHeight="1" x14ac:dyDescent="0.2">
      <c r="A3" s="50" t="s">
        <v>9</v>
      </c>
      <c r="B3" s="49"/>
      <c r="C3" s="245"/>
      <c r="D3" s="245"/>
      <c r="E3" s="245"/>
      <c r="F3" s="245"/>
      <c r="G3" s="246"/>
    </row>
    <row r="4" spans="1:7" ht="24.95" customHeight="1" x14ac:dyDescent="0.2">
      <c r="A4" s="50" t="s">
        <v>10</v>
      </c>
      <c r="B4" s="49"/>
      <c r="C4" s="245"/>
      <c r="D4" s="245"/>
      <c r="E4" s="245"/>
      <c r="F4" s="245"/>
      <c r="G4" s="246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7730C-1DE8-415D-B48A-1DEA65D88B1C}">
  <sheetPr>
    <outlinePr summaryBelow="0"/>
  </sheetPr>
  <dimension ref="A1:AO5000"/>
  <sheetViews>
    <sheetView workbookViewId="0">
      <pane ySplit="7" topLeftCell="A26" activePane="bottomLeft" state="frozen"/>
      <selection pane="bottomLeft" activeCell="X9" sqref="X9"/>
    </sheetView>
  </sheetViews>
  <sheetFormatPr defaultRowHeight="12.75" outlineLevelRow="3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10" max="10" width="0" hidden="1" customWidth="1"/>
    <col min="12" max="22" width="0" hidden="1" customWidth="1"/>
  </cols>
  <sheetData>
    <row r="1" spans="1:41" ht="15.75" customHeight="1" x14ac:dyDescent="0.25">
      <c r="A1" s="259" t="s">
        <v>7</v>
      </c>
      <c r="B1" s="259"/>
      <c r="C1" s="259"/>
      <c r="D1" s="259"/>
      <c r="E1" s="259"/>
      <c r="F1" s="259"/>
      <c r="G1" s="259"/>
      <c r="N1" t="s">
        <v>78</v>
      </c>
    </row>
    <row r="2" spans="1:41" ht="24.95" customHeight="1" x14ac:dyDescent="0.2">
      <c r="A2" s="50" t="s">
        <v>8</v>
      </c>
      <c r="B2" s="49" t="s">
        <v>44</v>
      </c>
      <c r="C2" s="260" t="s">
        <v>45</v>
      </c>
      <c r="D2" s="261"/>
      <c r="E2" s="261"/>
      <c r="F2" s="261"/>
      <c r="G2" s="262"/>
      <c r="N2" t="s">
        <v>79</v>
      </c>
    </row>
    <row r="3" spans="1:41" ht="24.95" customHeight="1" x14ac:dyDescent="0.2">
      <c r="A3" s="50" t="s">
        <v>9</v>
      </c>
      <c r="B3" s="49" t="s">
        <v>41</v>
      </c>
      <c r="C3" s="260" t="s">
        <v>40</v>
      </c>
      <c r="D3" s="261"/>
      <c r="E3" s="261"/>
      <c r="F3" s="261"/>
      <c r="G3" s="262"/>
      <c r="J3" s="123" t="s">
        <v>79</v>
      </c>
      <c r="N3" t="s">
        <v>80</v>
      </c>
    </row>
    <row r="4" spans="1:41" ht="24.95" customHeight="1" x14ac:dyDescent="0.2">
      <c r="A4" s="142" t="s">
        <v>10</v>
      </c>
      <c r="B4" s="143" t="s">
        <v>39</v>
      </c>
      <c r="C4" s="263" t="s">
        <v>40</v>
      </c>
      <c r="D4" s="264"/>
      <c r="E4" s="264"/>
      <c r="F4" s="264"/>
      <c r="G4" s="265"/>
      <c r="N4" t="s">
        <v>81</v>
      </c>
    </row>
    <row r="5" spans="1:41" x14ac:dyDescent="0.2">
      <c r="D5" s="10"/>
    </row>
    <row r="6" spans="1:41" x14ac:dyDescent="0.2">
      <c r="A6" s="145" t="s">
        <v>82</v>
      </c>
      <c r="B6" s="147" t="s">
        <v>83</v>
      </c>
      <c r="C6" s="147" t="s">
        <v>84</v>
      </c>
      <c r="D6" s="146" t="s">
        <v>85</v>
      </c>
      <c r="E6" s="145" t="s">
        <v>86</v>
      </c>
      <c r="F6" s="144" t="s">
        <v>87</v>
      </c>
      <c r="G6" s="145" t="s">
        <v>31</v>
      </c>
    </row>
    <row r="7" spans="1:41" hidden="1" x14ac:dyDescent="0.2">
      <c r="A7" s="3"/>
      <c r="B7" s="4"/>
      <c r="C7" s="4"/>
      <c r="D7" s="6"/>
      <c r="E7" s="149"/>
      <c r="F7" s="150"/>
      <c r="G7" s="150"/>
    </row>
    <row r="8" spans="1:41" x14ac:dyDescent="0.2">
      <c r="A8" s="162" t="s">
        <v>89</v>
      </c>
      <c r="B8" s="163" t="s">
        <v>51</v>
      </c>
      <c r="C8" s="182" t="s">
        <v>52</v>
      </c>
      <c r="D8" s="164"/>
      <c r="E8" s="165"/>
      <c r="F8" s="166"/>
      <c r="G8" s="167">
        <f>SUMIF(N9:N12,"&lt;&gt;NOR",G9:G12)</f>
        <v>0</v>
      </c>
      <c r="N8" t="s">
        <v>90</v>
      </c>
    </row>
    <row r="9" spans="1:41" ht="22.5" outlineLevel="1" x14ac:dyDescent="0.2">
      <c r="A9" s="169">
        <v>1</v>
      </c>
      <c r="B9" s="170" t="s">
        <v>91</v>
      </c>
      <c r="C9" s="183" t="s">
        <v>92</v>
      </c>
      <c r="D9" s="171" t="s">
        <v>93</v>
      </c>
      <c r="E9" s="172">
        <v>4.32</v>
      </c>
      <c r="F9" s="173"/>
      <c r="G9" s="174">
        <f>ROUND(E9*F9,2)</f>
        <v>0</v>
      </c>
      <c r="H9" s="148"/>
      <c r="I9" s="148"/>
      <c r="J9" s="148"/>
      <c r="K9" s="148"/>
      <c r="L9" s="148"/>
      <c r="M9" s="148"/>
      <c r="N9" s="148" t="s">
        <v>94</v>
      </c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</row>
    <row r="10" spans="1:41" outlineLevel="2" x14ac:dyDescent="0.2">
      <c r="A10" s="155"/>
      <c r="B10" s="156"/>
      <c r="C10" s="184" t="s">
        <v>95</v>
      </c>
      <c r="D10" s="160"/>
      <c r="E10" s="161">
        <v>4.32</v>
      </c>
      <c r="F10" s="158"/>
      <c r="G10" s="158"/>
      <c r="H10" s="148"/>
      <c r="I10" s="148"/>
      <c r="J10" s="148"/>
      <c r="K10" s="148"/>
      <c r="L10" s="148"/>
      <c r="M10" s="148"/>
      <c r="N10" s="148" t="s">
        <v>96</v>
      </c>
      <c r="O10" s="148">
        <v>0</v>
      </c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</row>
    <row r="11" spans="1:41" outlineLevel="1" x14ac:dyDescent="0.2">
      <c r="A11" s="169">
        <v>2</v>
      </c>
      <c r="B11" s="170" t="s">
        <v>97</v>
      </c>
      <c r="C11" s="183" t="s">
        <v>98</v>
      </c>
      <c r="D11" s="171" t="s">
        <v>93</v>
      </c>
      <c r="E11" s="172">
        <v>4.32</v>
      </c>
      <c r="F11" s="173"/>
      <c r="G11" s="174">
        <f>ROUND(E11*F11,2)</f>
        <v>0</v>
      </c>
      <c r="H11" s="148"/>
      <c r="I11" s="148"/>
      <c r="J11" s="148"/>
      <c r="K11" s="148"/>
      <c r="L11" s="148"/>
      <c r="M11" s="148"/>
      <c r="N11" s="148" t="s">
        <v>94</v>
      </c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</row>
    <row r="12" spans="1:41" outlineLevel="2" x14ac:dyDescent="0.2">
      <c r="A12" s="155"/>
      <c r="B12" s="156"/>
      <c r="C12" s="184" t="s">
        <v>95</v>
      </c>
      <c r="D12" s="160"/>
      <c r="E12" s="161">
        <v>4.32</v>
      </c>
      <c r="F12" s="158"/>
      <c r="G12" s="158"/>
      <c r="H12" s="148"/>
      <c r="I12" s="148"/>
      <c r="J12" s="148"/>
      <c r="K12" s="148"/>
      <c r="L12" s="148"/>
      <c r="M12" s="148"/>
      <c r="N12" s="148" t="s">
        <v>96</v>
      </c>
      <c r="O12" s="148">
        <v>0</v>
      </c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</row>
    <row r="13" spans="1:41" x14ac:dyDescent="0.2">
      <c r="A13" s="162" t="s">
        <v>89</v>
      </c>
      <c r="B13" s="163" t="s">
        <v>53</v>
      </c>
      <c r="C13" s="182" t="s">
        <v>54</v>
      </c>
      <c r="D13" s="164"/>
      <c r="E13" s="165"/>
      <c r="F13" s="166"/>
      <c r="G13" s="167">
        <f>SUMIF(N14:N21,"&lt;&gt;NOR",G14:G21)</f>
        <v>0</v>
      </c>
      <c r="N13" t="s">
        <v>90</v>
      </c>
    </row>
    <row r="14" spans="1:41" outlineLevel="1" x14ac:dyDescent="0.2">
      <c r="A14" s="169">
        <v>3</v>
      </c>
      <c r="B14" s="170" t="s">
        <v>99</v>
      </c>
      <c r="C14" s="183" t="s">
        <v>100</v>
      </c>
      <c r="D14" s="171" t="s">
        <v>93</v>
      </c>
      <c r="E14" s="172">
        <v>30</v>
      </c>
      <c r="F14" s="173"/>
      <c r="G14" s="174">
        <f>ROUND(E14*F14,2)</f>
        <v>0</v>
      </c>
      <c r="H14" s="148"/>
      <c r="I14" s="148"/>
      <c r="J14" s="148"/>
      <c r="K14" s="148"/>
      <c r="L14" s="148"/>
      <c r="M14" s="148"/>
      <c r="N14" s="148" t="s">
        <v>94</v>
      </c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</row>
    <row r="15" spans="1:41" outlineLevel="2" x14ac:dyDescent="0.2">
      <c r="A15" s="155"/>
      <c r="B15" s="156"/>
      <c r="C15" s="184" t="s">
        <v>101</v>
      </c>
      <c r="D15" s="160"/>
      <c r="E15" s="161">
        <v>30</v>
      </c>
      <c r="F15" s="158"/>
      <c r="G15" s="158"/>
      <c r="H15" s="148"/>
      <c r="I15" s="148"/>
      <c r="J15" s="148"/>
      <c r="K15" s="148"/>
      <c r="L15" s="148"/>
      <c r="M15" s="148"/>
      <c r="N15" s="148" t="s">
        <v>96</v>
      </c>
      <c r="O15" s="148">
        <v>0</v>
      </c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</row>
    <row r="16" spans="1:41" outlineLevel="1" x14ac:dyDescent="0.2">
      <c r="A16" s="169">
        <v>4</v>
      </c>
      <c r="B16" s="170" t="s">
        <v>102</v>
      </c>
      <c r="C16" s="183" t="s">
        <v>103</v>
      </c>
      <c r="D16" s="171" t="s">
        <v>93</v>
      </c>
      <c r="E16" s="172">
        <v>30</v>
      </c>
      <c r="F16" s="173"/>
      <c r="G16" s="174">
        <f>ROUND(E16*F16,2)</f>
        <v>0</v>
      </c>
      <c r="H16" s="148"/>
      <c r="I16" s="148"/>
      <c r="J16" s="148"/>
      <c r="K16" s="148"/>
      <c r="L16" s="148"/>
      <c r="M16" s="148"/>
      <c r="N16" s="148" t="s">
        <v>94</v>
      </c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</row>
    <row r="17" spans="1:41" outlineLevel="2" x14ac:dyDescent="0.2">
      <c r="A17" s="155"/>
      <c r="B17" s="156"/>
      <c r="C17" s="184" t="s">
        <v>104</v>
      </c>
      <c r="D17" s="160"/>
      <c r="E17" s="161">
        <v>30</v>
      </c>
      <c r="F17" s="158"/>
      <c r="G17" s="158"/>
      <c r="H17" s="148"/>
      <c r="I17" s="148"/>
      <c r="J17" s="148"/>
      <c r="K17" s="148"/>
      <c r="L17" s="148"/>
      <c r="M17" s="148"/>
      <c r="N17" s="148" t="s">
        <v>96</v>
      </c>
      <c r="O17" s="148">
        <v>5</v>
      </c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</row>
    <row r="18" spans="1:41" outlineLevel="1" x14ac:dyDescent="0.2">
      <c r="A18" s="169">
        <v>5</v>
      </c>
      <c r="B18" s="170" t="s">
        <v>105</v>
      </c>
      <c r="C18" s="183" t="s">
        <v>106</v>
      </c>
      <c r="D18" s="171" t="s">
        <v>93</v>
      </c>
      <c r="E18" s="172">
        <v>30</v>
      </c>
      <c r="F18" s="173"/>
      <c r="G18" s="174">
        <f>ROUND(E18*F18,2)</f>
        <v>0</v>
      </c>
      <c r="H18" s="148"/>
      <c r="I18" s="148"/>
      <c r="J18" s="148"/>
      <c r="K18" s="148"/>
      <c r="L18" s="148"/>
      <c r="M18" s="148"/>
      <c r="N18" s="148" t="s">
        <v>94</v>
      </c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</row>
    <row r="19" spans="1:41" outlineLevel="2" x14ac:dyDescent="0.2">
      <c r="A19" s="155"/>
      <c r="B19" s="156"/>
      <c r="C19" s="184" t="s">
        <v>104</v>
      </c>
      <c r="D19" s="160"/>
      <c r="E19" s="161">
        <v>30</v>
      </c>
      <c r="F19" s="158"/>
      <c r="G19" s="158"/>
      <c r="H19" s="148"/>
      <c r="I19" s="148"/>
      <c r="J19" s="148"/>
      <c r="K19" s="148"/>
      <c r="L19" s="148"/>
      <c r="M19" s="148"/>
      <c r="N19" s="148" t="s">
        <v>96</v>
      </c>
      <c r="O19" s="148">
        <v>5</v>
      </c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</row>
    <row r="20" spans="1:41" outlineLevel="1" x14ac:dyDescent="0.2">
      <c r="A20" s="169">
        <v>6</v>
      </c>
      <c r="B20" s="170" t="s">
        <v>107</v>
      </c>
      <c r="C20" s="183" t="s">
        <v>108</v>
      </c>
      <c r="D20" s="171" t="s">
        <v>93</v>
      </c>
      <c r="E20" s="172">
        <v>13.5</v>
      </c>
      <c r="F20" s="173"/>
      <c r="G20" s="174">
        <f>ROUND(E20*F20,2)</f>
        <v>0</v>
      </c>
      <c r="H20" s="148"/>
      <c r="I20" s="148"/>
      <c r="J20" s="148"/>
      <c r="K20" s="148"/>
      <c r="L20" s="148"/>
      <c r="M20" s="148"/>
      <c r="N20" s="148" t="s">
        <v>94</v>
      </c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</row>
    <row r="21" spans="1:41" outlineLevel="2" x14ac:dyDescent="0.2">
      <c r="A21" s="155"/>
      <c r="B21" s="156"/>
      <c r="C21" s="184" t="s">
        <v>109</v>
      </c>
      <c r="D21" s="160"/>
      <c r="E21" s="161">
        <v>13.5</v>
      </c>
      <c r="F21" s="158"/>
      <c r="G21" s="158"/>
      <c r="H21" s="148"/>
      <c r="I21" s="148"/>
      <c r="J21" s="148"/>
      <c r="K21" s="148"/>
      <c r="L21" s="148"/>
      <c r="M21" s="148"/>
      <c r="N21" s="148" t="s">
        <v>96</v>
      </c>
      <c r="O21" s="148">
        <v>0</v>
      </c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</row>
    <row r="22" spans="1:41" ht="25.5" x14ac:dyDescent="0.2">
      <c r="A22" s="162" t="s">
        <v>89</v>
      </c>
      <c r="B22" s="163" t="s">
        <v>55</v>
      </c>
      <c r="C22" s="182" t="s">
        <v>56</v>
      </c>
      <c r="D22" s="164"/>
      <c r="E22" s="165"/>
      <c r="F22" s="166"/>
      <c r="G22" s="167">
        <f>SUMIF(N23:N33,"&lt;&gt;NOR",G23:G33)</f>
        <v>0</v>
      </c>
      <c r="N22" t="s">
        <v>90</v>
      </c>
    </row>
    <row r="23" spans="1:41" outlineLevel="1" x14ac:dyDescent="0.2">
      <c r="A23" s="169">
        <v>7</v>
      </c>
      <c r="B23" s="170" t="s">
        <v>110</v>
      </c>
      <c r="C23" s="183" t="s">
        <v>111</v>
      </c>
      <c r="D23" s="171" t="s">
        <v>93</v>
      </c>
      <c r="E23" s="172">
        <v>195</v>
      </c>
      <c r="F23" s="173"/>
      <c r="G23" s="174">
        <f>ROUND(E23*F23,2)</f>
        <v>0</v>
      </c>
      <c r="H23" s="148"/>
      <c r="I23" s="148"/>
      <c r="J23" s="148"/>
      <c r="K23" s="148"/>
      <c r="L23" s="148"/>
      <c r="M23" s="148"/>
      <c r="N23" s="148" t="s">
        <v>94</v>
      </c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</row>
    <row r="24" spans="1:41" outlineLevel="2" x14ac:dyDescent="0.2">
      <c r="A24" s="155"/>
      <c r="B24" s="156"/>
      <c r="C24" s="184" t="s">
        <v>112</v>
      </c>
      <c r="D24" s="160"/>
      <c r="E24" s="161">
        <v>195</v>
      </c>
      <c r="F24" s="158"/>
      <c r="G24" s="158"/>
      <c r="H24" s="148"/>
      <c r="I24" s="148"/>
      <c r="J24" s="148"/>
      <c r="K24" s="148"/>
      <c r="L24" s="148"/>
      <c r="M24" s="148"/>
      <c r="N24" s="148" t="s">
        <v>96</v>
      </c>
      <c r="O24" s="148">
        <v>0</v>
      </c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</row>
    <row r="25" spans="1:41" outlineLevel="1" x14ac:dyDescent="0.2">
      <c r="A25" s="169">
        <v>8</v>
      </c>
      <c r="B25" s="170" t="s">
        <v>113</v>
      </c>
      <c r="C25" s="183" t="s">
        <v>114</v>
      </c>
      <c r="D25" s="171" t="s">
        <v>115</v>
      </c>
      <c r="E25" s="172">
        <v>38</v>
      </c>
      <c r="F25" s="173"/>
      <c r="G25" s="174">
        <f>ROUND(E25*F25,2)</f>
        <v>0</v>
      </c>
      <c r="H25" s="148"/>
      <c r="I25" s="148"/>
      <c r="J25" s="148"/>
      <c r="K25" s="148"/>
      <c r="L25" s="148"/>
      <c r="M25" s="148"/>
      <c r="N25" s="148" t="s">
        <v>94</v>
      </c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</row>
    <row r="26" spans="1:41" outlineLevel="2" x14ac:dyDescent="0.2">
      <c r="A26" s="155"/>
      <c r="B26" s="156"/>
      <c r="C26" s="184" t="s">
        <v>116</v>
      </c>
      <c r="D26" s="160"/>
      <c r="E26" s="161">
        <v>38</v>
      </c>
      <c r="F26" s="158"/>
      <c r="G26" s="158"/>
      <c r="H26" s="148"/>
      <c r="I26" s="148"/>
      <c r="J26" s="148"/>
      <c r="K26" s="148"/>
      <c r="L26" s="148"/>
      <c r="M26" s="148"/>
      <c r="N26" s="148" t="s">
        <v>96</v>
      </c>
      <c r="O26" s="148">
        <v>0</v>
      </c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</row>
    <row r="27" spans="1:41" outlineLevel="1" x14ac:dyDescent="0.2">
      <c r="A27" s="169">
        <v>9</v>
      </c>
      <c r="B27" s="170" t="s">
        <v>117</v>
      </c>
      <c r="C27" s="183" t="s">
        <v>118</v>
      </c>
      <c r="D27" s="171" t="s">
        <v>119</v>
      </c>
      <c r="E27" s="172">
        <v>40</v>
      </c>
      <c r="F27" s="173"/>
      <c r="G27" s="174">
        <f>ROUND(E27*F27,2)</f>
        <v>0</v>
      </c>
      <c r="H27" s="148"/>
      <c r="I27" s="148"/>
      <c r="J27" s="148"/>
      <c r="K27" s="148"/>
      <c r="L27" s="148"/>
      <c r="M27" s="148"/>
      <c r="N27" s="148" t="s">
        <v>120</v>
      </c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</row>
    <row r="28" spans="1:41" outlineLevel="2" x14ac:dyDescent="0.2">
      <c r="A28" s="155"/>
      <c r="B28" s="156"/>
      <c r="C28" s="184" t="s">
        <v>121</v>
      </c>
      <c r="D28" s="160"/>
      <c r="E28" s="161">
        <v>40</v>
      </c>
      <c r="F28" s="158"/>
      <c r="G28" s="158"/>
      <c r="H28" s="148"/>
      <c r="I28" s="148"/>
      <c r="J28" s="148"/>
      <c r="K28" s="148"/>
      <c r="L28" s="148"/>
      <c r="M28" s="148"/>
      <c r="N28" s="148" t="s">
        <v>96</v>
      </c>
      <c r="O28" s="148">
        <v>0</v>
      </c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</row>
    <row r="29" spans="1:41" outlineLevel="1" x14ac:dyDescent="0.2">
      <c r="A29" s="175">
        <v>10</v>
      </c>
      <c r="B29" s="176" t="s">
        <v>122</v>
      </c>
      <c r="C29" s="185" t="s">
        <v>123</v>
      </c>
      <c r="D29" s="177" t="s">
        <v>115</v>
      </c>
      <c r="E29" s="178">
        <v>38</v>
      </c>
      <c r="F29" s="179"/>
      <c r="G29" s="180">
        <f>ROUND(E29*F29,2)</f>
        <v>0</v>
      </c>
      <c r="H29" s="148"/>
      <c r="I29" s="148"/>
      <c r="J29" s="148"/>
      <c r="K29" s="148"/>
      <c r="L29" s="148"/>
      <c r="M29" s="148"/>
      <c r="N29" s="148" t="s">
        <v>124</v>
      </c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</row>
    <row r="30" spans="1:41" ht="22.5" outlineLevel="1" x14ac:dyDescent="0.2">
      <c r="A30" s="169">
        <v>11</v>
      </c>
      <c r="B30" s="170" t="s">
        <v>125</v>
      </c>
      <c r="C30" s="183" t="s">
        <v>126</v>
      </c>
      <c r="D30" s="171" t="s">
        <v>127</v>
      </c>
      <c r="E30" s="172">
        <v>3.7999999999999999E-2</v>
      </c>
      <c r="F30" s="173"/>
      <c r="G30" s="174">
        <f>ROUND(E30*F30,2)</f>
        <v>0</v>
      </c>
      <c r="H30" s="148"/>
      <c r="I30" s="148"/>
      <c r="J30" s="148"/>
      <c r="K30" s="148"/>
      <c r="L30" s="148"/>
      <c r="M30" s="148"/>
      <c r="N30" s="148" t="s">
        <v>124</v>
      </c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</row>
    <row r="31" spans="1:41" outlineLevel="2" x14ac:dyDescent="0.2">
      <c r="A31" s="155"/>
      <c r="B31" s="156"/>
      <c r="C31" s="184" t="s">
        <v>128</v>
      </c>
      <c r="D31" s="160"/>
      <c r="E31" s="161">
        <v>3.7999999999999999E-2</v>
      </c>
      <c r="F31" s="158"/>
      <c r="G31" s="158"/>
      <c r="H31" s="148"/>
      <c r="I31" s="148"/>
      <c r="J31" s="148"/>
      <c r="K31" s="148"/>
      <c r="L31" s="148"/>
      <c r="M31" s="148"/>
      <c r="N31" s="148" t="s">
        <v>96</v>
      </c>
      <c r="O31" s="148">
        <v>0</v>
      </c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</row>
    <row r="32" spans="1:41" outlineLevel="1" x14ac:dyDescent="0.2">
      <c r="A32" s="169">
        <v>12</v>
      </c>
      <c r="B32" s="170" t="s">
        <v>129</v>
      </c>
      <c r="C32" s="183" t="s">
        <v>130</v>
      </c>
      <c r="D32" s="171" t="s">
        <v>131</v>
      </c>
      <c r="E32" s="172">
        <v>19</v>
      </c>
      <c r="F32" s="173"/>
      <c r="G32" s="174">
        <f>ROUND(E32*F32,2)</f>
        <v>0</v>
      </c>
      <c r="H32" s="148"/>
      <c r="I32" s="148"/>
      <c r="J32" s="148"/>
      <c r="K32" s="148"/>
      <c r="L32" s="148"/>
      <c r="M32" s="148"/>
      <c r="N32" s="148" t="s">
        <v>124</v>
      </c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</row>
    <row r="33" spans="1:41" outlineLevel="2" x14ac:dyDescent="0.2">
      <c r="A33" s="155"/>
      <c r="B33" s="156"/>
      <c r="C33" s="184" t="s">
        <v>132</v>
      </c>
      <c r="D33" s="160"/>
      <c r="E33" s="161">
        <v>19</v>
      </c>
      <c r="F33" s="158"/>
      <c r="G33" s="158"/>
      <c r="H33" s="148"/>
      <c r="I33" s="148"/>
      <c r="J33" s="148"/>
      <c r="K33" s="148"/>
      <c r="L33" s="148"/>
      <c r="M33" s="148"/>
      <c r="N33" s="148" t="s">
        <v>96</v>
      </c>
      <c r="O33" s="148">
        <v>0</v>
      </c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</row>
    <row r="34" spans="1:41" x14ac:dyDescent="0.2">
      <c r="A34" s="162" t="s">
        <v>89</v>
      </c>
      <c r="B34" s="163" t="s">
        <v>57</v>
      </c>
      <c r="C34" s="182" t="s">
        <v>58</v>
      </c>
      <c r="D34" s="164"/>
      <c r="E34" s="165"/>
      <c r="F34" s="166"/>
      <c r="G34" s="167">
        <f>SUMIF(N35:N38,"&lt;&gt;NOR",G35:G38)</f>
        <v>0</v>
      </c>
      <c r="N34" t="s">
        <v>90</v>
      </c>
    </row>
    <row r="35" spans="1:41" outlineLevel="1" x14ac:dyDescent="0.2">
      <c r="A35" s="169">
        <v>13</v>
      </c>
      <c r="B35" s="170" t="s">
        <v>133</v>
      </c>
      <c r="C35" s="183" t="s">
        <v>134</v>
      </c>
      <c r="D35" s="171" t="s">
        <v>135</v>
      </c>
      <c r="E35" s="172">
        <v>0.40500000000000003</v>
      </c>
      <c r="F35" s="173"/>
      <c r="G35" s="174">
        <f>ROUND(E35*F35,2)</f>
        <v>0</v>
      </c>
      <c r="H35" s="148"/>
      <c r="I35" s="148"/>
      <c r="J35" s="148"/>
      <c r="K35" s="148"/>
      <c r="L35" s="148"/>
      <c r="M35" s="148"/>
      <c r="N35" s="148" t="s">
        <v>94</v>
      </c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</row>
    <row r="36" spans="1:41" outlineLevel="2" x14ac:dyDescent="0.2">
      <c r="A36" s="155"/>
      <c r="B36" s="156"/>
      <c r="C36" s="184" t="s">
        <v>136</v>
      </c>
      <c r="D36" s="160"/>
      <c r="E36" s="161">
        <v>0.40500000000000003</v>
      </c>
      <c r="F36" s="158"/>
      <c r="G36" s="158"/>
      <c r="H36" s="148"/>
      <c r="I36" s="148"/>
      <c r="J36" s="148"/>
      <c r="K36" s="148"/>
      <c r="L36" s="148"/>
      <c r="M36" s="148"/>
      <c r="N36" s="148" t="s">
        <v>96</v>
      </c>
      <c r="O36" s="148">
        <v>0</v>
      </c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</row>
    <row r="37" spans="1:41" outlineLevel="1" x14ac:dyDescent="0.2">
      <c r="A37" s="169">
        <v>14</v>
      </c>
      <c r="B37" s="170" t="s">
        <v>137</v>
      </c>
      <c r="C37" s="183" t="s">
        <v>138</v>
      </c>
      <c r="D37" s="171" t="s">
        <v>131</v>
      </c>
      <c r="E37" s="172">
        <v>38</v>
      </c>
      <c r="F37" s="173"/>
      <c r="G37" s="174">
        <f>ROUND(E37*F37,2)</f>
        <v>0</v>
      </c>
      <c r="H37" s="148"/>
      <c r="I37" s="148"/>
      <c r="J37" s="148"/>
      <c r="K37" s="148"/>
      <c r="L37" s="148"/>
      <c r="M37" s="148"/>
      <c r="N37" s="148" t="s">
        <v>94</v>
      </c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</row>
    <row r="38" spans="1:41" outlineLevel="2" x14ac:dyDescent="0.2">
      <c r="A38" s="155"/>
      <c r="B38" s="156"/>
      <c r="C38" s="184" t="s">
        <v>139</v>
      </c>
      <c r="D38" s="160"/>
      <c r="E38" s="161">
        <v>38</v>
      </c>
      <c r="F38" s="158"/>
      <c r="G38" s="158"/>
      <c r="H38" s="148"/>
      <c r="I38" s="148"/>
      <c r="J38" s="148"/>
      <c r="K38" s="148"/>
      <c r="L38" s="148"/>
      <c r="M38" s="148"/>
      <c r="N38" s="148" t="s">
        <v>96</v>
      </c>
      <c r="O38" s="148">
        <v>0</v>
      </c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</row>
    <row r="39" spans="1:41" x14ac:dyDescent="0.2">
      <c r="A39" s="162" t="s">
        <v>89</v>
      </c>
      <c r="B39" s="163" t="s">
        <v>59</v>
      </c>
      <c r="C39" s="182" t="s">
        <v>60</v>
      </c>
      <c r="D39" s="164"/>
      <c r="E39" s="165"/>
      <c r="F39" s="166"/>
      <c r="G39" s="167">
        <f>SUMIF(N40:N40,"&lt;&gt;NOR",G40:G40)</f>
        <v>0</v>
      </c>
      <c r="N39" t="s">
        <v>90</v>
      </c>
    </row>
    <row r="40" spans="1:41" outlineLevel="1" x14ac:dyDescent="0.2">
      <c r="A40" s="175">
        <v>15</v>
      </c>
      <c r="B40" s="176" t="s">
        <v>140</v>
      </c>
      <c r="C40" s="185" t="s">
        <v>141</v>
      </c>
      <c r="D40" s="177" t="s">
        <v>142</v>
      </c>
      <c r="E40" s="178">
        <v>0.78693999999999997</v>
      </c>
      <c r="F40" s="179"/>
      <c r="G40" s="180">
        <f>ROUND(E40*F40,2)</f>
        <v>0</v>
      </c>
      <c r="H40" s="148"/>
      <c r="I40" s="148"/>
      <c r="J40" s="148"/>
      <c r="K40" s="148"/>
      <c r="L40" s="148"/>
      <c r="M40" s="148"/>
      <c r="N40" s="148" t="s">
        <v>143</v>
      </c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</row>
    <row r="41" spans="1:41" x14ac:dyDescent="0.2">
      <c r="A41" s="162" t="s">
        <v>89</v>
      </c>
      <c r="B41" s="163" t="s">
        <v>61</v>
      </c>
      <c r="C41" s="182" t="s">
        <v>62</v>
      </c>
      <c r="D41" s="164"/>
      <c r="E41" s="165"/>
      <c r="F41" s="166"/>
      <c r="G41" s="167">
        <f>SUMIF(N42:N44,"&lt;&gt;NOR",G42:G44)</f>
        <v>0</v>
      </c>
      <c r="N41" t="s">
        <v>90</v>
      </c>
    </row>
    <row r="42" spans="1:41" ht="22.5" outlineLevel="1" x14ac:dyDescent="0.2">
      <c r="A42" s="169">
        <v>16</v>
      </c>
      <c r="B42" s="170" t="s">
        <v>144</v>
      </c>
      <c r="C42" s="183" t="s">
        <v>145</v>
      </c>
      <c r="D42" s="171" t="s">
        <v>115</v>
      </c>
      <c r="E42" s="172">
        <v>3</v>
      </c>
      <c r="F42" s="173"/>
      <c r="G42" s="174">
        <f>ROUND(E42*F42,2)</f>
        <v>0</v>
      </c>
      <c r="H42" s="148"/>
      <c r="I42" s="148"/>
      <c r="J42" s="148"/>
      <c r="K42" s="148"/>
      <c r="L42" s="148"/>
      <c r="M42" s="148"/>
      <c r="N42" s="148" t="s">
        <v>94</v>
      </c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</row>
    <row r="43" spans="1:41" outlineLevel="2" x14ac:dyDescent="0.2">
      <c r="A43" s="155"/>
      <c r="B43" s="156"/>
      <c r="C43" s="184" t="s">
        <v>146</v>
      </c>
      <c r="D43" s="160"/>
      <c r="E43" s="161">
        <v>3</v>
      </c>
      <c r="F43" s="158"/>
      <c r="G43" s="158"/>
      <c r="H43" s="148"/>
      <c r="I43" s="148"/>
      <c r="J43" s="148"/>
      <c r="K43" s="148"/>
      <c r="L43" s="148"/>
      <c r="M43" s="148"/>
      <c r="N43" s="148" t="s">
        <v>96</v>
      </c>
      <c r="O43" s="148">
        <v>0</v>
      </c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</row>
    <row r="44" spans="1:41" outlineLevel="1" x14ac:dyDescent="0.2">
      <c r="A44" s="155">
        <v>17</v>
      </c>
      <c r="B44" s="156" t="s">
        <v>147</v>
      </c>
      <c r="C44" s="186" t="s">
        <v>148</v>
      </c>
      <c r="D44" s="157" t="s">
        <v>0</v>
      </c>
      <c r="E44" s="181"/>
      <c r="F44" s="159"/>
      <c r="G44" s="158">
        <f>ROUND(E44*F44,2)</f>
        <v>0</v>
      </c>
      <c r="H44" s="148"/>
      <c r="I44" s="148"/>
      <c r="J44" s="148"/>
      <c r="K44" s="148"/>
      <c r="L44" s="148"/>
      <c r="M44" s="148"/>
      <c r="N44" s="148" t="s">
        <v>143</v>
      </c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</row>
    <row r="45" spans="1:41" x14ac:dyDescent="0.2">
      <c r="A45" s="162" t="s">
        <v>89</v>
      </c>
      <c r="B45" s="163" t="s">
        <v>63</v>
      </c>
      <c r="C45" s="182" t="s">
        <v>64</v>
      </c>
      <c r="D45" s="164"/>
      <c r="E45" s="165"/>
      <c r="F45" s="166"/>
      <c r="G45" s="167">
        <f>SUMIF(N46:N67,"&lt;&gt;NOR",G46:G67)</f>
        <v>0</v>
      </c>
      <c r="N45" t="s">
        <v>90</v>
      </c>
    </row>
    <row r="46" spans="1:41" outlineLevel="1" x14ac:dyDescent="0.2">
      <c r="A46" s="169">
        <v>18</v>
      </c>
      <c r="B46" s="170" t="s">
        <v>149</v>
      </c>
      <c r="C46" s="183" t="s">
        <v>150</v>
      </c>
      <c r="D46" s="171" t="s">
        <v>115</v>
      </c>
      <c r="E46" s="172">
        <v>2</v>
      </c>
      <c r="F46" s="173"/>
      <c r="G46" s="174">
        <f>ROUND(E46*F46,2)</f>
        <v>0</v>
      </c>
      <c r="H46" s="148"/>
      <c r="I46" s="148"/>
      <c r="J46" s="148"/>
      <c r="K46" s="148"/>
      <c r="L46" s="148"/>
      <c r="M46" s="148"/>
      <c r="N46" s="148" t="s">
        <v>94</v>
      </c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</row>
    <row r="47" spans="1:41" outlineLevel="2" x14ac:dyDescent="0.2">
      <c r="A47" s="155"/>
      <c r="B47" s="156"/>
      <c r="C47" s="184" t="s">
        <v>151</v>
      </c>
      <c r="D47" s="160"/>
      <c r="E47" s="161">
        <v>2</v>
      </c>
      <c r="F47" s="158"/>
      <c r="G47" s="158"/>
      <c r="H47" s="148"/>
      <c r="I47" s="148"/>
      <c r="J47" s="148"/>
      <c r="K47" s="148"/>
      <c r="L47" s="148"/>
      <c r="M47" s="148"/>
      <c r="N47" s="148" t="s">
        <v>96</v>
      </c>
      <c r="O47" s="148">
        <v>0</v>
      </c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</row>
    <row r="48" spans="1:41" outlineLevel="1" x14ac:dyDescent="0.2">
      <c r="A48" s="169">
        <v>19</v>
      </c>
      <c r="B48" s="170" t="s">
        <v>152</v>
      </c>
      <c r="C48" s="183" t="s">
        <v>153</v>
      </c>
      <c r="D48" s="171" t="s">
        <v>131</v>
      </c>
      <c r="E48" s="172">
        <v>20</v>
      </c>
      <c r="F48" s="173"/>
      <c r="G48" s="174">
        <f>ROUND(E48*F48,2)</f>
        <v>0</v>
      </c>
      <c r="H48" s="148"/>
      <c r="I48" s="148"/>
      <c r="J48" s="148"/>
      <c r="K48" s="148"/>
      <c r="L48" s="148"/>
      <c r="M48" s="148"/>
      <c r="N48" s="148" t="s">
        <v>94</v>
      </c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</row>
    <row r="49" spans="1:41" outlineLevel="2" x14ac:dyDescent="0.2">
      <c r="A49" s="155"/>
      <c r="B49" s="156"/>
      <c r="C49" s="184" t="s">
        <v>154</v>
      </c>
      <c r="D49" s="160"/>
      <c r="E49" s="161">
        <v>20</v>
      </c>
      <c r="F49" s="158"/>
      <c r="G49" s="158"/>
      <c r="H49" s="148"/>
      <c r="I49" s="148"/>
      <c r="J49" s="148"/>
      <c r="K49" s="148"/>
      <c r="L49" s="148"/>
      <c r="M49" s="148"/>
      <c r="N49" s="148" t="s">
        <v>96</v>
      </c>
      <c r="O49" s="148">
        <v>0</v>
      </c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</row>
    <row r="50" spans="1:41" ht="22.5" outlineLevel="1" x14ac:dyDescent="0.2">
      <c r="A50" s="169">
        <v>20</v>
      </c>
      <c r="B50" s="170" t="s">
        <v>155</v>
      </c>
      <c r="C50" s="183" t="s">
        <v>156</v>
      </c>
      <c r="D50" s="171" t="s">
        <v>131</v>
      </c>
      <c r="E50" s="172">
        <v>180</v>
      </c>
      <c r="F50" s="173"/>
      <c r="G50" s="174">
        <f>ROUND(E50*F50,2)</f>
        <v>0</v>
      </c>
      <c r="H50" s="148"/>
      <c r="I50" s="148"/>
      <c r="J50" s="148"/>
      <c r="K50" s="148"/>
      <c r="L50" s="148"/>
      <c r="M50" s="148"/>
      <c r="N50" s="148" t="s">
        <v>94</v>
      </c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</row>
    <row r="51" spans="1:41" outlineLevel="2" x14ac:dyDescent="0.2">
      <c r="A51" s="155"/>
      <c r="B51" s="156"/>
      <c r="C51" s="184" t="s">
        <v>157</v>
      </c>
      <c r="D51" s="160"/>
      <c r="E51" s="161">
        <v>180</v>
      </c>
      <c r="F51" s="158"/>
      <c r="G51" s="158"/>
      <c r="H51" s="148"/>
      <c r="I51" s="148"/>
      <c r="J51" s="148"/>
      <c r="K51" s="148"/>
      <c r="L51" s="148"/>
      <c r="M51" s="148"/>
      <c r="N51" s="148" t="s">
        <v>96</v>
      </c>
      <c r="O51" s="148">
        <v>0</v>
      </c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</row>
    <row r="52" spans="1:41" ht="22.5" outlineLevel="1" x14ac:dyDescent="0.2">
      <c r="A52" s="169">
        <v>21</v>
      </c>
      <c r="B52" s="170" t="s">
        <v>158</v>
      </c>
      <c r="C52" s="183" t="s">
        <v>159</v>
      </c>
      <c r="D52" s="171" t="s">
        <v>131</v>
      </c>
      <c r="E52" s="172">
        <v>20</v>
      </c>
      <c r="F52" s="173"/>
      <c r="G52" s="174">
        <f>ROUND(E52*F52,2)</f>
        <v>0</v>
      </c>
      <c r="H52" s="148"/>
      <c r="I52" s="148"/>
      <c r="J52" s="148"/>
      <c r="K52" s="148"/>
      <c r="L52" s="148"/>
      <c r="M52" s="148"/>
      <c r="N52" s="148" t="s">
        <v>94</v>
      </c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</row>
    <row r="53" spans="1:41" outlineLevel="2" x14ac:dyDescent="0.2">
      <c r="A53" s="155"/>
      <c r="B53" s="156"/>
      <c r="C53" s="184" t="s">
        <v>160</v>
      </c>
      <c r="D53" s="160"/>
      <c r="E53" s="161"/>
      <c r="F53" s="158"/>
      <c r="G53" s="158"/>
      <c r="H53" s="148"/>
      <c r="I53" s="148"/>
      <c r="J53" s="148"/>
      <c r="K53" s="148"/>
      <c r="L53" s="148"/>
      <c r="M53" s="148"/>
      <c r="N53" s="148" t="s">
        <v>96</v>
      </c>
      <c r="O53" s="148">
        <v>0</v>
      </c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</row>
    <row r="54" spans="1:41" outlineLevel="3" x14ac:dyDescent="0.2">
      <c r="A54" s="155"/>
      <c r="B54" s="156"/>
      <c r="C54" s="184" t="s">
        <v>161</v>
      </c>
      <c r="D54" s="160"/>
      <c r="E54" s="161">
        <v>20</v>
      </c>
      <c r="F54" s="158"/>
      <c r="G54" s="158"/>
      <c r="H54" s="148"/>
      <c r="I54" s="148"/>
      <c r="J54" s="148"/>
      <c r="K54" s="148"/>
      <c r="L54" s="148"/>
      <c r="M54" s="148"/>
      <c r="N54" s="148" t="s">
        <v>96</v>
      </c>
      <c r="O54" s="148">
        <v>5</v>
      </c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</row>
    <row r="55" spans="1:41" outlineLevel="1" x14ac:dyDescent="0.2">
      <c r="A55" s="169">
        <v>22</v>
      </c>
      <c r="B55" s="170" t="s">
        <v>162</v>
      </c>
      <c r="C55" s="183" t="s">
        <v>163</v>
      </c>
      <c r="D55" s="171" t="s">
        <v>93</v>
      </c>
      <c r="E55" s="172">
        <v>304</v>
      </c>
      <c r="F55" s="173"/>
      <c r="G55" s="174">
        <f>ROUND(E55*F55,2)</f>
        <v>0</v>
      </c>
      <c r="H55" s="148"/>
      <c r="I55" s="148"/>
      <c r="J55" s="148"/>
      <c r="K55" s="148"/>
      <c r="L55" s="148"/>
      <c r="M55" s="148"/>
      <c r="N55" s="148" t="s">
        <v>94</v>
      </c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</row>
    <row r="56" spans="1:41" outlineLevel="2" x14ac:dyDescent="0.2">
      <c r="A56" s="155"/>
      <c r="B56" s="156"/>
      <c r="C56" s="184" t="s">
        <v>164</v>
      </c>
      <c r="D56" s="160"/>
      <c r="E56" s="161">
        <v>304</v>
      </c>
      <c r="F56" s="158"/>
      <c r="G56" s="158"/>
      <c r="H56" s="148"/>
      <c r="I56" s="148"/>
      <c r="J56" s="148"/>
      <c r="K56" s="148"/>
      <c r="L56" s="148"/>
      <c r="M56" s="148"/>
      <c r="N56" s="148" t="s">
        <v>96</v>
      </c>
      <c r="O56" s="148">
        <v>0</v>
      </c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</row>
    <row r="57" spans="1:41" outlineLevel="1" x14ac:dyDescent="0.2">
      <c r="A57" s="169">
        <v>23</v>
      </c>
      <c r="B57" s="170" t="s">
        <v>165</v>
      </c>
      <c r="C57" s="183" t="s">
        <v>166</v>
      </c>
      <c r="D57" s="171" t="s">
        <v>93</v>
      </c>
      <c r="E57" s="172">
        <v>304</v>
      </c>
      <c r="F57" s="173"/>
      <c r="G57" s="174">
        <f>ROUND(E57*F57,2)</f>
        <v>0</v>
      </c>
      <c r="H57" s="148"/>
      <c r="I57" s="148"/>
      <c r="J57" s="148"/>
      <c r="K57" s="148"/>
      <c r="L57" s="148"/>
      <c r="M57" s="148"/>
      <c r="N57" s="148" t="s">
        <v>94</v>
      </c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</row>
    <row r="58" spans="1:41" outlineLevel="2" x14ac:dyDescent="0.2">
      <c r="A58" s="155"/>
      <c r="B58" s="156"/>
      <c r="C58" s="184" t="s">
        <v>164</v>
      </c>
      <c r="D58" s="160"/>
      <c r="E58" s="161">
        <v>304</v>
      </c>
      <c r="F58" s="158"/>
      <c r="G58" s="158"/>
      <c r="H58" s="148"/>
      <c r="I58" s="148"/>
      <c r="J58" s="148"/>
      <c r="K58" s="148"/>
      <c r="L58" s="148"/>
      <c r="M58" s="148"/>
      <c r="N58" s="148" t="s">
        <v>96</v>
      </c>
      <c r="O58" s="148">
        <v>0</v>
      </c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</row>
    <row r="59" spans="1:41" outlineLevel="1" x14ac:dyDescent="0.2">
      <c r="A59" s="169">
        <v>24</v>
      </c>
      <c r="B59" s="170" t="s">
        <v>167</v>
      </c>
      <c r="C59" s="183" t="s">
        <v>168</v>
      </c>
      <c r="D59" s="171" t="s">
        <v>93</v>
      </c>
      <c r="E59" s="172">
        <v>304</v>
      </c>
      <c r="F59" s="173"/>
      <c r="G59" s="174">
        <f>ROUND(E59*F59,2)</f>
        <v>0</v>
      </c>
      <c r="H59" s="148"/>
      <c r="I59" s="148"/>
      <c r="J59" s="148"/>
      <c r="K59" s="148"/>
      <c r="L59" s="148"/>
      <c r="M59" s="148"/>
      <c r="N59" s="148" t="s">
        <v>94</v>
      </c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</row>
    <row r="60" spans="1:41" outlineLevel="2" x14ac:dyDescent="0.2">
      <c r="A60" s="155"/>
      <c r="B60" s="156"/>
      <c r="C60" s="184" t="s">
        <v>164</v>
      </c>
      <c r="D60" s="160"/>
      <c r="E60" s="161">
        <v>304</v>
      </c>
      <c r="F60" s="158"/>
      <c r="G60" s="158"/>
      <c r="H60" s="148"/>
      <c r="I60" s="148"/>
      <c r="J60" s="148"/>
      <c r="K60" s="148"/>
      <c r="L60" s="148"/>
      <c r="M60" s="148"/>
      <c r="N60" s="148" t="s">
        <v>96</v>
      </c>
      <c r="O60" s="148">
        <v>0</v>
      </c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</row>
    <row r="61" spans="1:41" outlineLevel="1" x14ac:dyDescent="0.2">
      <c r="A61" s="169">
        <v>25</v>
      </c>
      <c r="B61" s="170" t="s">
        <v>169</v>
      </c>
      <c r="C61" s="183" t="s">
        <v>170</v>
      </c>
      <c r="D61" s="171" t="s">
        <v>135</v>
      </c>
      <c r="E61" s="172">
        <v>5.56</v>
      </c>
      <c r="F61" s="173"/>
      <c r="G61" s="174">
        <f>ROUND(E61*F61,2)</f>
        <v>0</v>
      </c>
      <c r="H61" s="148"/>
      <c r="I61" s="148"/>
      <c r="J61" s="148"/>
      <c r="K61" s="148"/>
      <c r="L61" s="148"/>
      <c r="M61" s="148"/>
      <c r="N61" s="148" t="s">
        <v>94</v>
      </c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</row>
    <row r="62" spans="1:41" outlineLevel="2" x14ac:dyDescent="0.2">
      <c r="A62" s="155"/>
      <c r="B62" s="156"/>
      <c r="C62" s="184" t="s">
        <v>171</v>
      </c>
      <c r="D62" s="160"/>
      <c r="E62" s="161">
        <v>1.84</v>
      </c>
      <c r="F62" s="158"/>
      <c r="G62" s="158"/>
      <c r="H62" s="148"/>
      <c r="I62" s="148"/>
      <c r="J62" s="148"/>
      <c r="K62" s="148"/>
      <c r="L62" s="148"/>
      <c r="M62" s="148"/>
      <c r="N62" s="148" t="s">
        <v>96</v>
      </c>
      <c r="O62" s="148">
        <v>0</v>
      </c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</row>
    <row r="63" spans="1:41" outlineLevel="3" x14ac:dyDescent="0.2">
      <c r="A63" s="155"/>
      <c r="B63" s="156"/>
      <c r="C63" s="184" t="s">
        <v>172</v>
      </c>
      <c r="D63" s="160"/>
      <c r="E63" s="161">
        <v>3.72</v>
      </c>
      <c r="F63" s="158"/>
      <c r="G63" s="158"/>
      <c r="H63" s="148"/>
      <c r="I63" s="148"/>
      <c r="J63" s="148"/>
      <c r="K63" s="148"/>
      <c r="L63" s="148"/>
      <c r="M63" s="148"/>
      <c r="N63" s="148" t="s">
        <v>96</v>
      </c>
      <c r="O63" s="148">
        <v>0</v>
      </c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</row>
    <row r="64" spans="1:41" outlineLevel="1" x14ac:dyDescent="0.2">
      <c r="A64" s="169">
        <v>26</v>
      </c>
      <c r="B64" s="170" t="s">
        <v>173</v>
      </c>
      <c r="C64" s="183" t="s">
        <v>174</v>
      </c>
      <c r="D64" s="171" t="s">
        <v>135</v>
      </c>
      <c r="E64" s="172">
        <v>3.7200700000000002</v>
      </c>
      <c r="F64" s="173"/>
      <c r="G64" s="174">
        <f>ROUND(E64*F64,2)</f>
        <v>0</v>
      </c>
      <c r="H64" s="148"/>
      <c r="I64" s="148"/>
      <c r="J64" s="148"/>
      <c r="K64" s="148"/>
      <c r="L64" s="148"/>
      <c r="M64" s="148"/>
      <c r="N64" s="148" t="s">
        <v>124</v>
      </c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</row>
    <row r="65" spans="1:41" outlineLevel="2" x14ac:dyDescent="0.2">
      <c r="A65" s="155"/>
      <c r="B65" s="156"/>
      <c r="C65" s="184" t="s">
        <v>175</v>
      </c>
      <c r="D65" s="160"/>
      <c r="E65" s="161">
        <v>0.85379000000000005</v>
      </c>
      <c r="F65" s="158"/>
      <c r="G65" s="158"/>
      <c r="H65" s="148"/>
      <c r="I65" s="148"/>
      <c r="J65" s="148"/>
      <c r="K65" s="148"/>
      <c r="L65" s="148"/>
      <c r="M65" s="148"/>
      <c r="N65" s="148" t="s">
        <v>96</v>
      </c>
      <c r="O65" s="148">
        <v>0</v>
      </c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</row>
    <row r="66" spans="1:41" outlineLevel="3" x14ac:dyDescent="0.2">
      <c r="A66" s="155"/>
      <c r="B66" s="156"/>
      <c r="C66" s="184" t="s">
        <v>176</v>
      </c>
      <c r="D66" s="160"/>
      <c r="E66" s="161">
        <v>2.8662899999999998</v>
      </c>
      <c r="F66" s="158"/>
      <c r="G66" s="158"/>
      <c r="H66" s="148"/>
      <c r="I66" s="148"/>
      <c r="J66" s="148"/>
      <c r="K66" s="148"/>
      <c r="L66" s="148"/>
      <c r="M66" s="148"/>
      <c r="N66" s="148" t="s">
        <v>96</v>
      </c>
      <c r="O66" s="148">
        <v>0</v>
      </c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</row>
    <row r="67" spans="1:41" ht="22.5" outlineLevel="1" x14ac:dyDescent="0.2">
      <c r="A67" s="155">
        <v>27</v>
      </c>
      <c r="B67" s="156" t="s">
        <v>177</v>
      </c>
      <c r="C67" s="186" t="s">
        <v>178</v>
      </c>
      <c r="D67" s="157" t="s">
        <v>0</v>
      </c>
      <c r="E67" s="181"/>
      <c r="F67" s="159"/>
      <c r="G67" s="158">
        <f>ROUND(E67*F67,2)</f>
        <v>0</v>
      </c>
      <c r="H67" s="148"/>
      <c r="I67" s="148"/>
      <c r="J67" s="148"/>
      <c r="K67" s="148"/>
      <c r="L67" s="148"/>
      <c r="M67" s="148"/>
      <c r="N67" s="148" t="s">
        <v>143</v>
      </c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</row>
    <row r="68" spans="1:41" x14ac:dyDescent="0.2">
      <c r="A68" s="162" t="s">
        <v>89</v>
      </c>
      <c r="B68" s="163" t="s">
        <v>65</v>
      </c>
      <c r="C68" s="182" t="s">
        <v>66</v>
      </c>
      <c r="D68" s="164"/>
      <c r="E68" s="165"/>
      <c r="F68" s="166"/>
      <c r="G68" s="167">
        <f>SUMIF(N69:N105,"&lt;&gt;NOR",G69:G105)</f>
        <v>0</v>
      </c>
      <c r="N68" t="s">
        <v>90</v>
      </c>
    </row>
    <row r="69" spans="1:41" outlineLevel="1" x14ac:dyDescent="0.2">
      <c r="A69" s="169">
        <v>28</v>
      </c>
      <c r="B69" s="170" t="s">
        <v>179</v>
      </c>
      <c r="C69" s="183" t="s">
        <v>180</v>
      </c>
      <c r="D69" s="171" t="s">
        <v>131</v>
      </c>
      <c r="E69" s="172">
        <v>59</v>
      </c>
      <c r="F69" s="173"/>
      <c r="G69" s="174">
        <f>ROUND(E69*F69,2)</f>
        <v>0</v>
      </c>
      <c r="H69" s="148"/>
      <c r="I69" s="148"/>
      <c r="J69" s="148"/>
      <c r="K69" s="148"/>
      <c r="L69" s="148"/>
      <c r="M69" s="148"/>
      <c r="N69" s="148" t="s">
        <v>94</v>
      </c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</row>
    <row r="70" spans="1:41" outlineLevel="2" x14ac:dyDescent="0.2">
      <c r="A70" s="155"/>
      <c r="B70" s="156"/>
      <c r="C70" s="184" t="s">
        <v>181</v>
      </c>
      <c r="D70" s="160"/>
      <c r="E70" s="161">
        <v>59</v>
      </c>
      <c r="F70" s="158"/>
      <c r="G70" s="158"/>
      <c r="H70" s="148"/>
      <c r="I70" s="148"/>
      <c r="J70" s="148"/>
      <c r="K70" s="148"/>
      <c r="L70" s="148"/>
      <c r="M70" s="148"/>
      <c r="N70" s="148" t="s">
        <v>96</v>
      </c>
      <c r="O70" s="148">
        <v>0</v>
      </c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</row>
    <row r="71" spans="1:41" outlineLevel="1" x14ac:dyDescent="0.2">
      <c r="A71" s="169">
        <v>29</v>
      </c>
      <c r="B71" s="170" t="s">
        <v>182</v>
      </c>
      <c r="C71" s="183" t="s">
        <v>183</v>
      </c>
      <c r="D71" s="171" t="s">
        <v>93</v>
      </c>
      <c r="E71" s="172">
        <v>1.98</v>
      </c>
      <c r="F71" s="173"/>
      <c r="G71" s="174">
        <f>ROUND(E71*F71,2)</f>
        <v>0</v>
      </c>
      <c r="H71" s="148"/>
      <c r="I71" s="148"/>
      <c r="J71" s="148"/>
      <c r="K71" s="148"/>
      <c r="L71" s="148"/>
      <c r="M71" s="148"/>
      <c r="N71" s="148" t="s">
        <v>94</v>
      </c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</row>
    <row r="72" spans="1:41" outlineLevel="2" x14ac:dyDescent="0.2">
      <c r="A72" s="155"/>
      <c r="B72" s="156"/>
      <c r="C72" s="184" t="s">
        <v>184</v>
      </c>
      <c r="D72" s="160"/>
      <c r="E72" s="161">
        <v>1.98</v>
      </c>
      <c r="F72" s="158"/>
      <c r="G72" s="158"/>
      <c r="H72" s="148"/>
      <c r="I72" s="148"/>
      <c r="J72" s="148"/>
      <c r="K72" s="148"/>
      <c r="L72" s="148"/>
      <c r="M72" s="148"/>
      <c r="N72" s="148" t="s">
        <v>96</v>
      </c>
      <c r="O72" s="148">
        <v>0</v>
      </c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</row>
    <row r="73" spans="1:41" outlineLevel="1" x14ac:dyDescent="0.2">
      <c r="A73" s="169">
        <v>30</v>
      </c>
      <c r="B73" s="170" t="s">
        <v>185</v>
      </c>
      <c r="C73" s="183" t="s">
        <v>186</v>
      </c>
      <c r="D73" s="171" t="s">
        <v>115</v>
      </c>
      <c r="E73" s="172">
        <v>3</v>
      </c>
      <c r="F73" s="173"/>
      <c r="G73" s="174">
        <f>ROUND(E73*F73,2)</f>
        <v>0</v>
      </c>
      <c r="H73" s="148"/>
      <c r="I73" s="148"/>
      <c r="J73" s="148"/>
      <c r="K73" s="148"/>
      <c r="L73" s="148"/>
      <c r="M73" s="148"/>
      <c r="N73" s="148" t="s">
        <v>94</v>
      </c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</row>
    <row r="74" spans="1:41" outlineLevel="2" x14ac:dyDescent="0.2">
      <c r="A74" s="155"/>
      <c r="B74" s="156"/>
      <c r="C74" s="184" t="s">
        <v>146</v>
      </c>
      <c r="D74" s="160"/>
      <c r="E74" s="161">
        <v>3</v>
      </c>
      <c r="F74" s="158"/>
      <c r="G74" s="158"/>
      <c r="H74" s="148"/>
      <c r="I74" s="148"/>
      <c r="J74" s="148"/>
      <c r="K74" s="148"/>
      <c r="L74" s="148"/>
      <c r="M74" s="148"/>
      <c r="N74" s="148" t="s">
        <v>96</v>
      </c>
      <c r="O74" s="148">
        <v>0</v>
      </c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</row>
    <row r="75" spans="1:41" outlineLevel="1" x14ac:dyDescent="0.2">
      <c r="A75" s="169">
        <v>31</v>
      </c>
      <c r="B75" s="170" t="s">
        <v>187</v>
      </c>
      <c r="C75" s="183" t="s">
        <v>188</v>
      </c>
      <c r="D75" s="171" t="s">
        <v>131</v>
      </c>
      <c r="E75" s="172">
        <v>13.5</v>
      </c>
      <c r="F75" s="173"/>
      <c r="G75" s="174">
        <f>ROUND(E75*F75,2)</f>
        <v>0</v>
      </c>
      <c r="H75" s="148"/>
      <c r="I75" s="148"/>
      <c r="J75" s="148"/>
      <c r="K75" s="148"/>
      <c r="L75" s="148"/>
      <c r="M75" s="148"/>
      <c r="N75" s="148" t="s">
        <v>94</v>
      </c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</row>
    <row r="76" spans="1:41" outlineLevel="2" x14ac:dyDescent="0.2">
      <c r="A76" s="155"/>
      <c r="B76" s="156"/>
      <c r="C76" s="184" t="s">
        <v>189</v>
      </c>
      <c r="D76" s="160"/>
      <c r="E76" s="161">
        <v>13.5</v>
      </c>
      <c r="F76" s="158"/>
      <c r="G76" s="158"/>
      <c r="H76" s="148"/>
      <c r="I76" s="148"/>
      <c r="J76" s="148"/>
      <c r="K76" s="148"/>
      <c r="L76" s="148"/>
      <c r="M76" s="148"/>
      <c r="N76" s="148" t="s">
        <v>96</v>
      </c>
      <c r="O76" s="148">
        <v>0</v>
      </c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</row>
    <row r="77" spans="1:41" outlineLevel="1" x14ac:dyDescent="0.2">
      <c r="A77" s="169">
        <v>32</v>
      </c>
      <c r="B77" s="170" t="s">
        <v>190</v>
      </c>
      <c r="C77" s="183" t="s">
        <v>191</v>
      </c>
      <c r="D77" s="171" t="s">
        <v>131</v>
      </c>
      <c r="E77" s="172">
        <v>59</v>
      </c>
      <c r="F77" s="173"/>
      <c r="G77" s="174">
        <f>ROUND(E77*F77,2)</f>
        <v>0</v>
      </c>
      <c r="H77" s="148"/>
      <c r="I77" s="148"/>
      <c r="J77" s="148"/>
      <c r="K77" s="148"/>
      <c r="L77" s="148"/>
      <c r="M77" s="148"/>
      <c r="N77" s="148" t="s">
        <v>94</v>
      </c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</row>
    <row r="78" spans="1:41" outlineLevel="2" x14ac:dyDescent="0.2">
      <c r="A78" s="155"/>
      <c r="B78" s="156"/>
      <c r="C78" s="184" t="s">
        <v>181</v>
      </c>
      <c r="D78" s="160"/>
      <c r="E78" s="161">
        <v>59</v>
      </c>
      <c r="F78" s="158"/>
      <c r="G78" s="158"/>
      <c r="H78" s="148"/>
      <c r="I78" s="148"/>
      <c r="J78" s="148"/>
      <c r="K78" s="148"/>
      <c r="L78" s="148"/>
      <c r="M78" s="148"/>
      <c r="N78" s="148" t="s">
        <v>96</v>
      </c>
      <c r="O78" s="148">
        <v>0</v>
      </c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</row>
    <row r="79" spans="1:41" outlineLevel="1" x14ac:dyDescent="0.2">
      <c r="A79" s="169">
        <v>33</v>
      </c>
      <c r="B79" s="170" t="s">
        <v>192</v>
      </c>
      <c r="C79" s="183" t="s">
        <v>193</v>
      </c>
      <c r="D79" s="171" t="s">
        <v>115</v>
      </c>
      <c r="E79" s="172">
        <v>3</v>
      </c>
      <c r="F79" s="173"/>
      <c r="G79" s="174">
        <f>ROUND(E79*F79,2)</f>
        <v>0</v>
      </c>
      <c r="H79" s="148"/>
      <c r="I79" s="148"/>
      <c r="J79" s="148"/>
      <c r="K79" s="148"/>
      <c r="L79" s="148"/>
      <c r="M79" s="148"/>
      <c r="N79" s="148" t="s">
        <v>94</v>
      </c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</row>
    <row r="80" spans="1:41" outlineLevel="2" x14ac:dyDescent="0.2">
      <c r="A80" s="155"/>
      <c r="B80" s="156"/>
      <c r="C80" s="184" t="s">
        <v>146</v>
      </c>
      <c r="D80" s="160"/>
      <c r="E80" s="161">
        <v>3</v>
      </c>
      <c r="F80" s="158"/>
      <c r="G80" s="158"/>
      <c r="H80" s="148"/>
      <c r="I80" s="148"/>
      <c r="J80" s="148"/>
      <c r="K80" s="148"/>
      <c r="L80" s="148"/>
      <c r="M80" s="148"/>
      <c r="N80" s="148" t="s">
        <v>96</v>
      </c>
      <c r="O80" s="148">
        <v>0</v>
      </c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</row>
    <row r="81" spans="1:41" outlineLevel="1" x14ac:dyDescent="0.2">
      <c r="A81" s="169">
        <v>34</v>
      </c>
      <c r="B81" s="170" t="s">
        <v>194</v>
      </c>
      <c r="C81" s="183" t="s">
        <v>195</v>
      </c>
      <c r="D81" s="171" t="s">
        <v>131</v>
      </c>
      <c r="E81" s="172">
        <v>11.8</v>
      </c>
      <c r="F81" s="173"/>
      <c r="G81" s="174">
        <f>ROUND(E81*F81,2)</f>
        <v>0</v>
      </c>
      <c r="H81" s="148"/>
      <c r="I81" s="148"/>
      <c r="J81" s="148"/>
      <c r="K81" s="148"/>
      <c r="L81" s="148"/>
      <c r="M81" s="148"/>
      <c r="N81" s="148" t="s">
        <v>94</v>
      </c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</row>
    <row r="82" spans="1:41" outlineLevel="2" x14ac:dyDescent="0.2">
      <c r="A82" s="155"/>
      <c r="B82" s="156"/>
      <c r="C82" s="184" t="s">
        <v>196</v>
      </c>
      <c r="D82" s="160"/>
      <c r="E82" s="161">
        <v>11.8</v>
      </c>
      <c r="F82" s="158"/>
      <c r="G82" s="158"/>
      <c r="H82" s="148"/>
      <c r="I82" s="148"/>
      <c r="J82" s="148"/>
      <c r="K82" s="148"/>
      <c r="L82" s="148"/>
      <c r="M82" s="148"/>
      <c r="N82" s="148" t="s">
        <v>96</v>
      </c>
      <c r="O82" s="148">
        <v>0</v>
      </c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</row>
    <row r="83" spans="1:41" outlineLevel="1" x14ac:dyDescent="0.2">
      <c r="A83" s="169">
        <v>35</v>
      </c>
      <c r="B83" s="170" t="s">
        <v>197</v>
      </c>
      <c r="C83" s="183" t="s">
        <v>198</v>
      </c>
      <c r="D83" s="171" t="s">
        <v>131</v>
      </c>
      <c r="E83" s="172">
        <v>8.5</v>
      </c>
      <c r="F83" s="173"/>
      <c r="G83" s="174">
        <f>ROUND(E83*F83,2)</f>
        <v>0</v>
      </c>
      <c r="H83" s="148"/>
      <c r="I83" s="148"/>
      <c r="J83" s="148"/>
      <c r="K83" s="148"/>
      <c r="L83" s="148"/>
      <c r="M83" s="148"/>
      <c r="N83" s="148" t="s">
        <v>94</v>
      </c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</row>
    <row r="84" spans="1:41" outlineLevel="2" x14ac:dyDescent="0.2">
      <c r="A84" s="155"/>
      <c r="B84" s="156"/>
      <c r="C84" s="184" t="s">
        <v>199</v>
      </c>
      <c r="D84" s="160"/>
      <c r="E84" s="161">
        <v>8.5</v>
      </c>
      <c r="F84" s="158"/>
      <c r="G84" s="158"/>
      <c r="H84" s="148"/>
      <c r="I84" s="148"/>
      <c r="J84" s="148"/>
      <c r="K84" s="148"/>
      <c r="L84" s="148"/>
      <c r="M84" s="148"/>
      <c r="N84" s="148" t="s">
        <v>96</v>
      </c>
      <c r="O84" s="148">
        <v>0</v>
      </c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</row>
    <row r="85" spans="1:41" outlineLevel="1" x14ac:dyDescent="0.2">
      <c r="A85" s="169">
        <v>36</v>
      </c>
      <c r="B85" s="170" t="s">
        <v>200</v>
      </c>
      <c r="C85" s="183" t="s">
        <v>201</v>
      </c>
      <c r="D85" s="171" t="s">
        <v>93</v>
      </c>
      <c r="E85" s="172">
        <v>3.96</v>
      </c>
      <c r="F85" s="173"/>
      <c r="G85" s="174">
        <f>ROUND(E85*F85,2)</f>
        <v>0</v>
      </c>
      <c r="H85" s="148"/>
      <c r="I85" s="148"/>
      <c r="J85" s="148"/>
      <c r="K85" s="148"/>
      <c r="L85" s="148"/>
      <c r="M85" s="148"/>
      <c r="N85" s="148" t="s">
        <v>94</v>
      </c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</row>
    <row r="86" spans="1:41" outlineLevel="2" x14ac:dyDescent="0.2">
      <c r="A86" s="155"/>
      <c r="B86" s="156"/>
      <c r="C86" s="184" t="s">
        <v>202</v>
      </c>
      <c r="D86" s="160"/>
      <c r="E86" s="161">
        <v>3.96</v>
      </c>
      <c r="F86" s="158"/>
      <c r="G86" s="158"/>
      <c r="H86" s="148"/>
      <c r="I86" s="148"/>
      <c r="J86" s="148"/>
      <c r="K86" s="148"/>
      <c r="L86" s="148"/>
      <c r="M86" s="148"/>
      <c r="N86" s="148" t="s">
        <v>96</v>
      </c>
      <c r="O86" s="148">
        <v>0</v>
      </c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</row>
    <row r="87" spans="1:41" outlineLevel="1" x14ac:dyDescent="0.2">
      <c r="A87" s="169">
        <v>37</v>
      </c>
      <c r="B87" s="170" t="s">
        <v>203</v>
      </c>
      <c r="C87" s="183" t="s">
        <v>204</v>
      </c>
      <c r="D87" s="171" t="s">
        <v>115</v>
      </c>
      <c r="E87" s="172">
        <v>3</v>
      </c>
      <c r="F87" s="173"/>
      <c r="G87" s="174">
        <f>ROUND(E87*F87,2)</f>
        <v>0</v>
      </c>
      <c r="H87" s="148"/>
      <c r="I87" s="148"/>
      <c r="J87" s="148"/>
      <c r="K87" s="148"/>
      <c r="L87" s="148"/>
      <c r="M87" s="148"/>
      <c r="N87" s="148" t="s">
        <v>94</v>
      </c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</row>
    <row r="88" spans="1:41" outlineLevel="2" x14ac:dyDescent="0.2">
      <c r="A88" s="155"/>
      <c r="B88" s="156"/>
      <c r="C88" s="184" t="s">
        <v>146</v>
      </c>
      <c r="D88" s="160"/>
      <c r="E88" s="161">
        <v>3</v>
      </c>
      <c r="F88" s="158"/>
      <c r="G88" s="158"/>
      <c r="H88" s="148"/>
      <c r="I88" s="148"/>
      <c r="J88" s="148"/>
      <c r="K88" s="148"/>
      <c r="L88" s="148"/>
      <c r="M88" s="148"/>
      <c r="N88" s="148" t="s">
        <v>96</v>
      </c>
      <c r="O88" s="148">
        <v>0</v>
      </c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</row>
    <row r="89" spans="1:41" outlineLevel="1" x14ac:dyDescent="0.2">
      <c r="A89" s="169">
        <v>38</v>
      </c>
      <c r="B89" s="170" t="s">
        <v>205</v>
      </c>
      <c r="C89" s="183" t="s">
        <v>206</v>
      </c>
      <c r="D89" s="171" t="s">
        <v>131</v>
      </c>
      <c r="E89" s="172">
        <v>59</v>
      </c>
      <c r="F89" s="173"/>
      <c r="G89" s="174">
        <f>ROUND(E89*F89,2)</f>
        <v>0</v>
      </c>
      <c r="H89" s="148"/>
      <c r="I89" s="148"/>
      <c r="J89" s="148"/>
      <c r="K89" s="148"/>
      <c r="L89" s="148"/>
      <c r="M89" s="148"/>
      <c r="N89" s="148" t="s">
        <v>94</v>
      </c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</row>
    <row r="90" spans="1:41" outlineLevel="2" x14ac:dyDescent="0.2">
      <c r="A90" s="155"/>
      <c r="B90" s="156"/>
      <c r="C90" s="184" t="s">
        <v>181</v>
      </c>
      <c r="D90" s="160"/>
      <c r="E90" s="161">
        <v>59</v>
      </c>
      <c r="F90" s="158"/>
      <c r="G90" s="158"/>
      <c r="H90" s="148"/>
      <c r="I90" s="148"/>
      <c r="J90" s="148"/>
      <c r="K90" s="148"/>
      <c r="L90" s="148"/>
      <c r="M90" s="148"/>
      <c r="N90" s="148" t="s">
        <v>96</v>
      </c>
      <c r="O90" s="148">
        <v>0</v>
      </c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</row>
    <row r="91" spans="1:41" outlineLevel="1" x14ac:dyDescent="0.2">
      <c r="A91" s="169">
        <v>39</v>
      </c>
      <c r="B91" s="170" t="s">
        <v>207</v>
      </c>
      <c r="C91" s="183" t="s">
        <v>208</v>
      </c>
      <c r="D91" s="171" t="s">
        <v>115</v>
      </c>
      <c r="E91" s="172">
        <v>3</v>
      </c>
      <c r="F91" s="173"/>
      <c r="G91" s="174">
        <f>ROUND(E91*F91,2)</f>
        <v>0</v>
      </c>
      <c r="H91" s="148"/>
      <c r="I91" s="148"/>
      <c r="J91" s="148"/>
      <c r="K91" s="148"/>
      <c r="L91" s="148"/>
      <c r="M91" s="148"/>
      <c r="N91" s="148" t="s">
        <v>94</v>
      </c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</row>
    <row r="92" spans="1:41" outlineLevel="2" x14ac:dyDescent="0.2">
      <c r="A92" s="155"/>
      <c r="B92" s="156"/>
      <c r="C92" s="184" t="s">
        <v>146</v>
      </c>
      <c r="D92" s="160"/>
      <c r="E92" s="161">
        <v>3</v>
      </c>
      <c r="F92" s="158"/>
      <c r="G92" s="158"/>
      <c r="H92" s="148"/>
      <c r="I92" s="148"/>
      <c r="J92" s="148"/>
      <c r="K92" s="148"/>
      <c r="L92" s="148"/>
      <c r="M92" s="148"/>
      <c r="N92" s="148" t="s">
        <v>96</v>
      </c>
      <c r="O92" s="148">
        <v>0</v>
      </c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</row>
    <row r="93" spans="1:41" outlineLevel="1" x14ac:dyDescent="0.2">
      <c r="A93" s="169">
        <v>40</v>
      </c>
      <c r="B93" s="170" t="s">
        <v>209</v>
      </c>
      <c r="C93" s="183" t="s">
        <v>210</v>
      </c>
      <c r="D93" s="171" t="s">
        <v>115</v>
      </c>
      <c r="E93" s="172">
        <v>3</v>
      </c>
      <c r="F93" s="173"/>
      <c r="G93" s="174">
        <f>ROUND(E93*F93,2)</f>
        <v>0</v>
      </c>
      <c r="H93" s="148"/>
      <c r="I93" s="148"/>
      <c r="J93" s="148"/>
      <c r="K93" s="148"/>
      <c r="L93" s="148"/>
      <c r="M93" s="148"/>
      <c r="N93" s="148" t="s">
        <v>94</v>
      </c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</row>
    <row r="94" spans="1:41" outlineLevel="2" x14ac:dyDescent="0.2">
      <c r="A94" s="155"/>
      <c r="B94" s="156"/>
      <c r="C94" s="184" t="s">
        <v>146</v>
      </c>
      <c r="D94" s="160"/>
      <c r="E94" s="161">
        <v>3</v>
      </c>
      <c r="F94" s="158"/>
      <c r="G94" s="158"/>
      <c r="H94" s="148"/>
      <c r="I94" s="148"/>
      <c r="J94" s="148"/>
      <c r="K94" s="148"/>
      <c r="L94" s="148"/>
      <c r="M94" s="148"/>
      <c r="N94" s="148" t="s">
        <v>96</v>
      </c>
      <c r="O94" s="148">
        <v>0</v>
      </c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</row>
    <row r="95" spans="1:41" outlineLevel="1" x14ac:dyDescent="0.2">
      <c r="A95" s="169">
        <v>41</v>
      </c>
      <c r="B95" s="170" t="s">
        <v>211</v>
      </c>
      <c r="C95" s="183" t="s">
        <v>212</v>
      </c>
      <c r="D95" s="171" t="s">
        <v>131</v>
      </c>
      <c r="E95" s="172">
        <v>11.8</v>
      </c>
      <c r="F95" s="173"/>
      <c r="G95" s="174">
        <f>ROUND(E95*F95,2)</f>
        <v>0</v>
      </c>
      <c r="H95" s="148"/>
      <c r="I95" s="148"/>
      <c r="J95" s="148"/>
      <c r="K95" s="148"/>
      <c r="L95" s="148"/>
      <c r="M95" s="148"/>
      <c r="N95" s="148" t="s">
        <v>94</v>
      </c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</row>
    <row r="96" spans="1:41" outlineLevel="2" x14ac:dyDescent="0.2">
      <c r="A96" s="155"/>
      <c r="B96" s="156"/>
      <c r="C96" s="184" t="s">
        <v>196</v>
      </c>
      <c r="D96" s="160"/>
      <c r="E96" s="161">
        <v>11.8</v>
      </c>
      <c r="F96" s="158"/>
      <c r="G96" s="158"/>
      <c r="H96" s="148"/>
      <c r="I96" s="148"/>
      <c r="J96" s="148"/>
      <c r="K96" s="148"/>
      <c r="L96" s="148"/>
      <c r="M96" s="148"/>
      <c r="N96" s="148" t="s">
        <v>96</v>
      </c>
      <c r="O96" s="148">
        <v>0</v>
      </c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</row>
    <row r="97" spans="1:41" outlineLevel="1" x14ac:dyDescent="0.2">
      <c r="A97" s="169">
        <v>42</v>
      </c>
      <c r="B97" s="170" t="s">
        <v>213</v>
      </c>
      <c r="C97" s="183" t="s">
        <v>214</v>
      </c>
      <c r="D97" s="171" t="s">
        <v>131</v>
      </c>
      <c r="E97" s="172">
        <v>8.5</v>
      </c>
      <c r="F97" s="173"/>
      <c r="G97" s="174">
        <f>ROUND(E97*F97,2)</f>
        <v>0</v>
      </c>
      <c r="H97" s="148"/>
      <c r="I97" s="148"/>
      <c r="J97" s="148"/>
      <c r="K97" s="148"/>
      <c r="L97" s="148"/>
      <c r="M97" s="148"/>
      <c r="N97" s="148" t="s">
        <v>94</v>
      </c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</row>
    <row r="98" spans="1:41" outlineLevel="2" x14ac:dyDescent="0.2">
      <c r="A98" s="155"/>
      <c r="B98" s="156"/>
      <c r="C98" s="184" t="s">
        <v>199</v>
      </c>
      <c r="D98" s="160"/>
      <c r="E98" s="161">
        <v>8.5</v>
      </c>
      <c r="F98" s="158"/>
      <c r="G98" s="158"/>
      <c r="H98" s="148"/>
      <c r="I98" s="148"/>
      <c r="J98" s="148"/>
      <c r="K98" s="148"/>
      <c r="L98" s="148"/>
      <c r="M98" s="148"/>
      <c r="N98" s="148" t="s">
        <v>96</v>
      </c>
      <c r="O98" s="148">
        <v>0</v>
      </c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</row>
    <row r="99" spans="1:41" outlineLevel="1" x14ac:dyDescent="0.2">
      <c r="A99" s="169">
        <v>43</v>
      </c>
      <c r="B99" s="170" t="s">
        <v>215</v>
      </c>
      <c r="C99" s="183" t="s">
        <v>216</v>
      </c>
      <c r="D99" s="171" t="s">
        <v>131</v>
      </c>
      <c r="E99" s="172">
        <v>13.5</v>
      </c>
      <c r="F99" s="173"/>
      <c r="G99" s="174">
        <f>ROUND(E99*F99,2)</f>
        <v>0</v>
      </c>
      <c r="H99" s="148"/>
      <c r="I99" s="148"/>
      <c r="J99" s="148"/>
      <c r="K99" s="148"/>
      <c r="L99" s="148"/>
      <c r="M99" s="148"/>
      <c r="N99" s="148" t="s">
        <v>94</v>
      </c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</row>
    <row r="100" spans="1:41" outlineLevel="2" x14ac:dyDescent="0.2">
      <c r="A100" s="155"/>
      <c r="B100" s="156"/>
      <c r="C100" s="184" t="s">
        <v>189</v>
      </c>
      <c r="D100" s="160"/>
      <c r="E100" s="161">
        <v>13.5</v>
      </c>
      <c r="F100" s="158"/>
      <c r="G100" s="158"/>
      <c r="H100" s="148"/>
      <c r="I100" s="148"/>
      <c r="J100" s="148"/>
      <c r="K100" s="148"/>
      <c r="L100" s="148"/>
      <c r="M100" s="148"/>
      <c r="N100" s="148" t="s">
        <v>96</v>
      </c>
      <c r="O100" s="148">
        <v>0</v>
      </c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</row>
    <row r="101" spans="1:41" ht="22.5" outlineLevel="1" x14ac:dyDescent="0.2">
      <c r="A101" s="169">
        <v>44</v>
      </c>
      <c r="B101" s="170" t="s">
        <v>217</v>
      </c>
      <c r="C101" s="183" t="s">
        <v>218</v>
      </c>
      <c r="D101" s="171" t="s">
        <v>115</v>
      </c>
      <c r="E101" s="172">
        <v>4</v>
      </c>
      <c r="F101" s="173"/>
      <c r="G101" s="174">
        <f>ROUND(E101*F101,2)</f>
        <v>0</v>
      </c>
      <c r="H101" s="148"/>
      <c r="I101" s="148"/>
      <c r="J101" s="148"/>
      <c r="K101" s="148"/>
      <c r="L101" s="148"/>
      <c r="M101" s="148"/>
      <c r="N101" s="148" t="s">
        <v>94</v>
      </c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</row>
    <row r="102" spans="1:41" outlineLevel="2" x14ac:dyDescent="0.2">
      <c r="A102" s="155"/>
      <c r="B102" s="156"/>
      <c r="C102" s="184" t="s">
        <v>219</v>
      </c>
      <c r="D102" s="160"/>
      <c r="E102" s="161">
        <v>4</v>
      </c>
      <c r="F102" s="158"/>
      <c r="G102" s="158"/>
      <c r="H102" s="148"/>
      <c r="I102" s="148"/>
      <c r="J102" s="148"/>
      <c r="K102" s="148"/>
      <c r="L102" s="148"/>
      <c r="M102" s="148"/>
      <c r="N102" s="148" t="s">
        <v>96</v>
      </c>
      <c r="O102" s="148">
        <v>0</v>
      </c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</row>
    <row r="103" spans="1:41" outlineLevel="1" x14ac:dyDescent="0.2">
      <c r="A103" s="169">
        <v>45</v>
      </c>
      <c r="B103" s="170" t="s">
        <v>220</v>
      </c>
      <c r="C103" s="183" t="s">
        <v>221</v>
      </c>
      <c r="D103" s="171" t="s">
        <v>119</v>
      </c>
      <c r="E103" s="172">
        <v>15</v>
      </c>
      <c r="F103" s="173"/>
      <c r="G103" s="174">
        <f>ROUND(E103*F103,2)</f>
        <v>0</v>
      </c>
      <c r="H103" s="148"/>
      <c r="I103" s="148"/>
      <c r="J103" s="148"/>
      <c r="K103" s="148"/>
      <c r="L103" s="148"/>
      <c r="M103" s="148"/>
      <c r="N103" s="148" t="s">
        <v>120</v>
      </c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</row>
    <row r="104" spans="1:41" outlineLevel="2" x14ac:dyDescent="0.2">
      <c r="A104" s="155"/>
      <c r="B104" s="156"/>
      <c r="C104" s="184" t="s">
        <v>222</v>
      </c>
      <c r="D104" s="160"/>
      <c r="E104" s="161">
        <v>15</v>
      </c>
      <c r="F104" s="158"/>
      <c r="G104" s="158"/>
      <c r="H104" s="148"/>
      <c r="I104" s="148"/>
      <c r="J104" s="148"/>
      <c r="K104" s="148"/>
      <c r="L104" s="148"/>
      <c r="M104" s="148"/>
      <c r="N104" s="148" t="s">
        <v>96</v>
      </c>
      <c r="O104" s="148">
        <v>0</v>
      </c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</row>
    <row r="105" spans="1:41" outlineLevel="1" x14ac:dyDescent="0.2">
      <c r="A105" s="155">
        <v>46</v>
      </c>
      <c r="B105" s="156" t="s">
        <v>223</v>
      </c>
      <c r="C105" s="186" t="s">
        <v>224</v>
      </c>
      <c r="D105" s="157" t="s">
        <v>0</v>
      </c>
      <c r="E105" s="181"/>
      <c r="F105" s="159"/>
      <c r="G105" s="158">
        <f>ROUND(E105*F105,2)</f>
        <v>0</v>
      </c>
      <c r="H105" s="148"/>
      <c r="I105" s="148"/>
      <c r="J105" s="148"/>
      <c r="K105" s="148"/>
      <c r="L105" s="148"/>
      <c r="M105" s="148"/>
      <c r="N105" s="148" t="s">
        <v>143</v>
      </c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</row>
    <row r="106" spans="1:41" x14ac:dyDescent="0.2">
      <c r="A106" s="162" t="s">
        <v>89</v>
      </c>
      <c r="B106" s="163" t="s">
        <v>67</v>
      </c>
      <c r="C106" s="182" t="s">
        <v>68</v>
      </c>
      <c r="D106" s="164"/>
      <c r="E106" s="165"/>
      <c r="F106" s="166"/>
      <c r="G106" s="167">
        <f>SUMIF(N107:N136,"&lt;&gt;NOR",G107:G136)</f>
        <v>0</v>
      </c>
      <c r="N106" t="s">
        <v>90</v>
      </c>
    </row>
    <row r="107" spans="1:41" outlineLevel="1" x14ac:dyDescent="0.2">
      <c r="A107" s="169">
        <v>47</v>
      </c>
      <c r="B107" s="170" t="s">
        <v>225</v>
      </c>
      <c r="C107" s="183" t="s">
        <v>226</v>
      </c>
      <c r="D107" s="171" t="s">
        <v>93</v>
      </c>
      <c r="E107" s="172">
        <v>304</v>
      </c>
      <c r="F107" s="173"/>
      <c r="G107" s="174">
        <f>ROUND(E107*F107,2)</f>
        <v>0</v>
      </c>
      <c r="H107" s="148"/>
      <c r="I107" s="148"/>
      <c r="J107" s="148"/>
      <c r="K107" s="148"/>
      <c r="L107" s="148"/>
      <c r="M107" s="148"/>
      <c r="N107" s="148" t="s">
        <v>94</v>
      </c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</row>
    <row r="108" spans="1:41" outlineLevel="2" x14ac:dyDescent="0.2">
      <c r="A108" s="155"/>
      <c r="B108" s="156"/>
      <c r="C108" s="184" t="s">
        <v>164</v>
      </c>
      <c r="D108" s="160"/>
      <c r="E108" s="161">
        <v>304</v>
      </c>
      <c r="F108" s="158"/>
      <c r="G108" s="158"/>
      <c r="H108" s="148"/>
      <c r="I108" s="148"/>
      <c r="J108" s="148"/>
      <c r="K108" s="148"/>
      <c r="L108" s="148"/>
      <c r="M108" s="148"/>
      <c r="N108" s="148" t="s">
        <v>96</v>
      </c>
      <c r="O108" s="148">
        <v>0</v>
      </c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</row>
    <row r="109" spans="1:41" outlineLevel="1" x14ac:dyDescent="0.2">
      <c r="A109" s="169">
        <v>48</v>
      </c>
      <c r="B109" s="170" t="s">
        <v>227</v>
      </c>
      <c r="C109" s="183" t="s">
        <v>228</v>
      </c>
      <c r="D109" s="171" t="s">
        <v>131</v>
      </c>
      <c r="E109" s="172">
        <v>31.06</v>
      </c>
      <c r="F109" s="173"/>
      <c r="G109" s="174">
        <f>ROUND(E109*F109,2)</f>
        <v>0</v>
      </c>
      <c r="H109" s="148"/>
      <c r="I109" s="148"/>
      <c r="J109" s="148"/>
      <c r="K109" s="148"/>
      <c r="L109" s="148"/>
      <c r="M109" s="148"/>
      <c r="N109" s="148" t="s">
        <v>94</v>
      </c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</row>
    <row r="110" spans="1:41" outlineLevel="2" x14ac:dyDescent="0.2">
      <c r="A110" s="155"/>
      <c r="B110" s="156"/>
      <c r="C110" s="184" t="s">
        <v>229</v>
      </c>
      <c r="D110" s="160"/>
      <c r="E110" s="161">
        <v>31.06</v>
      </c>
      <c r="F110" s="158"/>
      <c r="G110" s="158"/>
      <c r="H110" s="148"/>
      <c r="I110" s="148"/>
      <c r="J110" s="148"/>
      <c r="K110" s="148"/>
      <c r="L110" s="148"/>
      <c r="M110" s="148"/>
      <c r="N110" s="148" t="s">
        <v>96</v>
      </c>
      <c r="O110" s="148">
        <v>0</v>
      </c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</row>
    <row r="111" spans="1:41" ht="22.5" outlineLevel="1" x14ac:dyDescent="0.2">
      <c r="A111" s="169">
        <v>49</v>
      </c>
      <c r="B111" s="170" t="s">
        <v>230</v>
      </c>
      <c r="C111" s="183" t="s">
        <v>231</v>
      </c>
      <c r="D111" s="171" t="s">
        <v>93</v>
      </c>
      <c r="E111" s="172">
        <v>304</v>
      </c>
      <c r="F111" s="173"/>
      <c r="G111" s="174">
        <f>ROUND(E111*F111,2)</f>
        <v>0</v>
      </c>
      <c r="H111" s="148"/>
      <c r="I111" s="148"/>
      <c r="J111" s="148"/>
      <c r="K111" s="148"/>
      <c r="L111" s="148"/>
      <c r="M111" s="148"/>
      <c r="N111" s="148" t="s">
        <v>94</v>
      </c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</row>
    <row r="112" spans="1:41" outlineLevel="2" x14ac:dyDescent="0.2">
      <c r="A112" s="155"/>
      <c r="B112" s="156"/>
      <c r="C112" s="184" t="s">
        <v>164</v>
      </c>
      <c r="D112" s="160"/>
      <c r="E112" s="161">
        <v>304</v>
      </c>
      <c r="F112" s="158"/>
      <c r="G112" s="158"/>
      <c r="H112" s="148"/>
      <c r="I112" s="148"/>
      <c r="J112" s="148"/>
      <c r="K112" s="148"/>
      <c r="L112" s="148"/>
      <c r="M112" s="148"/>
      <c r="N112" s="148" t="s">
        <v>96</v>
      </c>
      <c r="O112" s="148">
        <v>0</v>
      </c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</row>
    <row r="113" spans="1:41" outlineLevel="1" x14ac:dyDescent="0.2">
      <c r="A113" s="169">
        <v>50</v>
      </c>
      <c r="B113" s="170" t="s">
        <v>232</v>
      </c>
      <c r="C113" s="183" t="s">
        <v>233</v>
      </c>
      <c r="D113" s="171" t="s">
        <v>131</v>
      </c>
      <c r="E113" s="172">
        <v>15.53</v>
      </c>
      <c r="F113" s="173"/>
      <c r="G113" s="174">
        <f>ROUND(E113*F113,2)</f>
        <v>0</v>
      </c>
      <c r="H113" s="148"/>
      <c r="I113" s="148"/>
      <c r="J113" s="148"/>
      <c r="K113" s="148"/>
      <c r="L113" s="148"/>
      <c r="M113" s="148"/>
      <c r="N113" s="148" t="s">
        <v>94</v>
      </c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</row>
    <row r="114" spans="1:41" outlineLevel="2" x14ac:dyDescent="0.2">
      <c r="A114" s="155"/>
      <c r="B114" s="156"/>
      <c r="C114" s="184" t="s">
        <v>234</v>
      </c>
      <c r="D114" s="160"/>
      <c r="E114" s="161">
        <v>15.53</v>
      </c>
      <c r="F114" s="158"/>
      <c r="G114" s="158"/>
      <c r="H114" s="148"/>
      <c r="I114" s="148"/>
      <c r="J114" s="148"/>
      <c r="K114" s="148"/>
      <c r="L114" s="148"/>
      <c r="M114" s="148"/>
      <c r="N114" s="148" t="s">
        <v>96</v>
      </c>
      <c r="O114" s="148">
        <v>0</v>
      </c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</row>
    <row r="115" spans="1:41" outlineLevel="1" x14ac:dyDescent="0.2">
      <c r="A115" s="169">
        <v>51</v>
      </c>
      <c r="B115" s="170" t="s">
        <v>235</v>
      </c>
      <c r="C115" s="183" t="s">
        <v>236</v>
      </c>
      <c r="D115" s="171" t="s">
        <v>115</v>
      </c>
      <c r="E115" s="172">
        <v>3</v>
      </c>
      <c r="F115" s="173"/>
      <c r="G115" s="174">
        <f>ROUND(E115*F115,2)</f>
        <v>0</v>
      </c>
      <c r="H115" s="148"/>
      <c r="I115" s="148"/>
      <c r="J115" s="148"/>
      <c r="K115" s="148"/>
      <c r="L115" s="148"/>
      <c r="M115" s="148"/>
      <c r="N115" s="148" t="s">
        <v>94</v>
      </c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</row>
    <row r="116" spans="1:41" outlineLevel="2" x14ac:dyDescent="0.2">
      <c r="A116" s="155"/>
      <c r="B116" s="156"/>
      <c r="C116" s="184" t="s">
        <v>146</v>
      </c>
      <c r="D116" s="160"/>
      <c r="E116" s="161">
        <v>3</v>
      </c>
      <c r="F116" s="158"/>
      <c r="G116" s="158"/>
      <c r="H116" s="148"/>
      <c r="I116" s="148"/>
      <c r="J116" s="148"/>
      <c r="K116" s="148"/>
      <c r="L116" s="148"/>
      <c r="M116" s="148"/>
      <c r="N116" s="148" t="s">
        <v>96</v>
      </c>
      <c r="O116" s="148">
        <v>0</v>
      </c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</row>
    <row r="117" spans="1:41" outlineLevel="1" x14ac:dyDescent="0.2">
      <c r="A117" s="169">
        <v>52</v>
      </c>
      <c r="B117" s="170" t="s">
        <v>237</v>
      </c>
      <c r="C117" s="183" t="s">
        <v>238</v>
      </c>
      <c r="D117" s="171" t="s">
        <v>115</v>
      </c>
      <c r="E117" s="172">
        <v>3</v>
      </c>
      <c r="F117" s="173"/>
      <c r="G117" s="174">
        <f>ROUND(E117*F117,2)</f>
        <v>0</v>
      </c>
      <c r="H117" s="148"/>
      <c r="I117" s="148"/>
      <c r="J117" s="148"/>
      <c r="K117" s="148"/>
      <c r="L117" s="148"/>
      <c r="M117" s="148"/>
      <c r="N117" s="148" t="s">
        <v>94</v>
      </c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</row>
    <row r="118" spans="1:41" outlineLevel="2" x14ac:dyDescent="0.2">
      <c r="A118" s="155"/>
      <c r="B118" s="156"/>
      <c r="C118" s="184" t="s">
        <v>146</v>
      </c>
      <c r="D118" s="160"/>
      <c r="E118" s="161">
        <v>3</v>
      </c>
      <c r="F118" s="158"/>
      <c r="G118" s="158"/>
      <c r="H118" s="148"/>
      <c r="I118" s="148"/>
      <c r="J118" s="148"/>
      <c r="K118" s="148"/>
      <c r="L118" s="148"/>
      <c r="M118" s="148"/>
      <c r="N118" s="148" t="s">
        <v>96</v>
      </c>
      <c r="O118" s="148">
        <v>0</v>
      </c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</row>
    <row r="119" spans="1:41" outlineLevel="1" x14ac:dyDescent="0.2">
      <c r="A119" s="169">
        <v>53</v>
      </c>
      <c r="B119" s="170" t="s">
        <v>239</v>
      </c>
      <c r="C119" s="183" t="s">
        <v>240</v>
      </c>
      <c r="D119" s="171" t="s">
        <v>131</v>
      </c>
      <c r="E119" s="172">
        <v>83.2</v>
      </c>
      <c r="F119" s="173"/>
      <c r="G119" s="174">
        <f>ROUND(E119*F119,2)</f>
        <v>0</v>
      </c>
      <c r="H119" s="148"/>
      <c r="I119" s="148"/>
      <c r="J119" s="148"/>
      <c r="K119" s="148"/>
      <c r="L119" s="148"/>
      <c r="M119" s="148"/>
      <c r="N119" s="148" t="s">
        <v>94</v>
      </c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</row>
    <row r="120" spans="1:41" outlineLevel="2" x14ac:dyDescent="0.2">
      <c r="A120" s="155"/>
      <c r="B120" s="156"/>
      <c r="C120" s="184" t="s">
        <v>241</v>
      </c>
      <c r="D120" s="160"/>
      <c r="E120" s="161">
        <v>69.2</v>
      </c>
      <c r="F120" s="158"/>
      <c r="G120" s="158"/>
      <c r="H120" s="148"/>
      <c r="I120" s="148"/>
      <c r="J120" s="148"/>
      <c r="K120" s="148"/>
      <c r="L120" s="148"/>
      <c r="M120" s="148"/>
      <c r="N120" s="148" t="s">
        <v>96</v>
      </c>
      <c r="O120" s="148">
        <v>0</v>
      </c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</row>
    <row r="121" spans="1:41" outlineLevel="3" x14ac:dyDescent="0.2">
      <c r="A121" s="155"/>
      <c r="B121" s="156"/>
      <c r="C121" s="184" t="s">
        <v>242</v>
      </c>
      <c r="D121" s="160"/>
      <c r="E121" s="161">
        <v>14</v>
      </c>
      <c r="F121" s="158"/>
      <c r="G121" s="158"/>
      <c r="H121" s="148"/>
      <c r="I121" s="148"/>
      <c r="J121" s="148"/>
      <c r="K121" s="148"/>
      <c r="L121" s="148"/>
      <c r="M121" s="148"/>
      <c r="N121" s="148" t="s">
        <v>96</v>
      </c>
      <c r="O121" s="148">
        <v>0</v>
      </c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</row>
    <row r="122" spans="1:41" ht="22.5" outlineLevel="1" x14ac:dyDescent="0.2">
      <c r="A122" s="169">
        <v>54</v>
      </c>
      <c r="B122" s="170" t="s">
        <v>243</v>
      </c>
      <c r="C122" s="183" t="s">
        <v>244</v>
      </c>
      <c r="D122" s="171" t="s">
        <v>115</v>
      </c>
      <c r="E122" s="172">
        <v>1</v>
      </c>
      <c r="F122" s="173"/>
      <c r="G122" s="174">
        <f>ROUND(E122*F122,2)</f>
        <v>0</v>
      </c>
      <c r="H122" s="148"/>
      <c r="I122" s="148"/>
      <c r="J122" s="148"/>
      <c r="K122" s="148"/>
      <c r="L122" s="148"/>
      <c r="M122" s="148"/>
      <c r="N122" s="148" t="s">
        <v>94</v>
      </c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</row>
    <row r="123" spans="1:41" outlineLevel="2" x14ac:dyDescent="0.2">
      <c r="A123" s="155"/>
      <c r="B123" s="156"/>
      <c r="C123" s="184" t="s">
        <v>245</v>
      </c>
      <c r="D123" s="160"/>
      <c r="E123" s="161">
        <v>1</v>
      </c>
      <c r="F123" s="158"/>
      <c r="G123" s="158"/>
      <c r="H123" s="148"/>
      <c r="I123" s="148"/>
      <c r="J123" s="148"/>
      <c r="K123" s="148"/>
      <c r="L123" s="148"/>
      <c r="M123" s="148"/>
      <c r="N123" s="148" t="s">
        <v>96</v>
      </c>
      <c r="O123" s="148">
        <v>0</v>
      </c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</row>
    <row r="124" spans="1:41" outlineLevel="1" x14ac:dyDescent="0.2">
      <c r="A124" s="169">
        <v>55</v>
      </c>
      <c r="B124" s="170" t="s">
        <v>246</v>
      </c>
      <c r="C124" s="183" t="s">
        <v>247</v>
      </c>
      <c r="D124" s="171" t="s">
        <v>131</v>
      </c>
      <c r="E124" s="172">
        <v>59</v>
      </c>
      <c r="F124" s="173"/>
      <c r="G124" s="174">
        <f>ROUND(E124*F124,2)</f>
        <v>0</v>
      </c>
      <c r="H124" s="148"/>
      <c r="I124" s="148"/>
      <c r="J124" s="148"/>
      <c r="K124" s="148"/>
      <c r="L124" s="148"/>
      <c r="M124" s="148"/>
      <c r="N124" s="148" t="s">
        <v>94</v>
      </c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</row>
    <row r="125" spans="1:41" outlineLevel="2" x14ac:dyDescent="0.2">
      <c r="A125" s="155"/>
      <c r="B125" s="156"/>
      <c r="C125" s="184" t="s">
        <v>181</v>
      </c>
      <c r="D125" s="160"/>
      <c r="E125" s="161">
        <v>59</v>
      </c>
      <c r="F125" s="158"/>
      <c r="G125" s="158"/>
      <c r="H125" s="148"/>
      <c r="I125" s="148"/>
      <c r="J125" s="148"/>
      <c r="K125" s="148"/>
      <c r="L125" s="148"/>
      <c r="M125" s="148"/>
      <c r="N125" s="148" t="s">
        <v>96</v>
      </c>
      <c r="O125" s="148">
        <v>0</v>
      </c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</row>
    <row r="126" spans="1:41" outlineLevel="1" x14ac:dyDescent="0.2">
      <c r="A126" s="169">
        <v>56</v>
      </c>
      <c r="B126" s="170" t="s">
        <v>248</v>
      </c>
      <c r="C126" s="183" t="s">
        <v>249</v>
      </c>
      <c r="D126" s="171" t="s">
        <v>131</v>
      </c>
      <c r="E126" s="172">
        <v>59</v>
      </c>
      <c r="F126" s="173"/>
      <c r="G126" s="174">
        <f>ROUND(E126*F126,2)</f>
        <v>0</v>
      </c>
      <c r="H126" s="148"/>
      <c r="I126" s="148"/>
      <c r="J126" s="148"/>
      <c r="K126" s="148"/>
      <c r="L126" s="148"/>
      <c r="M126" s="148"/>
      <c r="N126" s="148" t="s">
        <v>94</v>
      </c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</row>
    <row r="127" spans="1:41" outlineLevel="2" x14ac:dyDescent="0.2">
      <c r="A127" s="155"/>
      <c r="B127" s="156"/>
      <c r="C127" s="184" t="s">
        <v>181</v>
      </c>
      <c r="D127" s="160"/>
      <c r="E127" s="161">
        <v>59</v>
      </c>
      <c r="F127" s="158"/>
      <c r="G127" s="158"/>
      <c r="H127" s="148"/>
      <c r="I127" s="148"/>
      <c r="J127" s="148"/>
      <c r="K127" s="148"/>
      <c r="L127" s="148"/>
      <c r="M127" s="148"/>
      <c r="N127" s="148" t="s">
        <v>96</v>
      </c>
      <c r="O127" s="148">
        <v>0</v>
      </c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</row>
    <row r="128" spans="1:41" outlineLevel="1" x14ac:dyDescent="0.2">
      <c r="A128" s="169">
        <v>57</v>
      </c>
      <c r="B128" s="170" t="s">
        <v>250</v>
      </c>
      <c r="C128" s="183" t="s">
        <v>251</v>
      </c>
      <c r="D128" s="171" t="s">
        <v>131</v>
      </c>
      <c r="E128" s="172">
        <v>34.6</v>
      </c>
      <c r="F128" s="173"/>
      <c r="G128" s="174">
        <f>ROUND(E128*F128,2)</f>
        <v>0</v>
      </c>
      <c r="H128" s="148"/>
      <c r="I128" s="148"/>
      <c r="J128" s="148"/>
      <c r="K128" s="148"/>
      <c r="L128" s="148"/>
      <c r="M128" s="148"/>
      <c r="N128" s="148" t="s">
        <v>94</v>
      </c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</row>
    <row r="129" spans="1:41" outlineLevel="2" x14ac:dyDescent="0.2">
      <c r="A129" s="155"/>
      <c r="B129" s="156"/>
      <c r="C129" s="184" t="s">
        <v>252</v>
      </c>
      <c r="D129" s="160"/>
      <c r="E129" s="161">
        <v>34.6</v>
      </c>
      <c r="F129" s="158"/>
      <c r="G129" s="158"/>
      <c r="H129" s="148"/>
      <c r="I129" s="148"/>
      <c r="J129" s="148"/>
      <c r="K129" s="148"/>
      <c r="L129" s="148"/>
      <c r="M129" s="148"/>
      <c r="N129" s="148" t="s">
        <v>96</v>
      </c>
      <c r="O129" s="148">
        <v>0</v>
      </c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</row>
    <row r="130" spans="1:41" outlineLevel="1" x14ac:dyDescent="0.2">
      <c r="A130" s="169">
        <v>58</v>
      </c>
      <c r="B130" s="170" t="s">
        <v>253</v>
      </c>
      <c r="C130" s="183" t="s">
        <v>254</v>
      </c>
      <c r="D130" s="171" t="s">
        <v>93</v>
      </c>
      <c r="E130" s="172">
        <v>364.8</v>
      </c>
      <c r="F130" s="173"/>
      <c r="G130" s="174">
        <f>ROUND(E130*F130,2)</f>
        <v>0</v>
      </c>
      <c r="H130" s="148"/>
      <c r="I130" s="148"/>
      <c r="J130" s="148"/>
      <c r="K130" s="148"/>
      <c r="L130" s="148"/>
      <c r="M130" s="148"/>
      <c r="N130" s="148" t="s">
        <v>94</v>
      </c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</row>
    <row r="131" spans="1:41" outlineLevel="2" x14ac:dyDescent="0.2">
      <c r="A131" s="155"/>
      <c r="B131" s="156"/>
      <c r="C131" s="184" t="s">
        <v>255</v>
      </c>
      <c r="D131" s="160"/>
      <c r="E131" s="161">
        <v>364.8</v>
      </c>
      <c r="F131" s="158"/>
      <c r="G131" s="158"/>
      <c r="H131" s="148"/>
      <c r="I131" s="148"/>
      <c r="J131" s="148"/>
      <c r="K131" s="148"/>
      <c r="L131" s="148"/>
      <c r="M131" s="148"/>
      <c r="N131" s="148" t="s">
        <v>96</v>
      </c>
      <c r="O131" s="148">
        <v>0</v>
      </c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</row>
    <row r="132" spans="1:41" outlineLevel="1" x14ac:dyDescent="0.2">
      <c r="A132" s="169">
        <v>59</v>
      </c>
      <c r="B132" s="170" t="s">
        <v>256</v>
      </c>
      <c r="C132" s="183" t="s">
        <v>257</v>
      </c>
      <c r="D132" s="171" t="s">
        <v>115</v>
      </c>
      <c r="E132" s="172">
        <v>35</v>
      </c>
      <c r="F132" s="173"/>
      <c r="G132" s="174">
        <f>ROUND(E132*F132,2)</f>
        <v>0</v>
      </c>
      <c r="H132" s="148"/>
      <c r="I132" s="148"/>
      <c r="J132" s="148"/>
      <c r="K132" s="148"/>
      <c r="L132" s="148"/>
      <c r="M132" s="148"/>
      <c r="N132" s="148" t="s">
        <v>124</v>
      </c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</row>
    <row r="133" spans="1:41" outlineLevel="2" x14ac:dyDescent="0.2">
      <c r="A133" s="155"/>
      <c r="B133" s="156"/>
      <c r="C133" s="184" t="s">
        <v>258</v>
      </c>
      <c r="D133" s="160"/>
      <c r="E133" s="161">
        <v>35</v>
      </c>
      <c r="F133" s="158"/>
      <c r="G133" s="158"/>
      <c r="H133" s="148"/>
      <c r="I133" s="148"/>
      <c r="J133" s="148"/>
      <c r="K133" s="148"/>
      <c r="L133" s="148"/>
      <c r="M133" s="148"/>
      <c r="N133" s="148" t="s">
        <v>96</v>
      </c>
      <c r="O133" s="148">
        <v>0</v>
      </c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</row>
    <row r="134" spans="1:41" outlineLevel="1" x14ac:dyDescent="0.2">
      <c r="A134" s="169">
        <v>60</v>
      </c>
      <c r="B134" s="170" t="s">
        <v>259</v>
      </c>
      <c r="C134" s="183" t="s">
        <v>260</v>
      </c>
      <c r="D134" s="171" t="s">
        <v>115</v>
      </c>
      <c r="E134" s="172">
        <v>425.6</v>
      </c>
      <c r="F134" s="173"/>
      <c r="G134" s="174">
        <f>ROUND(E134*F134,2)</f>
        <v>0</v>
      </c>
      <c r="H134" s="148"/>
      <c r="I134" s="148"/>
      <c r="J134" s="148"/>
      <c r="K134" s="148"/>
      <c r="L134" s="148"/>
      <c r="M134" s="148"/>
      <c r="N134" s="148" t="s">
        <v>124</v>
      </c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</row>
    <row r="135" spans="1:41" outlineLevel="2" x14ac:dyDescent="0.2">
      <c r="A135" s="155"/>
      <c r="B135" s="156"/>
      <c r="C135" s="184" t="s">
        <v>261</v>
      </c>
      <c r="D135" s="160"/>
      <c r="E135" s="161">
        <v>425.6</v>
      </c>
      <c r="F135" s="158"/>
      <c r="G135" s="158"/>
      <c r="H135" s="148"/>
      <c r="I135" s="148"/>
      <c r="J135" s="148"/>
      <c r="K135" s="148"/>
      <c r="L135" s="148"/>
      <c r="M135" s="148"/>
      <c r="N135" s="148" t="s">
        <v>96</v>
      </c>
      <c r="O135" s="148">
        <v>0</v>
      </c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</row>
    <row r="136" spans="1:41" outlineLevel="1" x14ac:dyDescent="0.2">
      <c r="A136" s="155">
        <v>61</v>
      </c>
      <c r="B136" s="156" t="s">
        <v>262</v>
      </c>
      <c r="C136" s="186" t="s">
        <v>263</v>
      </c>
      <c r="D136" s="157" t="s">
        <v>0</v>
      </c>
      <c r="E136" s="181"/>
      <c r="F136" s="159"/>
      <c r="G136" s="158">
        <f>ROUND(E136*F136,2)</f>
        <v>0</v>
      </c>
      <c r="H136" s="148"/>
      <c r="I136" s="148"/>
      <c r="J136" s="148"/>
      <c r="K136" s="148"/>
      <c r="L136" s="148"/>
      <c r="M136" s="148"/>
      <c r="N136" s="148" t="s">
        <v>143</v>
      </c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</row>
    <row r="137" spans="1:41" x14ac:dyDescent="0.2">
      <c r="A137" s="162" t="s">
        <v>89</v>
      </c>
      <c r="B137" s="163" t="s">
        <v>69</v>
      </c>
      <c r="C137" s="182" t="s">
        <v>70</v>
      </c>
      <c r="D137" s="164"/>
      <c r="E137" s="165"/>
      <c r="F137" s="166"/>
      <c r="G137" s="167">
        <f>SUMIF(N138:N143,"&lt;&gt;NOR",G138:G143)</f>
        <v>0</v>
      </c>
      <c r="N137" t="s">
        <v>90</v>
      </c>
    </row>
    <row r="138" spans="1:41" ht="22.5" outlineLevel="1" x14ac:dyDescent="0.2">
      <c r="A138" s="169">
        <v>62</v>
      </c>
      <c r="B138" s="170" t="s">
        <v>264</v>
      </c>
      <c r="C138" s="183" t="s">
        <v>265</v>
      </c>
      <c r="D138" s="171" t="s">
        <v>93</v>
      </c>
      <c r="E138" s="172">
        <v>10</v>
      </c>
      <c r="F138" s="173"/>
      <c r="G138" s="174">
        <f>ROUND(E138*F138,2)</f>
        <v>0</v>
      </c>
      <c r="H138" s="148"/>
      <c r="I138" s="148"/>
      <c r="J138" s="148"/>
      <c r="K138" s="148"/>
      <c r="L138" s="148"/>
      <c r="M138" s="148"/>
      <c r="N138" s="148" t="s">
        <v>94</v>
      </c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</row>
    <row r="139" spans="1:41" outlineLevel="2" x14ac:dyDescent="0.2">
      <c r="A139" s="155"/>
      <c r="B139" s="156"/>
      <c r="C139" s="184" t="s">
        <v>266</v>
      </c>
      <c r="D139" s="160"/>
      <c r="E139" s="161">
        <v>10</v>
      </c>
      <c r="F139" s="158"/>
      <c r="G139" s="158"/>
      <c r="H139" s="148"/>
      <c r="I139" s="148"/>
      <c r="J139" s="148"/>
      <c r="K139" s="148"/>
      <c r="L139" s="148"/>
      <c r="M139" s="148"/>
      <c r="N139" s="148" t="s">
        <v>96</v>
      </c>
      <c r="O139" s="148">
        <v>0</v>
      </c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</row>
    <row r="140" spans="1:41" outlineLevel="1" x14ac:dyDescent="0.2">
      <c r="A140" s="169">
        <v>63</v>
      </c>
      <c r="B140" s="170" t="s">
        <v>267</v>
      </c>
      <c r="C140" s="183" t="s">
        <v>268</v>
      </c>
      <c r="D140" s="171" t="s">
        <v>93</v>
      </c>
      <c r="E140" s="172">
        <v>531.82371000000001</v>
      </c>
      <c r="F140" s="173"/>
      <c r="G140" s="174">
        <f>ROUND(E140*F140,2)</f>
        <v>0</v>
      </c>
      <c r="H140" s="148"/>
      <c r="I140" s="148"/>
      <c r="J140" s="148"/>
      <c r="K140" s="148"/>
      <c r="L140" s="148"/>
      <c r="M140" s="148"/>
      <c r="N140" s="148" t="s">
        <v>94</v>
      </c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</row>
    <row r="141" spans="1:41" outlineLevel="2" x14ac:dyDescent="0.2">
      <c r="A141" s="155"/>
      <c r="B141" s="156"/>
      <c r="C141" s="184" t="s">
        <v>269</v>
      </c>
      <c r="D141" s="160"/>
      <c r="E141" s="161">
        <v>250</v>
      </c>
      <c r="F141" s="158"/>
      <c r="G141" s="158"/>
      <c r="H141" s="148"/>
      <c r="I141" s="148"/>
      <c r="J141" s="148"/>
      <c r="K141" s="148"/>
      <c r="L141" s="148"/>
      <c r="M141" s="148"/>
      <c r="N141" s="148" t="s">
        <v>96</v>
      </c>
      <c r="O141" s="148">
        <v>0</v>
      </c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</row>
    <row r="142" spans="1:41" outlineLevel="3" x14ac:dyDescent="0.2">
      <c r="A142" s="155"/>
      <c r="B142" s="156"/>
      <c r="C142" s="184" t="s">
        <v>270</v>
      </c>
      <c r="D142" s="160"/>
      <c r="E142" s="161">
        <v>64.680850000000007</v>
      </c>
      <c r="F142" s="158"/>
      <c r="G142" s="158"/>
      <c r="H142" s="148"/>
      <c r="I142" s="148"/>
      <c r="J142" s="148"/>
      <c r="K142" s="148"/>
      <c r="L142" s="148"/>
      <c r="M142" s="148"/>
      <c r="N142" s="148" t="s">
        <v>96</v>
      </c>
      <c r="O142" s="148">
        <v>0</v>
      </c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</row>
    <row r="143" spans="1:41" outlineLevel="3" x14ac:dyDescent="0.2">
      <c r="A143" s="155"/>
      <c r="B143" s="156"/>
      <c r="C143" s="184" t="s">
        <v>271</v>
      </c>
      <c r="D143" s="160"/>
      <c r="E143" s="161">
        <v>217.14286000000001</v>
      </c>
      <c r="F143" s="158"/>
      <c r="G143" s="158"/>
      <c r="H143" s="148"/>
      <c r="I143" s="148"/>
      <c r="J143" s="148"/>
      <c r="K143" s="148"/>
      <c r="L143" s="148"/>
      <c r="M143" s="148"/>
      <c r="N143" s="148" t="s">
        <v>96</v>
      </c>
      <c r="O143" s="148">
        <v>0</v>
      </c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</row>
    <row r="144" spans="1:41" x14ac:dyDescent="0.2">
      <c r="A144" s="162" t="s">
        <v>89</v>
      </c>
      <c r="B144" s="163" t="s">
        <v>71</v>
      </c>
      <c r="C144" s="182" t="s">
        <v>72</v>
      </c>
      <c r="D144" s="164"/>
      <c r="E144" s="165"/>
      <c r="F144" s="166"/>
      <c r="G144" s="167">
        <f>SUMIF(N145:N150,"&lt;&gt;NOR",G145:G150)</f>
        <v>0</v>
      </c>
      <c r="N144" t="s">
        <v>90</v>
      </c>
    </row>
    <row r="145" spans="1:41" outlineLevel="1" x14ac:dyDescent="0.2">
      <c r="A145" s="169">
        <v>64</v>
      </c>
      <c r="B145" s="170" t="s">
        <v>272</v>
      </c>
      <c r="C145" s="183" t="s">
        <v>273</v>
      </c>
      <c r="D145" s="171" t="s">
        <v>274</v>
      </c>
      <c r="E145" s="172">
        <v>1</v>
      </c>
      <c r="F145" s="173"/>
      <c r="G145" s="174">
        <f>ROUND(E145*F145,2)</f>
        <v>0</v>
      </c>
      <c r="H145" s="148"/>
      <c r="I145" s="148"/>
      <c r="J145" s="148"/>
      <c r="K145" s="148"/>
      <c r="L145" s="148"/>
      <c r="M145" s="148"/>
      <c r="N145" s="148" t="s">
        <v>94</v>
      </c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</row>
    <row r="146" spans="1:41" ht="22.5" outlineLevel="2" x14ac:dyDescent="0.2">
      <c r="A146" s="155"/>
      <c r="B146" s="156"/>
      <c r="C146" s="184" t="s">
        <v>275</v>
      </c>
      <c r="D146" s="160"/>
      <c r="E146" s="161">
        <v>1</v>
      </c>
      <c r="F146" s="158"/>
      <c r="G146" s="158"/>
      <c r="H146" s="148"/>
      <c r="I146" s="148"/>
      <c r="J146" s="148"/>
      <c r="K146" s="148"/>
      <c r="L146" s="148"/>
      <c r="M146" s="148"/>
      <c r="N146" s="148" t="s">
        <v>96</v>
      </c>
      <c r="O146" s="148">
        <v>0</v>
      </c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</row>
    <row r="147" spans="1:41" outlineLevel="1" x14ac:dyDescent="0.2">
      <c r="A147" s="169">
        <v>65</v>
      </c>
      <c r="B147" s="170" t="s">
        <v>276</v>
      </c>
      <c r="C147" s="183" t="s">
        <v>277</v>
      </c>
      <c r="D147" s="171" t="s">
        <v>278</v>
      </c>
      <c r="E147" s="172">
        <v>1</v>
      </c>
      <c r="F147" s="173"/>
      <c r="G147" s="174">
        <f>ROUND(E147*F147,2)</f>
        <v>0</v>
      </c>
      <c r="H147" s="148"/>
      <c r="I147" s="148"/>
      <c r="J147" s="148"/>
      <c r="K147" s="148"/>
      <c r="L147" s="148"/>
      <c r="M147" s="148"/>
      <c r="N147" s="148" t="s">
        <v>279</v>
      </c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</row>
    <row r="148" spans="1:41" ht="45" outlineLevel="2" x14ac:dyDescent="0.2">
      <c r="A148" s="155"/>
      <c r="B148" s="156"/>
      <c r="C148" s="184" t="s">
        <v>280</v>
      </c>
      <c r="D148" s="160"/>
      <c r="E148" s="161">
        <v>1</v>
      </c>
      <c r="F148" s="158"/>
      <c r="G148" s="158"/>
      <c r="H148" s="148"/>
      <c r="I148" s="148"/>
      <c r="J148" s="148"/>
      <c r="K148" s="148"/>
      <c r="L148" s="148"/>
      <c r="M148" s="148"/>
      <c r="N148" s="148" t="s">
        <v>96</v>
      </c>
      <c r="O148" s="148">
        <v>0</v>
      </c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</row>
    <row r="149" spans="1:41" outlineLevel="1" x14ac:dyDescent="0.2">
      <c r="A149" s="169">
        <v>66</v>
      </c>
      <c r="B149" s="170" t="s">
        <v>117</v>
      </c>
      <c r="C149" s="183" t="s">
        <v>118</v>
      </c>
      <c r="D149" s="171" t="s">
        <v>119</v>
      </c>
      <c r="E149" s="172">
        <v>15</v>
      </c>
      <c r="F149" s="173"/>
      <c r="G149" s="174">
        <f>ROUND(E149*F149,2)</f>
        <v>0</v>
      </c>
      <c r="H149" s="148"/>
      <c r="I149" s="148"/>
      <c r="J149" s="148"/>
      <c r="K149" s="148"/>
      <c r="L149" s="148"/>
      <c r="M149" s="148"/>
      <c r="N149" s="148" t="s">
        <v>120</v>
      </c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</row>
    <row r="150" spans="1:41" outlineLevel="2" x14ac:dyDescent="0.2">
      <c r="A150" s="155"/>
      <c r="B150" s="156"/>
      <c r="C150" s="184" t="s">
        <v>281</v>
      </c>
      <c r="D150" s="160"/>
      <c r="E150" s="161">
        <v>15</v>
      </c>
      <c r="F150" s="158"/>
      <c r="G150" s="158"/>
      <c r="H150" s="148"/>
      <c r="I150" s="148"/>
      <c r="J150" s="148"/>
      <c r="K150" s="148"/>
      <c r="L150" s="148"/>
      <c r="M150" s="148"/>
      <c r="N150" s="148" t="s">
        <v>96</v>
      </c>
      <c r="O150" s="148">
        <v>0</v>
      </c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</row>
    <row r="151" spans="1:41" x14ac:dyDescent="0.2">
      <c r="A151" s="162" t="s">
        <v>89</v>
      </c>
      <c r="B151" s="163" t="s">
        <v>73</v>
      </c>
      <c r="C151" s="182" t="s">
        <v>74</v>
      </c>
      <c r="D151" s="164"/>
      <c r="E151" s="165"/>
      <c r="F151" s="166"/>
      <c r="G151" s="167">
        <f>SUMIF(N152:N158,"&lt;&gt;NOR",G152:G158)</f>
        <v>0</v>
      </c>
      <c r="N151" t="s">
        <v>90</v>
      </c>
    </row>
    <row r="152" spans="1:41" outlineLevel="1" x14ac:dyDescent="0.2">
      <c r="A152" s="175">
        <v>67</v>
      </c>
      <c r="B152" s="176" t="s">
        <v>282</v>
      </c>
      <c r="C152" s="185" t="s">
        <v>283</v>
      </c>
      <c r="D152" s="177" t="s">
        <v>142</v>
      </c>
      <c r="E152" s="178">
        <v>25.946940000000001</v>
      </c>
      <c r="F152" s="179"/>
      <c r="G152" s="180">
        <f t="shared" ref="G152:G158" si="0">ROUND(E152*F152,2)</f>
        <v>0</v>
      </c>
      <c r="H152" s="148"/>
      <c r="I152" s="148"/>
      <c r="J152" s="148"/>
      <c r="K152" s="148"/>
      <c r="L152" s="148"/>
      <c r="M152" s="148"/>
      <c r="N152" s="148" t="s">
        <v>284</v>
      </c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</row>
    <row r="153" spans="1:41" outlineLevel="1" x14ac:dyDescent="0.2">
      <c r="A153" s="175">
        <v>68</v>
      </c>
      <c r="B153" s="176" t="s">
        <v>285</v>
      </c>
      <c r="C153" s="185" t="s">
        <v>286</v>
      </c>
      <c r="D153" s="177" t="s">
        <v>142</v>
      </c>
      <c r="E153" s="178">
        <v>51.893880000000003</v>
      </c>
      <c r="F153" s="179"/>
      <c r="G153" s="180">
        <f t="shared" si="0"/>
        <v>0</v>
      </c>
      <c r="H153" s="148"/>
      <c r="I153" s="148"/>
      <c r="J153" s="148"/>
      <c r="K153" s="148"/>
      <c r="L153" s="148"/>
      <c r="M153" s="148"/>
      <c r="N153" s="148" t="s">
        <v>284</v>
      </c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</row>
    <row r="154" spans="1:41" outlineLevel="1" x14ac:dyDescent="0.2">
      <c r="A154" s="175">
        <v>69</v>
      </c>
      <c r="B154" s="176" t="s">
        <v>287</v>
      </c>
      <c r="C154" s="185" t="s">
        <v>288</v>
      </c>
      <c r="D154" s="177" t="s">
        <v>142</v>
      </c>
      <c r="E154" s="178">
        <v>25.946940000000001</v>
      </c>
      <c r="F154" s="179"/>
      <c r="G154" s="180">
        <f t="shared" si="0"/>
        <v>0</v>
      </c>
      <c r="H154" s="148"/>
      <c r="I154" s="148"/>
      <c r="J154" s="148"/>
      <c r="K154" s="148"/>
      <c r="L154" s="148"/>
      <c r="M154" s="148"/>
      <c r="N154" s="148" t="s">
        <v>284</v>
      </c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</row>
    <row r="155" spans="1:41" outlineLevel="1" x14ac:dyDescent="0.2">
      <c r="A155" s="175">
        <v>70</v>
      </c>
      <c r="B155" s="176" t="s">
        <v>289</v>
      </c>
      <c r="C155" s="185" t="s">
        <v>290</v>
      </c>
      <c r="D155" s="177" t="s">
        <v>142</v>
      </c>
      <c r="E155" s="178">
        <v>363.25713000000002</v>
      </c>
      <c r="F155" s="179"/>
      <c r="G155" s="180">
        <f t="shared" si="0"/>
        <v>0</v>
      </c>
      <c r="H155" s="148"/>
      <c r="I155" s="148"/>
      <c r="J155" s="148"/>
      <c r="K155" s="148"/>
      <c r="L155" s="148"/>
      <c r="M155" s="148"/>
      <c r="N155" s="148" t="s">
        <v>284</v>
      </c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</row>
    <row r="156" spans="1:41" outlineLevel="1" x14ac:dyDescent="0.2">
      <c r="A156" s="175">
        <v>71</v>
      </c>
      <c r="B156" s="176" t="s">
        <v>291</v>
      </c>
      <c r="C156" s="185" t="s">
        <v>292</v>
      </c>
      <c r="D156" s="177" t="s">
        <v>142</v>
      </c>
      <c r="E156" s="178">
        <v>25.946940000000001</v>
      </c>
      <c r="F156" s="179"/>
      <c r="G156" s="180">
        <f t="shared" si="0"/>
        <v>0</v>
      </c>
      <c r="H156" s="148"/>
      <c r="I156" s="148"/>
      <c r="J156" s="148"/>
      <c r="K156" s="148"/>
      <c r="L156" s="148"/>
      <c r="M156" s="148"/>
      <c r="N156" s="148" t="s">
        <v>284</v>
      </c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</row>
    <row r="157" spans="1:41" outlineLevel="1" x14ac:dyDescent="0.2">
      <c r="A157" s="175">
        <v>72</v>
      </c>
      <c r="B157" s="176" t="s">
        <v>293</v>
      </c>
      <c r="C157" s="185" t="s">
        <v>294</v>
      </c>
      <c r="D157" s="177" t="s">
        <v>142</v>
      </c>
      <c r="E157" s="178">
        <v>51.893880000000003</v>
      </c>
      <c r="F157" s="179"/>
      <c r="G157" s="180">
        <f t="shared" si="0"/>
        <v>0</v>
      </c>
      <c r="H157" s="148"/>
      <c r="I157" s="148"/>
      <c r="J157" s="148"/>
      <c r="K157" s="148"/>
      <c r="L157" s="148"/>
      <c r="M157" s="148"/>
      <c r="N157" s="148" t="s">
        <v>284</v>
      </c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</row>
    <row r="158" spans="1:41" outlineLevel="1" x14ac:dyDescent="0.2">
      <c r="A158" s="175">
        <v>73</v>
      </c>
      <c r="B158" s="176" t="s">
        <v>295</v>
      </c>
      <c r="C158" s="185" t="s">
        <v>296</v>
      </c>
      <c r="D158" s="177" t="s">
        <v>142</v>
      </c>
      <c r="E158" s="178">
        <v>25.946940000000001</v>
      </c>
      <c r="F158" s="179"/>
      <c r="G158" s="180">
        <f t="shared" si="0"/>
        <v>0</v>
      </c>
      <c r="H158" s="148"/>
      <c r="I158" s="148"/>
      <c r="J158" s="148"/>
      <c r="K158" s="148"/>
      <c r="L158" s="148"/>
      <c r="M158" s="148"/>
      <c r="N158" s="148" t="s">
        <v>284</v>
      </c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</row>
    <row r="159" spans="1:41" x14ac:dyDescent="0.2">
      <c r="A159" s="162" t="s">
        <v>89</v>
      </c>
      <c r="B159" s="163" t="s">
        <v>76</v>
      </c>
      <c r="C159" s="182" t="s">
        <v>30</v>
      </c>
      <c r="D159" s="164"/>
      <c r="E159" s="165"/>
      <c r="F159" s="166"/>
      <c r="G159" s="167">
        <f>SUMIF(N160:N160,"&lt;&gt;NOR",G160:G160)</f>
        <v>0</v>
      </c>
      <c r="N159" t="s">
        <v>90</v>
      </c>
    </row>
    <row r="160" spans="1:41" outlineLevel="1" x14ac:dyDescent="0.2">
      <c r="A160" s="169">
        <v>74</v>
      </c>
      <c r="B160" s="170" t="s">
        <v>297</v>
      </c>
      <c r="C160" s="183" t="s">
        <v>298</v>
      </c>
      <c r="D160" s="171" t="s">
        <v>299</v>
      </c>
      <c r="E160" s="172">
        <v>1</v>
      </c>
      <c r="F160" s="173"/>
      <c r="G160" s="174">
        <f>ROUND(E160*F160,2)</f>
        <v>0</v>
      </c>
      <c r="H160" s="148"/>
      <c r="I160" s="148"/>
      <c r="J160" s="148"/>
      <c r="K160" s="148"/>
      <c r="L160" s="148"/>
      <c r="M160" s="148"/>
      <c r="N160" s="148" t="s">
        <v>300</v>
      </c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</row>
    <row r="161" spans="1:14" x14ac:dyDescent="0.2">
      <c r="A161" s="3"/>
      <c r="B161" s="4"/>
      <c r="C161" s="187"/>
      <c r="D161" s="6"/>
      <c r="E161" s="3"/>
      <c r="F161" s="3"/>
      <c r="G161" s="3"/>
      <c r="L161">
        <v>15</v>
      </c>
      <c r="M161">
        <v>21</v>
      </c>
      <c r="N161" t="s">
        <v>88</v>
      </c>
    </row>
    <row r="162" spans="1:14" x14ac:dyDescent="0.2">
      <c r="A162" s="151"/>
      <c r="B162" s="152" t="s">
        <v>31</v>
      </c>
      <c r="C162" s="188"/>
      <c r="D162" s="153"/>
      <c r="E162" s="154"/>
      <c r="F162" s="154"/>
      <c r="G162" s="168">
        <f>G8+G13+G22+G34+G39+G41+G45+G68+G106+G137+G144+G151+G159</f>
        <v>0</v>
      </c>
      <c r="L162" t="e">
        <f>SUMIF(#REF!,L161,G7:G160)</f>
        <v>#REF!</v>
      </c>
      <c r="M162" t="e">
        <f>SUMIF(#REF!,M161,G7:G160)</f>
        <v>#REF!</v>
      </c>
      <c r="N162" t="s">
        <v>301</v>
      </c>
    </row>
    <row r="163" spans="1:14" x14ac:dyDescent="0.2">
      <c r="A163" s="3"/>
      <c r="B163" s="4"/>
      <c r="C163" s="187"/>
      <c r="D163" s="6"/>
      <c r="E163" s="3"/>
      <c r="F163" s="3"/>
      <c r="G163" s="3"/>
    </row>
    <row r="164" spans="1:14" x14ac:dyDescent="0.2">
      <c r="A164" s="3"/>
      <c r="B164" s="4"/>
      <c r="C164" s="187"/>
      <c r="D164" s="6"/>
      <c r="E164" s="3"/>
      <c r="F164" s="3"/>
      <c r="G164" s="3"/>
    </row>
    <row r="165" spans="1:14" x14ac:dyDescent="0.2">
      <c r="A165" s="266" t="s">
        <v>302</v>
      </c>
      <c r="B165" s="266"/>
      <c r="C165" s="267"/>
      <c r="D165" s="6"/>
      <c r="E165" s="3"/>
      <c r="F165" s="3"/>
      <c r="G165" s="3"/>
    </row>
    <row r="166" spans="1:14" x14ac:dyDescent="0.2">
      <c r="A166" s="247"/>
      <c r="B166" s="248"/>
      <c r="C166" s="249"/>
      <c r="D166" s="248"/>
      <c r="E166" s="248"/>
      <c r="F166" s="248"/>
      <c r="G166" s="250"/>
      <c r="N166" t="s">
        <v>303</v>
      </c>
    </row>
    <row r="167" spans="1:14" x14ac:dyDescent="0.2">
      <c r="A167" s="251"/>
      <c r="B167" s="252"/>
      <c r="C167" s="253"/>
      <c r="D167" s="252"/>
      <c r="E167" s="252"/>
      <c r="F167" s="252"/>
      <c r="G167" s="254"/>
    </row>
    <row r="168" spans="1:14" x14ac:dyDescent="0.2">
      <c r="A168" s="251"/>
      <c r="B168" s="252"/>
      <c r="C168" s="253"/>
      <c r="D168" s="252"/>
      <c r="E168" s="252"/>
      <c r="F168" s="252"/>
      <c r="G168" s="254"/>
    </row>
    <row r="169" spans="1:14" x14ac:dyDescent="0.2">
      <c r="A169" s="251"/>
      <c r="B169" s="252"/>
      <c r="C169" s="253"/>
      <c r="D169" s="252"/>
      <c r="E169" s="252"/>
      <c r="F169" s="252"/>
      <c r="G169" s="254"/>
    </row>
    <row r="170" spans="1:14" x14ac:dyDescent="0.2">
      <c r="A170" s="255"/>
      <c r="B170" s="256"/>
      <c r="C170" s="257"/>
      <c r="D170" s="256"/>
      <c r="E170" s="256"/>
      <c r="F170" s="256"/>
      <c r="G170" s="258"/>
    </row>
    <row r="171" spans="1:14" x14ac:dyDescent="0.2">
      <c r="A171" s="3"/>
      <c r="B171" s="4"/>
      <c r="C171" s="187"/>
      <c r="D171" s="6"/>
      <c r="E171" s="3"/>
      <c r="F171" s="3"/>
      <c r="G171" s="3"/>
    </row>
    <row r="172" spans="1:14" x14ac:dyDescent="0.2">
      <c r="C172" s="189"/>
      <c r="D172" s="10"/>
      <c r="N172" t="s">
        <v>304</v>
      </c>
    </row>
    <row r="173" spans="1:14" x14ac:dyDescent="0.2">
      <c r="D173" s="10"/>
    </row>
    <row r="174" spans="1:14" x14ac:dyDescent="0.2">
      <c r="D174" s="10"/>
    </row>
    <row r="175" spans="1:14" x14ac:dyDescent="0.2">
      <c r="D175" s="10"/>
    </row>
    <row r="176" spans="1:1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66:G170"/>
    <mergeCell ref="A1:G1"/>
    <mergeCell ref="C2:G2"/>
    <mergeCell ref="C3:G3"/>
    <mergeCell ref="C4:G4"/>
    <mergeCell ref="A165:C165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Stavba</vt:lpstr>
      <vt:lpstr>VzorPolozky</vt:lpstr>
      <vt:lpstr>01 2336_01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2336_01 Pol'!Názvy_tisku</vt:lpstr>
      <vt:lpstr>oadresa</vt:lpstr>
      <vt:lpstr>Stavba!Objednatel</vt:lpstr>
      <vt:lpstr>Stavba!Objekt</vt:lpstr>
      <vt:lpstr>'01 2336_01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Malina</dc:creator>
  <cp:lastModifiedBy>admin</cp:lastModifiedBy>
  <cp:lastPrinted>2019-03-19T12:27:02Z</cp:lastPrinted>
  <dcterms:created xsi:type="dcterms:W3CDTF">2009-04-08T07:15:50Z</dcterms:created>
  <dcterms:modified xsi:type="dcterms:W3CDTF">2024-02-20T10:03:44Z</dcterms:modified>
</cp:coreProperties>
</file>