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2150" activeTab="7"/>
  </bookViews>
  <sheets>
    <sheet name="Rekapitulácia" sheetId="1" r:id="rId1"/>
    <sheet name="Krycí list stavby" sheetId="2" r:id="rId2"/>
    <sheet name="Kryci_list 30555" sheetId="3" r:id="rId3"/>
    <sheet name="Rekap 30555" sheetId="4" r:id="rId4"/>
    <sheet name="SO 30555" sheetId="5" r:id="rId5"/>
    <sheet name="Kryci_list 30556" sheetId="6" r:id="rId6"/>
    <sheet name="Rekap 30556" sheetId="7" r:id="rId7"/>
    <sheet name="SO 30556" sheetId="8" r:id="rId8"/>
    <sheet name="Kryci_list 30570" sheetId="9" r:id="rId9"/>
    <sheet name="Rekap 30570" sheetId="10" r:id="rId10"/>
    <sheet name="SO 30570" sheetId="11" r:id="rId11"/>
  </sheets>
  <definedNames>
    <definedName name="_xlnm.Print_Titles" localSheetId="3">'Rekap 30555'!$9:$9</definedName>
    <definedName name="_xlnm.Print_Titles" localSheetId="6">'Rekap 30556'!$9:$9</definedName>
    <definedName name="_xlnm.Print_Titles" localSheetId="9">'Rekap 30570'!$9:$9</definedName>
    <definedName name="_xlnm.Print_Titles" localSheetId="4">'SO 30555'!$8:$8</definedName>
    <definedName name="_xlnm.Print_Titles" localSheetId="7">'SO 30556'!$8:$8</definedName>
    <definedName name="_xlnm.Print_Titles" localSheetId="10">'SO 30570'!$8:$8</definedName>
  </definedNames>
  <calcPr fullCalcOnLoad="1"/>
</workbook>
</file>

<file path=xl/sharedStrings.xml><?xml version="1.0" encoding="utf-8"?>
<sst xmlns="http://schemas.openxmlformats.org/spreadsheetml/2006/main" count="747" uniqueCount="283">
  <si>
    <t>Rekapitulácia rozpočtu</t>
  </si>
  <si>
    <t>Stavba Združený chodník pre peších a cyklistov v úseku Ladošská-Rovníkova-Golianova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</si>
  <si>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</si>
  <si>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</si>
  <si>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</si>
  <si>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</si>
  <si>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</si>
  <si>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</si>
  <si>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</si>
  <si>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</si>
  <si>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</si>
  <si>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</si>
  <si>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Príprava územia</t>
  </si>
  <si>
    <t xml:space="preserve">SO 02 Rekonštrukcia chodníka </t>
  </si>
  <si>
    <t>SO 03 Dopravné značenie</t>
  </si>
  <si>
    <t>Krycí list rozpočtu</t>
  </si>
  <si>
    <t xml:space="preserve">Miesto:  </t>
  </si>
  <si>
    <t>Objekt SO 01 Príprava územia</t>
  </si>
  <si>
    <t xml:space="preserve">Ks: </t>
  </si>
  <si>
    <t xml:space="preserve">Zákazka: </t>
  </si>
  <si>
    <t xml:space="preserve">Spracoval: </t>
  </si>
  <si>
    <t xml:space="preserve">Dňa </t>
  </si>
  <si>
    <t>9.10.2019</t>
  </si>
  <si>
    <t>Odberateľ: Mesto Košice</t>
  </si>
  <si>
    <t xml:space="preserve">IČO: </t>
  </si>
  <si>
    <t xml:space="preserve">DIČ: </t>
  </si>
  <si>
    <t>Dodávateľ: Ateliér URBEKO , s.r.o.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</si>
  <si>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</si>
  <si>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</si>
  <si>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</si>
  <si>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</si>
  <si>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</si>
  <si>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</si>
  <si>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</si>
  <si>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</si>
  <si>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</si>
  <si>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</si>
  <si>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</si>
  <si>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</si>
  <si>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</si>
  <si>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</si>
  <si>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</si>
  <si>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</si>
  <si>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</si>
  <si>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</si>
  <si>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</si>
  <si>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</si>
  <si>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</si>
  <si>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</si>
  <si>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</si>
  <si>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</si>
  <si>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</si>
  <si>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</si>
  <si>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</si>
  <si>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</si>
  <si>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</si>
  <si>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</si>
  <si>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</si>
  <si>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</si>
  <si>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</si>
  <si>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</si>
  <si>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</si>
  <si>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</si>
  <si>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9.10.2019</t>
  </si>
  <si>
    <t>Prehľad rozpočtových nákladov</t>
  </si>
  <si>
    <t>Práce HSV</t>
  </si>
  <si>
    <t>ZEMNÉ PRÁCE</t>
  </si>
  <si>
    <t>OSTATNÉ PRÁCE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</si>
  <si>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</si>
  <si>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</si>
  <si>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</si>
  <si>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</si>
  <si>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</si>
  <si>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</si>
  <si>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</si>
  <si>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</si>
  <si>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</si>
  <si>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</si>
  <si>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</si>
  <si>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121101103</t>
  </si>
  <si>
    <t>Odstránenie ornice s vodorovným premiestnením na hromady,so zložením na vzdialenosť nad 100 do 250 m</t>
  </si>
  <si>
    <t>M3</t>
  </si>
  <si>
    <t>221/B 1</t>
  </si>
  <si>
    <t xml:space="preserve"> 113107131</t>
  </si>
  <si>
    <t>Odstránenie krytu v ploche do 200 m2 z betónu prostého, hr. vrstvy do 150 mm,  -0,22500t</t>
  </si>
  <si>
    <t>m2</t>
  </si>
  <si>
    <t xml:space="preserve"> 113107231</t>
  </si>
  <si>
    <t>Odstránenie krytu v ploche nad 200 m2 z betónu prostého, hr. vrstvy do 50 mm,  -0,22500t</t>
  </si>
  <si>
    <t xml:space="preserve"> 113107241</t>
  </si>
  <si>
    <t>Odstránenie krytu v ploche nad 200 m2 asfaltového, hr. vrstvy do 50 mm,  -0,09800t</t>
  </si>
  <si>
    <t xml:space="preserve"> 113204111</t>
  </si>
  <si>
    <t>Vytrhanie obrúb  s vybúraním lôžka, záhonových,  -0,04000t</t>
  </si>
  <si>
    <t>m</t>
  </si>
  <si>
    <t xml:space="preserve"> 113209000</t>
  </si>
  <si>
    <t>Demontáž priekopovej žľabovky</t>
  </si>
  <si>
    <t xml:space="preserve"> 13/B 1</t>
  </si>
  <si>
    <t xml:space="preserve"> 979089611</t>
  </si>
  <si>
    <t>Poplatok za skladovanie - iné odpady zo stavieb a demolácií (17 09), nebezpečné</t>
  </si>
  <si>
    <t>t</t>
  </si>
  <si>
    <t xml:space="preserve"> 979082213</t>
  </si>
  <si>
    <t>Vodorovná doprava sutiny so zložením a hrubým urovnaním na vzdialenosť do 1 km</t>
  </si>
  <si>
    <t xml:space="preserve"> 979082219</t>
  </si>
  <si>
    <t>Príplatok k cene za každý ďalší aj začatý 1 km nad 1 km</t>
  </si>
  <si>
    <t xml:space="preserve"> 979084216</t>
  </si>
  <si>
    <t>Vodorovná doprava vybúraných hmôt po suchu bez naloženia, ale so zložením na vzdialenosť do 5 km</t>
  </si>
  <si>
    <t xml:space="preserve"> 979087212</t>
  </si>
  <si>
    <t>Nakladanie na dopravné prostriedky pre vodorovnú dopravu sutiny</t>
  </si>
  <si>
    <t xml:space="preserve"> 979087213</t>
  </si>
  <si>
    <t>Nakladanie na dopravné prostriedky pre vodorovnú dopravu vybúraných hmôt</t>
  </si>
  <si>
    <t>221/C 1</t>
  </si>
  <si>
    <t xml:space="preserve"> 938909311</t>
  </si>
  <si>
    <t>Odstránenie blata, prachu alebo hlineného nánosu, z povrchu podkladu betónového</t>
  </si>
  <si>
    <t xml:space="preserve"> 938909611</t>
  </si>
  <si>
    <t>Odstránenie uľahnutého nánosu pozdĺž jestvujúcich obrúb hrúbky do 100 mm</t>
  </si>
  <si>
    <t xml:space="preserve">Objekt SO 02 Rekonštrukcia chodníka </t>
  </si>
  <si>
    <t>VODOROVNÉ KONŠTRUKCIE</t>
  </si>
  <si>
    <t>SPEVNENÉ PLOCHY</t>
  </si>
  <si>
    <t>POTRUBNÉ ROZVODY</t>
  </si>
  <si>
    <t>PRESUNY HMÔT</t>
  </si>
  <si>
    <t>Práce PSV</t>
  </si>
  <si>
    <t>ZTI-ZDRAVOTECHNIKA</t>
  </si>
  <si>
    <t xml:space="preserve"> 110011010.1</t>
  </si>
  <si>
    <t>Vytýčenie stavby</t>
  </si>
  <si>
    <t>kpl</t>
  </si>
  <si>
    <t xml:space="preserve"> 111101104</t>
  </si>
  <si>
    <t>Vytýčenie jestvujúcich inžinierských sietí</t>
  </si>
  <si>
    <t xml:space="preserve"> 111101105</t>
  </si>
  <si>
    <t>Dokumentácia skutočného vyhotovenia stavby</t>
  </si>
  <si>
    <t xml:space="preserve"> 132201101</t>
  </si>
  <si>
    <t>Výkop ryhy do šírky 600 mm v horn.3 do 100 m3-potrubie z PVC</t>
  </si>
  <si>
    <t>m3</t>
  </si>
  <si>
    <t xml:space="preserve"> 133201101</t>
  </si>
  <si>
    <t>Výkop šachty zapaženej, hornina 3 do 100 m3-vsakovacia</t>
  </si>
  <si>
    <t xml:space="preserve"> 151101201</t>
  </si>
  <si>
    <t>Paženie stien bez rozopretia alebo vzopretia, príložné hĺbky do 4m</t>
  </si>
  <si>
    <t xml:space="preserve"> 151101211</t>
  </si>
  <si>
    <t>Odstránenie paženia stien príložné hĺbky do 4 m</t>
  </si>
  <si>
    <t xml:space="preserve"> 151101301</t>
  </si>
  <si>
    <t>Rozopretie zapažených stien pri pažení príložnom hĺbky do 4 m</t>
  </si>
  <si>
    <t xml:space="preserve"> 151101311</t>
  </si>
  <si>
    <t>Odstránenie rozopretia stien paženia príložného hĺbky do 4 m</t>
  </si>
  <si>
    <t xml:space="preserve"> 161101102</t>
  </si>
  <si>
    <t>Zvislé premiestnenie výkopku bez naloženia z horniny 1 až 4, pri hĺbke výkopu nad 2.5 m do 4 m</t>
  </si>
  <si>
    <t xml:space="preserve"> 162301101</t>
  </si>
  <si>
    <t>Vodorovné premiestnenie ornice  do 250 m</t>
  </si>
  <si>
    <t xml:space="preserve"> 162401102</t>
  </si>
  <si>
    <t>Vodorovné premiestnenie výkopku tr.1-4 do 2000 m-prebytočná zemina</t>
  </si>
  <si>
    <t xml:space="preserve"> 175101102</t>
  </si>
  <si>
    <t>Obsyp potrubia sypaninou 0-4mm s prehodením sypaniny</t>
  </si>
  <si>
    <t xml:space="preserve"> 175101201</t>
  </si>
  <si>
    <t>Obsyp objektov sypaninou z vhodných hornín 1 až 4 bez prehodenia sypaniny</t>
  </si>
  <si>
    <t>Obsyp objektov štrkopieskom-prevedenie</t>
  </si>
  <si>
    <t xml:space="preserve"> 181101102</t>
  </si>
  <si>
    <t>Úprava pláne v zárezoch v hornine 1-4 so zhutnením</t>
  </si>
  <si>
    <t xml:space="preserve"> 181301111</t>
  </si>
  <si>
    <t>Rozprestretie ornice v rovine, plocha nad 500 m2,hr.do 100 m</t>
  </si>
  <si>
    <t>231/A 2</t>
  </si>
  <si>
    <t xml:space="preserve"> 180405114</t>
  </si>
  <si>
    <t>Založenie trávnika výsevom zmesi ornice a semena v rovine alebo na svahu do 1:5</t>
  </si>
  <si>
    <t>R/R10</t>
  </si>
  <si>
    <t xml:space="preserve"> 25</t>
  </si>
  <si>
    <t>Geodetická časť dokumentácie skutočného stavu stavby (zameranie)</t>
  </si>
  <si>
    <t>S/S10</t>
  </si>
  <si>
    <t xml:space="preserve"> 005724000</t>
  </si>
  <si>
    <t xml:space="preserve">Zmes trávna parková </t>
  </si>
  <si>
    <t>KG</t>
  </si>
  <si>
    <t>S/S60</t>
  </si>
  <si>
    <t xml:space="preserve"> 583371010</t>
  </si>
  <si>
    <t>Dodávka - Štrkopiesok / A3 / frakcia 0-8  tr. B I</t>
  </si>
  <si>
    <t>221/A 1</t>
  </si>
  <si>
    <t xml:space="preserve"> 451577777</t>
  </si>
  <si>
    <t>Podklad pod dlažbu v ploche vodorovnej alebo v sklone do 1:5 hr. 30-100 mm z kameniva ťaženého</t>
  </si>
  <si>
    <t>271/A 1</t>
  </si>
  <si>
    <t xml:space="preserve"> 451573111</t>
  </si>
  <si>
    <t>Lôžko drobné objekty, v otvorenom výkope z piesku a štrkopiesku do 63 mm</t>
  </si>
  <si>
    <t xml:space="preserve"> 564231111</t>
  </si>
  <si>
    <t>Podklad z reciklovaného kameniva s rozprestretím, vlhčením a zhutnením po zhutnení hr.100 mm</t>
  </si>
  <si>
    <t xml:space="preserve"> 573111112</t>
  </si>
  <si>
    <t>Postrek asfaltový infiltračný s kameninovým posypom z cestného asfaltu v množstve 1 kg/m2</t>
  </si>
  <si>
    <t xml:space="preserve"> 577131211</t>
  </si>
  <si>
    <t>Betón asfaltový po zhutnení II.tr. jemnozrnný AC 8 hr.40mm</t>
  </si>
  <si>
    <t xml:space="preserve"> 596811111</t>
  </si>
  <si>
    <t>Kladenie dlažby betónovej komunikácií pre nevidiacích do lôžka z kameniva ťaženého</t>
  </si>
  <si>
    <t xml:space="preserve"> 597962502</t>
  </si>
  <si>
    <t>Osadenie odvodňovacieho žľabu ACO DRAIN z polymerbetónu s krycím roštom, šírky do 20 cm, triedy zaťaženia C 250 do bet.lôžka C 25/30</t>
  </si>
  <si>
    <t xml:space="preserve"> 572713112</t>
  </si>
  <si>
    <t>Vyrovnanie povrchu s rozprestrením hmôt a zhutnením doterajších krytov kamenivom obaleným asfaltom</t>
  </si>
  <si>
    <t>P/P10</t>
  </si>
  <si>
    <t xml:space="preserve"> 10094</t>
  </si>
  <si>
    <t>Mriežkový rošt NW 150 1000/190/40-pozinkovaný</t>
  </si>
  <si>
    <t>ks</t>
  </si>
  <si>
    <t xml:space="preserve"> 30001</t>
  </si>
  <si>
    <t>Príplatok za  žľaby so spodným odtokom</t>
  </si>
  <si>
    <t xml:space="preserve"> 30004</t>
  </si>
  <si>
    <t>Príplatok za rezanie žľabu</t>
  </si>
  <si>
    <t>P/PE</t>
  </si>
  <si>
    <t xml:space="preserve"> 59216850</t>
  </si>
  <si>
    <t>Dodávka odvodňovacieho žľabu BG 150</t>
  </si>
  <si>
    <t xml:space="preserve"> 59222041</t>
  </si>
  <si>
    <t>Príslušensto k odvodňovaciemu žľabu - držiaky</t>
  </si>
  <si>
    <t>S/S70</t>
  </si>
  <si>
    <t xml:space="preserve"> 5921952010</t>
  </si>
  <si>
    <t>DLAŽBA PRE NEVIDIACICH 20x20x6 cm ČERVENÁ nopková+drážková</t>
  </si>
  <si>
    <t>242/A 1</t>
  </si>
  <si>
    <t xml:space="preserve"> 894416121</t>
  </si>
  <si>
    <t>Zriadenie prechodovej skruže DN 1000/600mm</t>
  </si>
  <si>
    <t>kus</t>
  </si>
  <si>
    <t xml:space="preserve"> 894401211</t>
  </si>
  <si>
    <t>Osadenie betónových dielcov pre šachty rovných skruží TBS 29/100/9 vrátanie zatrenia spojov skruž</t>
  </si>
  <si>
    <t>KUS</t>
  </si>
  <si>
    <t xml:space="preserve"> 899304111</t>
  </si>
  <si>
    <t>Osadenie železobetónového poklopu</t>
  </si>
  <si>
    <t>271/A 3</t>
  </si>
  <si>
    <t xml:space="preserve"> 837355121</t>
  </si>
  <si>
    <t>Výsek otvoru v bet.skruže - osadenie a tesnenie potrubia z PVC</t>
  </si>
  <si>
    <t xml:space="preserve"> 895941211</t>
  </si>
  <si>
    <t>Zriadenie vsakovacej šachty  z betónových dielcov rovná v.1000mm DN 1000</t>
  </si>
  <si>
    <t xml:space="preserve"> 592/1</t>
  </si>
  <si>
    <t>Dodávka zákrytovej dosky D870</t>
  </si>
  <si>
    <t xml:space="preserve"> 5922470170</t>
  </si>
  <si>
    <t>Skruž betónová rovná TBH 2-100 1000/1000</t>
  </si>
  <si>
    <t xml:space="preserve"> 5922580005</t>
  </si>
  <si>
    <t xml:space="preserve"> Prechodová skruž, TBS 9-100 - (kónus), rozm.590 x570 x 1000mm, </t>
  </si>
  <si>
    <t xml:space="preserve"> 5922585801</t>
  </si>
  <si>
    <t>Skruž betónová rovná TBH4-100 D 1000X300</t>
  </si>
  <si>
    <t xml:space="preserve"> 916561111</t>
  </si>
  <si>
    <t xml:space="preserve">Osadenie záhon. obrubníka betón., do lôžka z bet. pros. tr. C 10/12,5 s bočnou oporou </t>
  </si>
  <si>
    <t xml:space="preserve"> 919731112</t>
  </si>
  <si>
    <t>Zarovnanie styčnej plochy pozdľž vybúranej časti komunikácie z betónu prostého hr.do 150 mm</t>
  </si>
  <si>
    <t xml:space="preserve"> 592174520</t>
  </si>
  <si>
    <t>Obrubník záhonový 100x8x20cm</t>
  </si>
  <si>
    <t xml:space="preserve"> 998225111</t>
  </si>
  <si>
    <t>Presun hmôt pre pozemnú komunikáciu a letisko s krytom asfaltovým akejkoľvek dĺžky objektu</t>
  </si>
  <si>
    <t>721/A 1</t>
  </si>
  <si>
    <t xml:space="preserve"> 721171112</t>
  </si>
  <si>
    <t>Potrubie z PVC odpadové hrdlové D 160x3, 9</t>
  </si>
  <si>
    <t xml:space="preserve"> 721999910</t>
  </si>
  <si>
    <t>Ostatné práce na vnút.kanal.(napopjenia na vsakovaciu šachtu)</t>
  </si>
  <si>
    <t>hod</t>
  </si>
  <si>
    <t>Objekt SO 03 Dopravné značenie</t>
  </si>
  <si>
    <t xml:space="preserve"> 914001111</t>
  </si>
  <si>
    <t>Osadenie a montáž cestnej zvislej dopravnej značky na stľpik,</t>
  </si>
  <si>
    <t xml:space="preserve"> 914002813</t>
  </si>
  <si>
    <t>Osadenie veľkorozmerných zvislých dopravných značiek - tabulí o rozmeroch 150/100 cm,</t>
  </si>
  <si>
    <t xml:space="preserve"> 915711111</t>
  </si>
  <si>
    <t>Vodorovné značenie krytu striekané farbou deliacich čiar šírky 120 mm - farba biela</t>
  </si>
  <si>
    <t xml:space="preserve"> 915721112</t>
  </si>
  <si>
    <t>Vodorovné značenie krytu striekané farbou úsek zvýšenej súvislej plochy - farba červená</t>
  </si>
  <si>
    <t xml:space="preserve"> 915791111</t>
  </si>
  <si>
    <t>Predznačenie pre značenie striekané farbou z náterových hmôt deliace čiary, vodiace prúžky</t>
  </si>
  <si>
    <t xml:space="preserve"> 966006211</t>
  </si>
  <si>
    <t>Odstránenie (demontáž) zvislej dopravnej značky zo stľpov, stľpikov alebo konzol,  -0,00400t</t>
  </si>
  <si>
    <t>P/PC</t>
  </si>
  <si>
    <t xml:space="preserve"> 553/001</t>
  </si>
  <si>
    <t>Dodávka objímky jednodielnej pre dopravnú značku</t>
  </si>
  <si>
    <t>S/S40</t>
  </si>
  <si>
    <t xml:space="preserve"> 404452110</t>
  </si>
  <si>
    <t>Smerová tabuľa pre cyklistov  IS 40g</t>
  </si>
  <si>
    <t xml:space="preserve"> 4044521100</t>
  </si>
  <si>
    <t>Smerová tabuľa pre cyklistov s dvoma cieľmi IS 40b</t>
  </si>
  <si>
    <t xml:space="preserve"> 4044528001</t>
  </si>
  <si>
    <t>Dopravná značka reflexná C 13</t>
  </si>
  <si>
    <t>Smerová tabuľa pre cyklistov s jedným cieľom IS 40b</t>
  </si>
  <si>
    <t xml:space="preserve"> 404453420</t>
  </si>
  <si>
    <t>Dopravná značka reflexná C 12</t>
  </si>
  <si>
    <t xml:space="preserve"> 404456010</t>
  </si>
  <si>
    <t>Značka doprav informatívna reflexná - IS35</t>
  </si>
  <si>
    <t xml:space="preserve"> 404456030</t>
  </si>
  <si>
    <t>Smerová tabuľa pre cyklistov  IS 40h</t>
  </si>
  <si>
    <t xml:space="preserve"> 404456040</t>
  </si>
  <si>
    <t>Dopravná značka reflexná B 31a-najvyšia dovolená rýchlosť "10", rozmer 500mm</t>
  </si>
  <si>
    <t xml:space="preserve"> 4044579100</t>
  </si>
  <si>
    <t>Tabuľa dopravnej značky reflexná IP 24b</t>
  </si>
  <si>
    <t xml:space="preserve"> 4044579200</t>
  </si>
  <si>
    <t>Tabuľa dopravnej značky reflexná IP 24a</t>
  </si>
  <si>
    <t xml:space="preserve"> 404459610</t>
  </si>
  <si>
    <t>Dodávka oceľ.stĺpka pre dopravnú značku</t>
  </si>
  <si>
    <t>M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</si>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</sst>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\ ###\ ##0.00"/>
    <numFmt numFmtId="173" formatCode="###\ ###\ ##0.0000"/>
    <numFmt numFmtId="174" formatCode="###\ ###\ ##0.000"/>
  </numFmts>
  <fonts count="4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double">
        <color indexed="8"/>
      </left>
      <right style="thin">
        <color indexed="2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8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2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8" xfId="0" applyFont="1" applyBorder="1" applyAlignment="1">
      <alignment/>
    </xf>
    <xf numFmtId="172" fontId="1" fillId="0" borderId="26" xfId="0" applyNumberFormat="1" applyFont="1" applyBorder="1" applyAlignment="1">
      <alignment/>
    </xf>
    <xf numFmtId="172" fontId="1" fillId="0" borderId="27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3" xfId="0" applyFont="1" applyBorder="1" applyAlignment="1">
      <alignment/>
    </xf>
    <xf numFmtId="172" fontId="4" fillId="0" borderId="32" xfId="0" applyNumberFormat="1" applyFont="1" applyBorder="1" applyAlignment="1">
      <alignment/>
    </xf>
    <xf numFmtId="172" fontId="1" fillId="0" borderId="33" xfId="0" applyNumberFormat="1" applyFont="1" applyBorder="1" applyAlignment="1">
      <alignment/>
    </xf>
    <xf numFmtId="172" fontId="4" fillId="0" borderId="34" xfId="0" applyNumberFormat="1" applyFont="1" applyBorder="1" applyAlignment="1">
      <alignment/>
    </xf>
    <xf numFmtId="172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72" fontId="1" fillId="0" borderId="34" xfId="0" applyNumberFormat="1" applyFont="1" applyBorder="1" applyAlignment="1">
      <alignment/>
    </xf>
    <xf numFmtId="172" fontId="4" fillId="0" borderId="38" xfId="0" applyNumberFormat="1" applyFont="1" applyBorder="1" applyAlignment="1">
      <alignment/>
    </xf>
    <xf numFmtId="172" fontId="1" fillId="0" borderId="38" xfId="0" applyNumberFormat="1" applyFont="1" applyBorder="1" applyAlignment="1">
      <alignment/>
    </xf>
    <xf numFmtId="0" fontId="3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/>
    </xf>
    <xf numFmtId="172" fontId="4" fillId="0" borderId="43" xfId="0" applyNumberFormat="1" applyFont="1" applyBorder="1" applyAlignment="1">
      <alignment/>
    </xf>
    <xf numFmtId="172" fontId="4" fillId="0" borderId="44" xfId="0" applyNumberFormat="1" applyFont="1" applyBorder="1" applyAlignment="1">
      <alignment/>
    </xf>
    <xf numFmtId="172" fontId="3" fillId="0" borderId="45" xfId="0" applyNumberFormat="1" applyFont="1" applyBorder="1" applyAlignment="1">
      <alignment/>
    </xf>
    <xf numFmtId="172" fontId="3" fillId="0" borderId="46" xfId="0" applyNumberFormat="1" applyFont="1" applyBorder="1" applyAlignment="1">
      <alignment/>
    </xf>
    <xf numFmtId="172" fontId="1" fillId="0" borderId="47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172" fontId="1" fillId="0" borderId="21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4" fillId="0" borderId="13" xfId="0" applyFont="1" applyBorder="1" applyAlignment="1">
      <alignment horizontal="center"/>
    </xf>
    <xf numFmtId="172" fontId="1" fillId="0" borderId="53" xfId="0" applyNumberFormat="1" applyFont="1" applyBorder="1" applyAlignment="1">
      <alignment/>
    </xf>
    <xf numFmtId="172" fontId="5" fillId="0" borderId="44" xfId="0" applyNumberFormat="1" applyFont="1" applyBorder="1" applyAlignment="1">
      <alignment/>
    </xf>
    <xf numFmtId="172" fontId="5" fillId="0" borderId="54" xfId="0" applyNumberFormat="1" applyFont="1" applyBorder="1" applyAlignment="1">
      <alignment/>
    </xf>
    <xf numFmtId="172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2" fontId="1" fillId="0" borderId="55" xfId="0" applyNumberFormat="1" applyFont="1" applyBorder="1" applyAlignment="1">
      <alignment/>
    </xf>
    <xf numFmtId="0" fontId="1" fillId="0" borderId="56" xfId="0" applyFont="1" applyBorder="1" applyAlignment="1">
      <alignment/>
    </xf>
    <xf numFmtId="172" fontId="4" fillId="0" borderId="54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4" fillId="0" borderId="38" xfId="0" applyFont="1" applyBorder="1" applyAlignment="1">
      <alignment/>
    </xf>
    <xf numFmtId="172" fontId="7" fillId="0" borderId="57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4" fillId="0" borderId="13" xfId="0" applyFont="1" applyBorder="1" applyAlignment="1">
      <alignment/>
    </xf>
    <xf numFmtId="0" fontId="3" fillId="33" borderId="12" xfId="0" applyFont="1" applyFill="1" applyBorder="1" applyAlignment="1">
      <alignment/>
    </xf>
    <xf numFmtId="17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4" fillId="0" borderId="66" xfId="0" applyNumberFormat="1" applyFont="1" applyBorder="1" applyAlignment="1">
      <alignment/>
    </xf>
    <xf numFmtId="173" fontId="4" fillId="0" borderId="66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6" xfId="0" applyFont="1" applyBorder="1" applyAlignment="1">
      <alignment/>
    </xf>
    <xf numFmtId="172" fontId="3" fillId="0" borderId="66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4" fontId="1" fillId="0" borderId="0" xfId="0" applyNumberFormat="1" applyFont="1" applyAlignment="1">
      <alignment/>
    </xf>
    <xf numFmtId="0" fontId="3" fillId="33" borderId="66" xfId="0" applyFont="1" applyFill="1" applyBorder="1" applyAlignment="1">
      <alignment/>
    </xf>
    <xf numFmtId="0" fontId="4" fillId="0" borderId="67" xfId="0" applyFont="1" applyBorder="1" applyAlignment="1">
      <alignment/>
    </xf>
    <xf numFmtId="49" fontId="4" fillId="0" borderId="67" xfId="0" applyNumberFormat="1" applyFont="1" applyBorder="1" applyAlignment="1">
      <alignment/>
    </xf>
    <xf numFmtId="174" fontId="4" fillId="0" borderId="67" xfId="0" applyNumberFormat="1" applyFont="1" applyBorder="1" applyAlignment="1">
      <alignment/>
    </xf>
    <xf numFmtId="172" fontId="4" fillId="0" borderId="67" xfId="0" applyNumberFormat="1" applyFont="1" applyBorder="1" applyAlignment="1">
      <alignment/>
    </xf>
    <xf numFmtId="0" fontId="3" fillId="0" borderId="67" xfId="0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4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68" xfId="0" applyFont="1" applyBorder="1" applyAlignment="1">
      <alignment/>
    </xf>
    <xf numFmtId="172" fontId="3" fillId="0" borderId="68" xfId="0" applyNumberFormat="1" applyFont="1" applyBorder="1" applyAlignment="1">
      <alignment/>
    </xf>
    <xf numFmtId="0" fontId="1" fillId="0" borderId="53" xfId="0" applyFont="1" applyBorder="1" applyAlignment="1">
      <alignment/>
    </xf>
    <xf numFmtId="0" fontId="4" fillId="0" borderId="69" xfId="0" applyFont="1" applyBorder="1" applyAlignment="1">
      <alignment horizontal="center"/>
    </xf>
    <xf numFmtId="0" fontId="1" fillId="0" borderId="70" xfId="0" applyFont="1" applyBorder="1" applyAlignment="1">
      <alignment/>
    </xf>
    <xf numFmtId="172" fontId="1" fillId="0" borderId="46" xfId="0" applyNumberFormat="1" applyFont="1" applyBorder="1" applyAlignment="1">
      <alignment/>
    </xf>
    <xf numFmtId="0" fontId="1" fillId="0" borderId="71" xfId="0" applyFont="1" applyBorder="1" applyAlignment="1">
      <alignment/>
    </xf>
    <xf numFmtId="172" fontId="7" fillId="0" borderId="72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10.7109375" style="0" customWidth="1"/>
    <col min="3" max="3" width="12.28125" style="0" customWidth="1"/>
    <col min="4" max="4" width="10.7109375" style="0" customWidth="1"/>
    <col min="5" max="5" width="10.8515625" style="0" customWidth="1"/>
    <col min="6" max="6" width="11.57421875" style="0" customWidth="1"/>
    <col min="7" max="7" width="19.00390625" style="0" customWidth="1"/>
    <col min="9" max="26" width="0" style="0" hidden="1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2.75">
      <c r="A3" s="3"/>
      <c r="B3" s="3"/>
      <c r="C3" s="3"/>
      <c r="D3" s="3"/>
      <c r="E3" s="3"/>
      <c r="F3" s="7" t="s">
        <v>3</v>
      </c>
      <c r="G3" s="7" t="s">
        <v>4</v>
      </c>
    </row>
    <row r="4" spans="1:7" ht="12.7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2.75">
      <c r="A7" s="129" t="s">
        <v>12</v>
      </c>
      <c r="B7" s="130">
        <f>'SO 30555'!I31-Rekapitulácia!D7</f>
        <v>0</v>
      </c>
      <c r="C7" s="130">
        <f>'Kryci_list 30555'!J26</f>
        <v>0</v>
      </c>
      <c r="D7" s="130">
        <v>0</v>
      </c>
      <c r="E7" s="130">
        <f>'Kryci_list 30555'!J17</f>
        <v>0</v>
      </c>
      <c r="F7" s="130">
        <v>0</v>
      </c>
      <c r="G7" s="130">
        <f>B7+C7+D7+E7+F7</f>
        <v>0</v>
      </c>
      <c r="K7">
        <f>'SO 30555'!K31</f>
        <v>0</v>
      </c>
      <c r="Q7">
        <v>30.126</v>
      </c>
    </row>
    <row r="8" spans="1:17" ht="12.75">
      <c r="A8" s="129" t="s">
        <v>13</v>
      </c>
      <c r="B8" s="130">
        <f>'SO 30556'!I85-Rekapitulácia!D8</f>
        <v>0</v>
      </c>
      <c r="C8" s="130">
        <f>'Kryci_list 30556'!J26</f>
        <v>0</v>
      </c>
      <c r="D8" s="130">
        <v>0</v>
      </c>
      <c r="E8" s="130">
        <f>'Kryci_list 30556'!J17</f>
        <v>0</v>
      </c>
      <c r="F8" s="130">
        <v>0</v>
      </c>
      <c r="G8" s="130">
        <f>B8+C8+D8+E8+F8</f>
        <v>0</v>
      </c>
      <c r="K8">
        <f>'SO 30556'!K85</f>
        <v>0</v>
      </c>
      <c r="Q8">
        <v>30.126</v>
      </c>
    </row>
    <row r="9" spans="1:17" ht="12.75">
      <c r="A9" s="46" t="s">
        <v>14</v>
      </c>
      <c r="B9" s="49">
        <f>'SO 30570'!I36-Rekapitulácia!D9</f>
        <v>0</v>
      </c>
      <c r="C9" s="49">
        <f>'Kryci_list 30570'!J26</f>
        <v>0</v>
      </c>
      <c r="D9" s="49">
        <v>0</v>
      </c>
      <c r="E9" s="49">
        <f>'Kryci_list 30570'!J17</f>
        <v>0</v>
      </c>
      <c r="F9" s="49">
        <v>0</v>
      </c>
      <c r="G9" s="49">
        <f>B9+C9+D9+E9+F9</f>
        <v>0</v>
      </c>
      <c r="K9">
        <f>'SO 30570'!K36</f>
        <v>0</v>
      </c>
      <c r="Q9">
        <v>30.126</v>
      </c>
    </row>
    <row r="10" spans="1:26" ht="12.75">
      <c r="A10" s="134" t="s">
        <v>278</v>
      </c>
      <c r="B10" s="135">
        <f>SUM(B7:B9)</f>
        <v>0</v>
      </c>
      <c r="C10" s="135">
        <f>SUM(C7:C9)</f>
        <v>0</v>
      </c>
      <c r="D10" s="135">
        <f>SUM(D7:D9)</f>
        <v>0</v>
      </c>
      <c r="E10" s="135">
        <f>SUM(E7:E9)</f>
        <v>0</v>
      </c>
      <c r="F10" s="135">
        <f>SUM(F7:F9)</f>
        <v>0</v>
      </c>
      <c r="G10" s="135">
        <f>SUM(G7:G9)-SUM(Z7:Z9)</f>
        <v>0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.75">
      <c r="A11" s="5" t="s">
        <v>279</v>
      </c>
      <c r="B11" s="132">
        <f>G10-SUM(Rekapitulácia!K7:Rekapitulácia!K9)*1</f>
        <v>0</v>
      </c>
      <c r="C11" s="132"/>
      <c r="D11" s="132"/>
      <c r="E11" s="132"/>
      <c r="F11" s="132"/>
      <c r="G11" s="132">
        <f>ROUND(((ROUND(B11,2)*20)/100),2)*1</f>
        <v>0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2.75">
      <c r="A12" s="5" t="s">
        <v>280</v>
      </c>
      <c r="B12" s="132">
        <f>(G10-B11)</f>
        <v>0</v>
      </c>
      <c r="C12" s="132"/>
      <c r="D12" s="132"/>
      <c r="E12" s="132"/>
      <c r="F12" s="132"/>
      <c r="G12" s="132">
        <f>ROUND(((ROUND(B12,2)*0)/100),2)</f>
        <v>0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12.75">
      <c r="A13" s="5" t="s">
        <v>281</v>
      </c>
      <c r="B13" s="132"/>
      <c r="C13" s="132"/>
      <c r="D13" s="132"/>
      <c r="E13" s="132"/>
      <c r="F13" s="132"/>
      <c r="G13" s="132">
        <f>SUM(G10:G12)</f>
        <v>0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7" ht="12.75">
      <c r="A14" s="4"/>
      <c r="B14" s="133"/>
      <c r="C14" s="133"/>
      <c r="D14" s="133"/>
      <c r="E14" s="133"/>
      <c r="F14" s="133"/>
      <c r="G14" s="133"/>
    </row>
    <row r="15" spans="1:7" ht="12.75">
      <c r="A15" s="4"/>
      <c r="B15" s="133"/>
      <c r="C15" s="133"/>
      <c r="D15" s="133"/>
      <c r="E15" s="133"/>
      <c r="F15" s="133"/>
      <c r="G15" s="133"/>
    </row>
    <row r="16" spans="1:7" ht="12.75">
      <c r="A16" s="4"/>
      <c r="B16" s="133"/>
      <c r="C16" s="133"/>
      <c r="D16" s="133"/>
      <c r="E16" s="133"/>
      <c r="F16" s="133"/>
      <c r="G16" s="133"/>
    </row>
    <row r="17" spans="1:7" ht="12.75">
      <c r="A17" s="4"/>
      <c r="B17" s="133"/>
      <c r="C17" s="133"/>
      <c r="D17" s="133"/>
      <c r="E17" s="133"/>
      <c r="F17" s="133"/>
      <c r="G17" s="133"/>
    </row>
    <row r="18" spans="1:7" ht="12.75">
      <c r="A18" s="4"/>
      <c r="B18" s="133"/>
      <c r="C18" s="133"/>
      <c r="D18" s="133"/>
      <c r="E18" s="133"/>
      <c r="F18" s="133"/>
      <c r="G18" s="133"/>
    </row>
    <row r="19" spans="1:7" ht="12.75">
      <c r="A19" s="4"/>
      <c r="B19" s="133"/>
      <c r="C19" s="133"/>
      <c r="D19" s="133"/>
      <c r="E19" s="133"/>
      <c r="F19" s="133"/>
      <c r="G19" s="133"/>
    </row>
    <row r="20" spans="1:7" ht="12.75">
      <c r="A20" s="4"/>
      <c r="B20" s="133"/>
      <c r="C20" s="133"/>
      <c r="D20" s="133"/>
      <c r="E20" s="133"/>
      <c r="F20" s="133"/>
      <c r="G20" s="133"/>
    </row>
    <row r="21" spans="1:7" ht="12.75">
      <c r="A21" s="4"/>
      <c r="B21" s="133"/>
      <c r="C21" s="133"/>
      <c r="D21" s="133"/>
      <c r="E21" s="133"/>
      <c r="F21" s="133"/>
      <c r="G21" s="133"/>
    </row>
    <row r="22" spans="1:7" ht="12.75">
      <c r="A22" s="4"/>
      <c r="B22" s="133"/>
      <c r="C22" s="133"/>
      <c r="D22" s="133"/>
      <c r="E22" s="133"/>
      <c r="F22" s="133"/>
      <c r="G22" s="133"/>
    </row>
    <row r="23" spans="1:7" ht="12.75">
      <c r="A23" s="4"/>
      <c r="B23" s="133"/>
      <c r="C23" s="133"/>
      <c r="D23" s="133"/>
      <c r="E23" s="133"/>
      <c r="F23" s="133"/>
      <c r="G23" s="133"/>
    </row>
    <row r="24" spans="1:7" ht="12.75">
      <c r="A24" s="4"/>
      <c r="B24" s="133"/>
      <c r="C24" s="133"/>
      <c r="D24" s="133"/>
      <c r="E24" s="133"/>
      <c r="F24" s="133"/>
      <c r="G24" s="133"/>
    </row>
    <row r="25" spans="1:7" ht="12.75">
      <c r="A25" s="4"/>
      <c r="B25" s="133"/>
      <c r="C25" s="133"/>
      <c r="D25" s="133"/>
      <c r="E25" s="133"/>
      <c r="F25" s="133"/>
      <c r="G25" s="133"/>
    </row>
    <row r="26" spans="1:7" ht="12.75">
      <c r="A26" s="4"/>
      <c r="B26" s="133"/>
      <c r="C26" s="133"/>
      <c r="D26" s="133"/>
      <c r="E26" s="133"/>
      <c r="F26" s="133"/>
      <c r="G26" s="133"/>
    </row>
    <row r="27" spans="1:7" ht="12.75">
      <c r="A27" s="4"/>
      <c r="B27" s="133"/>
      <c r="C27" s="133"/>
      <c r="D27" s="133"/>
      <c r="E27" s="133"/>
      <c r="F27" s="133"/>
      <c r="G27" s="133"/>
    </row>
    <row r="28" spans="1:7" ht="12.75">
      <c r="A28" s="4"/>
      <c r="B28" s="133"/>
      <c r="C28" s="133"/>
      <c r="D28" s="133"/>
      <c r="E28" s="133"/>
      <c r="F28" s="133"/>
      <c r="G28" s="133"/>
    </row>
    <row r="29" spans="1:7" ht="12.75">
      <c r="A29" s="4"/>
      <c r="B29" s="133"/>
      <c r="C29" s="133"/>
      <c r="D29" s="133"/>
      <c r="E29" s="133"/>
      <c r="F29" s="133"/>
      <c r="G29" s="133"/>
    </row>
    <row r="30" spans="1:7" ht="12.75">
      <c r="A30" s="4"/>
      <c r="B30" s="133"/>
      <c r="C30" s="133"/>
      <c r="D30" s="133"/>
      <c r="E30" s="133"/>
      <c r="F30" s="133"/>
      <c r="G30" s="133"/>
    </row>
    <row r="31" spans="1:7" ht="12.75">
      <c r="A31" s="4"/>
      <c r="B31" s="133"/>
      <c r="C31" s="133"/>
      <c r="D31" s="133"/>
      <c r="E31" s="133"/>
      <c r="F31" s="133"/>
      <c r="G31" s="133"/>
    </row>
    <row r="32" spans="1:7" ht="12.75">
      <c r="A32" s="4"/>
      <c r="B32" s="133"/>
      <c r="C32" s="133"/>
      <c r="D32" s="133"/>
      <c r="E32" s="133"/>
      <c r="F32" s="133"/>
      <c r="G32" s="133"/>
    </row>
    <row r="33" spans="1:7" ht="12.75">
      <c r="A33" s="4"/>
      <c r="B33" s="133"/>
      <c r="C33" s="133"/>
      <c r="D33" s="133"/>
      <c r="E33" s="133"/>
      <c r="F33" s="133"/>
      <c r="G33" s="133"/>
    </row>
    <row r="34" spans="1:7" ht="12.75">
      <c r="A34" s="4"/>
      <c r="B34" s="133"/>
      <c r="C34" s="133"/>
      <c r="D34" s="133"/>
      <c r="E34" s="133"/>
      <c r="F34" s="133"/>
      <c r="G34" s="133"/>
    </row>
    <row r="35" spans="1:7" ht="12.75">
      <c r="A35" s="4"/>
      <c r="B35" s="133"/>
      <c r="C35" s="133"/>
      <c r="D35" s="133"/>
      <c r="E35" s="133"/>
      <c r="F35" s="133"/>
      <c r="G35" s="133"/>
    </row>
    <row r="36" spans="1:7" ht="12.75">
      <c r="A36" s="1"/>
      <c r="B36" s="97"/>
      <c r="C36" s="97"/>
      <c r="D36" s="97"/>
      <c r="E36" s="97"/>
      <c r="F36" s="97"/>
      <c r="G36" s="97"/>
    </row>
    <row r="37" spans="1:7" ht="12.75">
      <c r="A37" s="1"/>
      <c r="B37" s="97"/>
      <c r="C37" s="97"/>
      <c r="D37" s="97"/>
      <c r="E37" s="97"/>
      <c r="F37" s="97"/>
      <c r="G37" s="97"/>
    </row>
    <row r="38" spans="1:7" ht="12.75">
      <c r="A38" s="1"/>
      <c r="B38" s="97"/>
      <c r="C38" s="97"/>
      <c r="D38" s="97"/>
      <c r="E38" s="97"/>
      <c r="F38" s="97"/>
      <c r="G38" s="97"/>
    </row>
    <row r="39" spans="1:7" ht="12.75">
      <c r="A39" s="1"/>
      <c r="B39" s="97"/>
      <c r="C39" s="97"/>
      <c r="D39" s="97"/>
      <c r="E39" s="97"/>
      <c r="F39" s="97"/>
      <c r="G39" s="97"/>
    </row>
    <row r="40" spans="1:7" ht="12.75">
      <c r="A40" s="1"/>
      <c r="B40" s="97"/>
      <c r="C40" s="97"/>
      <c r="D40" s="97"/>
      <c r="E40" s="97"/>
      <c r="F40" s="97"/>
      <c r="G40" s="97"/>
    </row>
    <row r="41" spans="1:7" ht="12.75">
      <c r="A41" s="1"/>
      <c r="B41" s="97"/>
      <c r="C41" s="97"/>
      <c r="D41" s="97"/>
      <c r="E41" s="97"/>
      <c r="F41" s="97"/>
      <c r="G41" s="97"/>
    </row>
    <row r="42" spans="1:7" ht="12.75">
      <c r="A42" s="1"/>
      <c r="B42" s="97"/>
      <c r="C42" s="97"/>
      <c r="D42" s="97"/>
      <c r="E42" s="97"/>
      <c r="F42" s="97"/>
      <c r="G42" s="97"/>
    </row>
    <row r="43" spans="1:7" ht="12.75">
      <c r="A43" s="1"/>
      <c r="B43" s="97"/>
      <c r="C43" s="97"/>
      <c r="D43" s="97"/>
      <c r="E43" s="97"/>
      <c r="F43" s="97"/>
      <c r="G43" s="97"/>
    </row>
    <row r="44" spans="1:7" ht="12.75">
      <c r="A44" s="1"/>
      <c r="B44" s="97"/>
      <c r="C44" s="97"/>
      <c r="D44" s="97"/>
      <c r="E44" s="97"/>
      <c r="F44" s="97"/>
      <c r="G44" s="97"/>
    </row>
    <row r="45" spans="1:7" ht="12.75">
      <c r="A45" s="1"/>
      <c r="B45" s="97"/>
      <c r="C45" s="97"/>
      <c r="D45" s="97"/>
      <c r="E45" s="97"/>
      <c r="F45" s="97"/>
      <c r="G45" s="97"/>
    </row>
    <row r="46" spans="1:7" ht="12.75">
      <c r="A46" s="1"/>
      <c r="B46" s="97"/>
      <c r="C46" s="97"/>
      <c r="D46" s="97"/>
      <c r="E46" s="97"/>
      <c r="F46" s="97"/>
      <c r="G46" s="97"/>
    </row>
    <row r="47" spans="1:7" ht="12.75">
      <c r="A47" s="1"/>
      <c r="B47" s="97"/>
      <c r="C47" s="97"/>
      <c r="D47" s="97"/>
      <c r="E47" s="97"/>
      <c r="F47" s="97"/>
      <c r="G47" s="97"/>
    </row>
    <row r="48" spans="1:7" ht="12.75">
      <c r="A48" s="1"/>
      <c r="B48" s="97"/>
      <c r="C48" s="97"/>
      <c r="D48" s="97"/>
      <c r="E48" s="97"/>
      <c r="F48" s="97"/>
      <c r="G48" s="97"/>
    </row>
    <row r="49" spans="1:7" ht="12.75">
      <c r="A49" s="1"/>
      <c r="B49" s="97"/>
      <c r="C49" s="97"/>
      <c r="D49" s="97"/>
      <c r="E49" s="97"/>
      <c r="F49" s="97"/>
      <c r="G49" s="97"/>
    </row>
    <row r="50" spans="1:7" ht="12.75">
      <c r="A50" s="1"/>
      <c r="B50" s="97"/>
      <c r="C50" s="97"/>
      <c r="D50" s="97"/>
      <c r="E50" s="97"/>
      <c r="F50" s="97"/>
      <c r="G50" s="97"/>
    </row>
    <row r="51" spans="2:7" ht="12.75">
      <c r="B51" s="131"/>
      <c r="C51" s="131"/>
      <c r="D51" s="131"/>
      <c r="E51" s="131"/>
      <c r="F51" s="131"/>
      <c r="G51" s="131"/>
    </row>
    <row r="52" spans="2:7" ht="12.75">
      <c r="B52" s="131"/>
      <c r="C52" s="131"/>
      <c r="D52" s="131"/>
      <c r="E52" s="131"/>
      <c r="F52" s="131"/>
      <c r="G52" s="131"/>
    </row>
    <row r="53" spans="2:7" ht="12.75">
      <c r="B53" s="131"/>
      <c r="C53" s="131"/>
      <c r="D53" s="131"/>
      <c r="E53" s="131"/>
      <c r="F53" s="131"/>
      <c r="G53" s="131"/>
    </row>
    <row r="54" spans="2:7" ht="12.75">
      <c r="B54" s="131"/>
      <c r="C54" s="131"/>
      <c r="D54" s="131"/>
      <c r="E54" s="131"/>
      <c r="F54" s="131"/>
      <c r="G54" s="131"/>
    </row>
    <row r="55" spans="2:7" ht="12.75">
      <c r="B55" s="131"/>
      <c r="C55" s="131"/>
      <c r="D55" s="131"/>
      <c r="E55" s="131"/>
      <c r="F55" s="131"/>
      <c r="G55" s="131"/>
    </row>
    <row r="56" spans="2:7" ht="12.75">
      <c r="B56" s="131"/>
      <c r="C56" s="131"/>
      <c r="D56" s="131"/>
      <c r="E56" s="131"/>
      <c r="F56" s="131"/>
      <c r="G56" s="131"/>
    </row>
    <row r="57" spans="2:7" ht="12.75">
      <c r="B57" s="131"/>
      <c r="C57" s="131"/>
      <c r="D57" s="131"/>
      <c r="E57" s="131"/>
      <c r="F57" s="131"/>
      <c r="G57" s="131"/>
    </row>
    <row r="58" spans="2:7" ht="12.75">
      <c r="B58" s="131"/>
      <c r="C58" s="131"/>
      <c r="D58" s="131"/>
      <c r="E58" s="131"/>
      <c r="F58" s="131"/>
      <c r="G58" s="131"/>
    </row>
    <row r="59" spans="2:7" ht="12.75">
      <c r="B59" s="131"/>
      <c r="C59" s="131"/>
      <c r="D59" s="131"/>
      <c r="E59" s="131"/>
      <c r="F59" s="131"/>
      <c r="G59" s="131"/>
    </row>
    <row r="60" spans="2:7" ht="12.75">
      <c r="B60" s="131"/>
      <c r="C60" s="131"/>
      <c r="D60" s="131"/>
      <c r="E60" s="131"/>
      <c r="F60" s="131"/>
      <c r="G60" s="131"/>
    </row>
    <row r="61" spans="2:7" ht="12.75">
      <c r="B61" s="131"/>
      <c r="C61" s="131"/>
      <c r="D61" s="131"/>
      <c r="E61" s="131"/>
      <c r="F61" s="131"/>
      <c r="G61" s="131"/>
    </row>
    <row r="62" spans="2:7" ht="12.75">
      <c r="B62" s="131"/>
      <c r="C62" s="131"/>
      <c r="D62" s="131"/>
      <c r="E62" s="131"/>
      <c r="F62" s="131"/>
      <c r="G62" s="131"/>
    </row>
    <row r="63" spans="2:7" ht="12.75">
      <c r="B63" s="131"/>
      <c r="C63" s="131"/>
      <c r="D63" s="131"/>
      <c r="E63" s="131"/>
      <c r="F63" s="131"/>
      <c r="G63" s="131"/>
    </row>
    <row r="64" spans="2:7" ht="12.75">
      <c r="B64" s="131"/>
      <c r="C64" s="131"/>
      <c r="D64" s="131"/>
      <c r="E64" s="131"/>
      <c r="F64" s="131"/>
      <c r="G64" s="131"/>
    </row>
    <row r="65" spans="2:7" ht="12.75">
      <c r="B65" s="131"/>
      <c r="C65" s="131"/>
      <c r="D65" s="131"/>
      <c r="E65" s="131"/>
      <c r="F65" s="131"/>
      <c r="G65" s="131"/>
    </row>
    <row r="66" spans="2:7" ht="12.75">
      <c r="B66" s="131"/>
      <c r="C66" s="131"/>
      <c r="D66" s="131"/>
      <c r="E66" s="131"/>
      <c r="F66" s="131"/>
      <c r="G66" s="131"/>
    </row>
    <row r="67" spans="2:7" ht="12.75">
      <c r="B67" s="131"/>
      <c r="C67" s="131"/>
      <c r="D67" s="131"/>
      <c r="E67" s="131"/>
      <c r="F67" s="131"/>
      <c r="G67" s="131"/>
    </row>
    <row r="68" spans="2:7" ht="12.75">
      <c r="B68" s="131"/>
      <c r="C68" s="131"/>
      <c r="D68" s="131"/>
      <c r="E68" s="131"/>
      <c r="F68" s="131"/>
      <c r="G68" s="131"/>
    </row>
    <row r="69" spans="2:7" ht="12.75">
      <c r="B69" s="131"/>
      <c r="C69" s="131"/>
      <c r="D69" s="131"/>
      <c r="E69" s="131"/>
      <c r="F69" s="131"/>
      <c r="G69" s="131"/>
    </row>
    <row r="70" spans="2:7" ht="12.75">
      <c r="B70" s="131"/>
      <c r="C70" s="131"/>
      <c r="D70" s="131"/>
      <c r="E70" s="131"/>
      <c r="F70" s="131"/>
      <c r="G70" s="131"/>
    </row>
    <row r="71" spans="2:7" ht="12.75">
      <c r="B71" s="131"/>
      <c r="C71" s="131"/>
      <c r="D71" s="131"/>
      <c r="E71" s="131"/>
      <c r="F71" s="131"/>
      <c r="G71" s="131"/>
    </row>
    <row r="72" spans="2:7" ht="12.75">
      <c r="B72" s="131"/>
      <c r="C72" s="131"/>
      <c r="D72" s="131"/>
      <c r="E72" s="131"/>
      <c r="F72" s="131"/>
      <c r="G72" s="131"/>
    </row>
    <row r="73" spans="2:7" ht="12.75">
      <c r="B73" s="131"/>
      <c r="C73" s="131"/>
      <c r="D73" s="131"/>
      <c r="E73" s="131"/>
      <c r="F73" s="131"/>
      <c r="G73" s="131"/>
    </row>
    <row r="74" spans="2:7" ht="12.75">
      <c r="B74" s="131"/>
      <c r="C74" s="131"/>
      <c r="D74" s="131"/>
      <c r="E74" s="131"/>
      <c r="F74" s="131"/>
      <c r="G74" s="131"/>
    </row>
    <row r="75" spans="2:7" ht="12.75">
      <c r="B75" s="131"/>
      <c r="C75" s="131"/>
      <c r="D75" s="131"/>
      <c r="E75" s="131"/>
      <c r="F75" s="131"/>
      <c r="G75" s="131"/>
    </row>
    <row r="76" spans="2:7" ht="12.75">
      <c r="B76" s="131"/>
      <c r="C76" s="131"/>
      <c r="D76" s="131"/>
      <c r="E76" s="131"/>
      <c r="F76" s="131"/>
      <c r="G76" s="131"/>
    </row>
    <row r="77" spans="2:7" ht="12.75">
      <c r="B77" s="131"/>
      <c r="C77" s="131"/>
      <c r="D77" s="131"/>
      <c r="E77" s="131"/>
      <c r="F77" s="131"/>
      <c r="G77" s="131"/>
    </row>
    <row r="78" spans="2:7" ht="12.75">
      <c r="B78" s="131"/>
      <c r="C78" s="131"/>
      <c r="D78" s="131"/>
      <c r="E78" s="131"/>
      <c r="F78" s="131"/>
      <c r="G78" s="131"/>
    </row>
    <row r="79" spans="2:7" ht="12.75">
      <c r="B79" s="131"/>
      <c r="C79" s="131"/>
      <c r="D79" s="131"/>
      <c r="E79" s="131"/>
      <c r="F79" s="131"/>
      <c r="G79" s="131"/>
    </row>
    <row r="80" spans="2:7" ht="12.75">
      <c r="B80" s="131"/>
      <c r="C80" s="131"/>
      <c r="D80" s="131"/>
      <c r="E80" s="131"/>
      <c r="F80" s="131"/>
      <c r="G80" s="131"/>
    </row>
    <row r="81" spans="2:7" ht="12.75">
      <c r="B81" s="131"/>
      <c r="C81" s="131"/>
      <c r="D81" s="131"/>
      <c r="E81" s="131"/>
      <c r="F81" s="131"/>
      <c r="G81" s="131"/>
    </row>
    <row r="82" spans="2:7" ht="12.75">
      <c r="B82" s="131"/>
      <c r="C82" s="131"/>
      <c r="D82" s="131"/>
      <c r="E82" s="131"/>
      <c r="F82" s="131"/>
      <c r="G82" s="131"/>
    </row>
    <row r="83" spans="2:7" ht="12.75">
      <c r="B83" s="131"/>
      <c r="C83" s="131"/>
      <c r="D83" s="131"/>
      <c r="E83" s="131"/>
      <c r="F83" s="131"/>
      <c r="G83" s="131"/>
    </row>
    <row r="84" spans="2:7" ht="12.75">
      <c r="B84" s="131"/>
      <c r="C84" s="131"/>
      <c r="D84" s="131"/>
      <c r="E84" s="131"/>
      <c r="F84" s="131"/>
      <c r="G84" s="131"/>
    </row>
    <row r="85" spans="2:7" ht="12.75">
      <c r="B85" s="131"/>
      <c r="C85" s="131"/>
      <c r="D85" s="131"/>
      <c r="E85" s="131"/>
      <c r="F85" s="131"/>
      <c r="G85" s="131"/>
    </row>
    <row r="86" spans="2:7" ht="12.75">
      <c r="B86" s="131"/>
      <c r="C86" s="131"/>
      <c r="D86" s="131"/>
      <c r="E86" s="131"/>
      <c r="F86" s="131"/>
      <c r="G86" s="131"/>
    </row>
    <row r="87" spans="2:7" ht="12.75">
      <c r="B87" s="131"/>
      <c r="C87" s="131"/>
      <c r="D87" s="131"/>
      <c r="E87" s="131"/>
      <c r="F87" s="131"/>
      <c r="G87" s="131"/>
    </row>
    <row r="88" spans="2:7" ht="12.75">
      <c r="B88" s="131"/>
      <c r="C88" s="131"/>
      <c r="D88" s="131"/>
      <c r="E88" s="131"/>
      <c r="F88" s="131"/>
      <c r="G88" s="131"/>
    </row>
    <row r="89" spans="2:7" ht="12.75">
      <c r="B89" s="131"/>
      <c r="C89" s="131"/>
      <c r="D89" s="131"/>
      <c r="E89" s="131"/>
      <c r="F89" s="131"/>
      <c r="G89" s="131"/>
    </row>
    <row r="90" spans="2:7" ht="12.75">
      <c r="B90" s="131"/>
      <c r="C90" s="131"/>
      <c r="D90" s="131"/>
      <c r="E90" s="131"/>
      <c r="F90" s="131"/>
      <c r="G90" s="131"/>
    </row>
    <row r="91" spans="2:7" ht="12.75">
      <c r="B91" s="131"/>
      <c r="C91" s="131"/>
      <c r="D91" s="131"/>
      <c r="E91" s="131"/>
      <c r="F91" s="131"/>
      <c r="G91" s="131"/>
    </row>
    <row r="92" spans="2:7" ht="12.75">
      <c r="B92" s="131"/>
      <c r="C92" s="131"/>
      <c r="D92" s="131"/>
      <c r="E92" s="131"/>
      <c r="F92" s="131"/>
      <c r="G92" s="131"/>
    </row>
    <row r="93" spans="2:7" ht="12.75">
      <c r="B93" s="131"/>
      <c r="C93" s="131"/>
      <c r="D93" s="131"/>
      <c r="E93" s="131"/>
      <c r="F93" s="131"/>
      <c r="G93" s="131"/>
    </row>
    <row r="94" spans="2:7" ht="12.75">
      <c r="B94" s="131"/>
      <c r="C94" s="131"/>
      <c r="D94" s="131"/>
      <c r="E94" s="131"/>
      <c r="F94" s="131"/>
      <c r="G94" s="131"/>
    </row>
    <row r="95" spans="2:7" ht="12.75">
      <c r="B95" s="131"/>
      <c r="C95" s="131"/>
      <c r="D95" s="131"/>
      <c r="E95" s="131"/>
      <c r="F95" s="131"/>
      <c r="G95" s="131"/>
    </row>
    <row r="96" spans="2:7" ht="12.75">
      <c r="B96" s="131"/>
      <c r="C96" s="131"/>
      <c r="D96" s="131"/>
      <c r="E96" s="131"/>
      <c r="F96" s="131"/>
      <c r="G96" s="131"/>
    </row>
    <row r="97" spans="2:7" ht="12.75">
      <c r="B97" s="131"/>
      <c r="C97" s="131"/>
      <c r="D97" s="131"/>
      <c r="E97" s="131"/>
      <c r="F97" s="131"/>
      <c r="G97" s="131"/>
    </row>
    <row r="98" spans="2:7" ht="12.75">
      <c r="B98" s="131"/>
      <c r="C98" s="131"/>
      <c r="D98" s="131"/>
      <c r="E98" s="131"/>
      <c r="F98" s="131"/>
      <c r="G98" s="131"/>
    </row>
    <row r="99" spans="2:7" ht="12.75">
      <c r="B99" s="131"/>
      <c r="C99" s="131"/>
      <c r="D99" s="131"/>
      <c r="E99" s="131"/>
      <c r="F99" s="131"/>
      <c r="G99" s="131"/>
    </row>
    <row r="100" spans="2:7" ht="12.75">
      <c r="B100" s="131"/>
      <c r="C100" s="131"/>
      <c r="D100" s="131"/>
      <c r="E100" s="131"/>
      <c r="F100" s="131"/>
      <c r="G100" s="131"/>
    </row>
    <row r="101" spans="2:7" ht="12.75">
      <c r="B101" s="131"/>
      <c r="C101" s="131"/>
      <c r="D101" s="131"/>
      <c r="E101" s="131"/>
      <c r="F101" s="131"/>
      <c r="G101" s="131"/>
    </row>
    <row r="102" spans="2:7" ht="12.75">
      <c r="B102" s="131"/>
      <c r="C102" s="131"/>
      <c r="D102" s="131"/>
      <c r="E102" s="131"/>
      <c r="F102" s="131"/>
      <c r="G102" s="131"/>
    </row>
    <row r="103" spans="2:7" ht="12.75">
      <c r="B103" s="131"/>
      <c r="C103" s="131"/>
      <c r="D103" s="131"/>
      <c r="E103" s="131"/>
      <c r="F103" s="131"/>
      <c r="G103" s="131"/>
    </row>
    <row r="104" spans="2:7" ht="12.75">
      <c r="B104" s="131"/>
      <c r="C104" s="131"/>
      <c r="D104" s="131"/>
      <c r="E104" s="131"/>
      <c r="F104" s="131"/>
      <c r="G104" s="131"/>
    </row>
    <row r="105" spans="2:7" ht="12.75">
      <c r="B105" s="131"/>
      <c r="C105" s="131"/>
      <c r="D105" s="131"/>
      <c r="E105" s="131"/>
      <c r="F105" s="131"/>
      <c r="G105" s="131"/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23</v>
      </c>
      <c r="B1" s="3"/>
      <c r="C1" s="3"/>
      <c r="D1" s="5" t="s">
        <v>20</v>
      </c>
      <c r="E1" s="3"/>
      <c r="F1" s="3"/>
      <c r="W1">
        <v>30.126</v>
      </c>
    </row>
    <row r="2" spans="1:6" ht="12.75">
      <c r="A2" s="5" t="s">
        <v>27</v>
      </c>
      <c r="B2" s="3"/>
      <c r="C2" s="3"/>
      <c r="D2" s="5" t="s">
        <v>18</v>
      </c>
      <c r="E2" s="3"/>
      <c r="F2" s="3"/>
    </row>
    <row r="3" spans="1:6" ht="12.75">
      <c r="A3" s="5" t="s">
        <v>26</v>
      </c>
      <c r="B3" s="3"/>
      <c r="C3" s="3"/>
      <c r="D3" s="5" t="s">
        <v>63</v>
      </c>
      <c r="E3" s="3"/>
      <c r="F3" s="3"/>
    </row>
    <row r="4" spans="1:6" ht="12.75">
      <c r="A4" s="5" t="s">
        <v>1</v>
      </c>
      <c r="B4" s="3"/>
      <c r="C4" s="3"/>
      <c r="D4" s="3"/>
      <c r="E4" s="3"/>
      <c r="F4" s="3"/>
    </row>
    <row r="5" spans="1:6" ht="12.75">
      <c r="A5" s="5" t="s">
        <v>239</v>
      </c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64</v>
      </c>
      <c r="B8" s="3"/>
      <c r="C8" s="3"/>
      <c r="D8" s="3"/>
      <c r="E8" s="3"/>
      <c r="F8" s="3"/>
    </row>
    <row r="9" spans="1:6" ht="12.75">
      <c r="A9" s="95" t="s">
        <v>60</v>
      </c>
      <c r="B9" s="95" t="s">
        <v>54</v>
      </c>
      <c r="C9" s="95" t="s">
        <v>55</v>
      </c>
      <c r="D9" s="95" t="s">
        <v>32</v>
      </c>
      <c r="E9" s="95" t="s">
        <v>61</v>
      </c>
      <c r="F9" s="95" t="s">
        <v>62</v>
      </c>
    </row>
    <row r="10" spans="1:26" ht="12.75">
      <c r="A10" s="101" t="s">
        <v>65</v>
      </c>
      <c r="B10" s="102"/>
      <c r="C10" s="98"/>
      <c r="D10" s="98"/>
      <c r="E10" s="99"/>
      <c r="F10" s="9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.75">
      <c r="A11" s="103" t="s">
        <v>67</v>
      </c>
      <c r="B11" s="104">
        <f>'SO 30570'!L29</f>
        <v>0</v>
      </c>
      <c r="C11" s="104">
        <f>'SO 30570'!M29</f>
        <v>0</v>
      </c>
      <c r="D11" s="104">
        <f>'SO 30570'!I29</f>
        <v>0</v>
      </c>
      <c r="E11" s="105">
        <f>'SO 30570'!P29</f>
        <v>22.29</v>
      </c>
      <c r="F11" s="105">
        <f>'SO 30570'!S29</f>
        <v>0.03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2.75">
      <c r="A12" s="103" t="s">
        <v>118</v>
      </c>
      <c r="B12" s="104">
        <f>'SO 30570'!L33</f>
        <v>0</v>
      </c>
      <c r="C12" s="104">
        <f>'SO 30570'!M33</f>
        <v>0</v>
      </c>
      <c r="D12" s="104">
        <f>'SO 30570'!I33</f>
        <v>0</v>
      </c>
      <c r="E12" s="105">
        <f>'SO 30570'!P33</f>
        <v>0</v>
      </c>
      <c r="F12" s="105">
        <f>'SO 30570'!S33</f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12.75">
      <c r="A13" s="2" t="s">
        <v>65</v>
      </c>
      <c r="B13" s="106">
        <f>'SO 30570'!L35</f>
        <v>0</v>
      </c>
      <c r="C13" s="106">
        <f>'SO 30570'!M35</f>
        <v>0</v>
      </c>
      <c r="D13" s="106">
        <f>'SO 30570'!I35</f>
        <v>0</v>
      </c>
      <c r="E13" s="107">
        <f>'SO 30570'!P35</f>
        <v>22.29</v>
      </c>
      <c r="F13" s="107">
        <f>'SO 30570'!S35</f>
        <v>0.03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6" ht="12.75">
      <c r="A14" s="1"/>
      <c r="B14" s="97"/>
      <c r="C14" s="97"/>
      <c r="D14" s="97"/>
      <c r="E14" s="96"/>
      <c r="F14" s="96"/>
    </row>
    <row r="15" spans="1:26" ht="12.75">
      <c r="A15" s="2" t="s">
        <v>68</v>
      </c>
      <c r="B15" s="106">
        <f>'SO 30570'!L36</f>
        <v>0</v>
      </c>
      <c r="C15" s="106">
        <f>'SO 30570'!M36</f>
        <v>0</v>
      </c>
      <c r="D15" s="106">
        <f>'SO 30570'!I36</f>
        <v>0</v>
      </c>
      <c r="E15" s="107">
        <f>'SO 30570'!P36</f>
        <v>22.29</v>
      </c>
      <c r="F15" s="107">
        <f>'SO 30570'!S36</f>
        <v>0.03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6" ht="12.75">
      <c r="A16" s="1"/>
      <c r="B16" s="97"/>
      <c r="C16" s="97"/>
      <c r="D16" s="97"/>
      <c r="E16" s="96"/>
      <c r="F16" s="96"/>
    </row>
    <row r="17" spans="1:6" ht="12.75">
      <c r="A17" s="1"/>
      <c r="B17" s="97"/>
      <c r="C17" s="97"/>
      <c r="D17" s="97"/>
      <c r="E17" s="96"/>
      <c r="F17" s="96"/>
    </row>
    <row r="18" spans="1:6" ht="12.75">
      <c r="A18" s="1"/>
      <c r="B18" s="97"/>
      <c r="C18" s="97"/>
      <c r="D18" s="97"/>
      <c r="E18" s="96"/>
      <c r="F18" s="96"/>
    </row>
    <row r="19" spans="1:6" ht="12.75">
      <c r="A19" s="1"/>
      <c r="B19" s="97"/>
      <c r="C19" s="97"/>
      <c r="D19" s="97"/>
      <c r="E19" s="96"/>
      <c r="F19" s="96"/>
    </row>
    <row r="20" spans="1:6" ht="12.75">
      <c r="A20" s="1"/>
      <c r="B20" s="97"/>
      <c r="C20" s="97"/>
      <c r="D20" s="97"/>
      <c r="E20" s="96"/>
      <c r="F20" s="96"/>
    </row>
    <row r="21" spans="1:6" ht="12.75">
      <c r="A21" s="1"/>
      <c r="B21" s="97"/>
      <c r="C21" s="97"/>
      <c r="D21" s="97"/>
      <c r="E21" s="96"/>
      <c r="F21" s="96"/>
    </row>
    <row r="22" spans="1:6" ht="12.75">
      <c r="A22" s="1"/>
      <c r="B22" s="97"/>
      <c r="C22" s="97"/>
      <c r="D22" s="97"/>
      <c r="E22" s="96"/>
      <c r="F22" s="96"/>
    </row>
    <row r="23" spans="1:6" ht="12.75">
      <c r="A23" s="1"/>
      <c r="B23" s="97"/>
      <c r="C23" s="97"/>
      <c r="D23" s="97"/>
      <c r="E23" s="96"/>
      <c r="F23" s="96"/>
    </row>
    <row r="24" spans="1:6" ht="12.75">
      <c r="A24" s="1"/>
      <c r="B24" s="97"/>
      <c r="C24" s="97"/>
      <c r="D24" s="97"/>
      <c r="E24" s="96"/>
      <c r="F24" s="96"/>
    </row>
    <row r="25" spans="1:6" ht="12.75">
      <c r="A25" s="1"/>
      <c r="B25" s="97"/>
      <c r="C25" s="97"/>
      <c r="D25" s="97"/>
      <c r="E25" s="96"/>
      <c r="F25" s="96"/>
    </row>
    <row r="26" spans="1:6" ht="12.75">
      <c r="A26" s="1"/>
      <c r="B26" s="97"/>
      <c r="C26" s="97"/>
      <c r="D26" s="97"/>
      <c r="E26" s="96"/>
      <c r="F26" s="96"/>
    </row>
    <row r="27" spans="1:6" ht="12.75">
      <c r="A27" s="1"/>
      <c r="B27" s="97"/>
      <c r="C27" s="97"/>
      <c r="D27" s="97"/>
      <c r="E27" s="96"/>
      <c r="F27" s="96"/>
    </row>
    <row r="28" spans="1:6" ht="12.75">
      <c r="A28" s="1"/>
      <c r="B28" s="97"/>
      <c r="C28" s="97"/>
      <c r="D28" s="97"/>
      <c r="E28" s="96"/>
      <c r="F28" s="96"/>
    </row>
    <row r="29" spans="1:6" ht="12.75">
      <c r="A29" s="1"/>
      <c r="B29" s="97"/>
      <c r="C29" s="97"/>
      <c r="D29" s="97"/>
      <c r="E29" s="96"/>
      <c r="F29" s="96"/>
    </row>
    <row r="30" spans="1:6" ht="12.75">
      <c r="A30" s="1"/>
      <c r="B30" s="97"/>
      <c r="C30" s="97"/>
      <c r="D30" s="97"/>
      <c r="E30" s="96"/>
      <c r="F30" s="96"/>
    </row>
    <row r="31" spans="1:6" ht="12.75">
      <c r="A31" s="1"/>
      <c r="B31" s="97"/>
      <c r="C31" s="97"/>
      <c r="D31" s="97"/>
      <c r="E31" s="96"/>
      <c r="F31" s="96"/>
    </row>
    <row r="32" spans="1:6" ht="12.75">
      <c r="A32" s="1"/>
      <c r="B32" s="97"/>
      <c r="C32" s="97"/>
      <c r="D32" s="97"/>
      <c r="E32" s="96"/>
      <c r="F32" s="96"/>
    </row>
    <row r="33" spans="1:6" ht="12.75">
      <c r="A33" s="1"/>
      <c r="B33" s="97"/>
      <c r="C33" s="97"/>
      <c r="D33" s="97"/>
      <c r="E33" s="96"/>
      <c r="F33" s="96"/>
    </row>
    <row r="34" spans="1:6" ht="12.75">
      <c r="A34" s="1"/>
      <c r="B34" s="97"/>
      <c r="C34" s="97"/>
      <c r="D34" s="97"/>
      <c r="E34" s="96"/>
      <c r="F34" s="96"/>
    </row>
    <row r="35" spans="1:6" ht="12.75">
      <c r="A35" s="1"/>
      <c r="B35" s="97"/>
      <c r="C35" s="97"/>
      <c r="D35" s="97"/>
      <c r="E35" s="96"/>
      <c r="F35" s="96"/>
    </row>
    <row r="36" spans="1:6" ht="12.75">
      <c r="A36" s="1"/>
      <c r="B36" s="97"/>
      <c r="C36" s="97"/>
      <c r="D36" s="97"/>
      <c r="E36" s="96"/>
      <c r="F36" s="96"/>
    </row>
    <row r="37" spans="1:6" ht="12.75">
      <c r="A37" s="1"/>
      <c r="B37" s="97"/>
      <c r="C37" s="97"/>
      <c r="D37" s="97"/>
      <c r="E37" s="96"/>
      <c r="F37" s="96"/>
    </row>
    <row r="38" spans="1:6" ht="12.75">
      <c r="A38" s="1"/>
      <c r="B38" s="97"/>
      <c r="C38" s="97"/>
      <c r="D38" s="97"/>
      <c r="E38" s="96"/>
      <c r="F38" s="96"/>
    </row>
    <row r="39" spans="1:6" ht="12.75">
      <c r="A39" s="1"/>
      <c r="B39" s="97"/>
      <c r="C39" s="97"/>
      <c r="D39" s="97"/>
      <c r="E39" s="96"/>
      <c r="F39" s="96"/>
    </row>
    <row r="40" spans="1:6" ht="12.75">
      <c r="A40" s="1"/>
      <c r="B40" s="97"/>
      <c r="C40" s="97"/>
      <c r="D40" s="97"/>
      <c r="E40" s="96"/>
      <c r="F40" s="96"/>
    </row>
    <row r="41" spans="1:6" ht="12.75">
      <c r="A41" s="1"/>
      <c r="B41" s="97"/>
      <c r="C41" s="97"/>
      <c r="D41" s="97"/>
      <c r="E41" s="96"/>
      <c r="F41" s="96"/>
    </row>
    <row r="42" spans="1:6" ht="12.75">
      <c r="A42" s="1"/>
      <c r="B42" s="97"/>
      <c r="C42" s="97"/>
      <c r="D42" s="97"/>
      <c r="E42" s="96"/>
      <c r="F42" s="96"/>
    </row>
    <row r="43" spans="1:6" ht="12.75">
      <c r="A43" s="1"/>
      <c r="B43" s="97"/>
      <c r="C43" s="97"/>
      <c r="D43" s="97"/>
      <c r="E43" s="96"/>
      <c r="F43" s="96"/>
    </row>
    <row r="44" spans="1:6" ht="12.75">
      <c r="A44" s="1"/>
      <c r="B44" s="97"/>
      <c r="C44" s="97"/>
      <c r="D44" s="97"/>
      <c r="E44" s="96"/>
      <c r="F44" s="96"/>
    </row>
    <row r="45" spans="1:6" ht="12.75">
      <c r="A45" s="1"/>
      <c r="B45" s="97"/>
      <c r="C45" s="97"/>
      <c r="D45" s="97"/>
      <c r="E45" s="96"/>
      <c r="F45" s="96"/>
    </row>
    <row r="46" spans="1:6" ht="12.75">
      <c r="A46" s="1"/>
      <c r="B46" s="97"/>
      <c r="C46" s="97"/>
      <c r="D46" s="97"/>
      <c r="E46" s="96"/>
      <c r="F46" s="96"/>
    </row>
    <row r="47" spans="1:6" ht="12.75">
      <c r="A47" s="1"/>
      <c r="B47" s="97"/>
      <c r="C47" s="97"/>
      <c r="D47" s="97"/>
      <c r="E47" s="96"/>
      <c r="F47" s="96"/>
    </row>
    <row r="48" spans="1:6" ht="12.75">
      <c r="A48" s="1"/>
      <c r="B48" s="97"/>
      <c r="C48" s="97"/>
      <c r="D48" s="97"/>
      <c r="E48" s="96"/>
      <c r="F48" s="96"/>
    </row>
    <row r="49" spans="1:6" ht="12.75">
      <c r="A49" s="1"/>
      <c r="B49" s="97"/>
      <c r="C49" s="97"/>
      <c r="D49" s="97"/>
      <c r="E49" s="96"/>
      <c r="F49" s="96"/>
    </row>
    <row r="50" spans="1:6" ht="12.75">
      <c r="A50" s="1"/>
      <c r="B50" s="97"/>
      <c r="C50" s="97"/>
      <c r="D50" s="97"/>
      <c r="E50" s="96"/>
      <c r="F50" s="96"/>
    </row>
    <row r="51" spans="1:6" ht="12.75">
      <c r="A51" s="1"/>
      <c r="B51" s="97"/>
      <c r="C51" s="97"/>
      <c r="D51" s="97"/>
      <c r="E51" s="96"/>
      <c r="F51" s="96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7" width="8.28125" style="0" customWidth="1"/>
    <col min="8" max="8" width="8.57421875" style="0" customWidth="1"/>
    <col min="9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2.75">
      <c r="A1" s="5" t="s">
        <v>23</v>
      </c>
      <c r="B1" s="3"/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27</v>
      </c>
      <c r="B2" s="3"/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26</v>
      </c>
      <c r="B3" s="3"/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239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11" t="s">
        <v>64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S7" s="10"/>
    </row>
    <row r="8" spans="1:26" ht="14.25">
      <c r="A8" s="111" t="s">
        <v>69</v>
      </c>
      <c r="B8" s="111" t="s">
        <v>70</v>
      </c>
      <c r="C8" s="111" t="s">
        <v>71</v>
      </c>
      <c r="D8" s="111" t="s">
        <v>72</v>
      </c>
      <c r="E8" s="111" t="s">
        <v>73</v>
      </c>
      <c r="F8" s="111" t="s">
        <v>74</v>
      </c>
      <c r="G8" s="111" t="s">
        <v>54</v>
      </c>
      <c r="H8" s="111" t="s">
        <v>55</v>
      </c>
      <c r="I8" s="111" t="s">
        <v>75</v>
      </c>
      <c r="J8" s="111"/>
      <c r="K8" s="111"/>
      <c r="L8" s="111"/>
      <c r="M8" s="111"/>
      <c r="N8" s="111"/>
      <c r="O8" s="111"/>
      <c r="P8" s="111" t="s">
        <v>76</v>
      </c>
      <c r="Q8" s="108"/>
      <c r="R8" s="108"/>
      <c r="S8" s="111" t="s">
        <v>77</v>
      </c>
      <c r="T8" s="109"/>
      <c r="U8" s="109"/>
      <c r="V8" s="109"/>
      <c r="W8" s="109"/>
      <c r="X8" s="109"/>
      <c r="Y8" s="109"/>
      <c r="Z8" s="109"/>
    </row>
    <row r="9" spans="1:26" ht="12.75">
      <c r="A9" s="112"/>
      <c r="B9" s="112"/>
      <c r="C9" s="113"/>
      <c r="D9" s="116" t="s">
        <v>65</v>
      </c>
      <c r="E9" s="112"/>
      <c r="F9" s="114"/>
      <c r="G9" s="115"/>
      <c r="H9" s="115"/>
      <c r="I9" s="115"/>
      <c r="J9" s="112"/>
      <c r="K9" s="112"/>
      <c r="L9" s="112"/>
      <c r="M9" s="112"/>
      <c r="N9" s="112"/>
      <c r="O9" s="112"/>
      <c r="P9" s="112"/>
      <c r="Q9" s="100"/>
      <c r="R9" s="100"/>
      <c r="S9" s="112"/>
      <c r="T9" s="100"/>
      <c r="U9" s="100"/>
      <c r="V9" s="100"/>
      <c r="W9" s="100"/>
      <c r="X9" s="100"/>
      <c r="Y9" s="100"/>
      <c r="Z9" s="100"/>
    </row>
    <row r="10" spans="1:26" ht="12.75">
      <c r="A10" s="103"/>
      <c r="B10" s="103"/>
      <c r="C10" s="103"/>
      <c r="D10" s="103" t="s">
        <v>67</v>
      </c>
      <c r="E10" s="103"/>
      <c r="F10" s="117"/>
      <c r="G10" s="104"/>
      <c r="H10" s="104"/>
      <c r="I10" s="104"/>
      <c r="J10" s="103"/>
      <c r="K10" s="103"/>
      <c r="L10" s="103"/>
      <c r="M10" s="103"/>
      <c r="N10" s="103"/>
      <c r="O10" s="103"/>
      <c r="P10" s="103"/>
      <c r="Q10" s="100"/>
      <c r="R10" s="100"/>
      <c r="S10" s="103"/>
      <c r="T10" s="100"/>
      <c r="U10" s="100"/>
      <c r="V10" s="100"/>
      <c r="W10" s="100"/>
      <c r="X10" s="100"/>
      <c r="Y10" s="100"/>
      <c r="Z10" s="100"/>
    </row>
    <row r="11" spans="1:26" ht="24.75" customHeight="1">
      <c r="A11" s="121">
        <v>1</v>
      </c>
      <c r="B11" s="118" t="s">
        <v>169</v>
      </c>
      <c r="C11" s="122" t="s">
        <v>240</v>
      </c>
      <c r="D11" s="118" t="s">
        <v>241</v>
      </c>
      <c r="E11" s="118" t="s">
        <v>206</v>
      </c>
      <c r="F11" s="119">
        <v>65</v>
      </c>
      <c r="G11" s="120">
        <v>0</v>
      </c>
      <c r="H11" s="120"/>
      <c r="I11" s="120">
        <f aca="true" t="shared" si="0" ref="I11:I28">ROUND(F11*(G11+H11),2)</f>
        <v>0</v>
      </c>
      <c r="J11" s="118">
        <f aca="true" t="shared" si="1" ref="J11:J28">ROUND(F11*(N11),2)</f>
        <v>0</v>
      </c>
      <c r="K11" s="1">
        <f aca="true" t="shared" si="2" ref="K11:K28">ROUND(F11*(O11),2)</f>
        <v>0</v>
      </c>
      <c r="L11" s="1">
        <f aca="true" t="shared" si="3" ref="L11:L28">ROUND(F11*(G11),2)</f>
        <v>0</v>
      </c>
      <c r="M11" s="1">
        <f aca="true" t="shared" si="4" ref="M11:M28">ROUND(F11*(H11),2)</f>
        <v>0</v>
      </c>
      <c r="N11" s="1">
        <v>0</v>
      </c>
      <c r="O11" s="1"/>
      <c r="P11" s="117">
        <f>ROUND(F11*(R11),3)</f>
        <v>14.745</v>
      </c>
      <c r="Q11" s="123"/>
      <c r="R11" s="123">
        <v>0.22684</v>
      </c>
      <c r="S11" s="117"/>
      <c r="Z11">
        <v>0</v>
      </c>
    </row>
    <row r="12" spans="1:26" ht="24.75" customHeight="1">
      <c r="A12" s="121">
        <v>2</v>
      </c>
      <c r="B12" s="118" t="s">
        <v>169</v>
      </c>
      <c r="C12" s="122" t="s">
        <v>242</v>
      </c>
      <c r="D12" s="118" t="s">
        <v>243</v>
      </c>
      <c r="E12" s="118" t="s">
        <v>206</v>
      </c>
      <c r="F12" s="119">
        <v>6</v>
      </c>
      <c r="G12" s="120">
        <v>0</v>
      </c>
      <c r="H12" s="120"/>
      <c r="I12" s="120">
        <f t="shared" si="0"/>
        <v>0</v>
      </c>
      <c r="J12" s="118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17">
        <f>ROUND(F12*(R12),3)</f>
        <v>6.373</v>
      </c>
      <c r="Q12" s="123"/>
      <c r="R12" s="123">
        <v>1.06211</v>
      </c>
      <c r="S12" s="117"/>
      <c r="Z12">
        <v>0</v>
      </c>
    </row>
    <row r="13" spans="1:26" ht="24.75" customHeight="1">
      <c r="A13" s="121">
        <v>3</v>
      </c>
      <c r="B13" s="118" t="s">
        <v>169</v>
      </c>
      <c r="C13" s="122" t="s">
        <v>244</v>
      </c>
      <c r="D13" s="118" t="s">
        <v>245</v>
      </c>
      <c r="E13" s="118" t="s">
        <v>92</v>
      </c>
      <c r="F13" s="119">
        <v>444</v>
      </c>
      <c r="G13" s="120">
        <v>0</v>
      </c>
      <c r="H13" s="120"/>
      <c r="I13" s="120">
        <f t="shared" si="0"/>
        <v>0</v>
      </c>
      <c r="J13" s="118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17">
        <f>ROUND(F13*(R13),3)</f>
        <v>0.04</v>
      </c>
      <c r="Q13" s="123"/>
      <c r="R13" s="123">
        <v>9E-05</v>
      </c>
      <c r="S13" s="117"/>
      <c r="Z13">
        <v>0</v>
      </c>
    </row>
    <row r="14" spans="1:26" ht="24.75" customHeight="1">
      <c r="A14" s="121">
        <v>4</v>
      </c>
      <c r="B14" s="118" t="s">
        <v>169</v>
      </c>
      <c r="C14" s="122" t="s">
        <v>246</v>
      </c>
      <c r="D14" s="118" t="s">
        <v>247</v>
      </c>
      <c r="E14" s="118" t="s">
        <v>85</v>
      </c>
      <c r="F14" s="119">
        <v>26</v>
      </c>
      <c r="G14" s="120">
        <v>0</v>
      </c>
      <c r="H14" s="120"/>
      <c r="I14" s="120">
        <f t="shared" si="0"/>
        <v>0</v>
      </c>
      <c r="J14" s="118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17">
        <f>ROUND(F14*(R14),3)</f>
        <v>0.017</v>
      </c>
      <c r="Q14" s="123"/>
      <c r="R14" s="123">
        <v>0.00066</v>
      </c>
      <c r="S14" s="117"/>
      <c r="Z14">
        <v>0</v>
      </c>
    </row>
    <row r="15" spans="1:26" ht="24.75" customHeight="1">
      <c r="A15" s="121">
        <v>5</v>
      </c>
      <c r="B15" s="118" t="s">
        <v>169</v>
      </c>
      <c r="C15" s="122" t="s">
        <v>248</v>
      </c>
      <c r="D15" s="118" t="s">
        <v>249</v>
      </c>
      <c r="E15" s="118" t="s">
        <v>92</v>
      </c>
      <c r="F15" s="119">
        <v>444</v>
      </c>
      <c r="G15" s="120">
        <v>0</v>
      </c>
      <c r="H15" s="120"/>
      <c r="I15" s="120">
        <f t="shared" si="0"/>
        <v>0</v>
      </c>
      <c r="J15" s="118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17"/>
      <c r="Q15" s="123"/>
      <c r="R15" s="123"/>
      <c r="S15" s="117"/>
      <c r="Z15">
        <v>0</v>
      </c>
    </row>
    <row r="16" spans="1:26" ht="24.75" customHeight="1">
      <c r="A16" s="121">
        <v>6</v>
      </c>
      <c r="B16" s="118" t="s">
        <v>82</v>
      </c>
      <c r="C16" s="122" t="s">
        <v>250</v>
      </c>
      <c r="D16" s="118" t="s">
        <v>251</v>
      </c>
      <c r="E16" s="118" t="s">
        <v>206</v>
      </c>
      <c r="F16" s="119">
        <v>7</v>
      </c>
      <c r="G16" s="120">
        <v>0</v>
      </c>
      <c r="H16" s="120"/>
      <c r="I16" s="120">
        <f t="shared" si="0"/>
        <v>0</v>
      </c>
      <c r="J16" s="118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17"/>
      <c r="Q16" s="123"/>
      <c r="R16" s="123"/>
      <c r="S16" s="117">
        <f>ROUND(F16*(X16),3)</f>
        <v>0.028</v>
      </c>
      <c r="X16">
        <v>0.004</v>
      </c>
      <c r="Z16">
        <v>0</v>
      </c>
    </row>
    <row r="17" spans="1:26" ht="24.75" customHeight="1">
      <c r="A17" s="121">
        <v>7</v>
      </c>
      <c r="B17" s="118" t="s">
        <v>252</v>
      </c>
      <c r="C17" s="122" t="s">
        <v>253</v>
      </c>
      <c r="D17" s="118" t="s">
        <v>254</v>
      </c>
      <c r="E17" s="118" t="s">
        <v>190</v>
      </c>
      <c r="F17" s="119">
        <v>142</v>
      </c>
      <c r="G17" s="120"/>
      <c r="H17" s="120">
        <v>0</v>
      </c>
      <c r="I17" s="120">
        <f t="shared" si="0"/>
        <v>0</v>
      </c>
      <c r="J17" s="118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17"/>
      <c r="Q17" s="123"/>
      <c r="R17" s="123"/>
      <c r="S17" s="117"/>
      <c r="Z17">
        <v>0</v>
      </c>
    </row>
    <row r="18" spans="1:26" ht="24.75" customHeight="1">
      <c r="A18" s="121">
        <v>8</v>
      </c>
      <c r="B18" s="118" t="s">
        <v>255</v>
      </c>
      <c r="C18" s="122" t="s">
        <v>256</v>
      </c>
      <c r="D18" s="118" t="s">
        <v>257</v>
      </c>
      <c r="E18" s="118" t="s">
        <v>209</v>
      </c>
      <c r="F18" s="119">
        <v>2</v>
      </c>
      <c r="G18" s="120"/>
      <c r="H18" s="120">
        <v>0</v>
      </c>
      <c r="I18" s="120">
        <f t="shared" si="0"/>
        <v>0</v>
      </c>
      <c r="J18" s="118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17">
        <f aca="true" t="shared" si="5" ref="P18:P28">ROUND(F18*(R18),3)</f>
        <v>0.037</v>
      </c>
      <c r="Q18" s="123"/>
      <c r="R18" s="123">
        <v>0.0186</v>
      </c>
      <c r="S18" s="117"/>
      <c r="Z18">
        <v>0</v>
      </c>
    </row>
    <row r="19" spans="1:26" ht="24.75" customHeight="1">
      <c r="A19" s="121">
        <v>9</v>
      </c>
      <c r="B19" s="118" t="s">
        <v>255</v>
      </c>
      <c r="C19" s="122" t="s">
        <v>258</v>
      </c>
      <c r="D19" s="118" t="s">
        <v>259</v>
      </c>
      <c r="E19" s="118" t="s">
        <v>190</v>
      </c>
      <c r="F19" s="119">
        <v>2</v>
      </c>
      <c r="G19" s="120"/>
      <c r="H19" s="120">
        <v>0</v>
      </c>
      <c r="I19" s="120">
        <f t="shared" si="0"/>
        <v>0</v>
      </c>
      <c r="J19" s="118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17">
        <f t="shared" si="5"/>
        <v>0.037</v>
      </c>
      <c r="Q19" s="123"/>
      <c r="R19" s="123">
        <v>0.0186</v>
      </c>
      <c r="S19" s="117"/>
      <c r="Z19">
        <v>0</v>
      </c>
    </row>
    <row r="20" spans="1:26" ht="24.75" customHeight="1">
      <c r="A20" s="121">
        <v>10</v>
      </c>
      <c r="B20" s="118" t="s">
        <v>255</v>
      </c>
      <c r="C20" s="122" t="s">
        <v>260</v>
      </c>
      <c r="D20" s="118" t="s">
        <v>261</v>
      </c>
      <c r="E20" s="118" t="s">
        <v>190</v>
      </c>
      <c r="F20" s="119">
        <v>12</v>
      </c>
      <c r="G20" s="120"/>
      <c r="H20" s="120">
        <v>0</v>
      </c>
      <c r="I20" s="120">
        <f t="shared" si="0"/>
        <v>0</v>
      </c>
      <c r="J20" s="118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17">
        <f t="shared" si="5"/>
        <v>0.122</v>
      </c>
      <c r="Q20" s="123"/>
      <c r="R20" s="123">
        <v>0.0102</v>
      </c>
      <c r="S20" s="117"/>
      <c r="Z20">
        <v>0</v>
      </c>
    </row>
    <row r="21" spans="1:26" ht="24.75" customHeight="1">
      <c r="A21" s="121">
        <v>11</v>
      </c>
      <c r="B21" s="118" t="s">
        <v>255</v>
      </c>
      <c r="C21" s="122" t="s">
        <v>260</v>
      </c>
      <c r="D21" s="118" t="s">
        <v>262</v>
      </c>
      <c r="E21" s="118" t="s">
        <v>190</v>
      </c>
      <c r="F21" s="119">
        <v>2</v>
      </c>
      <c r="G21" s="120"/>
      <c r="H21" s="120">
        <v>0</v>
      </c>
      <c r="I21" s="120">
        <f t="shared" si="0"/>
        <v>0</v>
      </c>
      <c r="J21" s="118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17">
        <f t="shared" si="5"/>
        <v>0.02</v>
      </c>
      <c r="Q21" s="123"/>
      <c r="R21" s="123">
        <v>0.0102</v>
      </c>
      <c r="S21" s="117"/>
      <c r="Z21">
        <v>0</v>
      </c>
    </row>
    <row r="22" spans="1:26" ht="24.75" customHeight="1">
      <c r="A22" s="121">
        <v>12</v>
      </c>
      <c r="B22" s="118" t="s">
        <v>255</v>
      </c>
      <c r="C22" s="122" t="s">
        <v>263</v>
      </c>
      <c r="D22" s="118" t="s">
        <v>264</v>
      </c>
      <c r="E22" s="118" t="s">
        <v>190</v>
      </c>
      <c r="F22" s="119">
        <v>13</v>
      </c>
      <c r="G22" s="120"/>
      <c r="H22" s="120">
        <v>0</v>
      </c>
      <c r="I22" s="120">
        <f t="shared" si="0"/>
        <v>0</v>
      </c>
      <c r="J22" s="118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17">
        <f t="shared" si="5"/>
        <v>0.103</v>
      </c>
      <c r="Q22" s="123"/>
      <c r="R22" s="123">
        <v>0.0079</v>
      </c>
      <c r="S22" s="117"/>
      <c r="Z22">
        <v>0</v>
      </c>
    </row>
    <row r="23" spans="1:26" ht="24.75" customHeight="1">
      <c r="A23" s="121">
        <v>13</v>
      </c>
      <c r="B23" s="118" t="s">
        <v>255</v>
      </c>
      <c r="C23" s="122" t="s">
        <v>265</v>
      </c>
      <c r="D23" s="118" t="s">
        <v>266</v>
      </c>
      <c r="E23" s="118" t="s">
        <v>209</v>
      </c>
      <c r="F23" s="119">
        <v>6</v>
      </c>
      <c r="G23" s="120"/>
      <c r="H23" s="120">
        <v>0</v>
      </c>
      <c r="I23" s="120">
        <f t="shared" si="0"/>
        <v>0</v>
      </c>
      <c r="J23" s="118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17">
        <f t="shared" si="5"/>
        <v>0.03</v>
      </c>
      <c r="Q23" s="123"/>
      <c r="R23" s="123">
        <v>0.005</v>
      </c>
      <c r="S23" s="117"/>
      <c r="Z23">
        <v>0</v>
      </c>
    </row>
    <row r="24" spans="1:26" ht="24.75" customHeight="1">
      <c r="A24" s="121">
        <v>14</v>
      </c>
      <c r="B24" s="118" t="s">
        <v>255</v>
      </c>
      <c r="C24" s="122" t="s">
        <v>267</v>
      </c>
      <c r="D24" s="118" t="s">
        <v>268</v>
      </c>
      <c r="E24" s="118" t="s">
        <v>209</v>
      </c>
      <c r="F24" s="119">
        <v>2</v>
      </c>
      <c r="G24" s="120"/>
      <c r="H24" s="120">
        <v>0</v>
      </c>
      <c r="I24" s="120">
        <f t="shared" si="0"/>
        <v>0</v>
      </c>
      <c r="J24" s="118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17">
        <f t="shared" si="5"/>
        <v>0.01</v>
      </c>
      <c r="Q24" s="123"/>
      <c r="R24" s="123">
        <v>0.005</v>
      </c>
      <c r="S24" s="117"/>
      <c r="Z24">
        <v>0</v>
      </c>
    </row>
    <row r="25" spans="1:26" ht="24.75" customHeight="1">
      <c r="A25" s="121">
        <v>15</v>
      </c>
      <c r="B25" s="118" t="s">
        <v>255</v>
      </c>
      <c r="C25" s="122" t="s">
        <v>269</v>
      </c>
      <c r="D25" s="118" t="s">
        <v>270</v>
      </c>
      <c r="E25" s="118" t="s">
        <v>209</v>
      </c>
      <c r="F25" s="119">
        <v>26</v>
      </c>
      <c r="G25" s="120"/>
      <c r="H25" s="120">
        <v>0</v>
      </c>
      <c r="I25" s="120">
        <f t="shared" si="0"/>
        <v>0</v>
      </c>
      <c r="J25" s="118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17">
        <f t="shared" si="5"/>
        <v>0.13</v>
      </c>
      <c r="Q25" s="123"/>
      <c r="R25" s="123">
        <v>0.005</v>
      </c>
      <c r="S25" s="117"/>
      <c r="Z25">
        <v>0</v>
      </c>
    </row>
    <row r="26" spans="1:26" ht="24.75" customHeight="1">
      <c r="A26" s="121">
        <v>16</v>
      </c>
      <c r="B26" s="118" t="s">
        <v>255</v>
      </c>
      <c r="C26" s="122" t="s">
        <v>271</v>
      </c>
      <c r="D26" s="118" t="s">
        <v>272</v>
      </c>
      <c r="E26" s="118" t="s">
        <v>206</v>
      </c>
      <c r="F26" s="119">
        <v>3</v>
      </c>
      <c r="G26" s="120"/>
      <c r="H26" s="120">
        <v>0</v>
      </c>
      <c r="I26" s="120">
        <f t="shared" si="0"/>
        <v>0</v>
      </c>
      <c r="J26" s="118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17">
        <f t="shared" si="5"/>
        <v>0.031</v>
      </c>
      <c r="Q26" s="123"/>
      <c r="R26" s="123">
        <v>0.0102</v>
      </c>
      <c r="S26" s="117"/>
      <c r="Z26">
        <v>0</v>
      </c>
    </row>
    <row r="27" spans="1:26" ht="24.75" customHeight="1">
      <c r="A27" s="121">
        <v>17</v>
      </c>
      <c r="B27" s="118" t="s">
        <v>255</v>
      </c>
      <c r="C27" s="122" t="s">
        <v>273</v>
      </c>
      <c r="D27" s="118" t="s">
        <v>274</v>
      </c>
      <c r="E27" s="118" t="s">
        <v>206</v>
      </c>
      <c r="F27" s="119">
        <v>3</v>
      </c>
      <c r="G27" s="120"/>
      <c r="H27" s="120">
        <v>0</v>
      </c>
      <c r="I27" s="120">
        <f t="shared" si="0"/>
        <v>0</v>
      </c>
      <c r="J27" s="118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17">
        <f t="shared" si="5"/>
        <v>0.015</v>
      </c>
      <c r="Q27" s="123"/>
      <c r="R27" s="123">
        <v>0.0049</v>
      </c>
      <c r="S27" s="117"/>
      <c r="Z27">
        <v>0</v>
      </c>
    </row>
    <row r="28" spans="1:26" ht="24.75" customHeight="1">
      <c r="A28" s="121">
        <v>18</v>
      </c>
      <c r="B28" s="118" t="s">
        <v>255</v>
      </c>
      <c r="C28" s="122" t="s">
        <v>275</v>
      </c>
      <c r="D28" s="118" t="s">
        <v>276</v>
      </c>
      <c r="E28" s="118" t="s">
        <v>277</v>
      </c>
      <c r="F28" s="119">
        <v>115.5</v>
      </c>
      <c r="G28" s="120"/>
      <c r="H28" s="120">
        <v>0</v>
      </c>
      <c r="I28" s="120">
        <f t="shared" si="0"/>
        <v>0</v>
      </c>
      <c r="J28" s="118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0</v>
      </c>
      <c r="O28" s="1"/>
      <c r="P28" s="117">
        <f t="shared" si="5"/>
        <v>0.578</v>
      </c>
      <c r="Q28" s="123"/>
      <c r="R28" s="123">
        <v>0.005</v>
      </c>
      <c r="S28" s="117"/>
      <c r="Z28">
        <v>0</v>
      </c>
    </row>
    <row r="29" spans="1:26" ht="12.75">
      <c r="A29" s="103"/>
      <c r="B29" s="103"/>
      <c r="C29" s="103"/>
      <c r="D29" s="103" t="s">
        <v>67</v>
      </c>
      <c r="E29" s="103"/>
      <c r="F29" s="117"/>
      <c r="G29" s="106">
        <f>ROUND((SUM(L10:L28))/1,2)</f>
        <v>0</v>
      </c>
      <c r="H29" s="106">
        <f>ROUND((SUM(M10:M28))/1,2)</f>
        <v>0</v>
      </c>
      <c r="I29" s="106">
        <f>ROUND((SUM(I10:I28))/1,2)</f>
        <v>0</v>
      </c>
      <c r="J29" s="103"/>
      <c r="K29" s="103"/>
      <c r="L29" s="103">
        <f>ROUND((SUM(L10:L28))/1,2)</f>
        <v>0</v>
      </c>
      <c r="M29" s="103">
        <f>ROUND((SUM(M10:M28))/1,2)</f>
        <v>0</v>
      </c>
      <c r="N29" s="103"/>
      <c r="O29" s="103"/>
      <c r="P29" s="124">
        <f>ROUND((SUM(P10:P28))/1,2)</f>
        <v>22.29</v>
      </c>
      <c r="Q29" s="100"/>
      <c r="R29" s="100"/>
      <c r="S29" s="124">
        <f>ROUND((SUM(S10:S28))/1,2)</f>
        <v>0.03</v>
      </c>
      <c r="T29" s="100"/>
      <c r="U29" s="100"/>
      <c r="V29" s="100"/>
      <c r="W29" s="100"/>
      <c r="X29" s="100"/>
      <c r="Y29" s="100"/>
      <c r="Z29" s="100"/>
    </row>
    <row r="30" spans="1:19" ht="12.75">
      <c r="A30" s="1"/>
      <c r="B30" s="1"/>
      <c r="C30" s="1"/>
      <c r="D30" s="1"/>
      <c r="E30" s="1"/>
      <c r="F30" s="110"/>
      <c r="G30" s="97"/>
      <c r="H30" s="97"/>
      <c r="I30" s="97"/>
      <c r="J30" s="1"/>
      <c r="K30" s="1"/>
      <c r="L30" s="1"/>
      <c r="M30" s="1"/>
      <c r="N30" s="1"/>
      <c r="O30" s="1"/>
      <c r="P30" s="1"/>
      <c r="S30" s="1"/>
    </row>
    <row r="31" spans="1:26" ht="12.75">
      <c r="A31" s="103"/>
      <c r="B31" s="103"/>
      <c r="C31" s="103"/>
      <c r="D31" s="103" t="s">
        <v>118</v>
      </c>
      <c r="E31" s="103"/>
      <c r="F31" s="117"/>
      <c r="G31" s="104"/>
      <c r="H31" s="104"/>
      <c r="I31" s="104"/>
      <c r="J31" s="103"/>
      <c r="K31" s="103"/>
      <c r="L31" s="103"/>
      <c r="M31" s="103"/>
      <c r="N31" s="103"/>
      <c r="O31" s="103"/>
      <c r="P31" s="103"/>
      <c r="Q31" s="100"/>
      <c r="R31" s="100"/>
      <c r="S31" s="103"/>
      <c r="T31" s="100"/>
      <c r="U31" s="100"/>
      <c r="V31" s="100"/>
      <c r="W31" s="100"/>
      <c r="X31" s="100"/>
      <c r="Y31" s="100"/>
      <c r="Z31" s="100"/>
    </row>
    <row r="32" spans="1:26" ht="24.75" customHeight="1">
      <c r="A32" s="121">
        <v>19</v>
      </c>
      <c r="B32" s="118" t="s">
        <v>169</v>
      </c>
      <c r="C32" s="122" t="s">
        <v>231</v>
      </c>
      <c r="D32" s="118" t="s">
        <v>232</v>
      </c>
      <c r="E32" s="118" t="s">
        <v>98</v>
      </c>
      <c r="F32" s="119">
        <v>22.32188</v>
      </c>
      <c r="G32" s="120">
        <v>0</v>
      </c>
      <c r="H32" s="120"/>
      <c r="I32" s="120">
        <f>ROUND(F32*(G32+H32),2)</f>
        <v>0</v>
      </c>
      <c r="J32" s="118">
        <f>ROUND(F32*(N32),2)</f>
        <v>0</v>
      </c>
      <c r="K32" s="1">
        <f>ROUND(F32*(O32),2)</f>
        <v>0</v>
      </c>
      <c r="L32" s="1">
        <f>ROUND(F32*(G32),2)</f>
        <v>0</v>
      </c>
      <c r="M32" s="1">
        <f>ROUND(F32*(H32),2)</f>
        <v>0</v>
      </c>
      <c r="N32" s="1">
        <v>0</v>
      </c>
      <c r="O32" s="1"/>
      <c r="P32" s="117"/>
      <c r="Q32" s="123"/>
      <c r="R32" s="123"/>
      <c r="S32" s="117"/>
      <c r="Z32">
        <v>0</v>
      </c>
    </row>
    <row r="33" spans="1:19" ht="12.75">
      <c r="A33" s="103"/>
      <c r="B33" s="103"/>
      <c r="C33" s="103"/>
      <c r="D33" s="103" t="s">
        <v>118</v>
      </c>
      <c r="E33" s="103"/>
      <c r="F33" s="117"/>
      <c r="G33" s="106">
        <f>ROUND((SUM(L31:L32))/1,2)</f>
        <v>0</v>
      </c>
      <c r="H33" s="106">
        <f>ROUND((SUM(M31:M32))/1,2)</f>
        <v>0</v>
      </c>
      <c r="I33" s="106">
        <f>ROUND((SUM(I31:I32))/1,2)</f>
        <v>0</v>
      </c>
      <c r="J33" s="103"/>
      <c r="K33" s="103"/>
      <c r="L33" s="103">
        <f>ROUND((SUM(L31:L32))/1,2)</f>
        <v>0</v>
      </c>
      <c r="M33" s="103">
        <f>ROUND((SUM(M31:M32))/1,2)</f>
        <v>0</v>
      </c>
      <c r="N33" s="103"/>
      <c r="O33" s="103"/>
      <c r="P33" s="124">
        <f>ROUND((SUM(P31:P32))/1,2)</f>
        <v>0</v>
      </c>
      <c r="S33" s="117">
        <f>ROUND((SUM(S31:S32))/1,2)</f>
        <v>0</v>
      </c>
    </row>
    <row r="34" spans="1:19" ht="12.75">
      <c r="A34" s="1"/>
      <c r="B34" s="1"/>
      <c r="C34" s="1"/>
      <c r="D34" s="1"/>
      <c r="E34" s="1"/>
      <c r="F34" s="110"/>
      <c r="G34" s="97"/>
      <c r="H34" s="97"/>
      <c r="I34" s="97"/>
      <c r="J34" s="1"/>
      <c r="K34" s="1"/>
      <c r="L34" s="1"/>
      <c r="M34" s="1"/>
      <c r="N34" s="1"/>
      <c r="O34" s="1"/>
      <c r="P34" s="1"/>
      <c r="S34" s="1"/>
    </row>
    <row r="35" spans="1:19" ht="12.75">
      <c r="A35" s="103"/>
      <c r="B35" s="103"/>
      <c r="C35" s="103"/>
      <c r="D35" s="2" t="s">
        <v>65</v>
      </c>
      <c r="E35" s="103"/>
      <c r="F35" s="117"/>
      <c r="G35" s="106">
        <f>ROUND((SUM(L9:L34))/2,2)</f>
        <v>0</v>
      </c>
      <c r="H35" s="106">
        <f>ROUND((SUM(M9:M34))/2,2)</f>
        <v>0</v>
      </c>
      <c r="I35" s="106">
        <f>ROUND((SUM(I9:I34))/2,2)</f>
        <v>0</v>
      </c>
      <c r="J35" s="103"/>
      <c r="K35" s="103"/>
      <c r="L35" s="103">
        <f>ROUND((SUM(L9:L34))/2,2)</f>
        <v>0</v>
      </c>
      <c r="M35" s="103">
        <f>ROUND((SUM(M9:M34))/2,2)</f>
        <v>0</v>
      </c>
      <c r="N35" s="103"/>
      <c r="O35" s="103"/>
      <c r="P35" s="124">
        <f>ROUND((SUM(P9:P34))/2,2)</f>
        <v>22.29</v>
      </c>
      <c r="S35" s="124">
        <f>ROUND((SUM(S9:S34))/2,2)</f>
        <v>0.03</v>
      </c>
    </row>
    <row r="36" spans="1:26" ht="15">
      <c r="A36" s="128" t="s">
        <v>14</v>
      </c>
      <c r="B36" s="125"/>
      <c r="C36" s="125"/>
      <c r="D36" s="125"/>
      <c r="E36" s="125"/>
      <c r="F36" s="126" t="s">
        <v>68</v>
      </c>
      <c r="G36" s="127">
        <f>ROUND((SUM(L9:L35))/3,2)</f>
        <v>0</v>
      </c>
      <c r="H36" s="127">
        <f>ROUND((SUM(M9:M35))/3,2)</f>
        <v>0</v>
      </c>
      <c r="I36" s="127">
        <f>ROUND((SUM(I9:I35))/3,2)</f>
        <v>0</v>
      </c>
      <c r="J36" s="125"/>
      <c r="K36" s="125">
        <f>ROUND((SUM(K9:K35))/3,2)</f>
        <v>0</v>
      </c>
      <c r="L36" s="125">
        <f>ROUND((SUM(L9:L35))/3,2)</f>
        <v>0</v>
      </c>
      <c r="M36" s="125">
        <f>ROUND((SUM(M9:M35))/3,2)</f>
        <v>0</v>
      </c>
      <c r="N36" s="125"/>
      <c r="O36" s="125"/>
      <c r="P36" s="126">
        <f>ROUND((SUM(P9:P35))/3,2)</f>
        <v>22.29</v>
      </c>
      <c r="S36" s="126">
        <f>ROUND((SUM(S9:S35))/3,2)</f>
        <v>0.03</v>
      </c>
      <c r="Z36">
        <f>(SUM(Z9:Z35))</f>
        <v>0</v>
      </c>
    </row>
  </sheetData>
  <sheetProtection/>
  <printOptions gridLines="1" horizontalCentered="1"/>
  <pageMargins left="0.011111111111111112" right="0.011111111111111112" top="1" bottom="1" header="0.4921259845" footer="0.4921259845"/>
  <pageSetup horizontalDpi="600" verticalDpi="600" orientation="portrait" paperSize="9" scale="85" r:id="rId1"/>
  <headerFooter alignWithMargins="0">
    <oddHeader>&amp;C&amp;B&amp; Rozpočet Združený chodník pre peších a cyklistov v úseku Ladošská-Rovníkova-Golianova / SO 03 Dopravné značenie</oddHeader>
    <oddFooter xml:space="preserve">&amp;L&amp;7Spracované systémom Systematic®pyramida.wsn, tel.: 051 77 10 585&amp;RStrana &amp;P z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0"/>
      <c r="C1" s="10"/>
      <c r="D1" s="10"/>
      <c r="E1" s="10"/>
      <c r="F1" s="11" t="s">
        <v>282</v>
      </c>
      <c r="G1" s="10"/>
      <c r="H1" s="10"/>
      <c r="I1" s="10"/>
      <c r="J1" s="10"/>
      <c r="W1">
        <v>30.126</v>
      </c>
    </row>
    <row r="2" spans="1:10" ht="18" customHeight="1" thickTop="1">
      <c r="A2" s="17"/>
      <c r="B2" s="24" t="s">
        <v>1</v>
      </c>
      <c r="C2" s="26"/>
      <c r="D2" s="26"/>
      <c r="E2" s="26"/>
      <c r="F2" s="26"/>
      <c r="G2" s="29" t="s">
        <v>16</v>
      </c>
      <c r="H2" s="13"/>
      <c r="I2" s="13"/>
      <c r="J2" s="21"/>
    </row>
    <row r="3" spans="1:10" ht="18" customHeight="1">
      <c r="A3" s="17"/>
      <c r="B3" s="18"/>
      <c r="C3" s="15"/>
      <c r="D3" s="15"/>
      <c r="E3" s="15"/>
      <c r="F3" s="15"/>
      <c r="G3" s="30" t="s">
        <v>18</v>
      </c>
      <c r="H3" s="15"/>
      <c r="I3" s="15"/>
      <c r="J3" s="22"/>
    </row>
    <row r="4" spans="1:10" ht="18" customHeight="1">
      <c r="A4" s="17"/>
      <c r="B4" s="18"/>
      <c r="C4" s="15"/>
      <c r="D4" s="15"/>
      <c r="E4" s="15"/>
      <c r="F4" s="15"/>
      <c r="G4" s="15"/>
      <c r="H4" s="15"/>
      <c r="I4" s="15"/>
      <c r="J4" s="22"/>
    </row>
    <row r="5" spans="1:10" ht="18" customHeight="1" thickBot="1">
      <c r="A5" s="17"/>
      <c r="B5" s="31" t="s">
        <v>19</v>
      </c>
      <c r="C5" s="15"/>
      <c r="D5" s="15"/>
      <c r="E5" s="15"/>
      <c r="F5" s="30" t="s">
        <v>20</v>
      </c>
      <c r="G5" s="15"/>
      <c r="H5" s="15"/>
      <c r="I5" s="30" t="s">
        <v>21</v>
      </c>
      <c r="J5" s="32" t="s">
        <v>22</v>
      </c>
    </row>
    <row r="6" spans="1:10" ht="18" customHeight="1" thickTop="1">
      <c r="A6" s="17"/>
      <c r="B6" s="36" t="s">
        <v>23</v>
      </c>
      <c r="C6" s="34"/>
      <c r="D6" s="34"/>
      <c r="E6" s="34"/>
      <c r="F6" s="34"/>
      <c r="G6" s="37" t="s">
        <v>24</v>
      </c>
      <c r="H6" s="34"/>
      <c r="I6" s="34"/>
      <c r="J6" s="35"/>
    </row>
    <row r="7" spans="1:10" ht="18" customHeight="1">
      <c r="A7" s="17"/>
      <c r="B7" s="18"/>
      <c r="C7" s="15"/>
      <c r="D7" s="15"/>
      <c r="E7" s="15"/>
      <c r="F7" s="15"/>
      <c r="G7" s="30" t="s">
        <v>25</v>
      </c>
      <c r="H7" s="15"/>
      <c r="I7" s="15"/>
      <c r="J7" s="22"/>
    </row>
    <row r="8" spans="1:10" ht="18" customHeight="1">
      <c r="A8" s="17"/>
      <c r="B8" s="31" t="s">
        <v>26</v>
      </c>
      <c r="C8" s="15"/>
      <c r="D8" s="15"/>
      <c r="E8" s="15"/>
      <c r="F8" s="15"/>
      <c r="G8" s="30" t="s">
        <v>24</v>
      </c>
      <c r="H8" s="15"/>
      <c r="I8" s="15"/>
      <c r="J8" s="22"/>
    </row>
    <row r="9" spans="1:10" ht="18" customHeight="1">
      <c r="A9" s="17"/>
      <c r="B9" s="18"/>
      <c r="C9" s="15"/>
      <c r="D9" s="15"/>
      <c r="E9" s="15"/>
      <c r="F9" s="15"/>
      <c r="G9" s="30" t="s">
        <v>25</v>
      </c>
      <c r="H9" s="15"/>
      <c r="I9" s="15"/>
      <c r="J9" s="22"/>
    </row>
    <row r="10" spans="1:10" ht="18" customHeight="1">
      <c r="A10" s="17"/>
      <c r="B10" s="31" t="s">
        <v>27</v>
      </c>
      <c r="C10" s="15"/>
      <c r="D10" s="15"/>
      <c r="E10" s="15"/>
      <c r="F10" s="15"/>
      <c r="G10" s="30" t="s">
        <v>24</v>
      </c>
      <c r="H10" s="15"/>
      <c r="I10" s="15"/>
      <c r="J10" s="22"/>
    </row>
    <row r="11" spans="1:10" ht="18" customHeight="1" thickBot="1">
      <c r="A11" s="17"/>
      <c r="B11" s="18"/>
      <c r="C11" s="15"/>
      <c r="D11" s="15"/>
      <c r="E11" s="15"/>
      <c r="F11" s="15"/>
      <c r="G11" s="30" t="s">
        <v>25</v>
      </c>
      <c r="H11" s="15"/>
      <c r="I11" s="15"/>
      <c r="J11" s="22"/>
    </row>
    <row r="12" spans="1:10" ht="18" customHeight="1" thickTop="1">
      <c r="A12" s="17"/>
      <c r="B12" s="33"/>
      <c r="C12" s="34"/>
      <c r="D12" s="34"/>
      <c r="E12" s="34"/>
      <c r="F12" s="34"/>
      <c r="G12" s="34"/>
      <c r="H12" s="34"/>
      <c r="I12" s="34"/>
      <c r="J12" s="35"/>
    </row>
    <row r="13" spans="1:10" ht="18" customHeight="1">
      <c r="A13" s="17"/>
      <c r="B13" s="18"/>
      <c r="C13" s="15"/>
      <c r="D13" s="15"/>
      <c r="E13" s="15"/>
      <c r="F13" s="15"/>
      <c r="G13" s="15"/>
      <c r="H13" s="15"/>
      <c r="I13" s="15"/>
      <c r="J13" s="22"/>
    </row>
    <row r="14" spans="1:10" ht="18" customHeight="1" thickBot="1">
      <c r="A14" s="17"/>
      <c r="B14" s="18"/>
      <c r="C14" s="15"/>
      <c r="D14" s="15"/>
      <c r="E14" s="15"/>
      <c r="F14" s="15"/>
      <c r="G14" s="15"/>
      <c r="H14" s="15"/>
      <c r="I14" s="15"/>
      <c r="J14" s="22"/>
    </row>
    <row r="15" spans="1:10" ht="18" customHeight="1" thickTop="1">
      <c r="A15" s="17"/>
      <c r="B15" s="58" t="s">
        <v>28</v>
      </c>
      <c r="C15" s="59" t="s">
        <v>6</v>
      </c>
      <c r="D15" s="59" t="s">
        <v>54</v>
      </c>
      <c r="E15" s="59" t="s">
        <v>55</v>
      </c>
      <c r="F15" s="60" t="s">
        <v>56</v>
      </c>
      <c r="G15" s="41" t="s">
        <v>33</v>
      </c>
      <c r="H15" s="43" t="s">
        <v>34</v>
      </c>
      <c r="I15" s="34"/>
      <c r="J15" s="35"/>
    </row>
    <row r="16" spans="1:10" ht="18" customHeight="1">
      <c r="A16" s="17"/>
      <c r="B16" s="61">
        <v>1</v>
      </c>
      <c r="C16" s="62" t="s">
        <v>29</v>
      </c>
      <c r="D16" s="63">
        <f>'Kryci_list 30555'!D16+'Kryci_list 30556'!D16+'Kryci_list 30570'!D16</f>
        <v>0</v>
      </c>
      <c r="E16" s="63">
        <f>'Kryci_list 30555'!E16+'Kryci_list 30556'!E16+'Kryci_list 30570'!E16</f>
        <v>0</v>
      </c>
      <c r="F16" s="64">
        <f>'Kryci_list 30555'!F16+'Kryci_list 30556'!F16+'Kryci_list 30570'!F16</f>
        <v>0</v>
      </c>
      <c r="G16" s="42">
        <v>6</v>
      </c>
      <c r="H16" s="44" t="s">
        <v>35</v>
      </c>
      <c r="I16" s="83"/>
      <c r="J16" s="82">
        <f>Rekapitulácia!F10</f>
        <v>0</v>
      </c>
    </row>
    <row r="17" spans="1:10" ht="18" customHeight="1">
      <c r="A17" s="17"/>
      <c r="B17" s="42">
        <v>2</v>
      </c>
      <c r="C17" s="46" t="s">
        <v>30</v>
      </c>
      <c r="D17" s="49">
        <f>'Kryci_list 30555'!D17+'Kryci_list 30556'!D17+'Kryci_list 30570'!D17</f>
        <v>0</v>
      </c>
      <c r="E17" s="49">
        <f>'Kryci_list 30555'!E17+'Kryci_list 30556'!E17+'Kryci_list 30570'!E17</f>
        <v>0</v>
      </c>
      <c r="F17" s="51">
        <f>'Kryci_list 30555'!F17+'Kryci_list 30556'!F17+'Kryci_list 30570'!F17</f>
        <v>0</v>
      </c>
      <c r="G17" s="42">
        <v>7</v>
      </c>
      <c r="H17" s="44" t="s">
        <v>36</v>
      </c>
      <c r="I17" s="83"/>
      <c r="J17" s="82">
        <f>Rekapitulácia!E10</f>
        <v>0</v>
      </c>
    </row>
    <row r="18" spans="1:10" ht="18" customHeight="1">
      <c r="A18" s="17"/>
      <c r="B18" s="42">
        <v>3</v>
      </c>
      <c r="C18" s="46" t="s">
        <v>31</v>
      </c>
      <c r="D18" s="49">
        <f>'Kryci_list 30555'!D18+'Kryci_list 30556'!D18+'Kryci_list 30570'!D18</f>
        <v>0</v>
      </c>
      <c r="E18" s="49">
        <f>'Kryci_list 30555'!E18+'Kryci_list 30556'!E18+'Kryci_list 30570'!E18</f>
        <v>0</v>
      </c>
      <c r="F18" s="51">
        <f>'Kryci_list 30555'!F18+'Kryci_list 30556'!F18+'Kryci_list 30570'!F18</f>
        <v>0</v>
      </c>
      <c r="G18" s="42">
        <v>8</v>
      </c>
      <c r="H18" s="44" t="s">
        <v>37</v>
      </c>
      <c r="I18" s="83"/>
      <c r="J18" s="82">
        <f>Rekapitulácia!D10</f>
        <v>0</v>
      </c>
    </row>
    <row r="19" spans="1:10" ht="18" customHeight="1">
      <c r="A19" s="17"/>
      <c r="B19" s="42">
        <v>4</v>
      </c>
      <c r="C19" s="47"/>
      <c r="D19" s="49"/>
      <c r="E19" s="49"/>
      <c r="F19" s="51"/>
      <c r="G19" s="42">
        <v>9</v>
      </c>
      <c r="H19" s="38"/>
      <c r="I19" s="83"/>
      <c r="J19" s="78"/>
    </row>
    <row r="20" spans="1:10" ht="18" customHeight="1" thickBot="1">
      <c r="A20" s="17"/>
      <c r="B20" s="42">
        <v>5</v>
      </c>
      <c r="C20" s="48" t="s">
        <v>32</v>
      </c>
      <c r="D20" s="50"/>
      <c r="E20" s="67"/>
      <c r="F20" s="66">
        <f>SUM(F16:F19)</f>
        <v>0</v>
      </c>
      <c r="G20" s="42">
        <v>10</v>
      </c>
      <c r="H20" s="44" t="s">
        <v>32</v>
      </c>
      <c r="I20" s="81"/>
      <c r="J20" s="65">
        <f>SUM(J16:J19)</f>
        <v>0</v>
      </c>
    </row>
    <row r="21" spans="1:10" ht="18" customHeight="1" thickTop="1">
      <c r="A21" s="17"/>
      <c r="B21" s="45" t="s">
        <v>44</v>
      </c>
      <c r="C21" s="43" t="s">
        <v>7</v>
      </c>
      <c r="D21" s="39"/>
      <c r="E21" s="39"/>
      <c r="F21" s="52"/>
      <c r="G21" s="45" t="s">
        <v>50</v>
      </c>
      <c r="H21" s="43" t="s">
        <v>7</v>
      </c>
      <c r="I21" s="34"/>
      <c r="J21" s="40"/>
    </row>
    <row r="22" spans="1:10" ht="18" customHeight="1">
      <c r="A22" s="17"/>
      <c r="B22" s="42">
        <v>11</v>
      </c>
      <c r="C22" s="44" t="s">
        <v>45</v>
      </c>
      <c r="D22" s="16"/>
      <c r="E22" s="57"/>
      <c r="F22" s="51">
        <f>'Kryci_list 30555'!F22+'Kryci_list 30556'!F22+'Kryci_list 30570'!F22</f>
        <v>0</v>
      </c>
      <c r="G22" s="42">
        <v>16</v>
      </c>
      <c r="H22" s="44" t="s">
        <v>51</v>
      </c>
      <c r="I22" s="83"/>
      <c r="J22" s="82">
        <f>'Kryci_list 30555'!J22+'Kryci_list 30556'!J22+'Kryci_list 30570'!J22</f>
        <v>0</v>
      </c>
    </row>
    <row r="23" spans="1:10" ht="18" customHeight="1">
      <c r="A23" s="17"/>
      <c r="B23" s="42">
        <v>12</v>
      </c>
      <c r="C23" s="44" t="s">
        <v>46</v>
      </c>
      <c r="D23" s="16"/>
      <c r="E23" s="57"/>
      <c r="F23" s="51">
        <f>'Kryci_list 30555'!F23+'Kryci_list 30556'!F23+'Kryci_list 30570'!F23</f>
        <v>0</v>
      </c>
      <c r="G23" s="42">
        <v>17</v>
      </c>
      <c r="H23" s="44" t="s">
        <v>52</v>
      </c>
      <c r="I23" s="83"/>
      <c r="J23" s="82">
        <f>'Kryci_list 30555'!J23+'Kryci_list 30556'!J23+'Kryci_list 30570'!J23</f>
        <v>0</v>
      </c>
    </row>
    <row r="24" spans="1:10" ht="18" customHeight="1">
      <c r="A24" s="17"/>
      <c r="B24" s="42">
        <v>13</v>
      </c>
      <c r="C24" s="44" t="s">
        <v>47</v>
      </c>
      <c r="D24" s="16"/>
      <c r="E24" s="57"/>
      <c r="F24" s="51">
        <f>'Kryci_list 30555'!F24+'Kryci_list 30556'!F24+'Kryci_list 30570'!F24</f>
        <v>0</v>
      </c>
      <c r="G24" s="42">
        <v>18</v>
      </c>
      <c r="H24" s="44" t="s">
        <v>53</v>
      </c>
      <c r="I24" s="83"/>
      <c r="J24" s="82">
        <f>'Kryci_list 30555'!J24+'Kryci_list 30556'!J24+'Kryci_list 30570'!J24</f>
        <v>0</v>
      </c>
    </row>
    <row r="25" spans="1:10" ht="18" customHeight="1">
      <c r="A25" s="17"/>
      <c r="B25" s="42">
        <v>14</v>
      </c>
      <c r="C25" s="38"/>
      <c r="D25" s="16"/>
      <c r="E25" s="57"/>
      <c r="F25" s="55"/>
      <c r="G25" s="42">
        <v>19</v>
      </c>
      <c r="H25" s="38"/>
      <c r="I25" s="83"/>
      <c r="J25" s="82"/>
    </row>
    <row r="26" spans="1:10" ht="18" customHeight="1" thickBot="1">
      <c r="A26" s="17"/>
      <c r="B26" s="42">
        <v>15</v>
      </c>
      <c r="C26" s="44"/>
      <c r="D26" s="16"/>
      <c r="E26" s="57"/>
      <c r="F26" s="65"/>
      <c r="G26" s="42">
        <v>20</v>
      </c>
      <c r="H26" s="44" t="s">
        <v>32</v>
      </c>
      <c r="I26" s="81"/>
      <c r="J26" s="65">
        <f>SUM(J22:J25)+SUM(F22:F25)</f>
        <v>0</v>
      </c>
    </row>
    <row r="27" spans="1:10" ht="18" customHeight="1" thickTop="1">
      <c r="A27" s="17"/>
      <c r="B27" s="68"/>
      <c r="C27" s="94" t="s">
        <v>59</v>
      </c>
      <c r="D27" s="89"/>
      <c r="E27" s="86"/>
      <c r="F27" s="69"/>
      <c r="G27" s="58" t="s">
        <v>38</v>
      </c>
      <c r="H27" s="71" t="s">
        <v>39</v>
      </c>
      <c r="I27" s="13"/>
      <c r="J27" s="70"/>
    </row>
    <row r="28" spans="1:10" ht="18" customHeight="1">
      <c r="A28" s="17"/>
      <c r="B28" s="20"/>
      <c r="C28" s="3"/>
      <c r="D28" s="90"/>
      <c r="E28" s="87"/>
      <c r="F28" s="17"/>
      <c r="G28" s="61">
        <v>21</v>
      </c>
      <c r="H28" s="72" t="s">
        <v>40</v>
      </c>
      <c r="I28" s="79"/>
      <c r="J28" s="76">
        <f>F20+J20+F26+J26</f>
        <v>0</v>
      </c>
    </row>
    <row r="29" spans="1:10" ht="18" customHeight="1">
      <c r="A29" s="17"/>
      <c r="B29" s="53"/>
      <c r="C29" s="10"/>
      <c r="D29" s="92"/>
      <c r="E29" s="87"/>
      <c r="F29" s="17"/>
      <c r="G29" s="42">
        <v>22</v>
      </c>
      <c r="H29" s="44" t="s">
        <v>41</v>
      </c>
      <c r="I29" s="56">
        <f>Rekapitulácia!B11</f>
        <v>0</v>
      </c>
      <c r="J29" s="77">
        <f>ROUND(((ROUND(I29,2)*20)/100),2)*1</f>
        <v>0</v>
      </c>
    </row>
    <row r="30" spans="1:10" ht="18" customHeight="1">
      <c r="A30" s="17"/>
      <c r="B30" s="18"/>
      <c r="C30" s="15"/>
      <c r="D30" s="83"/>
      <c r="E30" s="87"/>
      <c r="F30" s="17"/>
      <c r="G30" s="42">
        <v>23</v>
      </c>
      <c r="H30" s="44" t="s">
        <v>42</v>
      </c>
      <c r="I30" s="56">
        <f>Rekapitulácia!B12</f>
        <v>0</v>
      </c>
      <c r="J30" s="77">
        <f>ROUND(((ROUND(I30,2)*0)/100),2)</f>
        <v>0</v>
      </c>
    </row>
    <row r="31" spans="1:10" ht="18" customHeight="1">
      <c r="A31" s="17"/>
      <c r="B31" s="19"/>
      <c r="C31" s="14"/>
      <c r="D31" s="93"/>
      <c r="E31" s="87"/>
      <c r="F31" s="17"/>
      <c r="G31" s="42">
        <v>24</v>
      </c>
      <c r="H31" s="44" t="s">
        <v>32</v>
      </c>
      <c r="I31" s="83"/>
      <c r="J31" s="141">
        <f>SUM(J28:J30)</f>
        <v>0</v>
      </c>
    </row>
    <row r="32" spans="1:10" ht="18" customHeight="1" thickBot="1">
      <c r="A32" s="17"/>
      <c r="B32" s="53"/>
      <c r="C32" s="10"/>
      <c r="D32" s="91"/>
      <c r="E32" s="88"/>
      <c r="F32" s="73"/>
      <c r="G32" s="137" t="s">
        <v>43</v>
      </c>
      <c r="H32" s="138"/>
      <c r="I32" s="140"/>
      <c r="J32" s="139"/>
    </row>
    <row r="33" spans="1:10" ht="18" customHeight="1" thickTop="1">
      <c r="A33" s="17"/>
      <c r="B33" s="68"/>
      <c r="C33" s="12"/>
      <c r="D33" s="94" t="s">
        <v>57</v>
      </c>
      <c r="E33" s="12"/>
      <c r="F33" s="12"/>
      <c r="G33" s="12"/>
      <c r="H33" s="94" t="s">
        <v>58</v>
      </c>
      <c r="I33" s="12"/>
      <c r="J33" s="136"/>
    </row>
    <row r="34" spans="1:10" ht="18" customHeight="1">
      <c r="A34" s="17"/>
      <c r="B34" s="20"/>
      <c r="C34" s="3"/>
      <c r="D34" s="3"/>
      <c r="E34" s="3"/>
      <c r="F34" s="3"/>
      <c r="G34" s="3"/>
      <c r="H34" s="3"/>
      <c r="I34" s="3"/>
      <c r="J34" s="23"/>
    </row>
    <row r="35" spans="1:10" ht="18" customHeight="1">
      <c r="A35" s="17"/>
      <c r="B35" s="20"/>
      <c r="C35" s="3"/>
      <c r="D35" s="3"/>
      <c r="E35" s="3"/>
      <c r="F35" s="3"/>
      <c r="G35" s="3"/>
      <c r="H35" s="3"/>
      <c r="I35" s="3"/>
      <c r="J35" s="23"/>
    </row>
    <row r="36" spans="1:10" ht="18" customHeight="1">
      <c r="A36" s="17"/>
      <c r="B36" s="20"/>
      <c r="C36" s="3"/>
      <c r="D36" s="3"/>
      <c r="E36" s="3"/>
      <c r="F36" s="3"/>
      <c r="G36" s="3"/>
      <c r="H36" s="3"/>
      <c r="I36" s="3"/>
      <c r="J36" s="23"/>
    </row>
    <row r="37" spans="1:10" ht="18" customHeight="1">
      <c r="A37" s="17"/>
      <c r="B37" s="20"/>
      <c r="C37" s="3"/>
      <c r="D37" s="3"/>
      <c r="E37" s="3"/>
      <c r="F37" s="3"/>
      <c r="G37" s="3"/>
      <c r="H37" s="3"/>
      <c r="I37" s="3"/>
      <c r="J37" s="23"/>
    </row>
    <row r="38" spans="1:10" ht="18" customHeight="1">
      <c r="A38" s="17"/>
      <c r="B38" s="20"/>
      <c r="C38" s="3"/>
      <c r="D38" s="3"/>
      <c r="E38" s="3"/>
      <c r="F38" s="3"/>
      <c r="G38" s="3"/>
      <c r="H38" s="3"/>
      <c r="I38" s="3"/>
      <c r="J38" s="23"/>
    </row>
    <row r="39" spans="1:10" ht="18" customHeight="1">
      <c r="A39" s="17"/>
      <c r="B39" s="20"/>
      <c r="C39" s="3"/>
      <c r="D39" s="3"/>
      <c r="E39" s="3"/>
      <c r="F39" s="3"/>
      <c r="G39" s="3"/>
      <c r="H39" s="3"/>
      <c r="I39" s="3"/>
      <c r="J39" s="23"/>
    </row>
    <row r="40" spans="1:10" ht="18" customHeight="1" thickBot="1">
      <c r="A40" s="17"/>
      <c r="B40" s="53"/>
      <c r="C40" s="10"/>
      <c r="D40" s="10"/>
      <c r="E40" s="10"/>
      <c r="F40" s="10"/>
      <c r="G40" s="10"/>
      <c r="H40" s="10"/>
      <c r="I40" s="10"/>
      <c r="J40" s="54"/>
    </row>
    <row r="41" spans="1:10" ht="13.5" thickTop="1">
      <c r="A41" s="3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0"/>
      <c r="C1" s="10"/>
      <c r="D1" s="10"/>
      <c r="E1" s="10"/>
      <c r="F1" s="11" t="s">
        <v>15</v>
      </c>
      <c r="G1" s="10"/>
      <c r="H1" s="10"/>
      <c r="I1" s="10"/>
      <c r="J1" s="10"/>
      <c r="W1">
        <v>30.126</v>
      </c>
    </row>
    <row r="2" spans="1:10" ht="18" customHeight="1" thickTop="1">
      <c r="A2" s="17"/>
      <c r="B2" s="25" t="s">
        <v>1</v>
      </c>
      <c r="C2" s="26"/>
      <c r="D2" s="26"/>
      <c r="E2" s="26"/>
      <c r="F2" s="26"/>
      <c r="G2" s="29" t="s">
        <v>16</v>
      </c>
      <c r="H2" s="13"/>
      <c r="I2" s="13"/>
      <c r="J2" s="21"/>
    </row>
    <row r="3" spans="1:10" ht="18" customHeight="1">
      <c r="A3" s="17"/>
      <c r="B3" s="27" t="s">
        <v>17</v>
      </c>
      <c r="C3" s="28"/>
      <c r="D3" s="28"/>
      <c r="E3" s="28"/>
      <c r="F3" s="28"/>
      <c r="G3" s="15"/>
      <c r="H3" s="15"/>
      <c r="I3" s="15"/>
      <c r="J3" s="22"/>
    </row>
    <row r="4" spans="1:10" ht="18" customHeight="1">
      <c r="A4" s="17"/>
      <c r="B4" s="18"/>
      <c r="C4" s="15"/>
      <c r="D4" s="15"/>
      <c r="E4" s="15"/>
      <c r="F4" s="15"/>
      <c r="G4" s="15"/>
      <c r="H4" s="15"/>
      <c r="I4" s="30" t="s">
        <v>18</v>
      </c>
      <c r="J4" s="22"/>
    </row>
    <row r="5" spans="1:10" ht="18" customHeight="1" thickBot="1">
      <c r="A5" s="17"/>
      <c r="B5" s="31" t="s">
        <v>19</v>
      </c>
      <c r="C5" s="15"/>
      <c r="D5" s="15"/>
      <c r="E5" s="15"/>
      <c r="F5" s="30" t="s">
        <v>20</v>
      </c>
      <c r="G5" s="15"/>
      <c r="H5" s="15"/>
      <c r="I5" s="30" t="s">
        <v>21</v>
      </c>
      <c r="J5" s="32" t="s">
        <v>22</v>
      </c>
    </row>
    <row r="6" spans="1:10" ht="18" customHeight="1" thickTop="1">
      <c r="A6" s="17"/>
      <c r="B6" s="36" t="s">
        <v>23</v>
      </c>
      <c r="C6" s="34"/>
      <c r="D6" s="34"/>
      <c r="E6" s="34"/>
      <c r="F6" s="34"/>
      <c r="G6" s="37" t="s">
        <v>24</v>
      </c>
      <c r="H6" s="34"/>
      <c r="I6" s="34"/>
      <c r="J6" s="35"/>
    </row>
    <row r="7" spans="1:10" ht="18" customHeight="1">
      <c r="A7" s="17"/>
      <c r="B7" s="18"/>
      <c r="C7" s="15"/>
      <c r="D7" s="15"/>
      <c r="E7" s="15"/>
      <c r="F7" s="15"/>
      <c r="G7" s="30" t="s">
        <v>25</v>
      </c>
      <c r="H7" s="15"/>
      <c r="I7" s="15"/>
      <c r="J7" s="22"/>
    </row>
    <row r="8" spans="1:10" ht="18" customHeight="1">
      <c r="A8" s="17"/>
      <c r="B8" s="31" t="s">
        <v>26</v>
      </c>
      <c r="C8" s="15"/>
      <c r="D8" s="15"/>
      <c r="E8" s="15"/>
      <c r="F8" s="15"/>
      <c r="G8" s="30" t="s">
        <v>24</v>
      </c>
      <c r="H8" s="15"/>
      <c r="I8" s="15"/>
      <c r="J8" s="22"/>
    </row>
    <row r="9" spans="1:10" ht="18" customHeight="1">
      <c r="A9" s="17"/>
      <c r="B9" s="18"/>
      <c r="C9" s="15"/>
      <c r="D9" s="15"/>
      <c r="E9" s="15"/>
      <c r="F9" s="15"/>
      <c r="G9" s="30" t="s">
        <v>25</v>
      </c>
      <c r="H9" s="15"/>
      <c r="I9" s="15"/>
      <c r="J9" s="22"/>
    </row>
    <row r="10" spans="1:10" ht="18" customHeight="1">
      <c r="A10" s="17"/>
      <c r="B10" s="31" t="s">
        <v>27</v>
      </c>
      <c r="C10" s="15"/>
      <c r="D10" s="15"/>
      <c r="E10" s="15"/>
      <c r="F10" s="15"/>
      <c r="G10" s="30" t="s">
        <v>24</v>
      </c>
      <c r="H10" s="15"/>
      <c r="I10" s="15"/>
      <c r="J10" s="22"/>
    </row>
    <row r="11" spans="1:10" ht="18" customHeight="1" thickBot="1">
      <c r="A11" s="17"/>
      <c r="B11" s="18"/>
      <c r="C11" s="15"/>
      <c r="D11" s="15"/>
      <c r="E11" s="15"/>
      <c r="F11" s="15"/>
      <c r="G11" s="30" t="s">
        <v>25</v>
      </c>
      <c r="H11" s="15"/>
      <c r="I11" s="15"/>
      <c r="J11" s="22"/>
    </row>
    <row r="12" spans="1:10" ht="18" customHeight="1" thickTop="1">
      <c r="A12" s="17"/>
      <c r="B12" s="33"/>
      <c r="C12" s="34"/>
      <c r="D12" s="34"/>
      <c r="E12" s="34"/>
      <c r="F12" s="34"/>
      <c r="G12" s="34"/>
      <c r="H12" s="34"/>
      <c r="I12" s="34"/>
      <c r="J12" s="35"/>
    </row>
    <row r="13" spans="1:10" ht="18" customHeight="1">
      <c r="A13" s="17"/>
      <c r="B13" s="18"/>
      <c r="C13" s="15"/>
      <c r="D13" s="15"/>
      <c r="E13" s="15"/>
      <c r="F13" s="15"/>
      <c r="G13" s="15"/>
      <c r="H13" s="15"/>
      <c r="I13" s="15"/>
      <c r="J13" s="22"/>
    </row>
    <row r="14" spans="1:10" ht="18" customHeight="1" thickBot="1">
      <c r="A14" s="17"/>
      <c r="B14" s="18"/>
      <c r="C14" s="15"/>
      <c r="D14" s="15"/>
      <c r="E14" s="15"/>
      <c r="F14" s="15"/>
      <c r="G14" s="15"/>
      <c r="H14" s="15"/>
      <c r="I14" s="15"/>
      <c r="J14" s="22"/>
    </row>
    <row r="15" spans="1:10" ht="18" customHeight="1" thickTop="1">
      <c r="A15" s="17"/>
      <c r="B15" s="58" t="s">
        <v>28</v>
      </c>
      <c r="C15" s="59" t="s">
        <v>6</v>
      </c>
      <c r="D15" s="59" t="s">
        <v>54</v>
      </c>
      <c r="E15" s="59" t="s">
        <v>55</v>
      </c>
      <c r="F15" s="60" t="s">
        <v>56</v>
      </c>
      <c r="G15" s="41" t="s">
        <v>33</v>
      </c>
      <c r="H15" s="43" t="s">
        <v>34</v>
      </c>
      <c r="I15" s="34"/>
      <c r="J15" s="35"/>
    </row>
    <row r="16" spans="1:10" ht="18" customHeight="1">
      <c r="A16" s="17"/>
      <c r="B16" s="61">
        <v>1</v>
      </c>
      <c r="C16" s="62" t="s">
        <v>29</v>
      </c>
      <c r="D16" s="63">
        <f>'Rekap 30555'!B13</f>
        <v>0</v>
      </c>
      <c r="E16" s="63">
        <f>'Rekap 30555'!C13</f>
        <v>0</v>
      </c>
      <c r="F16" s="64">
        <f>'Rekap 30555'!D13</f>
        <v>0</v>
      </c>
      <c r="G16" s="42">
        <v>6</v>
      </c>
      <c r="H16" s="44" t="s">
        <v>35</v>
      </c>
      <c r="I16" s="83"/>
      <c r="J16" s="82">
        <v>0</v>
      </c>
    </row>
    <row r="17" spans="1:10" ht="18" customHeight="1">
      <c r="A17" s="17"/>
      <c r="B17" s="42">
        <v>2</v>
      </c>
      <c r="C17" s="46" t="s">
        <v>30</v>
      </c>
      <c r="D17" s="49"/>
      <c r="E17" s="49"/>
      <c r="F17" s="51"/>
      <c r="G17" s="42">
        <v>7</v>
      </c>
      <c r="H17" s="44" t="s">
        <v>36</v>
      </c>
      <c r="I17" s="83"/>
      <c r="J17" s="82">
        <f>'SO 30555'!Z31</f>
        <v>0</v>
      </c>
    </row>
    <row r="18" spans="1:10" ht="18" customHeight="1">
      <c r="A18" s="17"/>
      <c r="B18" s="42">
        <v>3</v>
      </c>
      <c r="C18" s="46" t="s">
        <v>31</v>
      </c>
      <c r="D18" s="49"/>
      <c r="E18" s="49"/>
      <c r="F18" s="51"/>
      <c r="G18" s="42">
        <v>8</v>
      </c>
      <c r="H18" s="44" t="s">
        <v>37</v>
      </c>
      <c r="I18" s="83"/>
      <c r="J18" s="82">
        <v>0</v>
      </c>
    </row>
    <row r="19" spans="1:10" ht="18" customHeight="1">
      <c r="A19" s="17"/>
      <c r="B19" s="42">
        <v>4</v>
      </c>
      <c r="C19" s="47"/>
      <c r="D19" s="49"/>
      <c r="E19" s="49"/>
      <c r="F19" s="51"/>
      <c r="G19" s="42">
        <v>9</v>
      </c>
      <c r="H19" s="38"/>
      <c r="I19" s="83"/>
      <c r="J19" s="78"/>
    </row>
    <row r="20" spans="1:10" ht="18" customHeight="1" thickBot="1">
      <c r="A20" s="17"/>
      <c r="B20" s="42">
        <v>5</v>
      </c>
      <c r="C20" s="48" t="s">
        <v>32</v>
      </c>
      <c r="D20" s="50"/>
      <c r="E20" s="67"/>
      <c r="F20" s="66">
        <f>SUM(F16:F19)</f>
        <v>0</v>
      </c>
      <c r="G20" s="42">
        <v>10</v>
      </c>
      <c r="H20" s="44" t="s">
        <v>32</v>
      </c>
      <c r="I20" s="81"/>
      <c r="J20" s="65">
        <f>SUM(J16:J19)</f>
        <v>0</v>
      </c>
    </row>
    <row r="21" spans="1:10" ht="18" customHeight="1" thickTop="1">
      <c r="A21" s="17"/>
      <c r="B21" s="45" t="s">
        <v>44</v>
      </c>
      <c r="C21" s="43" t="s">
        <v>7</v>
      </c>
      <c r="D21" s="39"/>
      <c r="E21" s="39"/>
      <c r="F21" s="52"/>
      <c r="G21" s="45" t="s">
        <v>50</v>
      </c>
      <c r="H21" s="43" t="s">
        <v>7</v>
      </c>
      <c r="I21" s="34"/>
      <c r="J21" s="40"/>
    </row>
    <row r="22" spans="1:26" ht="18" customHeight="1">
      <c r="A22" s="17"/>
      <c r="B22" s="42">
        <v>11</v>
      </c>
      <c r="C22" s="44" t="s">
        <v>45</v>
      </c>
      <c r="D22" s="16"/>
      <c r="E22" s="56" t="s">
        <v>48</v>
      </c>
      <c r="F22" s="51">
        <f>((F16*U22*0)+(F17*V22*0)+(F18*W22*0))/100</f>
        <v>0</v>
      </c>
      <c r="G22" s="42">
        <v>16</v>
      </c>
      <c r="H22" s="44" t="s">
        <v>51</v>
      </c>
      <c r="I22" s="84" t="s">
        <v>48</v>
      </c>
      <c r="J22" s="8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7"/>
      <c r="B23" s="42">
        <v>12</v>
      </c>
      <c r="C23" s="44" t="s">
        <v>46</v>
      </c>
      <c r="D23" s="16"/>
      <c r="E23" s="56" t="s">
        <v>49</v>
      </c>
      <c r="F23" s="51">
        <f>((F16*U23*0)+(F17*V23*0)+(F18*W23*0))/100</f>
        <v>0</v>
      </c>
      <c r="G23" s="42">
        <v>17</v>
      </c>
      <c r="H23" s="44" t="s">
        <v>52</v>
      </c>
      <c r="I23" s="84" t="s">
        <v>48</v>
      </c>
      <c r="J23" s="8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7"/>
      <c r="B24" s="42">
        <v>13</v>
      </c>
      <c r="C24" s="44" t="s">
        <v>47</v>
      </c>
      <c r="D24" s="16"/>
      <c r="E24" s="56" t="s">
        <v>48</v>
      </c>
      <c r="F24" s="51">
        <f>((F16*U24*0)+(F17*V24*0)+(F18*W24*0))/100</f>
        <v>0</v>
      </c>
      <c r="G24" s="42">
        <v>18</v>
      </c>
      <c r="H24" s="44" t="s">
        <v>53</v>
      </c>
      <c r="I24" s="84" t="s">
        <v>49</v>
      </c>
      <c r="J24" s="8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7"/>
      <c r="B25" s="42">
        <v>14</v>
      </c>
      <c r="C25" s="38"/>
      <c r="D25" s="16"/>
      <c r="E25" s="57"/>
      <c r="F25" s="55"/>
      <c r="G25" s="42">
        <v>19</v>
      </c>
      <c r="H25" s="38"/>
      <c r="I25" s="83"/>
      <c r="J25" s="78"/>
    </row>
    <row r="26" spans="1:10" ht="18" customHeight="1" thickBot="1">
      <c r="A26" s="17"/>
      <c r="B26" s="42">
        <v>15</v>
      </c>
      <c r="C26" s="44"/>
      <c r="D26" s="16"/>
      <c r="E26" s="57"/>
      <c r="F26" s="65"/>
      <c r="G26" s="42">
        <v>20</v>
      </c>
      <c r="H26" s="44" t="s">
        <v>32</v>
      </c>
      <c r="I26" s="81"/>
      <c r="J26" s="65">
        <f>SUM(J22:J25)+SUM(F22:F25)</f>
        <v>0</v>
      </c>
    </row>
    <row r="27" spans="1:10" ht="18" customHeight="1" thickTop="1">
      <c r="A27" s="17"/>
      <c r="B27" s="68"/>
      <c r="C27" s="94" t="s">
        <v>59</v>
      </c>
      <c r="D27" s="89"/>
      <c r="E27" s="86"/>
      <c r="F27" s="69"/>
      <c r="G27" s="58" t="s">
        <v>38</v>
      </c>
      <c r="H27" s="71" t="s">
        <v>39</v>
      </c>
      <c r="I27" s="13"/>
      <c r="J27" s="70"/>
    </row>
    <row r="28" spans="1:10" ht="18" customHeight="1">
      <c r="A28" s="17"/>
      <c r="B28" s="20"/>
      <c r="C28" s="3"/>
      <c r="D28" s="90"/>
      <c r="E28" s="87"/>
      <c r="F28" s="17"/>
      <c r="G28" s="61">
        <v>21</v>
      </c>
      <c r="H28" s="72" t="s">
        <v>40</v>
      </c>
      <c r="I28" s="79"/>
      <c r="J28" s="76">
        <f>F20+J20+F26+J26</f>
        <v>0</v>
      </c>
    </row>
    <row r="29" spans="1:10" ht="18" customHeight="1">
      <c r="A29" s="17"/>
      <c r="B29" s="53"/>
      <c r="C29" s="10"/>
      <c r="D29" s="92"/>
      <c r="E29" s="87"/>
      <c r="F29" s="17"/>
      <c r="G29" s="42">
        <v>22</v>
      </c>
      <c r="H29" s="44" t="s">
        <v>41</v>
      </c>
      <c r="I29" s="56">
        <f>J28-SUM('SO 30555'!K9:'SO 30555'!K30)</f>
        <v>0</v>
      </c>
      <c r="J29" s="77">
        <f>ROUND(((ROUND(I29,2)*20)*1/100),2)</f>
        <v>0</v>
      </c>
    </row>
    <row r="30" spans="1:10" ht="18" customHeight="1">
      <c r="A30" s="17"/>
      <c r="B30" s="18"/>
      <c r="C30" s="15"/>
      <c r="D30" s="83"/>
      <c r="E30" s="87"/>
      <c r="F30" s="17"/>
      <c r="G30" s="42">
        <v>23</v>
      </c>
      <c r="H30" s="44" t="s">
        <v>42</v>
      </c>
      <c r="I30" s="56">
        <f>SUM('SO 30555'!K9:'SO 30555'!K30)</f>
        <v>0</v>
      </c>
      <c r="J30" s="77">
        <f>ROUND(((ROUND(I30,2)*0)/100),2)</f>
        <v>0</v>
      </c>
    </row>
    <row r="31" spans="1:10" ht="18" customHeight="1">
      <c r="A31" s="17"/>
      <c r="B31" s="19"/>
      <c r="C31" s="14"/>
      <c r="D31" s="93"/>
      <c r="E31" s="87"/>
      <c r="F31" s="17"/>
      <c r="G31" s="61">
        <v>24</v>
      </c>
      <c r="H31" s="72" t="s">
        <v>32</v>
      </c>
      <c r="I31" s="80"/>
      <c r="J31" s="85">
        <f>SUM(J28:J30)</f>
        <v>0</v>
      </c>
    </row>
    <row r="32" spans="1:10" ht="18" customHeight="1" thickBot="1">
      <c r="A32" s="17"/>
      <c r="B32" s="53"/>
      <c r="C32" s="10"/>
      <c r="D32" s="91"/>
      <c r="E32" s="88"/>
      <c r="F32" s="73"/>
      <c r="G32" s="42" t="s">
        <v>43</v>
      </c>
      <c r="H32" s="38"/>
      <c r="I32" s="81"/>
      <c r="J32" s="78"/>
    </row>
    <row r="33" spans="1:10" ht="18" customHeight="1" thickTop="1">
      <c r="A33" s="17"/>
      <c r="B33" s="68"/>
      <c r="C33" s="12"/>
      <c r="D33" s="94" t="s">
        <v>57</v>
      </c>
      <c r="E33" s="12"/>
      <c r="F33" s="12"/>
      <c r="G33" s="74">
        <v>26</v>
      </c>
      <c r="H33" s="94" t="s">
        <v>58</v>
      </c>
      <c r="I33" s="12"/>
      <c r="J33" s="75"/>
    </row>
    <row r="34" spans="1:10" ht="18" customHeight="1">
      <c r="A34" s="17"/>
      <c r="B34" s="20"/>
      <c r="C34" s="3"/>
      <c r="D34" s="3"/>
      <c r="E34" s="3"/>
      <c r="F34" s="3"/>
      <c r="G34" s="3"/>
      <c r="H34" s="3"/>
      <c r="I34" s="3"/>
      <c r="J34" s="23"/>
    </row>
    <row r="35" spans="1:10" ht="18" customHeight="1">
      <c r="A35" s="17"/>
      <c r="B35" s="20"/>
      <c r="C35" s="3"/>
      <c r="D35" s="3"/>
      <c r="E35" s="3"/>
      <c r="F35" s="3"/>
      <c r="G35" s="3"/>
      <c r="H35" s="3"/>
      <c r="I35" s="3"/>
      <c r="J35" s="23"/>
    </row>
    <row r="36" spans="1:10" ht="18" customHeight="1">
      <c r="A36" s="17"/>
      <c r="B36" s="20"/>
      <c r="C36" s="3"/>
      <c r="D36" s="3"/>
      <c r="E36" s="3"/>
      <c r="F36" s="3"/>
      <c r="G36" s="3"/>
      <c r="H36" s="3"/>
      <c r="I36" s="3"/>
      <c r="J36" s="23"/>
    </row>
    <row r="37" spans="1:10" ht="18" customHeight="1">
      <c r="A37" s="17"/>
      <c r="B37" s="20"/>
      <c r="C37" s="3"/>
      <c r="D37" s="3"/>
      <c r="E37" s="3"/>
      <c r="F37" s="3"/>
      <c r="G37" s="3"/>
      <c r="H37" s="3"/>
      <c r="I37" s="3"/>
      <c r="J37" s="23"/>
    </row>
    <row r="38" spans="1:10" ht="18" customHeight="1">
      <c r="A38" s="17"/>
      <c r="B38" s="20"/>
      <c r="C38" s="3"/>
      <c r="D38" s="3"/>
      <c r="E38" s="3"/>
      <c r="F38" s="3"/>
      <c r="G38" s="3"/>
      <c r="H38" s="3"/>
      <c r="I38" s="3"/>
      <c r="J38" s="23"/>
    </row>
    <row r="39" spans="1:10" ht="18" customHeight="1">
      <c r="A39" s="17"/>
      <c r="B39" s="20"/>
      <c r="C39" s="3"/>
      <c r="D39" s="3"/>
      <c r="E39" s="3"/>
      <c r="F39" s="3"/>
      <c r="G39" s="3"/>
      <c r="H39" s="3"/>
      <c r="I39" s="3"/>
      <c r="J39" s="23"/>
    </row>
    <row r="40" spans="1:10" ht="18" customHeight="1" thickBot="1">
      <c r="A40" s="17"/>
      <c r="B40" s="53"/>
      <c r="C40" s="10"/>
      <c r="D40" s="10"/>
      <c r="E40" s="10"/>
      <c r="F40" s="10"/>
      <c r="G40" s="10"/>
      <c r="H40" s="10"/>
      <c r="I40" s="10"/>
      <c r="J40" s="54"/>
    </row>
    <row r="41" spans="1:10" ht="13.5" thickTop="1">
      <c r="A41" s="3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23</v>
      </c>
      <c r="B1" s="3"/>
      <c r="C1" s="3"/>
      <c r="D1" s="5" t="s">
        <v>20</v>
      </c>
      <c r="E1" s="3"/>
      <c r="F1" s="3"/>
      <c r="W1">
        <v>30.126</v>
      </c>
    </row>
    <row r="2" spans="1:6" ht="12.75">
      <c r="A2" s="5" t="s">
        <v>27</v>
      </c>
      <c r="B2" s="3"/>
      <c r="C2" s="3"/>
      <c r="D2" s="5" t="s">
        <v>18</v>
      </c>
      <c r="E2" s="3"/>
      <c r="F2" s="3"/>
    </row>
    <row r="3" spans="1:6" ht="12.75">
      <c r="A3" s="5" t="s">
        <v>26</v>
      </c>
      <c r="B3" s="3"/>
      <c r="C3" s="3"/>
      <c r="D3" s="5" t="s">
        <v>63</v>
      </c>
      <c r="E3" s="3"/>
      <c r="F3" s="3"/>
    </row>
    <row r="4" spans="1:6" ht="12.75">
      <c r="A4" s="5" t="s">
        <v>1</v>
      </c>
      <c r="B4" s="3"/>
      <c r="C4" s="3"/>
      <c r="D4" s="3"/>
      <c r="E4" s="3"/>
      <c r="F4" s="3"/>
    </row>
    <row r="5" spans="1:6" ht="12.75">
      <c r="A5" s="5" t="s">
        <v>17</v>
      </c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64</v>
      </c>
      <c r="B8" s="3"/>
      <c r="C8" s="3"/>
      <c r="D8" s="3"/>
      <c r="E8" s="3"/>
      <c r="F8" s="3"/>
    </row>
    <row r="9" spans="1:6" ht="12.75">
      <c r="A9" s="95" t="s">
        <v>60</v>
      </c>
      <c r="B9" s="95" t="s">
        <v>54</v>
      </c>
      <c r="C9" s="95" t="s">
        <v>55</v>
      </c>
      <c r="D9" s="95" t="s">
        <v>32</v>
      </c>
      <c r="E9" s="95" t="s">
        <v>61</v>
      </c>
      <c r="F9" s="95" t="s">
        <v>62</v>
      </c>
    </row>
    <row r="10" spans="1:26" ht="12.75">
      <c r="A10" s="101" t="s">
        <v>65</v>
      </c>
      <c r="B10" s="102"/>
      <c r="C10" s="98"/>
      <c r="D10" s="98"/>
      <c r="E10" s="99"/>
      <c r="F10" s="9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.75">
      <c r="A11" s="103" t="s">
        <v>66</v>
      </c>
      <c r="B11" s="104">
        <f>'SO 30555'!L17</f>
        <v>0</v>
      </c>
      <c r="C11" s="104">
        <f>'SO 30555'!M17</f>
        <v>0</v>
      </c>
      <c r="D11" s="104">
        <f>'SO 30555'!I17</f>
        <v>0</v>
      </c>
      <c r="E11" s="105">
        <f>'SO 30555'!P17</f>
        <v>0</v>
      </c>
      <c r="F11" s="105">
        <f>'SO 30555'!S17</f>
        <v>347.49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2.75">
      <c r="A12" s="103" t="s">
        <v>67</v>
      </c>
      <c r="B12" s="104">
        <f>'SO 30555'!L28</f>
        <v>0</v>
      </c>
      <c r="C12" s="104">
        <f>'SO 30555'!M28</f>
        <v>0</v>
      </c>
      <c r="D12" s="104">
        <f>'SO 30555'!I28</f>
        <v>0</v>
      </c>
      <c r="E12" s="105">
        <f>'SO 30555'!P28</f>
        <v>0</v>
      </c>
      <c r="F12" s="105">
        <f>'SO 30555'!S28</f>
        <v>32.45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12.75">
      <c r="A13" s="2" t="s">
        <v>65</v>
      </c>
      <c r="B13" s="106">
        <f>'SO 30555'!L30</f>
        <v>0</v>
      </c>
      <c r="C13" s="106">
        <f>'SO 30555'!M30</f>
        <v>0</v>
      </c>
      <c r="D13" s="106">
        <f>'SO 30555'!I30</f>
        <v>0</v>
      </c>
      <c r="E13" s="107">
        <f>'SO 30555'!P30</f>
        <v>0</v>
      </c>
      <c r="F13" s="107">
        <f>'SO 30555'!S30</f>
        <v>379.94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6" ht="12.75">
      <c r="A14" s="1"/>
      <c r="B14" s="97"/>
      <c r="C14" s="97"/>
      <c r="D14" s="97"/>
      <c r="E14" s="96"/>
      <c r="F14" s="96"/>
    </row>
    <row r="15" spans="1:26" ht="12.75">
      <c r="A15" s="2" t="s">
        <v>68</v>
      </c>
      <c r="B15" s="106">
        <f>'SO 30555'!L31</f>
        <v>0</v>
      </c>
      <c r="C15" s="106">
        <f>'SO 30555'!M31</f>
        <v>0</v>
      </c>
      <c r="D15" s="106">
        <f>'SO 30555'!I31</f>
        <v>0</v>
      </c>
      <c r="E15" s="107">
        <f>'SO 30555'!P31</f>
        <v>0</v>
      </c>
      <c r="F15" s="107">
        <f>'SO 30555'!S31</f>
        <v>379.94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6" ht="12.75">
      <c r="A16" s="1"/>
      <c r="B16" s="97"/>
      <c r="C16" s="97"/>
      <c r="D16" s="97"/>
      <c r="E16" s="96"/>
      <c r="F16" s="96"/>
    </row>
    <row r="17" spans="1:6" ht="12.75">
      <c r="A17" s="1"/>
      <c r="B17" s="97"/>
      <c r="C17" s="97"/>
      <c r="D17" s="97"/>
      <c r="E17" s="96"/>
      <c r="F17" s="96"/>
    </row>
    <row r="18" spans="1:6" ht="12.75">
      <c r="A18" s="1"/>
      <c r="B18" s="97"/>
      <c r="C18" s="97"/>
      <c r="D18" s="97"/>
      <c r="E18" s="96"/>
      <c r="F18" s="96"/>
    </row>
    <row r="19" spans="1:6" ht="12.75">
      <c r="A19" s="1"/>
      <c r="B19" s="97"/>
      <c r="C19" s="97"/>
      <c r="D19" s="97"/>
      <c r="E19" s="96"/>
      <c r="F19" s="96"/>
    </row>
    <row r="20" spans="1:6" ht="12.75">
      <c r="A20" s="1"/>
      <c r="B20" s="97"/>
      <c r="C20" s="97"/>
      <c r="D20" s="97"/>
      <c r="E20" s="96"/>
      <c r="F20" s="96"/>
    </row>
    <row r="21" spans="1:6" ht="12.75">
      <c r="A21" s="1"/>
      <c r="B21" s="97"/>
      <c r="C21" s="97"/>
      <c r="D21" s="97"/>
      <c r="E21" s="96"/>
      <c r="F21" s="96"/>
    </row>
    <row r="22" spans="1:6" ht="12.75">
      <c r="A22" s="1"/>
      <c r="B22" s="97"/>
      <c r="C22" s="97"/>
      <c r="D22" s="97"/>
      <c r="E22" s="96"/>
      <c r="F22" s="96"/>
    </row>
    <row r="23" spans="1:6" ht="12.75">
      <c r="A23" s="1"/>
      <c r="B23" s="97"/>
      <c r="C23" s="97"/>
      <c r="D23" s="97"/>
      <c r="E23" s="96"/>
      <c r="F23" s="96"/>
    </row>
    <row r="24" spans="1:6" ht="12.75">
      <c r="A24" s="1"/>
      <c r="B24" s="97"/>
      <c r="C24" s="97"/>
      <c r="D24" s="97"/>
      <c r="E24" s="96"/>
      <c r="F24" s="96"/>
    </row>
    <row r="25" spans="1:6" ht="12.75">
      <c r="A25" s="1"/>
      <c r="B25" s="97"/>
      <c r="C25" s="97"/>
      <c r="D25" s="97"/>
      <c r="E25" s="96"/>
      <c r="F25" s="96"/>
    </row>
    <row r="26" spans="1:6" ht="12.75">
      <c r="A26" s="1"/>
      <c r="B26" s="97"/>
      <c r="C26" s="97"/>
      <c r="D26" s="97"/>
      <c r="E26" s="96"/>
      <c r="F26" s="96"/>
    </row>
    <row r="27" spans="1:6" ht="12.75">
      <c r="A27" s="1"/>
      <c r="B27" s="97"/>
      <c r="C27" s="97"/>
      <c r="D27" s="97"/>
      <c r="E27" s="96"/>
      <c r="F27" s="96"/>
    </row>
    <row r="28" spans="1:6" ht="12.75">
      <c r="A28" s="1"/>
      <c r="B28" s="97"/>
      <c r="C28" s="97"/>
      <c r="D28" s="97"/>
      <c r="E28" s="96"/>
      <c r="F28" s="96"/>
    </row>
    <row r="29" spans="1:6" ht="12.75">
      <c r="A29" s="1"/>
      <c r="B29" s="97"/>
      <c r="C29" s="97"/>
      <c r="D29" s="97"/>
      <c r="E29" s="96"/>
      <c r="F29" s="96"/>
    </row>
    <row r="30" spans="1:6" ht="12.75">
      <c r="A30" s="1"/>
      <c r="B30" s="97"/>
      <c r="C30" s="97"/>
      <c r="D30" s="97"/>
      <c r="E30" s="96"/>
      <c r="F30" s="96"/>
    </row>
    <row r="31" spans="1:6" ht="12.75">
      <c r="A31" s="1"/>
      <c r="B31" s="97"/>
      <c r="C31" s="97"/>
      <c r="D31" s="97"/>
      <c r="E31" s="96"/>
      <c r="F31" s="96"/>
    </row>
    <row r="32" spans="1:6" ht="12.75">
      <c r="A32" s="1"/>
      <c r="B32" s="97"/>
      <c r="C32" s="97"/>
      <c r="D32" s="97"/>
      <c r="E32" s="96"/>
      <c r="F32" s="96"/>
    </row>
    <row r="33" spans="1:6" ht="12.75">
      <c r="A33" s="1"/>
      <c r="B33" s="97"/>
      <c r="C33" s="97"/>
      <c r="D33" s="97"/>
      <c r="E33" s="96"/>
      <c r="F33" s="96"/>
    </row>
    <row r="34" spans="1:6" ht="12.75">
      <c r="A34" s="1"/>
      <c r="B34" s="97"/>
      <c r="C34" s="97"/>
      <c r="D34" s="97"/>
      <c r="E34" s="96"/>
      <c r="F34" s="96"/>
    </row>
    <row r="35" spans="1:6" ht="12.75">
      <c r="A35" s="1"/>
      <c r="B35" s="97"/>
      <c r="C35" s="97"/>
      <c r="D35" s="97"/>
      <c r="E35" s="96"/>
      <c r="F35" s="96"/>
    </row>
    <row r="36" spans="1:6" ht="12.75">
      <c r="A36" s="1"/>
      <c r="B36" s="97"/>
      <c r="C36" s="97"/>
      <c r="D36" s="97"/>
      <c r="E36" s="96"/>
      <c r="F36" s="96"/>
    </row>
    <row r="37" spans="1:6" ht="12.75">
      <c r="A37" s="1"/>
      <c r="B37" s="97"/>
      <c r="C37" s="97"/>
      <c r="D37" s="97"/>
      <c r="E37" s="96"/>
      <c r="F37" s="96"/>
    </row>
    <row r="38" spans="1:6" ht="12.75">
      <c r="A38" s="1"/>
      <c r="B38" s="97"/>
      <c r="C38" s="97"/>
      <c r="D38" s="97"/>
      <c r="E38" s="96"/>
      <c r="F38" s="96"/>
    </row>
    <row r="39" spans="1:6" ht="12.75">
      <c r="A39" s="1"/>
      <c r="B39" s="97"/>
      <c r="C39" s="97"/>
      <c r="D39" s="97"/>
      <c r="E39" s="96"/>
      <c r="F39" s="96"/>
    </row>
    <row r="40" spans="1:6" ht="12.75">
      <c r="A40" s="1"/>
      <c r="B40" s="97"/>
      <c r="C40" s="97"/>
      <c r="D40" s="97"/>
      <c r="E40" s="96"/>
      <c r="F40" s="96"/>
    </row>
    <row r="41" spans="1:6" ht="12.75">
      <c r="A41" s="1"/>
      <c r="B41" s="97"/>
      <c r="C41" s="97"/>
      <c r="D41" s="97"/>
      <c r="E41" s="96"/>
      <c r="F41" s="96"/>
    </row>
    <row r="42" spans="1:6" ht="12.75">
      <c r="A42" s="1"/>
      <c r="B42" s="97"/>
      <c r="C42" s="97"/>
      <c r="D42" s="97"/>
      <c r="E42" s="96"/>
      <c r="F42" s="96"/>
    </row>
    <row r="43" spans="1:6" ht="12.75">
      <c r="A43" s="1"/>
      <c r="B43" s="97"/>
      <c r="C43" s="97"/>
      <c r="D43" s="97"/>
      <c r="E43" s="96"/>
      <c r="F43" s="96"/>
    </row>
    <row r="44" spans="1:6" ht="12.75">
      <c r="A44" s="1"/>
      <c r="B44" s="97"/>
      <c r="C44" s="97"/>
      <c r="D44" s="97"/>
      <c r="E44" s="96"/>
      <c r="F44" s="96"/>
    </row>
    <row r="45" spans="1:6" ht="12.75">
      <c r="A45" s="1"/>
      <c r="B45" s="97"/>
      <c r="C45" s="97"/>
      <c r="D45" s="97"/>
      <c r="E45" s="96"/>
      <c r="F45" s="96"/>
    </row>
    <row r="46" spans="1:6" ht="12.75">
      <c r="A46" s="1"/>
      <c r="B46" s="97"/>
      <c r="C46" s="97"/>
      <c r="D46" s="97"/>
      <c r="E46" s="96"/>
      <c r="F46" s="96"/>
    </row>
    <row r="47" spans="1:6" ht="12.75">
      <c r="A47" s="1"/>
      <c r="B47" s="97"/>
      <c r="C47" s="97"/>
      <c r="D47" s="97"/>
      <c r="E47" s="96"/>
      <c r="F47" s="96"/>
    </row>
    <row r="48" spans="1:6" ht="12.75">
      <c r="A48" s="1"/>
      <c r="B48" s="97"/>
      <c r="C48" s="97"/>
      <c r="D48" s="97"/>
      <c r="E48" s="96"/>
      <c r="F48" s="96"/>
    </row>
    <row r="49" spans="1:6" ht="12.75">
      <c r="A49" s="1"/>
      <c r="B49" s="97"/>
      <c r="C49" s="97"/>
      <c r="D49" s="97"/>
      <c r="E49" s="96"/>
      <c r="F49" s="96"/>
    </row>
    <row r="50" spans="1:6" ht="12.75">
      <c r="A50" s="1"/>
      <c r="B50" s="97"/>
      <c r="C50" s="97"/>
      <c r="D50" s="97"/>
      <c r="E50" s="96"/>
      <c r="F50" s="96"/>
    </row>
    <row r="51" spans="1:6" ht="12.75">
      <c r="A51" s="1"/>
      <c r="B51" s="97"/>
      <c r="C51" s="97"/>
      <c r="D51" s="97"/>
      <c r="E51" s="96"/>
      <c r="F51" s="96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G43" sqref="G43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3.8515625" style="0" customWidth="1"/>
    <col min="6" max="6" width="9.7109375" style="0" customWidth="1"/>
    <col min="7" max="7" width="10.7109375" style="0" customWidth="1"/>
    <col min="8" max="8" width="6.57421875" style="0" customWidth="1"/>
    <col min="9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8.28125" style="0" customWidth="1"/>
    <col min="20" max="26" width="0" style="0" hidden="1" customWidth="1"/>
  </cols>
  <sheetData>
    <row r="1" spans="1:23" ht="12.75">
      <c r="A1" s="5" t="s">
        <v>23</v>
      </c>
      <c r="B1" s="3"/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27</v>
      </c>
      <c r="B2" s="3"/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26</v>
      </c>
      <c r="B3" s="3"/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11" t="s">
        <v>64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S7" s="10"/>
    </row>
    <row r="8" spans="1:26" ht="14.25">
      <c r="A8" s="111" t="s">
        <v>69</v>
      </c>
      <c r="B8" s="111" t="s">
        <v>70</v>
      </c>
      <c r="C8" s="111" t="s">
        <v>71</v>
      </c>
      <c r="D8" s="111" t="s">
        <v>72</v>
      </c>
      <c r="E8" s="111" t="s">
        <v>73</v>
      </c>
      <c r="F8" s="111" t="s">
        <v>74</v>
      </c>
      <c r="G8" s="111" t="s">
        <v>54</v>
      </c>
      <c r="H8" s="111" t="s">
        <v>55</v>
      </c>
      <c r="I8" s="111" t="s">
        <v>75</v>
      </c>
      <c r="J8" s="111"/>
      <c r="K8" s="111"/>
      <c r="L8" s="111"/>
      <c r="M8" s="111"/>
      <c r="N8" s="111"/>
      <c r="O8" s="111"/>
      <c r="P8" s="111" t="s">
        <v>76</v>
      </c>
      <c r="Q8" s="108"/>
      <c r="R8" s="108"/>
      <c r="S8" s="111" t="s">
        <v>77</v>
      </c>
      <c r="T8" s="109"/>
      <c r="U8" s="109"/>
      <c r="V8" s="109"/>
      <c r="W8" s="109"/>
      <c r="X8" s="109"/>
      <c r="Y8" s="109"/>
      <c r="Z8" s="109"/>
    </row>
    <row r="9" spans="1:26" ht="12.75">
      <c r="A9" s="112"/>
      <c r="B9" s="112"/>
      <c r="C9" s="113"/>
      <c r="D9" s="116" t="s">
        <v>65</v>
      </c>
      <c r="E9" s="112"/>
      <c r="F9" s="114"/>
      <c r="G9" s="115"/>
      <c r="H9" s="115"/>
      <c r="I9" s="115"/>
      <c r="J9" s="112"/>
      <c r="K9" s="112"/>
      <c r="L9" s="112"/>
      <c r="M9" s="112"/>
      <c r="N9" s="112"/>
      <c r="O9" s="112"/>
      <c r="P9" s="112"/>
      <c r="Q9" s="100"/>
      <c r="R9" s="100"/>
      <c r="S9" s="112"/>
      <c r="T9" s="100"/>
      <c r="U9" s="100"/>
      <c r="V9" s="100"/>
      <c r="W9" s="100"/>
      <c r="X9" s="100"/>
      <c r="Y9" s="100"/>
      <c r="Z9" s="100"/>
    </row>
    <row r="10" spans="1:26" ht="12.75">
      <c r="A10" s="103"/>
      <c r="B10" s="103"/>
      <c r="C10" s="103"/>
      <c r="D10" s="103" t="s">
        <v>66</v>
      </c>
      <c r="E10" s="103"/>
      <c r="F10" s="117"/>
      <c r="G10" s="104"/>
      <c r="H10" s="104"/>
      <c r="I10" s="104"/>
      <c r="J10" s="103"/>
      <c r="K10" s="103"/>
      <c r="L10" s="103"/>
      <c r="M10" s="103"/>
      <c r="N10" s="103"/>
      <c r="O10" s="103"/>
      <c r="P10" s="103"/>
      <c r="Q10" s="100"/>
      <c r="R10" s="100"/>
      <c r="S10" s="103"/>
      <c r="T10" s="100"/>
      <c r="U10" s="100"/>
      <c r="V10" s="100"/>
      <c r="W10" s="100"/>
      <c r="X10" s="100"/>
      <c r="Y10" s="100"/>
      <c r="Z10" s="100"/>
    </row>
    <row r="11" spans="1:26" ht="24.75" customHeight="1">
      <c r="A11" s="121">
        <v>1</v>
      </c>
      <c r="B11" s="118" t="s">
        <v>78</v>
      </c>
      <c r="C11" s="122" t="s">
        <v>79</v>
      </c>
      <c r="D11" s="118" t="s">
        <v>80</v>
      </c>
      <c r="E11" s="118" t="s">
        <v>81</v>
      </c>
      <c r="F11" s="119">
        <v>51.5</v>
      </c>
      <c r="G11" s="120">
        <v>0</v>
      </c>
      <c r="H11" s="120"/>
      <c r="I11" s="120">
        <f aca="true" t="shared" si="0" ref="I11:I16">ROUND(F11*(G11+H11),2)</f>
        <v>0</v>
      </c>
      <c r="J11" s="118">
        <f aca="true" t="shared" si="1" ref="J11:J16">ROUND(F11*(N11),2)</f>
        <v>0</v>
      </c>
      <c r="K11" s="1">
        <f aca="true" t="shared" si="2" ref="K11:K16">ROUND(F11*(O11),2)</f>
        <v>0</v>
      </c>
      <c r="L11" s="1">
        <f aca="true" t="shared" si="3" ref="L11:L16">ROUND(F11*(G11),2)</f>
        <v>0</v>
      </c>
      <c r="M11" s="1">
        <f aca="true" t="shared" si="4" ref="M11:M16">ROUND(F11*(H11),2)</f>
        <v>0</v>
      </c>
      <c r="N11" s="1">
        <v>0</v>
      </c>
      <c r="O11" s="1"/>
      <c r="P11" s="117"/>
      <c r="Q11" s="123"/>
      <c r="R11" s="123"/>
      <c r="S11" s="117"/>
      <c r="Z11">
        <v>0</v>
      </c>
    </row>
    <row r="12" spans="1:26" ht="24.75" customHeight="1">
      <c r="A12" s="121">
        <v>2</v>
      </c>
      <c r="B12" s="118" t="s">
        <v>82</v>
      </c>
      <c r="C12" s="122" t="s">
        <v>83</v>
      </c>
      <c r="D12" s="118" t="s">
        <v>84</v>
      </c>
      <c r="E12" s="118" t="s">
        <v>85</v>
      </c>
      <c r="F12" s="119">
        <v>200</v>
      </c>
      <c r="G12" s="120">
        <v>0</v>
      </c>
      <c r="H12" s="120"/>
      <c r="I12" s="120">
        <f t="shared" si="0"/>
        <v>0</v>
      </c>
      <c r="J12" s="118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17"/>
      <c r="Q12" s="123"/>
      <c r="R12" s="123"/>
      <c r="S12" s="117">
        <f>ROUND(F12*(X12),3)</f>
        <v>45</v>
      </c>
      <c r="X12">
        <v>0.225</v>
      </c>
      <c r="Z12">
        <v>0</v>
      </c>
    </row>
    <row r="13" spans="1:26" ht="24.75" customHeight="1">
      <c r="A13" s="121">
        <v>3</v>
      </c>
      <c r="B13" s="118" t="s">
        <v>82</v>
      </c>
      <c r="C13" s="122" t="s">
        <v>86</v>
      </c>
      <c r="D13" s="118" t="s">
        <v>87</v>
      </c>
      <c r="E13" s="118" t="s">
        <v>85</v>
      </c>
      <c r="F13" s="119">
        <v>350</v>
      </c>
      <c r="G13" s="120">
        <v>0</v>
      </c>
      <c r="H13" s="120"/>
      <c r="I13" s="120">
        <f t="shared" si="0"/>
        <v>0</v>
      </c>
      <c r="J13" s="118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17"/>
      <c r="Q13" s="123"/>
      <c r="R13" s="123"/>
      <c r="S13" s="117">
        <f>ROUND(F13*(X13),3)</f>
        <v>78.75</v>
      </c>
      <c r="X13">
        <v>0.225</v>
      </c>
      <c r="Z13">
        <v>0</v>
      </c>
    </row>
    <row r="14" spans="1:26" ht="24.75" customHeight="1">
      <c r="A14" s="121">
        <v>4</v>
      </c>
      <c r="B14" s="118" t="s">
        <v>82</v>
      </c>
      <c r="C14" s="122" t="s">
        <v>88</v>
      </c>
      <c r="D14" s="118" t="s">
        <v>89</v>
      </c>
      <c r="E14" s="118" t="s">
        <v>85</v>
      </c>
      <c r="F14" s="119">
        <v>2242</v>
      </c>
      <c r="G14" s="120">
        <v>0</v>
      </c>
      <c r="H14" s="120"/>
      <c r="I14" s="120">
        <f t="shared" si="0"/>
        <v>0</v>
      </c>
      <c r="J14" s="118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17"/>
      <c r="Q14" s="123"/>
      <c r="R14" s="123"/>
      <c r="S14" s="117">
        <f>ROUND(F14*(X14),3)</f>
        <v>219.716</v>
      </c>
      <c r="X14">
        <v>0.098</v>
      </c>
      <c r="Z14">
        <v>0</v>
      </c>
    </row>
    <row r="15" spans="1:26" ht="24.75" customHeight="1">
      <c r="A15" s="121">
        <v>5</v>
      </c>
      <c r="B15" s="118" t="s">
        <v>82</v>
      </c>
      <c r="C15" s="122" t="s">
        <v>90</v>
      </c>
      <c r="D15" s="118" t="s">
        <v>91</v>
      </c>
      <c r="E15" s="118" t="s">
        <v>92</v>
      </c>
      <c r="F15" s="119">
        <v>100</v>
      </c>
      <c r="G15" s="120">
        <v>0</v>
      </c>
      <c r="H15" s="120"/>
      <c r="I15" s="120">
        <f t="shared" si="0"/>
        <v>0</v>
      </c>
      <c r="J15" s="118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17"/>
      <c r="Q15" s="123"/>
      <c r="R15" s="123"/>
      <c r="S15" s="117">
        <f>ROUND(F15*(X15),3)</f>
        <v>4</v>
      </c>
      <c r="X15">
        <v>0.04</v>
      </c>
      <c r="Z15">
        <v>0</v>
      </c>
    </row>
    <row r="16" spans="1:26" ht="24.75" customHeight="1">
      <c r="A16" s="121">
        <v>6</v>
      </c>
      <c r="B16" s="118" t="s">
        <v>82</v>
      </c>
      <c r="C16" s="122" t="s">
        <v>93</v>
      </c>
      <c r="D16" s="118" t="s">
        <v>94</v>
      </c>
      <c r="E16" s="118" t="s">
        <v>92</v>
      </c>
      <c r="F16" s="119">
        <v>0.6</v>
      </c>
      <c r="G16" s="120">
        <v>0</v>
      </c>
      <c r="H16" s="120"/>
      <c r="I16" s="120">
        <f t="shared" si="0"/>
        <v>0</v>
      </c>
      <c r="J16" s="118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17"/>
      <c r="Q16" s="123"/>
      <c r="R16" s="123"/>
      <c r="S16" s="117">
        <f>ROUND(F16*(X16),3)</f>
        <v>0.024</v>
      </c>
      <c r="X16">
        <v>0.04</v>
      </c>
      <c r="Z16">
        <v>0</v>
      </c>
    </row>
    <row r="17" spans="1:26" ht="12.75">
      <c r="A17" s="103"/>
      <c r="B17" s="103"/>
      <c r="C17" s="103"/>
      <c r="D17" s="103" t="s">
        <v>66</v>
      </c>
      <c r="E17" s="103"/>
      <c r="F17" s="117"/>
      <c r="G17" s="106">
        <f>ROUND((SUM(L10:L16))/1,2)</f>
        <v>0</v>
      </c>
      <c r="H17" s="106">
        <f>ROUND((SUM(M10:M16))/1,2)</f>
        <v>0</v>
      </c>
      <c r="I17" s="106">
        <f>ROUND((SUM(I10:I16))/1,2)</f>
        <v>0</v>
      </c>
      <c r="J17" s="103"/>
      <c r="K17" s="103"/>
      <c r="L17" s="103">
        <f>ROUND((SUM(L10:L16))/1,2)</f>
        <v>0</v>
      </c>
      <c r="M17" s="103">
        <f>ROUND((SUM(M10:M16))/1,2)</f>
        <v>0</v>
      </c>
      <c r="N17" s="103"/>
      <c r="O17" s="103"/>
      <c r="P17" s="124">
        <f>ROUND((SUM(P10:P16))/1,2)</f>
        <v>0</v>
      </c>
      <c r="Q17" s="100"/>
      <c r="R17" s="100"/>
      <c r="S17" s="124">
        <f>ROUND((SUM(S10:S16))/1,2)</f>
        <v>347.49</v>
      </c>
      <c r="T17" s="100"/>
      <c r="U17" s="100"/>
      <c r="V17" s="100"/>
      <c r="W17" s="100"/>
      <c r="X17" s="100"/>
      <c r="Y17" s="100"/>
      <c r="Z17" s="100"/>
    </row>
    <row r="18" spans="1:19" ht="12.75">
      <c r="A18" s="1"/>
      <c r="B18" s="1"/>
      <c r="C18" s="1"/>
      <c r="D18" s="1"/>
      <c r="E18" s="1"/>
      <c r="F18" s="110"/>
      <c r="G18" s="97"/>
      <c r="H18" s="97"/>
      <c r="I18" s="97"/>
      <c r="J18" s="1"/>
      <c r="K18" s="1"/>
      <c r="L18" s="1"/>
      <c r="M18" s="1"/>
      <c r="N18" s="1"/>
      <c r="O18" s="1"/>
      <c r="P18" s="1"/>
      <c r="S18" s="1"/>
    </row>
    <row r="19" spans="1:26" ht="12.75">
      <c r="A19" s="103"/>
      <c r="B19" s="103"/>
      <c r="C19" s="103"/>
      <c r="D19" s="103" t="s">
        <v>67</v>
      </c>
      <c r="E19" s="103"/>
      <c r="F19" s="117"/>
      <c r="G19" s="104"/>
      <c r="H19" s="104"/>
      <c r="I19" s="104"/>
      <c r="J19" s="103"/>
      <c r="K19" s="103"/>
      <c r="L19" s="103"/>
      <c r="M19" s="103"/>
      <c r="N19" s="103"/>
      <c r="O19" s="103"/>
      <c r="P19" s="103"/>
      <c r="Q19" s="100"/>
      <c r="R19" s="100"/>
      <c r="S19" s="103"/>
      <c r="T19" s="100"/>
      <c r="U19" s="100"/>
      <c r="V19" s="100"/>
      <c r="W19" s="100"/>
      <c r="X19" s="100"/>
      <c r="Y19" s="100"/>
      <c r="Z19" s="100"/>
    </row>
    <row r="20" spans="1:26" ht="24.75" customHeight="1">
      <c r="A20" s="121">
        <v>7</v>
      </c>
      <c r="B20" s="118" t="s">
        <v>95</v>
      </c>
      <c r="C20" s="122" t="s">
        <v>96</v>
      </c>
      <c r="D20" s="118" t="s">
        <v>97</v>
      </c>
      <c r="E20" s="118" t="s">
        <v>98</v>
      </c>
      <c r="F20" s="119">
        <v>219.716</v>
      </c>
      <c r="G20" s="120">
        <v>0</v>
      </c>
      <c r="H20" s="120"/>
      <c r="I20" s="120">
        <f aca="true" t="shared" si="5" ref="I20:I27">ROUND(F20*(G20+H20),2)</f>
        <v>0</v>
      </c>
      <c r="J20" s="118">
        <f aca="true" t="shared" si="6" ref="J20:J27">ROUND(F20*(N20),2)</f>
        <v>0</v>
      </c>
      <c r="K20" s="1">
        <f aca="true" t="shared" si="7" ref="K20:K27">ROUND(F20*(O20),2)</f>
        <v>0</v>
      </c>
      <c r="L20" s="1">
        <f aca="true" t="shared" si="8" ref="L20:L27">ROUND(F20*(G20),2)</f>
        <v>0</v>
      </c>
      <c r="M20" s="1">
        <f aca="true" t="shared" si="9" ref="M20:M27">ROUND(F20*(H20),2)</f>
        <v>0</v>
      </c>
      <c r="N20" s="1">
        <v>0</v>
      </c>
      <c r="O20" s="1"/>
      <c r="P20" s="117"/>
      <c r="Q20" s="123"/>
      <c r="R20" s="123"/>
      <c r="S20" s="117"/>
      <c r="Z20">
        <v>0</v>
      </c>
    </row>
    <row r="21" spans="1:26" ht="24.75" customHeight="1">
      <c r="A21" s="121">
        <v>8</v>
      </c>
      <c r="B21" s="118" t="s">
        <v>82</v>
      </c>
      <c r="C21" s="122" t="s">
        <v>99</v>
      </c>
      <c r="D21" s="118" t="s">
        <v>100</v>
      </c>
      <c r="E21" s="118" t="s">
        <v>98</v>
      </c>
      <c r="F21" s="119">
        <v>375.911</v>
      </c>
      <c r="G21" s="120">
        <v>0</v>
      </c>
      <c r="H21" s="120"/>
      <c r="I21" s="120">
        <f t="shared" si="5"/>
        <v>0</v>
      </c>
      <c r="J21" s="118">
        <f t="shared" si="6"/>
        <v>0</v>
      </c>
      <c r="K21" s="1">
        <f t="shared" si="7"/>
        <v>0</v>
      </c>
      <c r="L21" s="1">
        <f t="shared" si="8"/>
        <v>0</v>
      </c>
      <c r="M21" s="1">
        <f t="shared" si="9"/>
        <v>0</v>
      </c>
      <c r="N21" s="1">
        <v>0</v>
      </c>
      <c r="O21" s="1"/>
      <c r="P21" s="117"/>
      <c r="Q21" s="123"/>
      <c r="R21" s="123"/>
      <c r="S21" s="117"/>
      <c r="Z21">
        <v>0</v>
      </c>
    </row>
    <row r="22" spans="1:26" ht="24.75" customHeight="1">
      <c r="A22" s="121">
        <v>9</v>
      </c>
      <c r="B22" s="118" t="s">
        <v>82</v>
      </c>
      <c r="C22" s="122" t="s">
        <v>101</v>
      </c>
      <c r="D22" s="118" t="s">
        <v>102</v>
      </c>
      <c r="E22" s="118" t="s">
        <v>98</v>
      </c>
      <c r="F22" s="119">
        <v>1503.644</v>
      </c>
      <c r="G22" s="120">
        <v>0</v>
      </c>
      <c r="H22" s="120"/>
      <c r="I22" s="120">
        <f t="shared" si="5"/>
        <v>0</v>
      </c>
      <c r="J22" s="118">
        <f t="shared" si="6"/>
        <v>0</v>
      </c>
      <c r="K22" s="1">
        <f t="shared" si="7"/>
        <v>0</v>
      </c>
      <c r="L22" s="1">
        <f t="shared" si="8"/>
        <v>0</v>
      </c>
      <c r="M22" s="1">
        <f t="shared" si="9"/>
        <v>0</v>
      </c>
      <c r="N22" s="1">
        <v>0</v>
      </c>
      <c r="O22" s="1"/>
      <c r="P22" s="117"/>
      <c r="Q22" s="123"/>
      <c r="R22" s="123"/>
      <c r="S22" s="117"/>
      <c r="Z22">
        <v>0</v>
      </c>
    </row>
    <row r="23" spans="1:26" ht="24.75" customHeight="1">
      <c r="A23" s="121">
        <v>10</v>
      </c>
      <c r="B23" s="118" t="s">
        <v>82</v>
      </c>
      <c r="C23" s="122" t="s">
        <v>103</v>
      </c>
      <c r="D23" s="118" t="s">
        <v>104</v>
      </c>
      <c r="E23" s="118" t="s">
        <v>98</v>
      </c>
      <c r="F23" s="119">
        <v>4</v>
      </c>
      <c r="G23" s="120">
        <v>0</v>
      </c>
      <c r="H23" s="120"/>
      <c r="I23" s="120">
        <f t="shared" si="5"/>
        <v>0</v>
      </c>
      <c r="J23" s="118">
        <f t="shared" si="6"/>
        <v>0</v>
      </c>
      <c r="K23" s="1">
        <f t="shared" si="7"/>
        <v>0</v>
      </c>
      <c r="L23" s="1">
        <f t="shared" si="8"/>
        <v>0</v>
      </c>
      <c r="M23" s="1">
        <f t="shared" si="9"/>
        <v>0</v>
      </c>
      <c r="N23" s="1">
        <v>0</v>
      </c>
      <c r="O23" s="1"/>
      <c r="P23" s="117"/>
      <c r="Q23" s="123"/>
      <c r="R23" s="123"/>
      <c r="S23" s="117"/>
      <c r="Z23">
        <v>0</v>
      </c>
    </row>
    <row r="24" spans="1:26" ht="24.75" customHeight="1">
      <c r="A24" s="121">
        <v>11</v>
      </c>
      <c r="B24" s="118" t="s">
        <v>82</v>
      </c>
      <c r="C24" s="122" t="s">
        <v>105</v>
      </c>
      <c r="D24" s="118" t="s">
        <v>106</v>
      </c>
      <c r="E24" s="118" t="s">
        <v>98</v>
      </c>
      <c r="F24" s="119">
        <v>375.911</v>
      </c>
      <c r="G24" s="120">
        <v>0</v>
      </c>
      <c r="H24" s="120"/>
      <c r="I24" s="120">
        <f t="shared" si="5"/>
        <v>0</v>
      </c>
      <c r="J24" s="118">
        <f t="shared" si="6"/>
        <v>0</v>
      </c>
      <c r="K24" s="1">
        <f t="shared" si="7"/>
        <v>0</v>
      </c>
      <c r="L24" s="1">
        <f t="shared" si="8"/>
        <v>0</v>
      </c>
      <c r="M24" s="1">
        <f t="shared" si="9"/>
        <v>0</v>
      </c>
      <c r="N24" s="1">
        <v>0</v>
      </c>
      <c r="O24" s="1"/>
      <c r="P24" s="117"/>
      <c r="Q24" s="123"/>
      <c r="R24" s="123"/>
      <c r="S24" s="117"/>
      <c r="Z24">
        <v>0</v>
      </c>
    </row>
    <row r="25" spans="1:26" ht="24.75" customHeight="1">
      <c r="A25" s="121">
        <v>12</v>
      </c>
      <c r="B25" s="118" t="s">
        <v>82</v>
      </c>
      <c r="C25" s="122" t="s">
        <v>107</v>
      </c>
      <c r="D25" s="118" t="s">
        <v>108</v>
      </c>
      <c r="E25" s="118" t="s">
        <v>98</v>
      </c>
      <c r="F25" s="119">
        <v>4</v>
      </c>
      <c r="G25" s="120">
        <v>0</v>
      </c>
      <c r="H25" s="120"/>
      <c r="I25" s="120">
        <f t="shared" si="5"/>
        <v>0</v>
      </c>
      <c r="J25" s="118">
        <f t="shared" si="6"/>
        <v>0</v>
      </c>
      <c r="K25" s="1">
        <f t="shared" si="7"/>
        <v>0</v>
      </c>
      <c r="L25" s="1">
        <f t="shared" si="8"/>
        <v>0</v>
      </c>
      <c r="M25" s="1">
        <f t="shared" si="9"/>
        <v>0</v>
      </c>
      <c r="N25" s="1">
        <v>0</v>
      </c>
      <c r="O25" s="1"/>
      <c r="P25" s="117"/>
      <c r="Q25" s="123"/>
      <c r="R25" s="123"/>
      <c r="S25" s="117"/>
      <c r="Z25">
        <v>0</v>
      </c>
    </row>
    <row r="26" spans="1:26" ht="24.75" customHeight="1">
      <c r="A26" s="121">
        <v>13</v>
      </c>
      <c r="B26" s="118" t="s">
        <v>109</v>
      </c>
      <c r="C26" s="122" t="s">
        <v>110</v>
      </c>
      <c r="D26" s="118" t="s">
        <v>111</v>
      </c>
      <c r="E26" s="118" t="s">
        <v>85</v>
      </c>
      <c r="F26" s="119">
        <v>2242</v>
      </c>
      <c r="G26" s="120">
        <v>0</v>
      </c>
      <c r="H26" s="120"/>
      <c r="I26" s="120">
        <f t="shared" si="5"/>
        <v>0</v>
      </c>
      <c r="J26" s="118">
        <f t="shared" si="6"/>
        <v>0</v>
      </c>
      <c r="K26" s="1">
        <f t="shared" si="7"/>
        <v>0</v>
      </c>
      <c r="L26" s="1">
        <f t="shared" si="8"/>
        <v>0</v>
      </c>
      <c r="M26" s="1">
        <f t="shared" si="9"/>
        <v>0</v>
      </c>
      <c r="N26" s="1">
        <v>0</v>
      </c>
      <c r="O26" s="1"/>
      <c r="P26" s="117"/>
      <c r="Q26" s="123"/>
      <c r="R26" s="123"/>
      <c r="S26" s="117"/>
      <c r="Z26">
        <v>0</v>
      </c>
    </row>
    <row r="27" spans="1:26" ht="24.75" customHeight="1">
      <c r="A27" s="121">
        <v>14</v>
      </c>
      <c r="B27" s="118" t="s">
        <v>109</v>
      </c>
      <c r="C27" s="122" t="s">
        <v>112</v>
      </c>
      <c r="D27" s="118" t="s">
        <v>113</v>
      </c>
      <c r="E27" s="118" t="s">
        <v>85</v>
      </c>
      <c r="F27" s="119">
        <v>257.5</v>
      </c>
      <c r="G27" s="120">
        <v>0</v>
      </c>
      <c r="H27" s="120"/>
      <c r="I27" s="120">
        <f t="shared" si="5"/>
        <v>0</v>
      </c>
      <c r="J27" s="118">
        <f t="shared" si="6"/>
        <v>0</v>
      </c>
      <c r="K27" s="1">
        <f t="shared" si="7"/>
        <v>0</v>
      </c>
      <c r="L27" s="1">
        <f t="shared" si="8"/>
        <v>0</v>
      </c>
      <c r="M27" s="1">
        <f t="shared" si="9"/>
        <v>0</v>
      </c>
      <c r="N27" s="1">
        <v>0</v>
      </c>
      <c r="O27" s="1"/>
      <c r="P27" s="117"/>
      <c r="Q27" s="123"/>
      <c r="R27" s="123"/>
      <c r="S27" s="117">
        <f>ROUND(F27*(X27),3)</f>
        <v>32.445</v>
      </c>
      <c r="X27">
        <v>0.126</v>
      </c>
      <c r="Z27">
        <v>0</v>
      </c>
    </row>
    <row r="28" spans="1:19" ht="12.75">
      <c r="A28" s="103"/>
      <c r="B28" s="103"/>
      <c r="C28" s="103"/>
      <c r="D28" s="103" t="s">
        <v>67</v>
      </c>
      <c r="E28" s="103"/>
      <c r="F28" s="117"/>
      <c r="G28" s="106">
        <f>ROUND((SUM(L19:L27))/1,2)</f>
        <v>0</v>
      </c>
      <c r="H28" s="106">
        <f>ROUND((SUM(M19:M27))/1,2)</f>
        <v>0</v>
      </c>
      <c r="I28" s="106">
        <f>ROUND((SUM(I19:I27))/1,2)</f>
        <v>0</v>
      </c>
      <c r="J28" s="103"/>
      <c r="K28" s="103"/>
      <c r="L28" s="103">
        <f>ROUND((SUM(L19:L27))/1,2)</f>
        <v>0</v>
      </c>
      <c r="M28" s="103">
        <f>ROUND((SUM(M19:M27))/1,2)</f>
        <v>0</v>
      </c>
      <c r="N28" s="103"/>
      <c r="O28" s="103"/>
      <c r="P28" s="124">
        <f>ROUND((SUM(P19:P27))/1,2)</f>
        <v>0</v>
      </c>
      <c r="S28" s="117">
        <f>ROUND((SUM(S19:S27))/1,2)</f>
        <v>32.45</v>
      </c>
    </row>
    <row r="29" spans="1:19" ht="12.75">
      <c r="A29" s="1"/>
      <c r="B29" s="1"/>
      <c r="C29" s="1"/>
      <c r="D29" s="1"/>
      <c r="E29" s="1"/>
      <c r="F29" s="110"/>
      <c r="G29" s="97"/>
      <c r="H29" s="97"/>
      <c r="I29" s="97"/>
      <c r="J29" s="1"/>
      <c r="K29" s="1"/>
      <c r="L29" s="1"/>
      <c r="M29" s="1"/>
      <c r="N29" s="1"/>
      <c r="O29" s="1"/>
      <c r="P29" s="1"/>
      <c r="S29" s="1"/>
    </row>
    <row r="30" spans="1:19" ht="12.75">
      <c r="A30" s="103"/>
      <c r="B30" s="103"/>
      <c r="C30" s="103"/>
      <c r="D30" s="2" t="s">
        <v>65</v>
      </c>
      <c r="E30" s="103"/>
      <c r="F30" s="117"/>
      <c r="G30" s="106">
        <f>ROUND((SUM(L9:L29))/2,2)</f>
        <v>0</v>
      </c>
      <c r="H30" s="106">
        <f>ROUND((SUM(M9:M29))/2,2)</f>
        <v>0</v>
      </c>
      <c r="I30" s="106">
        <f>ROUND((SUM(I9:I29))/2,2)</f>
        <v>0</v>
      </c>
      <c r="J30" s="103"/>
      <c r="K30" s="103"/>
      <c r="L30" s="103">
        <f>ROUND((SUM(L9:L29))/2,2)</f>
        <v>0</v>
      </c>
      <c r="M30" s="103">
        <f>ROUND((SUM(M9:M29))/2,2)</f>
        <v>0</v>
      </c>
      <c r="N30" s="103"/>
      <c r="O30" s="103"/>
      <c r="P30" s="124">
        <f>ROUND((SUM(P9:P29))/2,2)</f>
        <v>0</v>
      </c>
      <c r="S30" s="124">
        <f>ROUND((SUM(S9:S29))/2,2)</f>
        <v>379.94</v>
      </c>
    </row>
    <row r="31" spans="1:26" ht="15">
      <c r="A31" s="128" t="s">
        <v>12</v>
      </c>
      <c r="B31" s="125"/>
      <c r="C31" s="125"/>
      <c r="D31" s="125"/>
      <c r="E31" s="125"/>
      <c r="F31" s="126" t="s">
        <v>68</v>
      </c>
      <c r="G31" s="127">
        <f>ROUND((SUM(L9:L30))/3,2)</f>
        <v>0</v>
      </c>
      <c r="H31" s="127">
        <f>ROUND((SUM(M9:M30))/3,2)</f>
        <v>0</v>
      </c>
      <c r="I31" s="127">
        <f>ROUND((SUM(I9:I30))/3,2)</f>
        <v>0</v>
      </c>
      <c r="J31" s="125"/>
      <c r="K31" s="125">
        <f>ROUND((SUM(K9:K30))/3,2)</f>
        <v>0</v>
      </c>
      <c r="L31" s="125">
        <f>ROUND((SUM(L9:L30))/3,2)</f>
        <v>0</v>
      </c>
      <c r="M31" s="125">
        <f>ROUND((SUM(M9:M30))/3,2)</f>
        <v>0</v>
      </c>
      <c r="N31" s="125"/>
      <c r="O31" s="125"/>
      <c r="P31" s="126">
        <f>ROUND((SUM(P9:P30))/3,2)</f>
        <v>0</v>
      </c>
      <c r="S31" s="126">
        <f>ROUND((SUM(S9:S30))/3,2)</f>
        <v>379.94</v>
      </c>
      <c r="Z31">
        <f>(SUM(Z9:Z30))</f>
        <v>0</v>
      </c>
    </row>
  </sheetData>
  <sheetProtection/>
  <printOptions gridLines="1" horizontalCentered="1"/>
  <pageMargins left="0.011111111111111112" right="0.011111111111111112" top="1" bottom="1" header="0.4921259845" footer="0.4921259845"/>
  <pageSetup horizontalDpi="600" verticalDpi="600" orientation="portrait" paperSize="9" scale="85" r:id="rId1"/>
  <headerFooter alignWithMargins="0">
    <oddHeader>&amp;C&amp;B&amp; Rozpočet Združený chodník pre peších a cyklistov v úseku Ladošská-Rovníkova-Golianova / SO 01 Príprava územia</oddHeader>
    <oddFooter xml:space="preserve">&amp;L&amp;7Spracované systémom Systematic®pyramida.wsn,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0"/>
      <c r="C1" s="10"/>
      <c r="D1" s="10"/>
      <c r="E1" s="10"/>
      <c r="F1" s="11" t="s">
        <v>15</v>
      </c>
      <c r="G1" s="10"/>
      <c r="H1" s="10"/>
      <c r="I1" s="10"/>
      <c r="J1" s="10"/>
      <c r="W1">
        <v>30.126</v>
      </c>
    </row>
    <row r="2" spans="1:10" ht="18" customHeight="1" thickTop="1">
      <c r="A2" s="17"/>
      <c r="B2" s="25" t="s">
        <v>1</v>
      </c>
      <c r="C2" s="26"/>
      <c r="D2" s="26"/>
      <c r="E2" s="26"/>
      <c r="F2" s="26"/>
      <c r="G2" s="29" t="s">
        <v>16</v>
      </c>
      <c r="H2" s="13"/>
      <c r="I2" s="13"/>
      <c r="J2" s="21"/>
    </row>
    <row r="3" spans="1:10" ht="18" customHeight="1">
      <c r="A3" s="17"/>
      <c r="B3" s="27" t="s">
        <v>114</v>
      </c>
      <c r="C3" s="28"/>
      <c r="D3" s="28"/>
      <c r="E3" s="28"/>
      <c r="F3" s="28"/>
      <c r="G3" s="15"/>
      <c r="H3" s="15"/>
      <c r="I3" s="15"/>
      <c r="J3" s="22"/>
    </row>
    <row r="4" spans="1:10" ht="18" customHeight="1">
      <c r="A4" s="17"/>
      <c r="B4" s="18"/>
      <c r="C4" s="15"/>
      <c r="D4" s="15"/>
      <c r="E4" s="15"/>
      <c r="F4" s="15"/>
      <c r="G4" s="15"/>
      <c r="H4" s="15"/>
      <c r="I4" s="30" t="s">
        <v>18</v>
      </c>
      <c r="J4" s="22"/>
    </row>
    <row r="5" spans="1:10" ht="18" customHeight="1" thickBot="1">
      <c r="A5" s="17"/>
      <c r="B5" s="31" t="s">
        <v>19</v>
      </c>
      <c r="C5" s="15"/>
      <c r="D5" s="15"/>
      <c r="E5" s="15"/>
      <c r="F5" s="30" t="s">
        <v>20</v>
      </c>
      <c r="G5" s="15"/>
      <c r="H5" s="15"/>
      <c r="I5" s="30" t="s">
        <v>21</v>
      </c>
      <c r="J5" s="32" t="s">
        <v>22</v>
      </c>
    </row>
    <row r="6" spans="1:10" ht="18" customHeight="1" thickTop="1">
      <c r="A6" s="17"/>
      <c r="B6" s="36" t="s">
        <v>23</v>
      </c>
      <c r="C6" s="34"/>
      <c r="D6" s="34"/>
      <c r="E6" s="34"/>
      <c r="F6" s="34"/>
      <c r="G6" s="37" t="s">
        <v>24</v>
      </c>
      <c r="H6" s="34"/>
      <c r="I6" s="34"/>
      <c r="J6" s="35"/>
    </row>
    <row r="7" spans="1:10" ht="18" customHeight="1">
      <c r="A7" s="17"/>
      <c r="B7" s="18"/>
      <c r="C7" s="15"/>
      <c r="D7" s="15"/>
      <c r="E7" s="15"/>
      <c r="F7" s="15"/>
      <c r="G7" s="30" t="s">
        <v>25</v>
      </c>
      <c r="H7" s="15"/>
      <c r="I7" s="15"/>
      <c r="J7" s="22"/>
    </row>
    <row r="8" spans="1:10" ht="18" customHeight="1">
      <c r="A8" s="17"/>
      <c r="B8" s="31" t="s">
        <v>26</v>
      </c>
      <c r="C8" s="15"/>
      <c r="D8" s="15"/>
      <c r="E8" s="15"/>
      <c r="F8" s="15"/>
      <c r="G8" s="30" t="s">
        <v>24</v>
      </c>
      <c r="H8" s="15"/>
      <c r="I8" s="15"/>
      <c r="J8" s="22"/>
    </row>
    <row r="9" spans="1:10" ht="18" customHeight="1">
      <c r="A9" s="17"/>
      <c r="B9" s="18"/>
      <c r="C9" s="15"/>
      <c r="D9" s="15"/>
      <c r="E9" s="15"/>
      <c r="F9" s="15"/>
      <c r="G9" s="30" t="s">
        <v>25</v>
      </c>
      <c r="H9" s="15"/>
      <c r="I9" s="15"/>
      <c r="J9" s="22"/>
    </row>
    <row r="10" spans="1:10" ht="18" customHeight="1">
      <c r="A10" s="17"/>
      <c r="B10" s="31" t="s">
        <v>27</v>
      </c>
      <c r="C10" s="15"/>
      <c r="D10" s="15"/>
      <c r="E10" s="15"/>
      <c r="F10" s="15"/>
      <c r="G10" s="30" t="s">
        <v>24</v>
      </c>
      <c r="H10" s="15"/>
      <c r="I10" s="15"/>
      <c r="J10" s="22"/>
    </row>
    <row r="11" spans="1:10" ht="18" customHeight="1" thickBot="1">
      <c r="A11" s="17"/>
      <c r="B11" s="18"/>
      <c r="C11" s="15"/>
      <c r="D11" s="15"/>
      <c r="E11" s="15"/>
      <c r="F11" s="15"/>
      <c r="G11" s="30" t="s">
        <v>25</v>
      </c>
      <c r="H11" s="15"/>
      <c r="I11" s="15"/>
      <c r="J11" s="22"/>
    </row>
    <row r="12" spans="1:10" ht="18" customHeight="1" thickTop="1">
      <c r="A12" s="17"/>
      <c r="B12" s="33"/>
      <c r="C12" s="34"/>
      <c r="D12" s="34"/>
      <c r="E12" s="34"/>
      <c r="F12" s="34"/>
      <c r="G12" s="34"/>
      <c r="H12" s="34"/>
      <c r="I12" s="34"/>
      <c r="J12" s="35"/>
    </row>
    <row r="13" spans="1:10" ht="18" customHeight="1">
      <c r="A13" s="17"/>
      <c r="B13" s="18"/>
      <c r="C13" s="15"/>
      <c r="D13" s="15"/>
      <c r="E13" s="15"/>
      <c r="F13" s="15"/>
      <c r="G13" s="15"/>
      <c r="H13" s="15"/>
      <c r="I13" s="15"/>
      <c r="J13" s="22"/>
    </row>
    <row r="14" spans="1:10" ht="18" customHeight="1" thickBot="1">
      <c r="A14" s="17"/>
      <c r="B14" s="18"/>
      <c r="C14" s="15"/>
      <c r="D14" s="15"/>
      <c r="E14" s="15"/>
      <c r="F14" s="15"/>
      <c r="G14" s="15"/>
      <c r="H14" s="15"/>
      <c r="I14" s="15"/>
      <c r="J14" s="22"/>
    </row>
    <row r="15" spans="1:10" ht="18" customHeight="1" thickTop="1">
      <c r="A15" s="17"/>
      <c r="B15" s="58" t="s">
        <v>28</v>
      </c>
      <c r="C15" s="59" t="s">
        <v>6</v>
      </c>
      <c r="D15" s="59" t="s">
        <v>54</v>
      </c>
      <c r="E15" s="59" t="s">
        <v>55</v>
      </c>
      <c r="F15" s="60" t="s">
        <v>56</v>
      </c>
      <c r="G15" s="41" t="s">
        <v>33</v>
      </c>
      <c r="H15" s="43" t="s">
        <v>34</v>
      </c>
      <c r="I15" s="34"/>
      <c r="J15" s="35"/>
    </row>
    <row r="16" spans="1:10" ht="18" customHeight="1">
      <c r="A16" s="17"/>
      <c r="B16" s="61">
        <v>1</v>
      </c>
      <c r="C16" s="62" t="s">
        <v>29</v>
      </c>
      <c r="D16" s="63">
        <f>'Rekap 30556'!B17</f>
        <v>0</v>
      </c>
      <c r="E16" s="63">
        <f>'Rekap 30556'!C17</f>
        <v>0</v>
      </c>
      <c r="F16" s="64">
        <f>'Rekap 30556'!D17</f>
        <v>0</v>
      </c>
      <c r="G16" s="42">
        <v>6</v>
      </c>
      <c r="H16" s="44" t="s">
        <v>35</v>
      </c>
      <c r="I16" s="83"/>
      <c r="J16" s="82">
        <v>0</v>
      </c>
    </row>
    <row r="17" spans="1:10" ht="18" customHeight="1">
      <c r="A17" s="17"/>
      <c r="B17" s="42">
        <v>2</v>
      </c>
      <c r="C17" s="46" t="s">
        <v>30</v>
      </c>
      <c r="D17" s="49">
        <f>'Rekap 30556'!B21</f>
        <v>0</v>
      </c>
      <c r="E17" s="49">
        <f>'Rekap 30556'!C21</f>
        <v>0</v>
      </c>
      <c r="F17" s="51">
        <f>'Rekap 30556'!D21</f>
        <v>0</v>
      </c>
      <c r="G17" s="42">
        <v>7</v>
      </c>
      <c r="H17" s="44" t="s">
        <v>36</v>
      </c>
      <c r="I17" s="83"/>
      <c r="J17" s="82">
        <f>'SO 30556'!Z85</f>
        <v>0</v>
      </c>
    </row>
    <row r="18" spans="1:10" ht="18" customHeight="1">
      <c r="A18" s="17"/>
      <c r="B18" s="42">
        <v>3</v>
      </c>
      <c r="C18" s="46" t="s">
        <v>31</v>
      </c>
      <c r="D18" s="49"/>
      <c r="E18" s="49"/>
      <c r="F18" s="51"/>
      <c r="G18" s="42">
        <v>8</v>
      </c>
      <c r="H18" s="44" t="s">
        <v>37</v>
      </c>
      <c r="I18" s="83"/>
      <c r="J18" s="82">
        <v>0</v>
      </c>
    </row>
    <row r="19" spans="1:10" ht="18" customHeight="1">
      <c r="A19" s="17"/>
      <c r="B19" s="42">
        <v>4</v>
      </c>
      <c r="C19" s="47"/>
      <c r="D19" s="49"/>
      <c r="E19" s="49"/>
      <c r="F19" s="51"/>
      <c r="G19" s="42">
        <v>9</v>
      </c>
      <c r="H19" s="38"/>
      <c r="I19" s="83"/>
      <c r="J19" s="78"/>
    </row>
    <row r="20" spans="1:10" ht="18" customHeight="1" thickBot="1">
      <c r="A20" s="17"/>
      <c r="B20" s="42">
        <v>5</v>
      </c>
      <c r="C20" s="48" t="s">
        <v>32</v>
      </c>
      <c r="D20" s="50"/>
      <c r="E20" s="67"/>
      <c r="F20" s="66">
        <f>SUM(F16:F19)</f>
        <v>0</v>
      </c>
      <c r="G20" s="42">
        <v>10</v>
      </c>
      <c r="H20" s="44" t="s">
        <v>32</v>
      </c>
      <c r="I20" s="81"/>
      <c r="J20" s="65">
        <f>SUM(J16:J19)</f>
        <v>0</v>
      </c>
    </row>
    <row r="21" spans="1:10" ht="18" customHeight="1" thickTop="1">
      <c r="A21" s="17"/>
      <c r="B21" s="45" t="s">
        <v>44</v>
      </c>
      <c r="C21" s="43" t="s">
        <v>7</v>
      </c>
      <c r="D21" s="39"/>
      <c r="E21" s="39"/>
      <c r="F21" s="52"/>
      <c r="G21" s="45" t="s">
        <v>50</v>
      </c>
      <c r="H21" s="43" t="s">
        <v>7</v>
      </c>
      <c r="I21" s="34"/>
      <c r="J21" s="40"/>
    </row>
    <row r="22" spans="1:26" ht="18" customHeight="1">
      <c r="A22" s="17"/>
      <c r="B22" s="42">
        <v>11</v>
      </c>
      <c r="C22" s="44" t="s">
        <v>45</v>
      </c>
      <c r="D22" s="16"/>
      <c r="E22" s="56" t="s">
        <v>48</v>
      </c>
      <c r="F22" s="51">
        <f>((F16*U22*0)+(F17*V22*0)+(F18*W22*0))/100</f>
        <v>0</v>
      </c>
      <c r="G22" s="42">
        <v>16</v>
      </c>
      <c r="H22" s="44" t="s">
        <v>51</v>
      </c>
      <c r="I22" s="84" t="s">
        <v>48</v>
      </c>
      <c r="J22" s="8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7"/>
      <c r="B23" s="42">
        <v>12</v>
      </c>
      <c r="C23" s="44" t="s">
        <v>46</v>
      </c>
      <c r="D23" s="16"/>
      <c r="E23" s="56" t="s">
        <v>49</v>
      </c>
      <c r="F23" s="51">
        <f>((F16*U23*0)+(F17*V23*0)+(F18*W23*0))/100</f>
        <v>0</v>
      </c>
      <c r="G23" s="42">
        <v>17</v>
      </c>
      <c r="H23" s="44" t="s">
        <v>52</v>
      </c>
      <c r="I23" s="84" t="s">
        <v>48</v>
      </c>
      <c r="J23" s="8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7"/>
      <c r="B24" s="42">
        <v>13</v>
      </c>
      <c r="C24" s="44" t="s">
        <v>47</v>
      </c>
      <c r="D24" s="16"/>
      <c r="E24" s="56" t="s">
        <v>48</v>
      </c>
      <c r="F24" s="51">
        <f>((F16*U24*0)+(F17*V24*0)+(F18*W24*0))/100</f>
        <v>0</v>
      </c>
      <c r="G24" s="42">
        <v>18</v>
      </c>
      <c r="H24" s="44" t="s">
        <v>53</v>
      </c>
      <c r="I24" s="84" t="s">
        <v>49</v>
      </c>
      <c r="J24" s="8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7"/>
      <c r="B25" s="42">
        <v>14</v>
      </c>
      <c r="C25" s="38"/>
      <c r="D25" s="16"/>
      <c r="E25" s="57"/>
      <c r="F25" s="55"/>
      <c r="G25" s="42">
        <v>19</v>
      </c>
      <c r="H25" s="38"/>
      <c r="I25" s="83"/>
      <c r="J25" s="78"/>
    </row>
    <row r="26" spans="1:10" ht="18" customHeight="1" thickBot="1">
      <c r="A26" s="17"/>
      <c r="B26" s="42">
        <v>15</v>
      </c>
      <c r="C26" s="44"/>
      <c r="D26" s="16"/>
      <c r="E26" s="57"/>
      <c r="F26" s="65"/>
      <c r="G26" s="42">
        <v>20</v>
      </c>
      <c r="H26" s="44" t="s">
        <v>32</v>
      </c>
      <c r="I26" s="81"/>
      <c r="J26" s="65">
        <f>SUM(J22:J25)+SUM(F22:F25)</f>
        <v>0</v>
      </c>
    </row>
    <row r="27" spans="1:10" ht="18" customHeight="1" thickTop="1">
      <c r="A27" s="17"/>
      <c r="B27" s="68"/>
      <c r="C27" s="94" t="s">
        <v>59</v>
      </c>
      <c r="D27" s="89"/>
      <c r="E27" s="86"/>
      <c r="F27" s="69"/>
      <c r="G27" s="58" t="s">
        <v>38</v>
      </c>
      <c r="H27" s="71" t="s">
        <v>39</v>
      </c>
      <c r="I27" s="13"/>
      <c r="J27" s="70"/>
    </row>
    <row r="28" spans="1:10" ht="18" customHeight="1">
      <c r="A28" s="17"/>
      <c r="B28" s="20"/>
      <c r="C28" s="3"/>
      <c r="D28" s="90"/>
      <c r="E28" s="87"/>
      <c r="F28" s="17"/>
      <c r="G28" s="61">
        <v>21</v>
      </c>
      <c r="H28" s="72" t="s">
        <v>40</v>
      </c>
      <c r="I28" s="79"/>
      <c r="J28" s="76">
        <f>F20+J20+F26+J26</f>
        <v>0</v>
      </c>
    </row>
    <row r="29" spans="1:10" ht="18" customHeight="1">
      <c r="A29" s="17"/>
      <c r="B29" s="53"/>
      <c r="C29" s="10"/>
      <c r="D29" s="92"/>
      <c r="E29" s="87"/>
      <c r="F29" s="17"/>
      <c r="G29" s="42">
        <v>22</v>
      </c>
      <c r="H29" s="44" t="s">
        <v>41</v>
      </c>
      <c r="I29" s="56">
        <f>J28-SUM('SO 30556'!K9:'SO 30556'!K84)</f>
        <v>0</v>
      </c>
      <c r="J29" s="77">
        <f>ROUND(((ROUND(I29,2)*20)*1/100),2)</f>
        <v>0</v>
      </c>
    </row>
    <row r="30" spans="1:10" ht="18" customHeight="1">
      <c r="A30" s="17"/>
      <c r="B30" s="18"/>
      <c r="C30" s="15"/>
      <c r="D30" s="83"/>
      <c r="E30" s="87"/>
      <c r="F30" s="17"/>
      <c r="G30" s="42">
        <v>23</v>
      </c>
      <c r="H30" s="44" t="s">
        <v>42</v>
      </c>
      <c r="I30" s="56">
        <f>SUM('SO 30556'!K9:'SO 30556'!K84)</f>
        <v>0</v>
      </c>
      <c r="J30" s="77">
        <f>ROUND(((ROUND(I30,2)*0)/100),2)</f>
        <v>0</v>
      </c>
    </row>
    <row r="31" spans="1:10" ht="18" customHeight="1">
      <c r="A31" s="17"/>
      <c r="B31" s="19"/>
      <c r="C31" s="14"/>
      <c r="D31" s="93"/>
      <c r="E31" s="87"/>
      <c r="F31" s="17"/>
      <c r="G31" s="61">
        <v>24</v>
      </c>
      <c r="H31" s="72" t="s">
        <v>32</v>
      </c>
      <c r="I31" s="80"/>
      <c r="J31" s="85">
        <f>SUM(J28:J30)</f>
        <v>0</v>
      </c>
    </row>
    <row r="32" spans="1:10" ht="18" customHeight="1" thickBot="1">
      <c r="A32" s="17"/>
      <c r="B32" s="53"/>
      <c r="C32" s="10"/>
      <c r="D32" s="91"/>
      <c r="E32" s="88"/>
      <c r="F32" s="73"/>
      <c r="G32" s="42" t="s">
        <v>43</v>
      </c>
      <c r="H32" s="38"/>
      <c r="I32" s="81"/>
      <c r="J32" s="78"/>
    </row>
    <row r="33" spans="1:10" ht="18" customHeight="1" thickTop="1">
      <c r="A33" s="17"/>
      <c r="B33" s="68"/>
      <c r="C33" s="12"/>
      <c r="D33" s="94" t="s">
        <v>57</v>
      </c>
      <c r="E33" s="12"/>
      <c r="F33" s="12"/>
      <c r="G33" s="74">
        <v>26</v>
      </c>
      <c r="H33" s="94" t="s">
        <v>58</v>
      </c>
      <c r="I33" s="12"/>
      <c r="J33" s="75"/>
    </row>
    <row r="34" spans="1:10" ht="18" customHeight="1">
      <c r="A34" s="17"/>
      <c r="B34" s="20"/>
      <c r="C34" s="3"/>
      <c r="D34" s="3"/>
      <c r="E34" s="3"/>
      <c r="F34" s="3"/>
      <c r="G34" s="3"/>
      <c r="H34" s="3"/>
      <c r="I34" s="3"/>
      <c r="J34" s="23"/>
    </row>
    <row r="35" spans="1:10" ht="18" customHeight="1">
      <c r="A35" s="17"/>
      <c r="B35" s="20"/>
      <c r="C35" s="3"/>
      <c r="D35" s="3"/>
      <c r="E35" s="3"/>
      <c r="F35" s="3"/>
      <c r="G35" s="3"/>
      <c r="H35" s="3"/>
      <c r="I35" s="3"/>
      <c r="J35" s="23"/>
    </row>
    <row r="36" spans="1:10" ht="18" customHeight="1">
      <c r="A36" s="17"/>
      <c r="B36" s="20"/>
      <c r="C36" s="3"/>
      <c r="D36" s="3"/>
      <c r="E36" s="3"/>
      <c r="F36" s="3"/>
      <c r="G36" s="3"/>
      <c r="H36" s="3"/>
      <c r="I36" s="3"/>
      <c r="J36" s="23"/>
    </row>
    <row r="37" spans="1:10" ht="18" customHeight="1">
      <c r="A37" s="17"/>
      <c r="B37" s="20"/>
      <c r="C37" s="3"/>
      <c r="D37" s="3"/>
      <c r="E37" s="3"/>
      <c r="F37" s="3"/>
      <c r="G37" s="3"/>
      <c r="H37" s="3"/>
      <c r="I37" s="3"/>
      <c r="J37" s="23"/>
    </row>
    <row r="38" spans="1:10" ht="18" customHeight="1">
      <c r="A38" s="17"/>
      <c r="B38" s="20"/>
      <c r="C38" s="3"/>
      <c r="D38" s="3"/>
      <c r="E38" s="3"/>
      <c r="F38" s="3"/>
      <c r="G38" s="3"/>
      <c r="H38" s="3"/>
      <c r="I38" s="3"/>
      <c r="J38" s="23"/>
    </row>
    <row r="39" spans="1:10" ht="18" customHeight="1">
      <c r="A39" s="17"/>
      <c r="B39" s="20"/>
      <c r="C39" s="3"/>
      <c r="D39" s="3"/>
      <c r="E39" s="3"/>
      <c r="F39" s="3"/>
      <c r="G39" s="3"/>
      <c r="H39" s="3"/>
      <c r="I39" s="3"/>
      <c r="J39" s="23"/>
    </row>
    <row r="40" spans="1:10" ht="18" customHeight="1" thickBot="1">
      <c r="A40" s="17"/>
      <c r="B40" s="53"/>
      <c r="C40" s="10"/>
      <c r="D40" s="10"/>
      <c r="E40" s="10"/>
      <c r="F40" s="10"/>
      <c r="G40" s="10"/>
      <c r="H40" s="10"/>
      <c r="I40" s="10"/>
      <c r="J40" s="54"/>
    </row>
    <row r="41" spans="1:10" ht="13.5" thickTop="1">
      <c r="A41" s="3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23</v>
      </c>
      <c r="B1" s="3"/>
      <c r="C1" s="3"/>
      <c r="D1" s="5" t="s">
        <v>20</v>
      </c>
      <c r="E1" s="3"/>
      <c r="F1" s="3"/>
      <c r="W1">
        <v>30.126</v>
      </c>
    </row>
    <row r="2" spans="1:6" ht="12.75">
      <c r="A2" s="5" t="s">
        <v>27</v>
      </c>
      <c r="B2" s="3"/>
      <c r="C2" s="3"/>
      <c r="D2" s="5" t="s">
        <v>18</v>
      </c>
      <c r="E2" s="3"/>
      <c r="F2" s="3"/>
    </row>
    <row r="3" spans="1:6" ht="12.75">
      <c r="A3" s="5" t="s">
        <v>26</v>
      </c>
      <c r="B3" s="3"/>
      <c r="C3" s="3"/>
      <c r="D3" s="5" t="s">
        <v>63</v>
      </c>
      <c r="E3" s="3"/>
      <c r="F3" s="3"/>
    </row>
    <row r="4" spans="1:6" ht="12.75">
      <c r="A4" s="5" t="s">
        <v>1</v>
      </c>
      <c r="B4" s="3"/>
      <c r="C4" s="3"/>
      <c r="D4" s="3"/>
      <c r="E4" s="3"/>
      <c r="F4" s="3"/>
    </row>
    <row r="5" spans="1:6" ht="12.75">
      <c r="A5" s="5" t="s">
        <v>114</v>
      </c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64</v>
      </c>
      <c r="B8" s="3"/>
      <c r="C8" s="3"/>
      <c r="D8" s="3"/>
      <c r="E8" s="3"/>
      <c r="F8" s="3"/>
    </row>
    <row r="9" spans="1:6" ht="12.75">
      <c r="A9" s="95" t="s">
        <v>60</v>
      </c>
      <c r="B9" s="95" t="s">
        <v>54</v>
      </c>
      <c r="C9" s="95" t="s">
        <v>55</v>
      </c>
      <c r="D9" s="95" t="s">
        <v>32</v>
      </c>
      <c r="E9" s="95" t="s">
        <v>61</v>
      </c>
      <c r="F9" s="95" t="s">
        <v>62</v>
      </c>
    </row>
    <row r="10" spans="1:26" ht="12.75">
      <c r="A10" s="101" t="s">
        <v>65</v>
      </c>
      <c r="B10" s="102"/>
      <c r="C10" s="98"/>
      <c r="D10" s="98"/>
      <c r="E10" s="99"/>
      <c r="F10" s="9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.75">
      <c r="A11" s="103" t="s">
        <v>66</v>
      </c>
      <c r="B11" s="104">
        <f>'SO 30556'!L32</f>
        <v>0</v>
      </c>
      <c r="C11" s="104">
        <f>'SO 30556'!M32</f>
        <v>0</v>
      </c>
      <c r="D11" s="104">
        <f>'SO 30556'!I32</f>
        <v>0</v>
      </c>
      <c r="E11" s="105">
        <f>'SO 30556'!P32</f>
        <v>7</v>
      </c>
      <c r="F11" s="105">
        <f>'SO 30556'!S32</f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2.75">
      <c r="A12" s="103" t="s">
        <v>115</v>
      </c>
      <c r="B12" s="104">
        <f>'SO 30556'!L37</f>
        <v>0</v>
      </c>
      <c r="C12" s="104">
        <f>'SO 30556'!M37</f>
        <v>0</v>
      </c>
      <c r="D12" s="104">
        <f>'SO 30556'!I37</f>
        <v>0</v>
      </c>
      <c r="E12" s="105">
        <f>'SO 30556'!P37</f>
        <v>29.23</v>
      </c>
      <c r="F12" s="105">
        <f>'SO 30556'!S37</f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12.75">
      <c r="A13" s="103" t="s">
        <v>116</v>
      </c>
      <c r="B13" s="104">
        <f>'SO 30556'!L52</f>
        <v>0</v>
      </c>
      <c r="C13" s="104">
        <f>'SO 30556'!M52</f>
        <v>0</v>
      </c>
      <c r="D13" s="104">
        <f>'SO 30556'!I52</f>
        <v>0</v>
      </c>
      <c r="E13" s="105">
        <f>'SO 30556'!P52</f>
        <v>487.45</v>
      </c>
      <c r="F13" s="105">
        <f>'SO 30556'!S52</f>
        <v>0.02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ht="12.75">
      <c r="A14" s="103" t="s">
        <v>117</v>
      </c>
      <c r="B14" s="104">
        <f>'SO 30556'!L64</f>
        <v>0</v>
      </c>
      <c r="C14" s="104">
        <f>'SO 30556'!M64</f>
        <v>0</v>
      </c>
      <c r="D14" s="104">
        <f>'SO 30556'!I64</f>
        <v>0</v>
      </c>
      <c r="E14" s="105">
        <f>'SO 30556'!P64</f>
        <v>4.02</v>
      </c>
      <c r="F14" s="105">
        <f>'SO 30556'!S64</f>
        <v>0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.75">
      <c r="A15" s="103" t="s">
        <v>67</v>
      </c>
      <c r="B15" s="104">
        <f>'SO 30556'!L70</f>
        <v>0</v>
      </c>
      <c r="C15" s="104">
        <f>'SO 30556'!M70</f>
        <v>0</v>
      </c>
      <c r="D15" s="104">
        <f>'SO 30556'!I70</f>
        <v>0</v>
      </c>
      <c r="E15" s="105">
        <f>'SO 30556'!P70</f>
        <v>14.75</v>
      </c>
      <c r="F15" s="105">
        <f>'SO 30556'!S70</f>
        <v>0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2.75">
      <c r="A16" s="103" t="s">
        <v>118</v>
      </c>
      <c r="B16" s="104">
        <f>'SO 30556'!L74</f>
        <v>0</v>
      </c>
      <c r="C16" s="104">
        <f>'SO 30556'!M74</f>
        <v>0</v>
      </c>
      <c r="D16" s="104">
        <f>'SO 30556'!I74</f>
        <v>0</v>
      </c>
      <c r="E16" s="105">
        <f>'SO 30556'!P74</f>
        <v>0</v>
      </c>
      <c r="F16" s="105">
        <f>'SO 30556'!S74</f>
        <v>0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ht="12.75">
      <c r="A17" s="2" t="s">
        <v>65</v>
      </c>
      <c r="B17" s="106">
        <f>'SO 30556'!L76</f>
        <v>0</v>
      </c>
      <c r="C17" s="106">
        <f>'SO 30556'!M76</f>
        <v>0</v>
      </c>
      <c r="D17" s="106">
        <f>'SO 30556'!I76</f>
        <v>0</v>
      </c>
      <c r="E17" s="107">
        <f>'SO 30556'!P76</f>
        <v>542.45</v>
      </c>
      <c r="F17" s="107">
        <f>'SO 30556'!S76</f>
        <v>0.02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6" ht="12.75">
      <c r="A18" s="1"/>
      <c r="B18" s="97"/>
      <c r="C18" s="97"/>
      <c r="D18" s="97"/>
      <c r="E18" s="96"/>
      <c r="F18" s="96"/>
    </row>
    <row r="19" spans="1:26" ht="12.75">
      <c r="A19" s="2" t="s">
        <v>119</v>
      </c>
      <c r="B19" s="106"/>
      <c r="C19" s="104"/>
      <c r="D19" s="104"/>
      <c r="E19" s="105"/>
      <c r="F19" s="105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ht="12.75">
      <c r="A20" s="103" t="s">
        <v>120</v>
      </c>
      <c r="B20" s="104">
        <f>'SO 30556'!L82</f>
        <v>0</v>
      </c>
      <c r="C20" s="104">
        <f>'SO 30556'!M82</f>
        <v>0</v>
      </c>
      <c r="D20" s="104">
        <f>'SO 30556'!I82</f>
        <v>0</v>
      </c>
      <c r="E20" s="105">
        <f>'SO 30556'!P82</f>
        <v>0.01</v>
      </c>
      <c r="F20" s="105">
        <f>'SO 30556'!S82</f>
        <v>0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t="12.75">
      <c r="A21" s="2" t="s">
        <v>119</v>
      </c>
      <c r="B21" s="106">
        <f>'SO 30556'!L84</f>
        <v>0</v>
      </c>
      <c r="C21" s="106">
        <f>'SO 30556'!M84</f>
        <v>0</v>
      </c>
      <c r="D21" s="106">
        <f>'SO 30556'!I84</f>
        <v>0</v>
      </c>
      <c r="E21" s="107">
        <f>'SO 30556'!P84</f>
        <v>0.01</v>
      </c>
      <c r="F21" s="107">
        <f>'SO 30556'!S84</f>
        <v>0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6" ht="12.75">
      <c r="A22" s="1"/>
      <c r="B22" s="97"/>
      <c r="C22" s="97"/>
      <c r="D22" s="97"/>
      <c r="E22" s="96"/>
      <c r="F22" s="96"/>
    </row>
    <row r="23" spans="1:26" ht="12.75">
      <c r="A23" s="2" t="s">
        <v>68</v>
      </c>
      <c r="B23" s="106">
        <f>'SO 30556'!L85</f>
        <v>0</v>
      </c>
      <c r="C23" s="106">
        <f>'SO 30556'!M85</f>
        <v>0</v>
      </c>
      <c r="D23" s="106">
        <f>'SO 30556'!I85</f>
        <v>0</v>
      </c>
      <c r="E23" s="107">
        <f>'SO 30556'!P85</f>
        <v>542.46</v>
      </c>
      <c r="F23" s="107">
        <f>'SO 30556'!S85</f>
        <v>0.02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6" ht="12.75">
      <c r="A24" s="1"/>
      <c r="B24" s="97"/>
      <c r="C24" s="97"/>
      <c r="D24" s="97"/>
      <c r="E24" s="96"/>
      <c r="F24" s="96"/>
    </row>
    <row r="25" spans="1:6" ht="12.75">
      <c r="A25" s="1"/>
      <c r="B25" s="97"/>
      <c r="C25" s="97"/>
      <c r="D25" s="97"/>
      <c r="E25" s="96"/>
      <c r="F25" s="96"/>
    </row>
    <row r="26" spans="1:6" ht="12.75">
      <c r="A26" s="1"/>
      <c r="B26" s="97"/>
      <c r="C26" s="97"/>
      <c r="D26" s="97"/>
      <c r="E26" s="96"/>
      <c r="F26" s="96"/>
    </row>
    <row r="27" spans="1:6" ht="12.75">
      <c r="A27" s="1"/>
      <c r="B27" s="97"/>
      <c r="C27" s="97"/>
      <c r="D27" s="97"/>
      <c r="E27" s="96"/>
      <c r="F27" s="96"/>
    </row>
    <row r="28" spans="1:6" ht="12.75">
      <c r="A28" s="1"/>
      <c r="B28" s="97"/>
      <c r="C28" s="97"/>
      <c r="D28" s="97"/>
      <c r="E28" s="96"/>
      <c r="F28" s="96"/>
    </row>
    <row r="29" spans="1:6" ht="12.75">
      <c r="A29" s="1"/>
      <c r="B29" s="97"/>
      <c r="C29" s="97"/>
      <c r="D29" s="97"/>
      <c r="E29" s="96"/>
      <c r="F29" s="96"/>
    </row>
    <row r="30" spans="1:6" ht="12.75">
      <c r="A30" s="1"/>
      <c r="B30" s="97"/>
      <c r="C30" s="97"/>
      <c r="D30" s="97"/>
      <c r="E30" s="96"/>
      <c r="F30" s="96"/>
    </row>
    <row r="31" spans="1:6" ht="12.75">
      <c r="A31" s="1"/>
      <c r="B31" s="97"/>
      <c r="C31" s="97"/>
      <c r="D31" s="97"/>
      <c r="E31" s="96"/>
      <c r="F31" s="96"/>
    </row>
    <row r="32" spans="1:6" ht="12.75">
      <c r="A32" s="1"/>
      <c r="B32" s="97"/>
      <c r="C32" s="97"/>
      <c r="D32" s="97"/>
      <c r="E32" s="96"/>
      <c r="F32" s="96"/>
    </row>
    <row r="33" spans="1:6" ht="12.75">
      <c r="A33" s="1"/>
      <c r="B33" s="97"/>
      <c r="C33" s="97"/>
      <c r="D33" s="97"/>
      <c r="E33" s="96"/>
      <c r="F33" s="96"/>
    </row>
    <row r="34" spans="1:6" ht="12.75">
      <c r="A34" s="1"/>
      <c r="B34" s="97"/>
      <c r="C34" s="97"/>
      <c r="D34" s="97"/>
      <c r="E34" s="96"/>
      <c r="F34" s="96"/>
    </row>
    <row r="35" spans="1:6" ht="12.75">
      <c r="A35" s="1"/>
      <c r="B35" s="97"/>
      <c r="C35" s="97"/>
      <c r="D35" s="97"/>
      <c r="E35" s="96"/>
      <c r="F35" s="96"/>
    </row>
    <row r="36" spans="1:6" ht="12.75">
      <c r="A36" s="1"/>
      <c r="B36" s="97"/>
      <c r="C36" s="97"/>
      <c r="D36" s="97"/>
      <c r="E36" s="96"/>
      <c r="F36" s="96"/>
    </row>
    <row r="37" spans="1:6" ht="12.75">
      <c r="A37" s="1"/>
      <c r="B37" s="97"/>
      <c r="C37" s="97"/>
      <c r="D37" s="97"/>
      <c r="E37" s="96"/>
      <c r="F37" s="96"/>
    </row>
    <row r="38" spans="1:6" ht="12.75">
      <c r="A38" s="1"/>
      <c r="B38" s="97"/>
      <c r="C38" s="97"/>
      <c r="D38" s="97"/>
      <c r="E38" s="96"/>
      <c r="F38" s="96"/>
    </row>
    <row r="39" spans="1:6" ht="12.75">
      <c r="A39" s="1"/>
      <c r="B39" s="97"/>
      <c r="C39" s="97"/>
      <c r="D39" s="97"/>
      <c r="E39" s="96"/>
      <c r="F39" s="96"/>
    </row>
    <row r="40" spans="1:6" ht="12.75">
      <c r="A40" s="1"/>
      <c r="B40" s="97"/>
      <c r="C40" s="97"/>
      <c r="D40" s="97"/>
      <c r="E40" s="96"/>
      <c r="F40" s="96"/>
    </row>
    <row r="41" spans="1:6" ht="12.75">
      <c r="A41" s="1"/>
      <c r="B41" s="97"/>
      <c r="C41" s="97"/>
      <c r="D41" s="97"/>
      <c r="E41" s="96"/>
      <c r="F41" s="96"/>
    </row>
    <row r="42" spans="1:6" ht="12.75">
      <c r="A42" s="1"/>
      <c r="B42" s="97"/>
      <c r="C42" s="97"/>
      <c r="D42" s="97"/>
      <c r="E42" s="96"/>
      <c r="F42" s="96"/>
    </row>
    <row r="43" spans="1:6" ht="12.75">
      <c r="A43" s="1"/>
      <c r="B43" s="97"/>
      <c r="C43" s="97"/>
      <c r="D43" s="97"/>
      <c r="E43" s="96"/>
      <c r="F43" s="96"/>
    </row>
    <row r="44" spans="1:6" ht="12.75">
      <c r="A44" s="1"/>
      <c r="B44" s="97"/>
      <c r="C44" s="97"/>
      <c r="D44" s="97"/>
      <c r="E44" s="96"/>
      <c r="F44" s="96"/>
    </row>
    <row r="45" spans="1:6" ht="12.75">
      <c r="A45" s="1"/>
      <c r="B45" s="97"/>
      <c r="C45" s="97"/>
      <c r="D45" s="97"/>
      <c r="E45" s="96"/>
      <c r="F45" s="96"/>
    </row>
    <row r="46" spans="1:6" ht="12.75">
      <c r="A46" s="1"/>
      <c r="B46" s="97"/>
      <c r="C46" s="97"/>
      <c r="D46" s="97"/>
      <c r="E46" s="96"/>
      <c r="F46" s="96"/>
    </row>
    <row r="47" spans="1:6" ht="12.75">
      <c r="A47" s="1"/>
      <c r="B47" s="97"/>
      <c r="C47" s="97"/>
      <c r="D47" s="97"/>
      <c r="E47" s="96"/>
      <c r="F47" s="96"/>
    </row>
    <row r="48" spans="1:6" ht="12.75">
      <c r="A48" s="1"/>
      <c r="B48" s="97"/>
      <c r="C48" s="97"/>
      <c r="D48" s="97"/>
      <c r="E48" s="96"/>
      <c r="F48" s="96"/>
    </row>
    <row r="49" spans="1:6" ht="12.75">
      <c r="A49" s="1"/>
      <c r="B49" s="97"/>
      <c r="C49" s="97"/>
      <c r="D49" s="97"/>
      <c r="E49" s="96"/>
      <c r="F49" s="96"/>
    </row>
    <row r="50" spans="1:6" ht="12.75">
      <c r="A50" s="1"/>
      <c r="B50" s="97"/>
      <c r="C50" s="97"/>
      <c r="D50" s="97"/>
      <c r="E50" s="96"/>
      <c r="F50" s="96"/>
    </row>
    <row r="51" spans="1:6" ht="12.75">
      <c r="A51" s="1"/>
      <c r="B51" s="97"/>
      <c r="C51" s="97"/>
      <c r="D51" s="97"/>
      <c r="E51" s="96"/>
      <c r="F51" s="96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A9" sqref="A9:IV9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4.00390625" style="0" customWidth="1"/>
    <col min="6" max="6" width="9.7109375" style="0" customWidth="1"/>
    <col min="7" max="7" width="10.7109375" style="0" customWidth="1"/>
    <col min="8" max="8" width="6.8515625" style="0" customWidth="1"/>
    <col min="9" max="9" width="10.7109375" style="0" customWidth="1"/>
    <col min="10" max="15" width="0" style="0" hidden="1" customWidth="1"/>
    <col min="16" max="16" width="8.4218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2.75">
      <c r="A1" s="5" t="s">
        <v>23</v>
      </c>
      <c r="B1" s="3"/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27</v>
      </c>
      <c r="B2" s="3"/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26</v>
      </c>
      <c r="B3" s="3"/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11" t="s">
        <v>64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S7" s="10"/>
    </row>
    <row r="8" spans="1:26" ht="14.25">
      <c r="A8" s="111" t="s">
        <v>69</v>
      </c>
      <c r="B8" s="111" t="s">
        <v>70</v>
      </c>
      <c r="C8" s="111" t="s">
        <v>71</v>
      </c>
      <c r="D8" s="111" t="s">
        <v>72</v>
      </c>
      <c r="E8" s="111" t="s">
        <v>73</v>
      </c>
      <c r="F8" s="111" t="s">
        <v>74</v>
      </c>
      <c r="G8" s="111" t="s">
        <v>54</v>
      </c>
      <c r="H8" s="111" t="s">
        <v>55</v>
      </c>
      <c r="I8" s="111" t="s">
        <v>75</v>
      </c>
      <c r="J8" s="111"/>
      <c r="K8" s="111"/>
      <c r="L8" s="111"/>
      <c r="M8" s="111"/>
      <c r="N8" s="111"/>
      <c r="O8" s="111"/>
      <c r="P8" s="111" t="s">
        <v>76</v>
      </c>
      <c r="Q8" s="108"/>
      <c r="R8" s="108"/>
      <c r="S8" s="111" t="s">
        <v>77</v>
      </c>
      <c r="T8" s="109"/>
      <c r="U8" s="109"/>
      <c r="V8" s="109"/>
      <c r="W8" s="109"/>
      <c r="X8" s="109"/>
      <c r="Y8" s="109"/>
      <c r="Z8" s="109"/>
    </row>
    <row r="9" spans="1:26" ht="12.75">
      <c r="A9" s="112"/>
      <c r="B9" s="112"/>
      <c r="C9" s="113"/>
      <c r="D9" s="116" t="s">
        <v>65</v>
      </c>
      <c r="E9" s="112"/>
      <c r="F9" s="114"/>
      <c r="G9" s="115"/>
      <c r="H9" s="115"/>
      <c r="I9" s="115"/>
      <c r="J9" s="112"/>
      <c r="K9" s="112"/>
      <c r="L9" s="112"/>
      <c r="M9" s="112"/>
      <c r="N9" s="112"/>
      <c r="O9" s="112"/>
      <c r="P9" s="112"/>
      <c r="Q9" s="100"/>
      <c r="R9" s="100"/>
      <c r="S9" s="112"/>
      <c r="T9" s="100"/>
      <c r="U9" s="100"/>
      <c r="V9" s="100"/>
      <c r="W9" s="100"/>
      <c r="X9" s="100"/>
      <c r="Y9" s="100"/>
      <c r="Z9" s="100"/>
    </row>
    <row r="10" spans="1:26" ht="12.75">
      <c r="A10" s="103"/>
      <c r="B10" s="103"/>
      <c r="C10" s="103"/>
      <c r="D10" s="103" t="s">
        <v>66</v>
      </c>
      <c r="E10" s="103"/>
      <c r="F10" s="117"/>
      <c r="G10" s="104"/>
      <c r="H10" s="104"/>
      <c r="I10" s="104"/>
      <c r="J10" s="103"/>
      <c r="K10" s="103"/>
      <c r="L10" s="103"/>
      <c r="M10" s="103"/>
      <c r="N10" s="103"/>
      <c r="O10" s="103"/>
      <c r="P10" s="103"/>
      <c r="Q10" s="100"/>
      <c r="R10" s="100"/>
      <c r="S10" s="103"/>
      <c r="T10" s="100"/>
      <c r="U10" s="100"/>
      <c r="V10" s="100"/>
      <c r="W10" s="100"/>
      <c r="X10" s="100"/>
      <c r="Y10" s="100"/>
      <c r="Z10" s="100"/>
    </row>
    <row r="11" spans="1:26" ht="24.75" customHeight="1">
      <c r="A11" s="121">
        <v>1</v>
      </c>
      <c r="B11" s="118" t="s">
        <v>78</v>
      </c>
      <c r="C11" s="122" t="s">
        <v>121</v>
      </c>
      <c r="D11" s="118" t="s">
        <v>122</v>
      </c>
      <c r="E11" s="118" t="s">
        <v>123</v>
      </c>
      <c r="F11" s="119">
        <v>1</v>
      </c>
      <c r="G11" s="120">
        <v>0</v>
      </c>
      <c r="H11" s="120"/>
      <c r="I11" s="120">
        <f aca="true" t="shared" si="0" ref="I11:I31">ROUND(F11*(G11+H11),2)</f>
        <v>0</v>
      </c>
      <c r="J11" s="118">
        <f aca="true" t="shared" si="1" ref="J11:J31">ROUND(F11*(N11),2)</f>
        <v>0</v>
      </c>
      <c r="K11" s="1">
        <f aca="true" t="shared" si="2" ref="K11:K31">ROUND(F11*(O11),2)</f>
        <v>0</v>
      </c>
      <c r="L11" s="1">
        <f aca="true" t="shared" si="3" ref="L11:L31">ROUND(F11*(G11),2)</f>
        <v>0</v>
      </c>
      <c r="M11" s="1">
        <f aca="true" t="shared" si="4" ref="M11:M31">ROUND(F11*(H11),2)</f>
        <v>0</v>
      </c>
      <c r="N11" s="1">
        <v>0</v>
      </c>
      <c r="O11" s="1"/>
      <c r="P11" s="117"/>
      <c r="Q11" s="123"/>
      <c r="R11" s="123"/>
      <c r="S11" s="117"/>
      <c r="Z11">
        <v>0</v>
      </c>
    </row>
    <row r="12" spans="1:26" ht="24.75" customHeight="1">
      <c r="A12" s="121">
        <v>2</v>
      </c>
      <c r="B12" s="118" t="s">
        <v>78</v>
      </c>
      <c r="C12" s="122" t="s">
        <v>124</v>
      </c>
      <c r="D12" s="118" t="s">
        <v>125</v>
      </c>
      <c r="E12" s="118" t="s">
        <v>123</v>
      </c>
      <c r="F12" s="119">
        <v>2</v>
      </c>
      <c r="G12" s="120">
        <v>0</v>
      </c>
      <c r="H12" s="120"/>
      <c r="I12" s="120">
        <f t="shared" si="0"/>
        <v>0</v>
      </c>
      <c r="J12" s="118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17"/>
      <c r="Q12" s="123"/>
      <c r="R12" s="123"/>
      <c r="S12" s="117"/>
      <c r="Z12">
        <v>0</v>
      </c>
    </row>
    <row r="13" spans="1:26" ht="24.75" customHeight="1">
      <c r="A13" s="121">
        <v>3</v>
      </c>
      <c r="B13" s="118" t="s">
        <v>78</v>
      </c>
      <c r="C13" s="122" t="s">
        <v>126</v>
      </c>
      <c r="D13" s="118" t="s">
        <v>127</v>
      </c>
      <c r="E13" s="118" t="s">
        <v>123</v>
      </c>
      <c r="F13" s="119">
        <v>1</v>
      </c>
      <c r="G13" s="120">
        <v>0</v>
      </c>
      <c r="H13" s="120"/>
      <c r="I13" s="120">
        <f t="shared" si="0"/>
        <v>0</v>
      </c>
      <c r="J13" s="118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17"/>
      <c r="Q13" s="123"/>
      <c r="R13" s="123"/>
      <c r="S13" s="117"/>
      <c r="Z13">
        <v>0</v>
      </c>
    </row>
    <row r="14" spans="1:26" ht="24.75" customHeight="1">
      <c r="A14" s="121">
        <v>4</v>
      </c>
      <c r="B14" s="118" t="s">
        <v>78</v>
      </c>
      <c r="C14" s="122" t="s">
        <v>128</v>
      </c>
      <c r="D14" s="118" t="s">
        <v>129</v>
      </c>
      <c r="E14" s="118" t="s">
        <v>130</v>
      </c>
      <c r="F14" s="119">
        <v>0.81</v>
      </c>
      <c r="G14" s="120">
        <v>0</v>
      </c>
      <c r="H14" s="120"/>
      <c r="I14" s="120">
        <f t="shared" si="0"/>
        <v>0</v>
      </c>
      <c r="J14" s="118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17"/>
      <c r="Q14" s="123"/>
      <c r="R14" s="123"/>
      <c r="S14" s="117"/>
      <c r="Z14">
        <v>0</v>
      </c>
    </row>
    <row r="15" spans="1:26" ht="24.75" customHeight="1">
      <c r="A15" s="121">
        <v>5</v>
      </c>
      <c r="B15" s="118" t="s">
        <v>78</v>
      </c>
      <c r="C15" s="122" t="s">
        <v>131</v>
      </c>
      <c r="D15" s="118" t="s">
        <v>132</v>
      </c>
      <c r="E15" s="118" t="s">
        <v>130</v>
      </c>
      <c r="F15" s="119">
        <v>12</v>
      </c>
      <c r="G15" s="120">
        <v>0</v>
      </c>
      <c r="H15" s="120"/>
      <c r="I15" s="120">
        <f t="shared" si="0"/>
        <v>0</v>
      </c>
      <c r="J15" s="118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17"/>
      <c r="Q15" s="123"/>
      <c r="R15" s="123"/>
      <c r="S15" s="117"/>
      <c r="Z15">
        <v>0</v>
      </c>
    </row>
    <row r="16" spans="1:26" ht="24.75" customHeight="1">
      <c r="A16" s="121">
        <v>6</v>
      </c>
      <c r="B16" s="118" t="s">
        <v>78</v>
      </c>
      <c r="C16" s="122" t="s">
        <v>133</v>
      </c>
      <c r="D16" s="118" t="s">
        <v>134</v>
      </c>
      <c r="E16" s="118" t="s">
        <v>85</v>
      </c>
      <c r="F16" s="119">
        <v>24</v>
      </c>
      <c r="G16" s="120">
        <v>0</v>
      </c>
      <c r="H16" s="120"/>
      <c r="I16" s="120">
        <f t="shared" si="0"/>
        <v>0</v>
      </c>
      <c r="J16" s="118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17">
        <f>ROUND(F16*(R16),3)</f>
        <v>0.017</v>
      </c>
      <c r="Q16" s="123"/>
      <c r="R16" s="123">
        <v>0.0007</v>
      </c>
      <c r="S16" s="117"/>
      <c r="Z16">
        <v>0</v>
      </c>
    </row>
    <row r="17" spans="1:26" ht="24.75" customHeight="1">
      <c r="A17" s="121">
        <v>7</v>
      </c>
      <c r="B17" s="118" t="s">
        <v>78</v>
      </c>
      <c r="C17" s="122" t="s">
        <v>135</v>
      </c>
      <c r="D17" s="118" t="s">
        <v>136</v>
      </c>
      <c r="E17" s="118" t="s">
        <v>85</v>
      </c>
      <c r="F17" s="119">
        <v>24</v>
      </c>
      <c r="G17" s="120">
        <v>0</v>
      </c>
      <c r="H17" s="120"/>
      <c r="I17" s="120">
        <f t="shared" si="0"/>
        <v>0</v>
      </c>
      <c r="J17" s="118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17"/>
      <c r="Q17" s="123"/>
      <c r="R17" s="123"/>
      <c r="S17" s="117"/>
      <c r="Z17">
        <v>0</v>
      </c>
    </row>
    <row r="18" spans="1:26" ht="24.75" customHeight="1">
      <c r="A18" s="121">
        <v>8</v>
      </c>
      <c r="B18" s="118" t="s">
        <v>78</v>
      </c>
      <c r="C18" s="122" t="s">
        <v>137</v>
      </c>
      <c r="D18" s="118" t="s">
        <v>138</v>
      </c>
      <c r="E18" s="118" t="s">
        <v>130</v>
      </c>
      <c r="F18" s="119">
        <v>12</v>
      </c>
      <c r="G18" s="120">
        <v>0</v>
      </c>
      <c r="H18" s="120"/>
      <c r="I18" s="120">
        <f t="shared" si="0"/>
        <v>0</v>
      </c>
      <c r="J18" s="118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17">
        <f>ROUND(F18*(R18),3)</f>
        <v>0.006</v>
      </c>
      <c r="Q18" s="123"/>
      <c r="R18" s="123">
        <v>0.00046</v>
      </c>
      <c r="S18" s="117"/>
      <c r="Z18">
        <v>0</v>
      </c>
    </row>
    <row r="19" spans="1:26" ht="24.75" customHeight="1">
      <c r="A19" s="121">
        <v>9</v>
      </c>
      <c r="B19" s="118" t="s">
        <v>78</v>
      </c>
      <c r="C19" s="122" t="s">
        <v>139</v>
      </c>
      <c r="D19" s="118" t="s">
        <v>140</v>
      </c>
      <c r="E19" s="118" t="s">
        <v>130</v>
      </c>
      <c r="F19" s="119">
        <v>12</v>
      </c>
      <c r="G19" s="120">
        <v>0</v>
      </c>
      <c r="H19" s="120"/>
      <c r="I19" s="120">
        <f t="shared" si="0"/>
        <v>0</v>
      </c>
      <c r="J19" s="118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17"/>
      <c r="Q19" s="123"/>
      <c r="R19" s="123"/>
      <c r="S19" s="117"/>
      <c r="Z19">
        <v>0</v>
      </c>
    </row>
    <row r="20" spans="1:26" ht="24.75" customHeight="1">
      <c r="A20" s="121">
        <v>10</v>
      </c>
      <c r="B20" s="118" t="s">
        <v>78</v>
      </c>
      <c r="C20" s="122" t="s">
        <v>141</v>
      </c>
      <c r="D20" s="118" t="s">
        <v>142</v>
      </c>
      <c r="E20" s="118" t="s">
        <v>81</v>
      </c>
      <c r="F20" s="119">
        <v>12</v>
      </c>
      <c r="G20" s="120">
        <v>0</v>
      </c>
      <c r="H20" s="120"/>
      <c r="I20" s="120">
        <f t="shared" si="0"/>
        <v>0</v>
      </c>
      <c r="J20" s="118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17"/>
      <c r="Q20" s="123"/>
      <c r="R20" s="123"/>
      <c r="S20" s="117"/>
      <c r="Z20">
        <v>0</v>
      </c>
    </row>
    <row r="21" spans="1:26" ht="24.75" customHeight="1">
      <c r="A21" s="121">
        <v>11</v>
      </c>
      <c r="B21" s="118" t="s">
        <v>78</v>
      </c>
      <c r="C21" s="122" t="s">
        <v>143</v>
      </c>
      <c r="D21" s="118" t="s">
        <v>144</v>
      </c>
      <c r="E21" s="118" t="s">
        <v>130</v>
      </c>
      <c r="F21" s="119">
        <v>51.5</v>
      </c>
      <c r="G21" s="120">
        <v>0</v>
      </c>
      <c r="H21" s="120"/>
      <c r="I21" s="120">
        <f t="shared" si="0"/>
        <v>0</v>
      </c>
      <c r="J21" s="118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17"/>
      <c r="Q21" s="123"/>
      <c r="R21" s="123"/>
      <c r="S21" s="117"/>
      <c r="Z21">
        <v>0</v>
      </c>
    </row>
    <row r="22" spans="1:26" ht="24.75" customHeight="1">
      <c r="A22" s="121">
        <v>12</v>
      </c>
      <c r="B22" s="118" t="s">
        <v>78</v>
      </c>
      <c r="C22" s="122" t="s">
        <v>145</v>
      </c>
      <c r="D22" s="118" t="s">
        <v>146</v>
      </c>
      <c r="E22" s="118" t="s">
        <v>130</v>
      </c>
      <c r="F22" s="119">
        <v>6.026</v>
      </c>
      <c r="G22" s="120">
        <v>0</v>
      </c>
      <c r="H22" s="120"/>
      <c r="I22" s="120">
        <f t="shared" si="0"/>
        <v>0</v>
      </c>
      <c r="J22" s="118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17"/>
      <c r="Q22" s="123"/>
      <c r="R22" s="123"/>
      <c r="S22" s="117"/>
      <c r="Z22">
        <v>0</v>
      </c>
    </row>
    <row r="23" spans="1:26" ht="24.75" customHeight="1">
      <c r="A23" s="121">
        <v>13</v>
      </c>
      <c r="B23" s="118" t="s">
        <v>78</v>
      </c>
      <c r="C23" s="122" t="s">
        <v>147</v>
      </c>
      <c r="D23" s="118" t="s">
        <v>148</v>
      </c>
      <c r="E23" s="118" t="s">
        <v>130</v>
      </c>
      <c r="F23" s="119">
        <v>0.81</v>
      </c>
      <c r="G23" s="120">
        <v>0</v>
      </c>
      <c r="H23" s="120"/>
      <c r="I23" s="120">
        <f t="shared" si="0"/>
        <v>0</v>
      </c>
      <c r="J23" s="118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17"/>
      <c r="Q23" s="123"/>
      <c r="R23" s="123"/>
      <c r="S23" s="117"/>
      <c r="Z23">
        <v>0</v>
      </c>
    </row>
    <row r="24" spans="1:26" ht="24.75" customHeight="1">
      <c r="A24" s="121">
        <v>14</v>
      </c>
      <c r="B24" s="118" t="s">
        <v>78</v>
      </c>
      <c r="C24" s="122" t="s">
        <v>149</v>
      </c>
      <c r="D24" s="118" t="s">
        <v>150</v>
      </c>
      <c r="E24" s="118" t="s">
        <v>130</v>
      </c>
      <c r="F24" s="119">
        <v>6.22625</v>
      </c>
      <c r="G24" s="120">
        <v>0</v>
      </c>
      <c r="H24" s="120"/>
      <c r="I24" s="120">
        <f t="shared" si="0"/>
        <v>0</v>
      </c>
      <c r="J24" s="118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17"/>
      <c r="Q24" s="123"/>
      <c r="R24" s="123"/>
      <c r="S24" s="117"/>
      <c r="Z24">
        <v>0</v>
      </c>
    </row>
    <row r="25" spans="1:26" ht="24.75" customHeight="1">
      <c r="A25" s="121">
        <v>15</v>
      </c>
      <c r="B25" s="118" t="s">
        <v>78</v>
      </c>
      <c r="C25" s="122" t="s">
        <v>149</v>
      </c>
      <c r="D25" s="118" t="s">
        <v>151</v>
      </c>
      <c r="E25" s="118" t="s">
        <v>130</v>
      </c>
      <c r="F25" s="119">
        <v>4.1795</v>
      </c>
      <c r="G25" s="120">
        <v>0</v>
      </c>
      <c r="H25" s="120"/>
      <c r="I25" s="120">
        <f t="shared" si="0"/>
        <v>0</v>
      </c>
      <c r="J25" s="118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17"/>
      <c r="Q25" s="123"/>
      <c r="R25" s="123"/>
      <c r="S25" s="117"/>
      <c r="Z25">
        <v>0</v>
      </c>
    </row>
    <row r="26" spans="1:26" ht="24.75" customHeight="1">
      <c r="A26" s="121">
        <v>16</v>
      </c>
      <c r="B26" s="118" t="s">
        <v>78</v>
      </c>
      <c r="C26" s="122" t="s">
        <v>152</v>
      </c>
      <c r="D26" s="118" t="s">
        <v>153</v>
      </c>
      <c r="E26" s="118" t="s">
        <v>85</v>
      </c>
      <c r="F26" s="119">
        <v>185</v>
      </c>
      <c r="G26" s="120">
        <v>0</v>
      </c>
      <c r="H26" s="120"/>
      <c r="I26" s="120">
        <f t="shared" si="0"/>
        <v>0</v>
      </c>
      <c r="J26" s="118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17"/>
      <c r="Q26" s="123"/>
      <c r="R26" s="123"/>
      <c r="S26" s="117"/>
      <c r="Z26">
        <v>0</v>
      </c>
    </row>
    <row r="27" spans="1:26" ht="24.75" customHeight="1">
      <c r="A27" s="121">
        <v>17</v>
      </c>
      <c r="B27" s="118" t="s">
        <v>78</v>
      </c>
      <c r="C27" s="122" t="s">
        <v>154</v>
      </c>
      <c r="D27" s="118" t="s">
        <v>155</v>
      </c>
      <c r="E27" s="118" t="s">
        <v>85</v>
      </c>
      <c r="F27" s="119">
        <v>515</v>
      </c>
      <c r="G27" s="120">
        <v>0</v>
      </c>
      <c r="H27" s="120"/>
      <c r="I27" s="120">
        <f t="shared" si="0"/>
        <v>0</v>
      </c>
      <c r="J27" s="118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17"/>
      <c r="Q27" s="123"/>
      <c r="R27" s="123"/>
      <c r="S27" s="117"/>
      <c r="Z27">
        <v>0</v>
      </c>
    </row>
    <row r="28" spans="1:26" ht="24.75" customHeight="1">
      <c r="A28" s="121">
        <v>18</v>
      </c>
      <c r="B28" s="118" t="s">
        <v>156</v>
      </c>
      <c r="C28" s="122" t="s">
        <v>157</v>
      </c>
      <c r="D28" s="118" t="s">
        <v>158</v>
      </c>
      <c r="E28" s="118" t="s">
        <v>85</v>
      </c>
      <c r="F28" s="119">
        <v>515</v>
      </c>
      <c r="G28" s="120">
        <v>0</v>
      </c>
      <c r="H28" s="120"/>
      <c r="I28" s="120">
        <f t="shared" si="0"/>
        <v>0</v>
      </c>
      <c r="J28" s="118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0</v>
      </c>
      <c r="O28" s="1"/>
      <c r="P28" s="117"/>
      <c r="Q28" s="123"/>
      <c r="R28" s="123"/>
      <c r="S28" s="117"/>
      <c r="Z28">
        <v>0</v>
      </c>
    </row>
    <row r="29" spans="1:26" ht="24.75" customHeight="1">
      <c r="A29" s="121">
        <v>19</v>
      </c>
      <c r="B29" s="118" t="s">
        <v>159</v>
      </c>
      <c r="C29" s="122" t="s">
        <v>160</v>
      </c>
      <c r="D29" s="118" t="s">
        <v>161</v>
      </c>
      <c r="E29" s="118" t="s">
        <v>123</v>
      </c>
      <c r="F29" s="119">
        <v>1</v>
      </c>
      <c r="G29" s="120">
        <v>0</v>
      </c>
      <c r="H29" s="120"/>
      <c r="I29" s="120">
        <f t="shared" si="0"/>
        <v>0</v>
      </c>
      <c r="J29" s="118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0</v>
      </c>
      <c r="O29" s="1"/>
      <c r="P29" s="117"/>
      <c r="Q29" s="123"/>
      <c r="R29" s="123"/>
      <c r="S29" s="117"/>
      <c r="Z29">
        <v>0</v>
      </c>
    </row>
    <row r="30" spans="1:26" ht="24.75" customHeight="1">
      <c r="A30" s="121">
        <v>20</v>
      </c>
      <c r="B30" s="118" t="s">
        <v>162</v>
      </c>
      <c r="C30" s="122" t="s">
        <v>163</v>
      </c>
      <c r="D30" s="118" t="s">
        <v>164</v>
      </c>
      <c r="E30" s="118" t="s">
        <v>165</v>
      </c>
      <c r="F30" s="119">
        <v>1.7767499999999998</v>
      </c>
      <c r="G30" s="120"/>
      <c r="H30" s="120">
        <v>0</v>
      </c>
      <c r="I30" s="120">
        <f t="shared" si="0"/>
        <v>0</v>
      </c>
      <c r="J30" s="118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v>0</v>
      </c>
      <c r="O30" s="1"/>
      <c r="P30" s="117">
        <f>ROUND(F30*(R30),3)</f>
        <v>0.002</v>
      </c>
      <c r="Q30" s="123"/>
      <c r="R30" s="123">
        <v>0.001</v>
      </c>
      <c r="S30" s="117"/>
      <c r="Z30">
        <v>0</v>
      </c>
    </row>
    <row r="31" spans="1:26" ht="24.75" customHeight="1">
      <c r="A31" s="121">
        <v>21</v>
      </c>
      <c r="B31" s="118" t="s">
        <v>166</v>
      </c>
      <c r="C31" s="122" t="s">
        <v>167</v>
      </c>
      <c r="D31" s="118" t="s">
        <v>168</v>
      </c>
      <c r="E31" s="118" t="s">
        <v>81</v>
      </c>
      <c r="F31" s="119">
        <v>4.179</v>
      </c>
      <c r="G31" s="120"/>
      <c r="H31" s="120">
        <v>0</v>
      </c>
      <c r="I31" s="120">
        <f t="shared" si="0"/>
        <v>0</v>
      </c>
      <c r="J31" s="118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v>0</v>
      </c>
      <c r="O31" s="1"/>
      <c r="P31" s="117">
        <f>ROUND(F31*(R31),3)</f>
        <v>6.979</v>
      </c>
      <c r="Q31" s="123"/>
      <c r="R31" s="123">
        <v>1.67</v>
      </c>
      <c r="S31" s="117"/>
      <c r="Z31">
        <v>0</v>
      </c>
    </row>
    <row r="32" spans="1:26" ht="12.75">
      <c r="A32" s="103"/>
      <c r="B32" s="103"/>
      <c r="C32" s="103"/>
      <c r="D32" s="103" t="s">
        <v>66</v>
      </c>
      <c r="E32" s="103"/>
      <c r="F32" s="117"/>
      <c r="G32" s="106">
        <f>ROUND((SUM(L10:L31))/1,2)</f>
        <v>0</v>
      </c>
      <c r="H32" s="106">
        <f>ROUND((SUM(M10:M31))/1,2)</f>
        <v>0</v>
      </c>
      <c r="I32" s="106">
        <f>ROUND((SUM(I10:I31))/1,2)</f>
        <v>0</v>
      </c>
      <c r="J32" s="103"/>
      <c r="K32" s="103"/>
      <c r="L32" s="103">
        <f>ROUND((SUM(L10:L31))/1,2)</f>
        <v>0</v>
      </c>
      <c r="M32" s="103">
        <f>ROUND((SUM(M10:M31))/1,2)</f>
        <v>0</v>
      </c>
      <c r="N32" s="103"/>
      <c r="O32" s="103"/>
      <c r="P32" s="124">
        <f>ROUND((SUM(P10:P31))/1,2)</f>
        <v>7</v>
      </c>
      <c r="Q32" s="100"/>
      <c r="R32" s="100"/>
      <c r="S32" s="124">
        <f>ROUND((SUM(S10:S31))/1,2)</f>
        <v>0</v>
      </c>
      <c r="T32" s="100"/>
      <c r="U32" s="100"/>
      <c r="V32" s="100"/>
      <c r="W32" s="100"/>
      <c r="X32" s="100"/>
      <c r="Y32" s="100"/>
      <c r="Z32" s="100"/>
    </row>
    <row r="33" spans="1:19" ht="12.75">
      <c r="A33" s="1"/>
      <c r="B33" s="1"/>
      <c r="C33" s="1"/>
      <c r="D33" s="1"/>
      <c r="E33" s="1"/>
      <c r="F33" s="110"/>
      <c r="G33" s="97"/>
      <c r="H33" s="97"/>
      <c r="I33" s="97"/>
      <c r="J33" s="1"/>
      <c r="K33" s="1"/>
      <c r="L33" s="1"/>
      <c r="M33" s="1"/>
      <c r="N33" s="1"/>
      <c r="O33" s="1"/>
      <c r="P33" s="1"/>
      <c r="S33" s="1"/>
    </row>
    <row r="34" spans="1:26" ht="12.75">
      <c r="A34" s="103"/>
      <c r="B34" s="103"/>
      <c r="C34" s="103"/>
      <c r="D34" s="103" t="s">
        <v>115</v>
      </c>
      <c r="E34" s="103"/>
      <c r="F34" s="117"/>
      <c r="G34" s="104"/>
      <c r="H34" s="104"/>
      <c r="I34" s="104"/>
      <c r="J34" s="103"/>
      <c r="K34" s="103"/>
      <c r="L34" s="103"/>
      <c r="M34" s="103"/>
      <c r="N34" s="103"/>
      <c r="O34" s="103"/>
      <c r="P34" s="103"/>
      <c r="Q34" s="100"/>
      <c r="R34" s="100"/>
      <c r="S34" s="103"/>
      <c r="T34" s="100"/>
      <c r="U34" s="100"/>
      <c r="V34" s="100"/>
      <c r="W34" s="100"/>
      <c r="X34" s="100"/>
      <c r="Y34" s="100"/>
      <c r="Z34" s="100"/>
    </row>
    <row r="35" spans="1:26" ht="24.75" customHeight="1">
      <c r="A35" s="121">
        <v>22</v>
      </c>
      <c r="B35" s="118" t="s">
        <v>169</v>
      </c>
      <c r="C35" s="122" t="s">
        <v>170</v>
      </c>
      <c r="D35" s="118" t="s">
        <v>171</v>
      </c>
      <c r="E35" s="118" t="s">
        <v>85</v>
      </c>
      <c r="F35" s="119">
        <v>177.6</v>
      </c>
      <c r="G35" s="120">
        <v>0</v>
      </c>
      <c r="H35" s="120"/>
      <c r="I35" s="120">
        <f>ROUND(F35*(G35+H35),2)</f>
        <v>0</v>
      </c>
      <c r="J35" s="118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17">
        <f>ROUND(F35*(R35),3)</f>
        <v>28.757</v>
      </c>
      <c r="Q35" s="123"/>
      <c r="R35" s="123">
        <v>0.16192</v>
      </c>
      <c r="S35" s="117"/>
      <c r="Z35">
        <v>0</v>
      </c>
    </row>
    <row r="36" spans="1:26" ht="24.75" customHeight="1">
      <c r="A36" s="121">
        <v>23</v>
      </c>
      <c r="B36" s="118" t="s">
        <v>172</v>
      </c>
      <c r="C36" s="122" t="s">
        <v>173</v>
      </c>
      <c r="D36" s="118" t="s">
        <v>174</v>
      </c>
      <c r="E36" s="118" t="s">
        <v>130</v>
      </c>
      <c r="F36" s="119">
        <v>0.247275</v>
      </c>
      <c r="G36" s="120">
        <v>0</v>
      </c>
      <c r="H36" s="120"/>
      <c r="I36" s="120">
        <f>ROUND(F36*(G36+H36),2)</f>
        <v>0</v>
      </c>
      <c r="J36" s="118">
        <f>ROUND(F36*(N36),2)</f>
        <v>0</v>
      </c>
      <c r="K36" s="1">
        <f>ROUND(F36*(O36),2)</f>
        <v>0</v>
      </c>
      <c r="L36" s="1">
        <f>ROUND(F36*(G36),2)</f>
        <v>0</v>
      </c>
      <c r="M36" s="1">
        <f>ROUND(F36*(H36),2)</f>
        <v>0</v>
      </c>
      <c r="N36" s="1">
        <v>0</v>
      </c>
      <c r="O36" s="1"/>
      <c r="P36" s="117">
        <f>ROUND(F36*(R36),3)</f>
        <v>0.468</v>
      </c>
      <c r="Q36" s="123"/>
      <c r="R36" s="123">
        <v>1.89077</v>
      </c>
      <c r="S36" s="117"/>
      <c r="Z36">
        <v>0</v>
      </c>
    </row>
    <row r="37" spans="1:26" ht="12.75">
      <c r="A37" s="103"/>
      <c r="B37" s="103"/>
      <c r="C37" s="103"/>
      <c r="D37" s="103" t="s">
        <v>115</v>
      </c>
      <c r="E37" s="103"/>
      <c r="F37" s="117"/>
      <c r="G37" s="106">
        <f>ROUND((SUM(L34:L36))/1,2)</f>
        <v>0</v>
      </c>
      <c r="H37" s="106">
        <f>ROUND((SUM(M34:M36))/1,2)</f>
        <v>0</v>
      </c>
      <c r="I37" s="106">
        <f>ROUND((SUM(I34:I36))/1,2)</f>
        <v>0</v>
      </c>
      <c r="J37" s="103"/>
      <c r="K37" s="103"/>
      <c r="L37" s="103">
        <f>ROUND((SUM(L34:L36))/1,2)</f>
        <v>0</v>
      </c>
      <c r="M37" s="103">
        <f>ROUND((SUM(M34:M36))/1,2)</f>
        <v>0</v>
      </c>
      <c r="N37" s="103"/>
      <c r="O37" s="103"/>
      <c r="P37" s="124">
        <f>ROUND((SUM(P34:P36))/1,2)</f>
        <v>29.23</v>
      </c>
      <c r="Q37" s="100"/>
      <c r="R37" s="100"/>
      <c r="S37" s="124">
        <f>ROUND((SUM(S34:S36))/1,2)</f>
        <v>0</v>
      </c>
      <c r="T37" s="100"/>
      <c r="U37" s="100"/>
      <c r="V37" s="100"/>
      <c r="W37" s="100"/>
      <c r="X37" s="100"/>
      <c r="Y37" s="100"/>
      <c r="Z37" s="100"/>
    </row>
    <row r="38" spans="1:19" ht="12.75">
      <c r="A38" s="1"/>
      <c r="B38" s="1"/>
      <c r="C38" s="1"/>
      <c r="D38" s="1"/>
      <c r="E38" s="1"/>
      <c r="F38" s="110"/>
      <c r="G38" s="97"/>
      <c r="H38" s="97"/>
      <c r="I38" s="97"/>
      <c r="J38" s="1"/>
      <c r="K38" s="1"/>
      <c r="L38" s="1"/>
      <c r="M38" s="1"/>
      <c r="N38" s="1"/>
      <c r="O38" s="1"/>
      <c r="P38" s="1"/>
      <c r="S38" s="1"/>
    </row>
    <row r="39" spans="1:26" ht="12.75">
      <c r="A39" s="103"/>
      <c r="B39" s="103"/>
      <c r="C39" s="103"/>
      <c r="D39" s="103" t="s">
        <v>116</v>
      </c>
      <c r="E39" s="103"/>
      <c r="F39" s="117"/>
      <c r="G39" s="104"/>
      <c r="H39" s="104"/>
      <c r="I39" s="104"/>
      <c r="J39" s="103"/>
      <c r="K39" s="103"/>
      <c r="L39" s="103"/>
      <c r="M39" s="103"/>
      <c r="N39" s="103"/>
      <c r="O39" s="103"/>
      <c r="P39" s="103"/>
      <c r="Q39" s="100"/>
      <c r="R39" s="100"/>
      <c r="S39" s="103"/>
      <c r="T39" s="100"/>
      <c r="U39" s="100"/>
      <c r="V39" s="100"/>
      <c r="W39" s="100"/>
      <c r="X39" s="100"/>
      <c r="Y39" s="100"/>
      <c r="Z39" s="100"/>
    </row>
    <row r="40" spans="1:26" ht="24.75" customHeight="1">
      <c r="A40" s="121">
        <v>24</v>
      </c>
      <c r="B40" s="118" t="s">
        <v>169</v>
      </c>
      <c r="C40" s="122" t="s">
        <v>175</v>
      </c>
      <c r="D40" s="118" t="s">
        <v>176</v>
      </c>
      <c r="E40" s="118" t="s">
        <v>85</v>
      </c>
      <c r="F40" s="119">
        <v>185</v>
      </c>
      <c r="G40" s="120">
        <v>0</v>
      </c>
      <c r="H40" s="120"/>
      <c r="I40" s="120">
        <f aca="true" t="shared" si="5" ref="I40:I51">ROUND(F40*(G40+H40),2)</f>
        <v>0</v>
      </c>
      <c r="J40" s="118">
        <f aca="true" t="shared" si="6" ref="J40:J51">ROUND(F40*(N40),2)</f>
        <v>0</v>
      </c>
      <c r="K40" s="1">
        <f aca="true" t="shared" si="7" ref="K40:K51">ROUND(F40*(O40),2)</f>
        <v>0</v>
      </c>
      <c r="L40" s="1">
        <f aca="true" t="shared" si="8" ref="L40:L51">ROUND(F40*(G40),2)</f>
        <v>0</v>
      </c>
      <c r="M40" s="1">
        <f aca="true" t="shared" si="9" ref="M40:M51">ROUND(F40*(H40),2)</f>
        <v>0</v>
      </c>
      <c r="N40" s="1">
        <v>0</v>
      </c>
      <c r="O40" s="1"/>
      <c r="P40" s="117">
        <f aca="true" t="shared" si="10" ref="P40:P51">ROUND(F40*(R40),3)</f>
        <v>37.444</v>
      </c>
      <c r="Q40" s="123"/>
      <c r="R40" s="123">
        <v>0.2024</v>
      </c>
      <c r="S40" s="117"/>
      <c r="Z40">
        <v>0</v>
      </c>
    </row>
    <row r="41" spans="1:26" ht="24.75" customHeight="1">
      <c r="A41" s="121">
        <v>25</v>
      </c>
      <c r="B41" s="118" t="s">
        <v>169</v>
      </c>
      <c r="C41" s="122" t="s">
        <v>177</v>
      </c>
      <c r="D41" s="118" t="s">
        <v>178</v>
      </c>
      <c r="E41" s="118" t="s">
        <v>85</v>
      </c>
      <c r="F41" s="119">
        <v>185</v>
      </c>
      <c r="G41" s="120">
        <v>0</v>
      </c>
      <c r="H41" s="120"/>
      <c r="I41" s="120">
        <f t="shared" si="5"/>
        <v>0</v>
      </c>
      <c r="J41" s="118">
        <f t="shared" si="6"/>
        <v>0</v>
      </c>
      <c r="K41" s="1">
        <f t="shared" si="7"/>
        <v>0</v>
      </c>
      <c r="L41" s="1">
        <f t="shared" si="8"/>
        <v>0</v>
      </c>
      <c r="M41" s="1">
        <f t="shared" si="9"/>
        <v>0</v>
      </c>
      <c r="N41" s="1">
        <v>0</v>
      </c>
      <c r="O41" s="1"/>
      <c r="P41" s="117">
        <f t="shared" si="10"/>
        <v>1.112</v>
      </c>
      <c r="Q41" s="123"/>
      <c r="R41" s="123">
        <v>0.00601</v>
      </c>
      <c r="S41" s="117"/>
      <c r="Z41">
        <v>0</v>
      </c>
    </row>
    <row r="42" spans="1:26" ht="24.75" customHeight="1">
      <c r="A42" s="121">
        <v>26</v>
      </c>
      <c r="B42" s="118" t="s">
        <v>169</v>
      </c>
      <c r="C42" s="122" t="s">
        <v>179</v>
      </c>
      <c r="D42" s="118" t="s">
        <v>180</v>
      </c>
      <c r="E42" s="118" t="s">
        <v>85</v>
      </c>
      <c r="F42" s="119">
        <v>2064.4</v>
      </c>
      <c r="G42" s="120">
        <v>0</v>
      </c>
      <c r="H42" s="120"/>
      <c r="I42" s="120">
        <f t="shared" si="5"/>
        <v>0</v>
      </c>
      <c r="J42" s="118">
        <f t="shared" si="6"/>
        <v>0</v>
      </c>
      <c r="K42" s="1">
        <f t="shared" si="7"/>
        <v>0</v>
      </c>
      <c r="L42" s="1">
        <f t="shared" si="8"/>
        <v>0</v>
      </c>
      <c r="M42" s="1">
        <f t="shared" si="9"/>
        <v>0</v>
      </c>
      <c r="N42" s="1">
        <v>0</v>
      </c>
      <c r="O42" s="1"/>
      <c r="P42" s="117">
        <f t="shared" si="10"/>
        <v>219.384</v>
      </c>
      <c r="Q42" s="123"/>
      <c r="R42" s="123">
        <v>0.10627</v>
      </c>
      <c r="S42" s="117"/>
      <c r="Z42">
        <v>0</v>
      </c>
    </row>
    <row r="43" spans="1:26" ht="24.75" customHeight="1">
      <c r="A43" s="121">
        <v>27</v>
      </c>
      <c r="B43" s="118" t="s">
        <v>169</v>
      </c>
      <c r="C43" s="122" t="s">
        <v>181</v>
      </c>
      <c r="D43" s="118" t="s">
        <v>182</v>
      </c>
      <c r="E43" s="118" t="s">
        <v>85</v>
      </c>
      <c r="F43" s="119">
        <v>177.6</v>
      </c>
      <c r="G43" s="120">
        <v>0</v>
      </c>
      <c r="H43" s="120"/>
      <c r="I43" s="120">
        <f t="shared" si="5"/>
        <v>0</v>
      </c>
      <c r="J43" s="118">
        <f t="shared" si="6"/>
        <v>0</v>
      </c>
      <c r="K43" s="1">
        <f t="shared" si="7"/>
        <v>0</v>
      </c>
      <c r="L43" s="1">
        <f t="shared" si="8"/>
        <v>0</v>
      </c>
      <c r="M43" s="1">
        <f t="shared" si="9"/>
        <v>0</v>
      </c>
      <c r="N43" s="1">
        <v>0</v>
      </c>
      <c r="O43" s="1"/>
      <c r="P43" s="117">
        <f t="shared" si="10"/>
        <v>23.431</v>
      </c>
      <c r="Q43" s="123"/>
      <c r="R43" s="123">
        <v>0.13193</v>
      </c>
      <c r="S43" s="117"/>
      <c r="Z43">
        <v>0</v>
      </c>
    </row>
    <row r="44" spans="1:26" ht="34.5" customHeight="1">
      <c r="A44" s="121">
        <v>28</v>
      </c>
      <c r="B44" s="118" t="s">
        <v>169</v>
      </c>
      <c r="C44" s="122" t="s">
        <v>183</v>
      </c>
      <c r="D44" s="118" t="s">
        <v>184</v>
      </c>
      <c r="E44" s="118" t="s">
        <v>92</v>
      </c>
      <c r="F44" s="119">
        <v>2.5</v>
      </c>
      <c r="G44" s="120">
        <v>0</v>
      </c>
      <c r="H44" s="120"/>
      <c r="I44" s="120">
        <f t="shared" si="5"/>
        <v>0</v>
      </c>
      <c r="J44" s="118">
        <f t="shared" si="6"/>
        <v>0</v>
      </c>
      <c r="K44" s="1">
        <f t="shared" si="7"/>
        <v>0</v>
      </c>
      <c r="L44" s="1">
        <f t="shared" si="8"/>
        <v>0</v>
      </c>
      <c r="M44" s="1">
        <f t="shared" si="9"/>
        <v>0</v>
      </c>
      <c r="N44" s="1">
        <v>0</v>
      </c>
      <c r="O44" s="1"/>
      <c r="P44" s="117">
        <f t="shared" si="10"/>
        <v>0.505</v>
      </c>
      <c r="Q44" s="123"/>
      <c r="R44" s="123">
        <v>0.20199</v>
      </c>
      <c r="S44" s="117"/>
      <c r="Z44">
        <v>0</v>
      </c>
    </row>
    <row r="45" spans="1:26" ht="24.75" customHeight="1">
      <c r="A45" s="121">
        <v>29</v>
      </c>
      <c r="B45" s="118" t="s">
        <v>109</v>
      </c>
      <c r="C45" s="122" t="s">
        <v>185</v>
      </c>
      <c r="D45" s="118" t="s">
        <v>186</v>
      </c>
      <c r="E45" s="118" t="s">
        <v>98</v>
      </c>
      <c r="F45" s="119">
        <v>175</v>
      </c>
      <c r="G45" s="120">
        <v>0</v>
      </c>
      <c r="H45" s="120"/>
      <c r="I45" s="120">
        <f t="shared" si="5"/>
        <v>0</v>
      </c>
      <c r="J45" s="118">
        <f t="shared" si="6"/>
        <v>0</v>
      </c>
      <c r="K45" s="1">
        <f t="shared" si="7"/>
        <v>0</v>
      </c>
      <c r="L45" s="1">
        <f t="shared" si="8"/>
        <v>0</v>
      </c>
      <c r="M45" s="1">
        <f t="shared" si="9"/>
        <v>0</v>
      </c>
      <c r="N45" s="1">
        <v>0</v>
      </c>
      <c r="O45" s="1"/>
      <c r="P45" s="117">
        <f t="shared" si="10"/>
        <v>179.9</v>
      </c>
      <c r="Q45" s="123"/>
      <c r="R45" s="123">
        <v>1.028</v>
      </c>
      <c r="S45" s="117"/>
      <c r="Z45">
        <v>0</v>
      </c>
    </row>
    <row r="46" spans="1:26" ht="24.75" customHeight="1">
      <c r="A46" s="121">
        <v>30</v>
      </c>
      <c r="B46" s="118" t="s">
        <v>187</v>
      </c>
      <c r="C46" s="122" t="s">
        <v>188</v>
      </c>
      <c r="D46" s="118" t="s">
        <v>189</v>
      </c>
      <c r="E46" s="118" t="s">
        <v>190</v>
      </c>
      <c r="F46" s="119">
        <v>3</v>
      </c>
      <c r="G46" s="120"/>
      <c r="H46" s="120">
        <v>0</v>
      </c>
      <c r="I46" s="120">
        <f t="shared" si="5"/>
        <v>0</v>
      </c>
      <c r="J46" s="118">
        <f t="shared" si="6"/>
        <v>0</v>
      </c>
      <c r="K46" s="1">
        <f t="shared" si="7"/>
        <v>0</v>
      </c>
      <c r="L46" s="1">
        <f t="shared" si="8"/>
        <v>0</v>
      </c>
      <c r="M46" s="1">
        <f t="shared" si="9"/>
        <v>0</v>
      </c>
      <c r="N46" s="1">
        <v>0</v>
      </c>
      <c r="O46" s="1"/>
      <c r="P46" s="117">
        <f t="shared" si="10"/>
        <v>0</v>
      </c>
      <c r="Q46" s="123"/>
      <c r="R46" s="123">
        <v>0.00015</v>
      </c>
      <c r="S46" s="117">
        <f>ROUND(F46*(X46),3)</f>
        <v>0.018</v>
      </c>
      <c r="X46">
        <v>0.006</v>
      </c>
      <c r="Z46">
        <v>0</v>
      </c>
    </row>
    <row r="47" spans="1:26" ht="24.75" customHeight="1">
      <c r="A47" s="121">
        <v>31</v>
      </c>
      <c r="B47" s="118" t="s">
        <v>187</v>
      </c>
      <c r="C47" s="122" t="s">
        <v>191</v>
      </c>
      <c r="D47" s="118" t="s">
        <v>192</v>
      </c>
      <c r="E47" s="118" t="s">
        <v>190</v>
      </c>
      <c r="F47" s="119">
        <v>1</v>
      </c>
      <c r="G47" s="120"/>
      <c r="H47" s="120">
        <v>0</v>
      </c>
      <c r="I47" s="120">
        <f t="shared" si="5"/>
        <v>0</v>
      </c>
      <c r="J47" s="118">
        <f t="shared" si="6"/>
        <v>0</v>
      </c>
      <c r="K47" s="1">
        <f t="shared" si="7"/>
        <v>0</v>
      </c>
      <c r="L47" s="1">
        <f t="shared" si="8"/>
        <v>0</v>
      </c>
      <c r="M47" s="1">
        <f t="shared" si="9"/>
        <v>0</v>
      </c>
      <c r="N47" s="1">
        <v>0</v>
      </c>
      <c r="O47" s="1"/>
      <c r="P47" s="117">
        <f t="shared" si="10"/>
        <v>0</v>
      </c>
      <c r="Q47" s="123"/>
      <c r="R47" s="123">
        <v>0.00015</v>
      </c>
      <c r="S47" s="117"/>
      <c r="Z47">
        <v>0</v>
      </c>
    </row>
    <row r="48" spans="1:26" ht="24.75" customHeight="1">
      <c r="A48" s="121">
        <v>32</v>
      </c>
      <c r="B48" s="118" t="s">
        <v>187</v>
      </c>
      <c r="C48" s="122" t="s">
        <v>193</v>
      </c>
      <c r="D48" s="118" t="s">
        <v>194</v>
      </c>
      <c r="E48" s="118" t="s">
        <v>190</v>
      </c>
      <c r="F48" s="119">
        <v>1</v>
      </c>
      <c r="G48" s="120"/>
      <c r="H48" s="120">
        <v>0</v>
      </c>
      <c r="I48" s="120">
        <f t="shared" si="5"/>
        <v>0</v>
      </c>
      <c r="J48" s="118">
        <f t="shared" si="6"/>
        <v>0</v>
      </c>
      <c r="K48" s="1">
        <f t="shared" si="7"/>
        <v>0</v>
      </c>
      <c r="L48" s="1">
        <f t="shared" si="8"/>
        <v>0</v>
      </c>
      <c r="M48" s="1">
        <f t="shared" si="9"/>
        <v>0</v>
      </c>
      <c r="N48" s="1">
        <v>0</v>
      </c>
      <c r="O48" s="1"/>
      <c r="P48" s="117">
        <f t="shared" si="10"/>
        <v>0</v>
      </c>
      <c r="Q48" s="123"/>
      <c r="R48" s="123">
        <v>0.00015</v>
      </c>
      <c r="S48" s="117"/>
      <c r="Z48">
        <v>0</v>
      </c>
    </row>
    <row r="49" spans="1:26" ht="24.75" customHeight="1">
      <c r="A49" s="121">
        <v>33</v>
      </c>
      <c r="B49" s="118" t="s">
        <v>195</v>
      </c>
      <c r="C49" s="122" t="s">
        <v>196</v>
      </c>
      <c r="D49" s="118" t="s">
        <v>197</v>
      </c>
      <c r="E49" s="118" t="s">
        <v>190</v>
      </c>
      <c r="F49" s="119">
        <v>3</v>
      </c>
      <c r="G49" s="120"/>
      <c r="H49" s="120">
        <v>0</v>
      </c>
      <c r="I49" s="120">
        <f t="shared" si="5"/>
        <v>0</v>
      </c>
      <c r="J49" s="118">
        <f t="shared" si="6"/>
        <v>0</v>
      </c>
      <c r="K49" s="1">
        <f t="shared" si="7"/>
        <v>0</v>
      </c>
      <c r="L49" s="1">
        <f t="shared" si="8"/>
        <v>0</v>
      </c>
      <c r="M49" s="1">
        <f t="shared" si="9"/>
        <v>0</v>
      </c>
      <c r="N49" s="1">
        <v>0</v>
      </c>
      <c r="O49" s="1"/>
      <c r="P49" s="117">
        <f t="shared" si="10"/>
        <v>0.675</v>
      </c>
      <c r="Q49" s="123"/>
      <c r="R49" s="123">
        <v>0.225</v>
      </c>
      <c r="S49" s="117"/>
      <c r="Z49">
        <v>0</v>
      </c>
    </row>
    <row r="50" spans="1:26" ht="24.75" customHeight="1">
      <c r="A50" s="121">
        <v>34</v>
      </c>
      <c r="B50" s="118" t="s">
        <v>195</v>
      </c>
      <c r="C50" s="122" t="s">
        <v>198</v>
      </c>
      <c r="D50" s="118" t="s">
        <v>199</v>
      </c>
      <c r="E50" s="118" t="s">
        <v>190</v>
      </c>
      <c r="F50" s="119">
        <v>12</v>
      </c>
      <c r="G50" s="120"/>
      <c r="H50" s="120">
        <v>0</v>
      </c>
      <c r="I50" s="120">
        <f t="shared" si="5"/>
        <v>0</v>
      </c>
      <c r="J50" s="118">
        <f t="shared" si="6"/>
        <v>0</v>
      </c>
      <c r="K50" s="1">
        <f t="shared" si="7"/>
        <v>0</v>
      </c>
      <c r="L50" s="1">
        <f t="shared" si="8"/>
        <v>0</v>
      </c>
      <c r="M50" s="1">
        <f t="shared" si="9"/>
        <v>0</v>
      </c>
      <c r="N50" s="1">
        <v>0</v>
      </c>
      <c r="O50" s="1"/>
      <c r="P50" s="117">
        <f t="shared" si="10"/>
        <v>0.246</v>
      </c>
      <c r="Q50" s="123"/>
      <c r="R50" s="123">
        <v>0.0205</v>
      </c>
      <c r="S50" s="117"/>
      <c r="Z50">
        <v>0</v>
      </c>
    </row>
    <row r="51" spans="1:26" ht="24.75" customHeight="1">
      <c r="A51" s="121">
        <v>35</v>
      </c>
      <c r="B51" s="118" t="s">
        <v>200</v>
      </c>
      <c r="C51" s="122" t="s">
        <v>201</v>
      </c>
      <c r="D51" s="118" t="s">
        <v>202</v>
      </c>
      <c r="E51" s="118" t="s">
        <v>85</v>
      </c>
      <c r="F51" s="119">
        <v>179.37600000000003</v>
      </c>
      <c r="G51" s="120"/>
      <c r="H51" s="120">
        <v>0</v>
      </c>
      <c r="I51" s="120">
        <f t="shared" si="5"/>
        <v>0</v>
      </c>
      <c r="J51" s="118">
        <f t="shared" si="6"/>
        <v>0</v>
      </c>
      <c r="K51" s="1">
        <f t="shared" si="7"/>
        <v>0</v>
      </c>
      <c r="L51" s="1">
        <f t="shared" si="8"/>
        <v>0</v>
      </c>
      <c r="M51" s="1">
        <f t="shared" si="9"/>
        <v>0</v>
      </c>
      <c r="N51" s="1">
        <v>0</v>
      </c>
      <c r="O51" s="1"/>
      <c r="P51" s="117">
        <f t="shared" si="10"/>
        <v>24.754</v>
      </c>
      <c r="Q51" s="123"/>
      <c r="R51" s="123">
        <v>0.138</v>
      </c>
      <c r="S51" s="117"/>
      <c r="Z51">
        <v>0</v>
      </c>
    </row>
    <row r="52" spans="1:26" ht="12.75">
      <c r="A52" s="103"/>
      <c r="B52" s="103"/>
      <c r="C52" s="103"/>
      <c r="D52" s="103" t="s">
        <v>116</v>
      </c>
      <c r="E52" s="103"/>
      <c r="F52" s="117"/>
      <c r="G52" s="106">
        <f>ROUND((SUM(L39:L51))/1,2)</f>
        <v>0</v>
      </c>
      <c r="H52" s="106">
        <f>ROUND((SUM(M39:M51))/1,2)</f>
        <v>0</v>
      </c>
      <c r="I52" s="106">
        <f>ROUND((SUM(I39:I51))/1,2)</f>
        <v>0</v>
      </c>
      <c r="J52" s="103"/>
      <c r="K52" s="103"/>
      <c r="L52" s="103">
        <f>ROUND((SUM(L39:L51))/1,2)</f>
        <v>0</v>
      </c>
      <c r="M52" s="103">
        <f>ROUND((SUM(M39:M51))/1,2)</f>
        <v>0</v>
      </c>
      <c r="N52" s="103"/>
      <c r="O52" s="103"/>
      <c r="P52" s="124">
        <f>ROUND((SUM(P39:P51))/1,2)</f>
        <v>487.45</v>
      </c>
      <c r="Q52" s="100"/>
      <c r="R52" s="100"/>
      <c r="S52" s="124">
        <f>ROUND((SUM(S39:S51))/1,2)</f>
        <v>0.02</v>
      </c>
      <c r="T52" s="100"/>
      <c r="U52" s="100"/>
      <c r="V52" s="100"/>
      <c r="W52" s="100"/>
      <c r="X52" s="100"/>
      <c r="Y52" s="100"/>
      <c r="Z52" s="100"/>
    </row>
    <row r="53" spans="1:19" ht="12.75">
      <c r="A53" s="1"/>
      <c r="B53" s="1"/>
      <c r="C53" s="1"/>
      <c r="D53" s="1"/>
      <c r="E53" s="1"/>
      <c r="F53" s="110"/>
      <c r="G53" s="97"/>
      <c r="H53" s="97"/>
      <c r="I53" s="97"/>
      <c r="J53" s="1"/>
      <c r="K53" s="1"/>
      <c r="L53" s="1"/>
      <c r="M53" s="1"/>
      <c r="N53" s="1"/>
      <c r="O53" s="1"/>
      <c r="P53" s="1"/>
      <c r="S53" s="1"/>
    </row>
    <row r="54" spans="1:26" ht="12.75">
      <c r="A54" s="103"/>
      <c r="B54" s="103"/>
      <c r="C54" s="103"/>
      <c r="D54" s="103" t="s">
        <v>117</v>
      </c>
      <c r="E54" s="103"/>
      <c r="F54" s="117"/>
      <c r="G54" s="104"/>
      <c r="H54" s="104"/>
      <c r="I54" s="104"/>
      <c r="J54" s="103"/>
      <c r="K54" s="103"/>
      <c r="L54" s="103"/>
      <c r="M54" s="103"/>
      <c r="N54" s="103"/>
      <c r="O54" s="103"/>
      <c r="P54" s="103"/>
      <c r="Q54" s="100"/>
      <c r="R54" s="100"/>
      <c r="S54" s="103"/>
      <c r="T54" s="100"/>
      <c r="U54" s="100"/>
      <c r="V54" s="100"/>
      <c r="W54" s="100"/>
      <c r="X54" s="100"/>
      <c r="Y54" s="100"/>
      <c r="Z54" s="100"/>
    </row>
    <row r="55" spans="1:26" ht="24.75" customHeight="1">
      <c r="A55" s="121">
        <v>36</v>
      </c>
      <c r="B55" s="118" t="s">
        <v>203</v>
      </c>
      <c r="C55" s="122" t="s">
        <v>204</v>
      </c>
      <c r="D55" s="118" t="s">
        <v>205</v>
      </c>
      <c r="E55" s="118" t="s">
        <v>206</v>
      </c>
      <c r="F55" s="119">
        <v>1</v>
      </c>
      <c r="G55" s="120">
        <v>0</v>
      </c>
      <c r="H55" s="120"/>
      <c r="I55" s="120">
        <f aca="true" t="shared" si="11" ref="I55:I63">ROUND(F55*(G55+H55),2)</f>
        <v>0</v>
      </c>
      <c r="J55" s="118">
        <f aca="true" t="shared" si="12" ref="J55:J63">ROUND(F55*(N55),2)</f>
        <v>0</v>
      </c>
      <c r="K55" s="1">
        <f aca="true" t="shared" si="13" ref="K55:K63">ROUND(F55*(O55),2)</f>
        <v>0</v>
      </c>
      <c r="L55" s="1">
        <f aca="true" t="shared" si="14" ref="L55:L63">ROUND(F55*(G55),2)</f>
        <v>0</v>
      </c>
      <c r="M55" s="1">
        <f aca="true" t="shared" si="15" ref="M55:M63">ROUND(F55*(H55),2)</f>
        <v>0</v>
      </c>
      <c r="N55" s="1">
        <v>0</v>
      </c>
      <c r="O55" s="1"/>
      <c r="P55" s="117">
        <f aca="true" t="shared" si="16" ref="P55:P63">ROUND(F55*(R55),3)</f>
        <v>0.011</v>
      </c>
      <c r="Q55" s="123"/>
      <c r="R55" s="123">
        <v>0.01056</v>
      </c>
      <c r="S55" s="117"/>
      <c r="Z55">
        <v>0</v>
      </c>
    </row>
    <row r="56" spans="1:26" ht="24.75" customHeight="1">
      <c r="A56" s="121">
        <v>37</v>
      </c>
      <c r="B56" s="118" t="s">
        <v>172</v>
      </c>
      <c r="C56" s="122" t="s">
        <v>207</v>
      </c>
      <c r="D56" s="118" t="s">
        <v>208</v>
      </c>
      <c r="E56" s="118" t="s">
        <v>209</v>
      </c>
      <c r="F56" s="119">
        <v>1</v>
      </c>
      <c r="G56" s="120">
        <v>0</v>
      </c>
      <c r="H56" s="120"/>
      <c r="I56" s="120">
        <f t="shared" si="11"/>
        <v>0</v>
      </c>
      <c r="J56" s="118">
        <f t="shared" si="12"/>
        <v>0</v>
      </c>
      <c r="K56" s="1">
        <f t="shared" si="13"/>
        <v>0</v>
      </c>
      <c r="L56" s="1">
        <f t="shared" si="14"/>
        <v>0</v>
      </c>
      <c r="M56" s="1">
        <f t="shared" si="15"/>
        <v>0</v>
      </c>
      <c r="N56" s="1">
        <v>0</v>
      </c>
      <c r="O56" s="1"/>
      <c r="P56" s="117">
        <f t="shared" si="16"/>
        <v>0.021</v>
      </c>
      <c r="Q56" s="123"/>
      <c r="R56" s="123">
        <v>0.02142</v>
      </c>
      <c r="S56" s="117"/>
      <c r="Z56">
        <v>0</v>
      </c>
    </row>
    <row r="57" spans="1:26" ht="24.75" customHeight="1">
      <c r="A57" s="121">
        <v>38</v>
      </c>
      <c r="B57" s="118" t="s">
        <v>172</v>
      </c>
      <c r="C57" s="122" t="s">
        <v>210</v>
      </c>
      <c r="D57" s="118" t="s">
        <v>211</v>
      </c>
      <c r="E57" s="118" t="s">
        <v>206</v>
      </c>
      <c r="F57" s="119">
        <v>1</v>
      </c>
      <c r="G57" s="120">
        <v>0</v>
      </c>
      <c r="H57" s="120"/>
      <c r="I57" s="120">
        <f t="shared" si="11"/>
        <v>0</v>
      </c>
      <c r="J57" s="118">
        <f t="shared" si="12"/>
        <v>0</v>
      </c>
      <c r="K57" s="1">
        <f t="shared" si="13"/>
        <v>0</v>
      </c>
      <c r="L57" s="1">
        <f t="shared" si="14"/>
        <v>0</v>
      </c>
      <c r="M57" s="1">
        <f t="shared" si="15"/>
        <v>0</v>
      </c>
      <c r="N57" s="1">
        <v>0</v>
      </c>
      <c r="O57" s="1"/>
      <c r="P57" s="117">
        <f t="shared" si="16"/>
        <v>0.006</v>
      </c>
      <c r="Q57" s="123"/>
      <c r="R57" s="123">
        <v>0.00634</v>
      </c>
      <c r="S57" s="117"/>
      <c r="Z57">
        <v>0</v>
      </c>
    </row>
    <row r="58" spans="1:26" ht="24.75" customHeight="1">
      <c r="A58" s="121">
        <v>39</v>
      </c>
      <c r="B58" s="118" t="s">
        <v>212</v>
      </c>
      <c r="C58" s="122" t="s">
        <v>213</v>
      </c>
      <c r="D58" s="118" t="s">
        <v>214</v>
      </c>
      <c r="E58" s="118" t="s">
        <v>206</v>
      </c>
      <c r="F58" s="119">
        <v>1</v>
      </c>
      <c r="G58" s="120">
        <v>0</v>
      </c>
      <c r="H58" s="120"/>
      <c r="I58" s="120">
        <f t="shared" si="11"/>
        <v>0</v>
      </c>
      <c r="J58" s="118">
        <f t="shared" si="12"/>
        <v>0</v>
      </c>
      <c r="K58" s="1">
        <f t="shared" si="13"/>
        <v>0</v>
      </c>
      <c r="L58" s="1">
        <f t="shared" si="14"/>
        <v>0</v>
      </c>
      <c r="M58" s="1">
        <f t="shared" si="15"/>
        <v>0</v>
      </c>
      <c r="N58" s="1">
        <v>0</v>
      </c>
      <c r="O58" s="1"/>
      <c r="P58" s="117">
        <f t="shared" si="16"/>
        <v>1.24</v>
      </c>
      <c r="Q58" s="123"/>
      <c r="R58" s="123">
        <v>1.2400099999999998</v>
      </c>
      <c r="S58" s="117"/>
      <c r="Z58">
        <v>0</v>
      </c>
    </row>
    <row r="59" spans="1:26" ht="24.75" customHeight="1">
      <c r="A59" s="121">
        <v>40</v>
      </c>
      <c r="B59" s="118" t="s">
        <v>212</v>
      </c>
      <c r="C59" s="122" t="s">
        <v>215</v>
      </c>
      <c r="D59" s="118" t="s">
        <v>216</v>
      </c>
      <c r="E59" s="118" t="s">
        <v>209</v>
      </c>
      <c r="F59" s="119">
        <v>2</v>
      </c>
      <c r="G59" s="120">
        <v>0</v>
      </c>
      <c r="H59" s="120"/>
      <c r="I59" s="120">
        <f t="shared" si="11"/>
        <v>0</v>
      </c>
      <c r="J59" s="118">
        <f t="shared" si="12"/>
        <v>0</v>
      </c>
      <c r="K59" s="1">
        <f t="shared" si="13"/>
        <v>0</v>
      </c>
      <c r="L59" s="1">
        <f t="shared" si="14"/>
        <v>0</v>
      </c>
      <c r="M59" s="1">
        <f t="shared" si="15"/>
        <v>0</v>
      </c>
      <c r="N59" s="1">
        <v>0</v>
      </c>
      <c r="O59" s="1"/>
      <c r="P59" s="117">
        <f t="shared" si="16"/>
        <v>0.682</v>
      </c>
      <c r="Q59" s="123"/>
      <c r="R59" s="123">
        <v>0.3409</v>
      </c>
      <c r="S59" s="117"/>
      <c r="Z59">
        <v>0</v>
      </c>
    </row>
    <row r="60" spans="1:26" ht="24.75" customHeight="1">
      <c r="A60" s="121">
        <v>41</v>
      </c>
      <c r="B60" s="118" t="s">
        <v>187</v>
      </c>
      <c r="C60" s="122" t="s">
        <v>217</v>
      </c>
      <c r="D60" s="118" t="s">
        <v>218</v>
      </c>
      <c r="E60" s="118" t="s">
        <v>190</v>
      </c>
      <c r="F60" s="119">
        <v>1</v>
      </c>
      <c r="G60" s="120"/>
      <c r="H60" s="120">
        <v>0</v>
      </c>
      <c r="I60" s="120">
        <f t="shared" si="11"/>
        <v>0</v>
      </c>
      <c r="J60" s="118">
        <f t="shared" si="12"/>
        <v>0</v>
      </c>
      <c r="K60" s="1">
        <f t="shared" si="13"/>
        <v>0</v>
      </c>
      <c r="L60" s="1">
        <f t="shared" si="14"/>
        <v>0</v>
      </c>
      <c r="M60" s="1">
        <f t="shared" si="15"/>
        <v>0</v>
      </c>
      <c r="N60" s="1">
        <v>0</v>
      </c>
      <c r="O60" s="1"/>
      <c r="P60" s="117">
        <f t="shared" si="16"/>
        <v>0.065</v>
      </c>
      <c r="Q60" s="123"/>
      <c r="R60" s="123">
        <v>0.065</v>
      </c>
      <c r="S60" s="117"/>
      <c r="Z60">
        <v>0</v>
      </c>
    </row>
    <row r="61" spans="1:26" ht="24.75" customHeight="1">
      <c r="A61" s="121">
        <v>42</v>
      </c>
      <c r="B61" s="118" t="s">
        <v>200</v>
      </c>
      <c r="C61" s="122" t="s">
        <v>219</v>
      </c>
      <c r="D61" s="118" t="s">
        <v>220</v>
      </c>
      <c r="E61" s="118" t="s">
        <v>206</v>
      </c>
      <c r="F61" s="119">
        <v>2</v>
      </c>
      <c r="G61" s="120"/>
      <c r="H61" s="120">
        <v>0</v>
      </c>
      <c r="I61" s="120">
        <f t="shared" si="11"/>
        <v>0</v>
      </c>
      <c r="J61" s="118">
        <f t="shared" si="12"/>
        <v>0</v>
      </c>
      <c r="K61" s="1">
        <f t="shared" si="13"/>
        <v>0</v>
      </c>
      <c r="L61" s="1">
        <f t="shared" si="14"/>
        <v>0</v>
      </c>
      <c r="M61" s="1">
        <f t="shared" si="15"/>
        <v>0</v>
      </c>
      <c r="N61" s="1">
        <v>0</v>
      </c>
      <c r="O61" s="1"/>
      <c r="P61" s="117">
        <f t="shared" si="16"/>
        <v>1.42</v>
      </c>
      <c r="Q61" s="123"/>
      <c r="R61" s="123">
        <v>0.71</v>
      </c>
      <c r="S61" s="117"/>
      <c r="Z61">
        <v>0</v>
      </c>
    </row>
    <row r="62" spans="1:26" ht="24.75" customHeight="1">
      <c r="A62" s="121">
        <v>43</v>
      </c>
      <c r="B62" s="118" t="s">
        <v>200</v>
      </c>
      <c r="C62" s="122" t="s">
        <v>221</v>
      </c>
      <c r="D62" s="118" t="s">
        <v>222</v>
      </c>
      <c r="E62" s="118" t="s">
        <v>206</v>
      </c>
      <c r="F62" s="119">
        <v>1</v>
      </c>
      <c r="G62" s="120"/>
      <c r="H62" s="120">
        <v>0</v>
      </c>
      <c r="I62" s="120">
        <f t="shared" si="11"/>
        <v>0</v>
      </c>
      <c r="J62" s="118">
        <f t="shared" si="12"/>
        <v>0</v>
      </c>
      <c r="K62" s="1">
        <f t="shared" si="13"/>
        <v>0</v>
      </c>
      <c r="L62" s="1">
        <f t="shared" si="14"/>
        <v>0</v>
      </c>
      <c r="M62" s="1">
        <f t="shared" si="15"/>
        <v>0</v>
      </c>
      <c r="N62" s="1">
        <v>0</v>
      </c>
      <c r="O62" s="1"/>
      <c r="P62" s="117">
        <f t="shared" si="16"/>
        <v>0.365</v>
      </c>
      <c r="Q62" s="123"/>
      <c r="R62" s="123">
        <v>0.365</v>
      </c>
      <c r="S62" s="117"/>
      <c r="Z62">
        <v>0</v>
      </c>
    </row>
    <row r="63" spans="1:26" ht="24.75" customHeight="1">
      <c r="A63" s="121">
        <v>44</v>
      </c>
      <c r="B63" s="118" t="s">
        <v>200</v>
      </c>
      <c r="C63" s="122" t="s">
        <v>223</v>
      </c>
      <c r="D63" s="118" t="s">
        <v>224</v>
      </c>
      <c r="E63" s="118" t="s">
        <v>206</v>
      </c>
      <c r="F63" s="119">
        <v>1</v>
      </c>
      <c r="G63" s="120"/>
      <c r="H63" s="120">
        <v>0</v>
      </c>
      <c r="I63" s="120">
        <f t="shared" si="11"/>
        <v>0</v>
      </c>
      <c r="J63" s="118">
        <f t="shared" si="12"/>
        <v>0</v>
      </c>
      <c r="K63" s="1">
        <f t="shared" si="13"/>
        <v>0</v>
      </c>
      <c r="L63" s="1">
        <f t="shared" si="14"/>
        <v>0</v>
      </c>
      <c r="M63" s="1">
        <f t="shared" si="15"/>
        <v>0</v>
      </c>
      <c r="N63" s="1">
        <v>0</v>
      </c>
      <c r="O63" s="1"/>
      <c r="P63" s="117">
        <f t="shared" si="16"/>
        <v>0.21</v>
      </c>
      <c r="Q63" s="123"/>
      <c r="R63" s="123">
        <v>0.21</v>
      </c>
      <c r="S63" s="117"/>
      <c r="Z63">
        <v>0</v>
      </c>
    </row>
    <row r="64" spans="1:26" ht="12.75">
      <c r="A64" s="103"/>
      <c r="B64" s="103"/>
      <c r="C64" s="103"/>
      <c r="D64" s="103" t="s">
        <v>117</v>
      </c>
      <c r="E64" s="103"/>
      <c r="F64" s="117"/>
      <c r="G64" s="106">
        <f>ROUND((SUM(L54:L63))/1,2)</f>
        <v>0</v>
      </c>
      <c r="H64" s="106">
        <f>ROUND((SUM(M54:M63))/1,2)</f>
        <v>0</v>
      </c>
      <c r="I64" s="106">
        <f>ROUND((SUM(I54:I63))/1,2)</f>
        <v>0</v>
      </c>
      <c r="J64" s="103"/>
      <c r="K64" s="103"/>
      <c r="L64" s="103">
        <f>ROUND((SUM(L54:L63))/1,2)</f>
        <v>0</v>
      </c>
      <c r="M64" s="103">
        <f>ROUND((SUM(M54:M63))/1,2)</f>
        <v>0</v>
      </c>
      <c r="N64" s="103"/>
      <c r="O64" s="103"/>
      <c r="P64" s="124">
        <f>ROUND((SUM(P54:P63))/1,2)</f>
        <v>4.02</v>
      </c>
      <c r="Q64" s="100"/>
      <c r="R64" s="100"/>
      <c r="S64" s="124">
        <f>ROUND((SUM(S54:S63))/1,2)</f>
        <v>0</v>
      </c>
      <c r="T64" s="100"/>
      <c r="U64" s="100"/>
      <c r="V64" s="100"/>
      <c r="W64" s="100"/>
      <c r="X64" s="100"/>
      <c r="Y64" s="100"/>
      <c r="Z64" s="100"/>
    </row>
    <row r="65" spans="1:19" ht="12.75">
      <c r="A65" s="1"/>
      <c r="B65" s="1"/>
      <c r="C65" s="1"/>
      <c r="D65" s="1"/>
      <c r="E65" s="1"/>
      <c r="F65" s="110"/>
      <c r="G65" s="97"/>
      <c r="H65" s="97"/>
      <c r="I65" s="97"/>
      <c r="J65" s="1"/>
      <c r="K65" s="1"/>
      <c r="L65" s="1"/>
      <c r="M65" s="1"/>
      <c r="N65" s="1"/>
      <c r="O65" s="1"/>
      <c r="P65" s="1"/>
      <c r="S65" s="1"/>
    </row>
    <row r="66" spans="1:26" ht="12.75">
      <c r="A66" s="103"/>
      <c r="B66" s="103"/>
      <c r="C66" s="103"/>
      <c r="D66" s="103" t="s">
        <v>67</v>
      </c>
      <c r="E66" s="103"/>
      <c r="F66" s="117"/>
      <c r="G66" s="104"/>
      <c r="H66" s="104"/>
      <c r="I66" s="104"/>
      <c r="J66" s="103"/>
      <c r="K66" s="103"/>
      <c r="L66" s="103"/>
      <c r="M66" s="103"/>
      <c r="N66" s="103"/>
      <c r="O66" s="103"/>
      <c r="P66" s="103"/>
      <c r="Q66" s="100"/>
      <c r="R66" s="100"/>
      <c r="S66" s="103"/>
      <c r="T66" s="100"/>
      <c r="U66" s="100"/>
      <c r="V66" s="100"/>
      <c r="W66" s="100"/>
      <c r="X66" s="100"/>
      <c r="Y66" s="100"/>
      <c r="Z66" s="100"/>
    </row>
    <row r="67" spans="1:26" ht="24.75" customHeight="1">
      <c r="A67" s="121">
        <v>45</v>
      </c>
      <c r="B67" s="118" t="s">
        <v>169</v>
      </c>
      <c r="C67" s="122" t="s">
        <v>225</v>
      </c>
      <c r="D67" s="118" t="s">
        <v>226</v>
      </c>
      <c r="E67" s="118" t="s">
        <v>92</v>
      </c>
      <c r="F67" s="119">
        <v>100</v>
      </c>
      <c r="G67" s="120">
        <v>0</v>
      </c>
      <c r="H67" s="120"/>
      <c r="I67" s="120">
        <f>ROUND(F67*(G67+H67),2)</f>
        <v>0</v>
      </c>
      <c r="J67" s="118">
        <f>ROUND(F67*(N67),2)</f>
        <v>0</v>
      </c>
      <c r="K67" s="1">
        <f>ROUND(F67*(O67),2)</f>
        <v>0</v>
      </c>
      <c r="L67" s="1">
        <f>ROUND(F67*(G67),2)</f>
        <v>0</v>
      </c>
      <c r="M67" s="1">
        <f>ROUND(F67*(H67),2)</f>
        <v>0</v>
      </c>
      <c r="N67" s="1">
        <v>0</v>
      </c>
      <c r="O67" s="1"/>
      <c r="P67" s="117">
        <f>ROUND(F67*(R67),3)</f>
        <v>9.796</v>
      </c>
      <c r="Q67" s="123"/>
      <c r="R67" s="123">
        <v>0.09796</v>
      </c>
      <c r="S67" s="117"/>
      <c r="Z67">
        <v>0</v>
      </c>
    </row>
    <row r="68" spans="1:26" ht="24.75" customHeight="1">
      <c r="A68" s="121">
        <v>46</v>
      </c>
      <c r="B68" s="118" t="s">
        <v>109</v>
      </c>
      <c r="C68" s="122" t="s">
        <v>227</v>
      </c>
      <c r="D68" s="118" t="s">
        <v>228</v>
      </c>
      <c r="E68" s="118" t="s">
        <v>92</v>
      </c>
      <c r="F68" s="119">
        <v>888.9</v>
      </c>
      <c r="G68" s="120">
        <v>0</v>
      </c>
      <c r="H68" s="120"/>
      <c r="I68" s="120">
        <f>ROUND(F68*(G68+H68),2)</f>
        <v>0</v>
      </c>
      <c r="J68" s="118">
        <f>ROUND(F68*(N68),2)</f>
        <v>0</v>
      </c>
      <c r="K68" s="1">
        <f>ROUND(F68*(O68),2)</f>
        <v>0</v>
      </c>
      <c r="L68" s="1">
        <f>ROUND(F68*(G68),2)</f>
        <v>0</v>
      </c>
      <c r="M68" s="1">
        <f>ROUND(F68*(H68),2)</f>
        <v>0</v>
      </c>
      <c r="N68" s="1">
        <v>0</v>
      </c>
      <c r="O68" s="1"/>
      <c r="P68" s="117"/>
      <c r="Q68" s="123"/>
      <c r="R68" s="123"/>
      <c r="S68" s="117"/>
      <c r="Z68">
        <v>0</v>
      </c>
    </row>
    <row r="69" spans="1:26" ht="24.75" customHeight="1">
      <c r="A69" s="121">
        <v>47</v>
      </c>
      <c r="B69" s="118" t="s">
        <v>200</v>
      </c>
      <c r="C69" s="122" t="s">
        <v>229</v>
      </c>
      <c r="D69" s="118" t="s">
        <v>230</v>
      </c>
      <c r="E69" s="118" t="s">
        <v>190</v>
      </c>
      <c r="F69" s="119">
        <v>101</v>
      </c>
      <c r="G69" s="120"/>
      <c r="H69" s="120">
        <v>0</v>
      </c>
      <c r="I69" s="120">
        <f>ROUND(F69*(G69+H69),2)</f>
        <v>0</v>
      </c>
      <c r="J69" s="118">
        <f>ROUND(F69*(N69),2)</f>
        <v>0</v>
      </c>
      <c r="K69" s="1">
        <f>ROUND(F69*(O69),2)</f>
        <v>0</v>
      </c>
      <c r="L69" s="1">
        <f>ROUND(F69*(G69),2)</f>
        <v>0</v>
      </c>
      <c r="M69" s="1">
        <f>ROUND(F69*(H69),2)</f>
        <v>0</v>
      </c>
      <c r="N69" s="1">
        <v>0</v>
      </c>
      <c r="O69" s="1"/>
      <c r="P69" s="117">
        <f>ROUND(F69*(R69),3)</f>
        <v>4.949</v>
      </c>
      <c r="Q69" s="123"/>
      <c r="R69" s="123">
        <v>0.049</v>
      </c>
      <c r="S69" s="117"/>
      <c r="Z69">
        <v>0</v>
      </c>
    </row>
    <row r="70" spans="1:26" ht="12.75">
      <c r="A70" s="103"/>
      <c r="B70" s="103"/>
      <c r="C70" s="103"/>
      <c r="D70" s="103" t="s">
        <v>67</v>
      </c>
      <c r="E70" s="103"/>
      <c r="F70" s="117"/>
      <c r="G70" s="106">
        <f>ROUND((SUM(L66:L69))/1,2)</f>
        <v>0</v>
      </c>
      <c r="H70" s="106">
        <f>ROUND((SUM(M66:M69))/1,2)</f>
        <v>0</v>
      </c>
      <c r="I70" s="106">
        <f>ROUND((SUM(I66:I69))/1,2)</f>
        <v>0</v>
      </c>
      <c r="J70" s="103"/>
      <c r="K70" s="103"/>
      <c r="L70" s="103">
        <f>ROUND((SUM(L66:L69))/1,2)</f>
        <v>0</v>
      </c>
      <c r="M70" s="103">
        <f>ROUND((SUM(M66:M69))/1,2)</f>
        <v>0</v>
      </c>
      <c r="N70" s="103"/>
      <c r="O70" s="103"/>
      <c r="P70" s="124">
        <f>ROUND((SUM(P66:P69))/1,2)</f>
        <v>14.75</v>
      </c>
      <c r="Q70" s="100"/>
      <c r="R70" s="100"/>
      <c r="S70" s="124">
        <f>ROUND((SUM(S66:S69))/1,2)</f>
        <v>0</v>
      </c>
      <c r="T70" s="100"/>
      <c r="U70" s="100"/>
      <c r="V70" s="100"/>
      <c r="W70" s="100"/>
      <c r="X70" s="100"/>
      <c r="Y70" s="100"/>
      <c r="Z70" s="100"/>
    </row>
    <row r="71" spans="1:19" ht="12.75">
      <c r="A71" s="1"/>
      <c r="B71" s="1"/>
      <c r="C71" s="1"/>
      <c r="D71" s="1"/>
      <c r="E71" s="1"/>
      <c r="F71" s="110"/>
      <c r="G71" s="97"/>
      <c r="H71" s="97"/>
      <c r="I71" s="97"/>
      <c r="J71" s="1"/>
      <c r="K71" s="1"/>
      <c r="L71" s="1"/>
      <c r="M71" s="1"/>
      <c r="N71" s="1"/>
      <c r="O71" s="1"/>
      <c r="P71" s="1"/>
      <c r="S71" s="1"/>
    </row>
    <row r="72" spans="1:26" ht="12.75">
      <c r="A72" s="103"/>
      <c r="B72" s="103"/>
      <c r="C72" s="103"/>
      <c r="D72" s="103" t="s">
        <v>118</v>
      </c>
      <c r="E72" s="103"/>
      <c r="F72" s="117"/>
      <c r="G72" s="104"/>
      <c r="H72" s="104"/>
      <c r="I72" s="104"/>
      <c r="J72" s="103"/>
      <c r="K72" s="103"/>
      <c r="L72" s="103"/>
      <c r="M72" s="103"/>
      <c r="N72" s="103"/>
      <c r="O72" s="103"/>
      <c r="P72" s="103"/>
      <c r="Q72" s="100"/>
      <c r="R72" s="100"/>
      <c r="S72" s="103"/>
      <c r="T72" s="100"/>
      <c r="U72" s="100"/>
      <c r="V72" s="100"/>
      <c r="W72" s="100"/>
      <c r="X72" s="100"/>
      <c r="Y72" s="100"/>
      <c r="Z72" s="100"/>
    </row>
    <row r="73" spans="1:26" ht="24.75" customHeight="1">
      <c r="A73" s="121">
        <v>48</v>
      </c>
      <c r="B73" s="118" t="s">
        <v>169</v>
      </c>
      <c r="C73" s="122" t="s">
        <v>231</v>
      </c>
      <c r="D73" s="118" t="s">
        <v>232</v>
      </c>
      <c r="E73" s="118" t="s">
        <v>98</v>
      </c>
      <c r="F73" s="119">
        <v>542.4437079017501</v>
      </c>
      <c r="G73" s="120">
        <v>0</v>
      </c>
      <c r="H73" s="120"/>
      <c r="I73" s="120">
        <f>ROUND(F73*(G73+H73),2)</f>
        <v>0</v>
      </c>
      <c r="J73" s="118">
        <f>ROUND(F73*(N73),2)</f>
        <v>0</v>
      </c>
      <c r="K73" s="1">
        <f>ROUND(F73*(O73),2)</f>
        <v>0</v>
      </c>
      <c r="L73" s="1">
        <f>ROUND(F73*(G73),2)</f>
        <v>0</v>
      </c>
      <c r="M73" s="1">
        <f>ROUND(F73*(H73),2)</f>
        <v>0</v>
      </c>
      <c r="N73" s="1">
        <v>0</v>
      </c>
      <c r="O73" s="1"/>
      <c r="P73" s="117"/>
      <c r="Q73" s="123"/>
      <c r="R73" s="123"/>
      <c r="S73" s="117"/>
      <c r="Z73">
        <v>0</v>
      </c>
    </row>
    <row r="74" spans="1:26" ht="12.75">
      <c r="A74" s="103"/>
      <c r="B74" s="103"/>
      <c r="C74" s="103"/>
      <c r="D74" s="103" t="s">
        <v>118</v>
      </c>
      <c r="E74" s="103"/>
      <c r="F74" s="117"/>
      <c r="G74" s="106">
        <f>ROUND((SUM(L72:L73))/1,2)</f>
        <v>0</v>
      </c>
      <c r="H74" s="106">
        <f>ROUND((SUM(M72:M73))/1,2)</f>
        <v>0</v>
      </c>
      <c r="I74" s="106">
        <f>ROUND((SUM(I72:I73))/1,2)</f>
        <v>0</v>
      </c>
      <c r="J74" s="103"/>
      <c r="K74" s="103"/>
      <c r="L74" s="103">
        <f>ROUND((SUM(L72:L73))/1,2)</f>
        <v>0</v>
      </c>
      <c r="M74" s="103">
        <f>ROUND((SUM(M72:M73))/1,2)</f>
        <v>0</v>
      </c>
      <c r="N74" s="103"/>
      <c r="O74" s="103"/>
      <c r="P74" s="124">
        <f>ROUND((SUM(P72:P73))/1,2)</f>
        <v>0</v>
      </c>
      <c r="Q74" s="100"/>
      <c r="R74" s="100"/>
      <c r="S74" s="124">
        <f>ROUND((SUM(S72:S73))/1,2)</f>
        <v>0</v>
      </c>
      <c r="T74" s="100"/>
      <c r="U74" s="100"/>
      <c r="V74" s="100"/>
      <c r="W74" s="100"/>
      <c r="X74" s="100"/>
      <c r="Y74" s="100"/>
      <c r="Z74" s="100"/>
    </row>
    <row r="75" spans="1:19" ht="12.75">
      <c r="A75" s="1"/>
      <c r="B75" s="1"/>
      <c r="C75" s="1"/>
      <c r="D75" s="1"/>
      <c r="E75" s="1"/>
      <c r="F75" s="110"/>
      <c r="G75" s="97"/>
      <c r="H75" s="97"/>
      <c r="I75" s="97"/>
      <c r="J75" s="1"/>
      <c r="K75" s="1"/>
      <c r="L75" s="1"/>
      <c r="M75" s="1"/>
      <c r="N75" s="1"/>
      <c r="O75" s="1"/>
      <c r="P75" s="1"/>
      <c r="S75" s="1"/>
    </row>
    <row r="76" spans="1:19" ht="12.75">
      <c r="A76" s="103"/>
      <c r="B76" s="103"/>
      <c r="C76" s="103"/>
      <c r="D76" s="2" t="s">
        <v>65</v>
      </c>
      <c r="E76" s="103"/>
      <c r="F76" s="117"/>
      <c r="G76" s="106">
        <f>ROUND((SUM(L9:L75))/2,2)</f>
        <v>0</v>
      </c>
      <c r="H76" s="106">
        <f>ROUND((SUM(M9:M75))/2,2)</f>
        <v>0</v>
      </c>
      <c r="I76" s="106">
        <f>ROUND((SUM(I9:I75))/2,2)</f>
        <v>0</v>
      </c>
      <c r="J76" s="104"/>
      <c r="K76" s="103"/>
      <c r="L76" s="104">
        <f>ROUND((SUM(L9:L75))/2,2)</f>
        <v>0</v>
      </c>
      <c r="M76" s="104">
        <f>ROUND((SUM(M9:M75))/2,2)</f>
        <v>0</v>
      </c>
      <c r="N76" s="103"/>
      <c r="O76" s="103"/>
      <c r="P76" s="124">
        <f>ROUND((SUM(P9:P75))/2,2)</f>
        <v>542.45</v>
      </c>
      <c r="S76" s="124">
        <f>ROUND((SUM(S9:S75))/2,2)</f>
        <v>0.02</v>
      </c>
    </row>
    <row r="77" spans="1:19" ht="12.75">
      <c r="A77" s="1"/>
      <c r="B77" s="1"/>
      <c r="C77" s="1"/>
      <c r="D77" s="1"/>
      <c r="E77" s="1"/>
      <c r="F77" s="110"/>
      <c r="G77" s="97"/>
      <c r="H77" s="97"/>
      <c r="I77" s="97"/>
      <c r="J77" s="1"/>
      <c r="K77" s="1"/>
      <c r="L77" s="1"/>
      <c r="M77" s="1"/>
      <c r="N77" s="1"/>
      <c r="O77" s="1"/>
      <c r="P77" s="1"/>
      <c r="S77" s="1"/>
    </row>
    <row r="78" spans="1:26" ht="12.75">
      <c r="A78" s="103"/>
      <c r="B78" s="103"/>
      <c r="C78" s="103"/>
      <c r="D78" s="2" t="s">
        <v>119</v>
      </c>
      <c r="E78" s="103"/>
      <c r="F78" s="117"/>
      <c r="G78" s="104"/>
      <c r="H78" s="104"/>
      <c r="I78" s="104"/>
      <c r="J78" s="103"/>
      <c r="K78" s="103"/>
      <c r="L78" s="103"/>
      <c r="M78" s="103"/>
      <c r="N78" s="103"/>
      <c r="O78" s="103"/>
      <c r="P78" s="103"/>
      <c r="Q78" s="100"/>
      <c r="R78" s="100"/>
      <c r="S78" s="103"/>
      <c r="T78" s="100"/>
      <c r="U78" s="100"/>
      <c r="V78" s="100"/>
      <c r="W78" s="100"/>
      <c r="X78" s="100"/>
      <c r="Y78" s="100"/>
      <c r="Z78" s="100"/>
    </row>
    <row r="79" spans="1:26" ht="12.75">
      <c r="A79" s="103"/>
      <c r="B79" s="103"/>
      <c r="C79" s="103"/>
      <c r="D79" s="103" t="s">
        <v>120</v>
      </c>
      <c r="E79" s="103"/>
      <c r="F79" s="117"/>
      <c r="G79" s="104"/>
      <c r="H79" s="104"/>
      <c r="I79" s="104"/>
      <c r="J79" s="103"/>
      <c r="K79" s="103"/>
      <c r="L79" s="103"/>
      <c r="M79" s="103"/>
      <c r="N79" s="103"/>
      <c r="O79" s="103"/>
      <c r="P79" s="103"/>
      <c r="Q79" s="100"/>
      <c r="R79" s="100"/>
      <c r="S79" s="103"/>
      <c r="T79" s="100"/>
      <c r="U79" s="100"/>
      <c r="V79" s="100"/>
      <c r="W79" s="100"/>
      <c r="X79" s="100"/>
      <c r="Y79" s="100"/>
      <c r="Z79" s="100"/>
    </row>
    <row r="80" spans="1:26" ht="24.75" customHeight="1">
      <c r="A80" s="121">
        <v>49</v>
      </c>
      <c r="B80" s="118" t="s">
        <v>233</v>
      </c>
      <c r="C80" s="122" t="s">
        <v>234</v>
      </c>
      <c r="D80" s="118" t="s">
        <v>235</v>
      </c>
      <c r="E80" s="118" t="s">
        <v>92</v>
      </c>
      <c r="F80" s="119">
        <v>2</v>
      </c>
      <c r="G80" s="120">
        <v>0</v>
      </c>
      <c r="H80" s="120"/>
      <c r="I80" s="120">
        <f>ROUND(F80*(G80+H80),2)</f>
        <v>0</v>
      </c>
      <c r="J80" s="118">
        <f>ROUND(F80*(N80),2)</f>
        <v>0</v>
      </c>
      <c r="K80" s="1">
        <f>ROUND(F80*(O80),2)</f>
        <v>0</v>
      </c>
      <c r="L80" s="1">
        <f>ROUND(F80*(G80),2)</f>
        <v>0</v>
      </c>
      <c r="M80" s="1">
        <f>ROUND(F80*(H80),2)</f>
        <v>0</v>
      </c>
      <c r="N80" s="1">
        <v>0</v>
      </c>
      <c r="O80" s="1"/>
      <c r="P80" s="117">
        <f>ROUND(F80*(R80),3)</f>
        <v>0.007</v>
      </c>
      <c r="Q80" s="123"/>
      <c r="R80" s="123">
        <v>0.0033399999999999997</v>
      </c>
      <c r="S80" s="117"/>
      <c r="Z80">
        <v>0</v>
      </c>
    </row>
    <row r="81" spans="1:26" ht="24.75" customHeight="1">
      <c r="A81" s="121">
        <v>50</v>
      </c>
      <c r="B81" s="118" t="s">
        <v>233</v>
      </c>
      <c r="C81" s="122" t="s">
        <v>236</v>
      </c>
      <c r="D81" s="118" t="s">
        <v>237</v>
      </c>
      <c r="E81" s="118" t="s">
        <v>238</v>
      </c>
      <c r="F81" s="119">
        <v>2</v>
      </c>
      <c r="G81" s="120">
        <v>0</v>
      </c>
      <c r="H81" s="120"/>
      <c r="I81" s="120">
        <f>ROUND(F81*(G81+H81),2)</f>
        <v>0</v>
      </c>
      <c r="J81" s="118">
        <f>ROUND(F81*(N81),2)</f>
        <v>0</v>
      </c>
      <c r="K81" s="1">
        <f>ROUND(F81*(O81),2)</f>
        <v>0</v>
      </c>
      <c r="L81" s="1">
        <f>ROUND(F81*(G81),2)</f>
        <v>0</v>
      </c>
      <c r="M81" s="1">
        <f>ROUND(F81*(H81),2)</f>
        <v>0</v>
      </c>
      <c r="N81" s="1">
        <v>0</v>
      </c>
      <c r="O81" s="1"/>
      <c r="P81" s="117">
        <f>ROUND(F81*(R81),3)</f>
        <v>0.001</v>
      </c>
      <c r="Q81" s="123"/>
      <c r="R81" s="123">
        <v>0.00071</v>
      </c>
      <c r="S81" s="117"/>
      <c r="Z81">
        <v>0</v>
      </c>
    </row>
    <row r="82" spans="1:19" ht="12.75">
      <c r="A82" s="103"/>
      <c r="B82" s="103"/>
      <c r="C82" s="103"/>
      <c r="D82" s="103" t="s">
        <v>120</v>
      </c>
      <c r="E82" s="103"/>
      <c r="F82" s="117"/>
      <c r="G82" s="106">
        <f>ROUND((SUM(L79:L81))/1,2)</f>
        <v>0</v>
      </c>
      <c r="H82" s="106">
        <f>ROUND((SUM(M79:M81))/1,2)</f>
        <v>0</v>
      </c>
      <c r="I82" s="106">
        <f>ROUND((SUM(I79:I81))/1,2)</f>
        <v>0</v>
      </c>
      <c r="J82" s="103"/>
      <c r="K82" s="103"/>
      <c r="L82" s="103">
        <f>ROUND((SUM(L79:L81))/1,2)</f>
        <v>0</v>
      </c>
      <c r="M82" s="103">
        <f>ROUND((SUM(M79:M81))/1,2)</f>
        <v>0</v>
      </c>
      <c r="N82" s="103"/>
      <c r="O82" s="103"/>
      <c r="P82" s="124">
        <f>ROUND((SUM(P79:P81))/1,2)</f>
        <v>0.01</v>
      </c>
      <c r="S82" s="117">
        <f>ROUND((SUM(S79:S81))/1,2)</f>
        <v>0</v>
      </c>
    </row>
    <row r="83" spans="1:19" ht="12.75">
      <c r="A83" s="1"/>
      <c r="B83" s="1"/>
      <c r="C83" s="1"/>
      <c r="D83" s="1"/>
      <c r="E83" s="1"/>
      <c r="F83" s="110"/>
      <c r="G83" s="97"/>
      <c r="H83" s="97"/>
      <c r="I83" s="97"/>
      <c r="J83" s="1"/>
      <c r="K83" s="1"/>
      <c r="L83" s="1"/>
      <c r="M83" s="1"/>
      <c r="N83" s="1"/>
      <c r="O83" s="1"/>
      <c r="P83" s="1"/>
      <c r="S83" s="1"/>
    </row>
    <row r="84" spans="1:19" ht="12.75">
      <c r="A84" s="103"/>
      <c r="B84" s="103"/>
      <c r="C84" s="103"/>
      <c r="D84" s="2" t="s">
        <v>119</v>
      </c>
      <c r="E84" s="103"/>
      <c r="F84" s="117"/>
      <c r="G84" s="106">
        <f>ROUND((SUM(L78:L83))/2,2)</f>
        <v>0</v>
      </c>
      <c r="H84" s="106">
        <f>ROUND((SUM(M78:M83))/2,2)</f>
        <v>0</v>
      </c>
      <c r="I84" s="106">
        <f>ROUND((SUM(I78:I83))/2,2)</f>
        <v>0</v>
      </c>
      <c r="J84" s="103"/>
      <c r="K84" s="103"/>
      <c r="L84" s="103">
        <f>ROUND((SUM(L78:L83))/2,2)</f>
        <v>0</v>
      </c>
      <c r="M84" s="103">
        <f>ROUND((SUM(M78:M83))/2,2)</f>
        <v>0</v>
      </c>
      <c r="N84" s="103"/>
      <c r="O84" s="103"/>
      <c r="P84" s="124">
        <f>ROUND((SUM(P78:P83))/2,2)</f>
        <v>0.01</v>
      </c>
      <c r="S84" s="124">
        <f>ROUND((SUM(S78:S83))/2,2)</f>
        <v>0</v>
      </c>
    </row>
    <row r="85" spans="1:26" ht="15">
      <c r="A85" s="128" t="s">
        <v>13</v>
      </c>
      <c r="B85" s="125"/>
      <c r="C85" s="125"/>
      <c r="D85" s="125"/>
      <c r="E85" s="125"/>
      <c r="F85" s="126" t="s">
        <v>68</v>
      </c>
      <c r="G85" s="127">
        <f>ROUND((SUM(L9:L84))/3,2)</f>
        <v>0</v>
      </c>
      <c r="H85" s="127">
        <f>ROUND((SUM(M9:M84))/3,2)</f>
        <v>0</v>
      </c>
      <c r="I85" s="127">
        <f>ROUND((SUM(I9:I84))/3,2)</f>
        <v>0</v>
      </c>
      <c r="J85" s="125"/>
      <c r="K85" s="125">
        <f>ROUND((SUM(K9:K84))/3,2)</f>
        <v>0</v>
      </c>
      <c r="L85" s="125">
        <f>ROUND((SUM(L9:L84))/3,2)</f>
        <v>0</v>
      </c>
      <c r="M85" s="125">
        <f>ROUND((SUM(M9:M84))/3,2)</f>
        <v>0</v>
      </c>
      <c r="N85" s="125"/>
      <c r="O85" s="125"/>
      <c r="P85" s="126">
        <f>ROUND((SUM(P9:P84))/3,2)</f>
        <v>542.46</v>
      </c>
      <c r="S85" s="126">
        <f>ROUND((SUM(S9:S84))/3,2)</f>
        <v>0.02</v>
      </c>
      <c r="Z85">
        <f>(SUM(Z9:Z84))</f>
        <v>0</v>
      </c>
    </row>
  </sheetData>
  <sheetProtection/>
  <printOptions gridLines="1" horizontalCentered="1"/>
  <pageMargins left="0.011111111111111112" right="0.011111111111111112" top="1" bottom="1" header="0.4921259845" footer="0.4921259845"/>
  <pageSetup horizontalDpi="600" verticalDpi="600" orientation="portrait" paperSize="9" scale="85" r:id="rId1"/>
  <headerFooter alignWithMargins="0">
    <oddHeader xml:space="preserve">&amp;C&amp;B&amp; Rozpočet Združený chodník pre peších a cyklistov v úseku Ladošská-Rovníkova-Golianova / SO 02 Rekonštrukcia chodníka </oddHeader>
    <oddFooter xml:space="preserve">&amp;L&amp;7Spracované systémom Systematic®pyramida.wsn, tel.: 051 77 10 585&amp;RStrana &amp;P z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0"/>
      <c r="C1" s="10"/>
      <c r="D1" s="10"/>
      <c r="E1" s="10"/>
      <c r="F1" s="11" t="s">
        <v>15</v>
      </c>
      <c r="G1" s="10"/>
      <c r="H1" s="10"/>
      <c r="I1" s="10"/>
      <c r="J1" s="10"/>
      <c r="W1">
        <v>30.126</v>
      </c>
    </row>
    <row r="2" spans="1:10" ht="18" customHeight="1" thickTop="1">
      <c r="A2" s="17"/>
      <c r="B2" s="25" t="s">
        <v>1</v>
      </c>
      <c r="C2" s="26"/>
      <c r="D2" s="26"/>
      <c r="E2" s="26"/>
      <c r="F2" s="26"/>
      <c r="G2" s="29" t="s">
        <v>16</v>
      </c>
      <c r="H2" s="13"/>
      <c r="I2" s="13"/>
      <c r="J2" s="21"/>
    </row>
    <row r="3" spans="1:10" ht="18" customHeight="1">
      <c r="A3" s="17"/>
      <c r="B3" s="27" t="s">
        <v>239</v>
      </c>
      <c r="C3" s="28"/>
      <c r="D3" s="28"/>
      <c r="E3" s="28"/>
      <c r="F3" s="28"/>
      <c r="G3" s="15"/>
      <c r="H3" s="15"/>
      <c r="I3" s="15"/>
      <c r="J3" s="22"/>
    </row>
    <row r="4" spans="1:10" ht="18" customHeight="1">
      <c r="A4" s="17"/>
      <c r="B4" s="18"/>
      <c r="C4" s="15"/>
      <c r="D4" s="15"/>
      <c r="E4" s="15"/>
      <c r="F4" s="15"/>
      <c r="G4" s="15"/>
      <c r="H4" s="15"/>
      <c r="I4" s="30" t="s">
        <v>18</v>
      </c>
      <c r="J4" s="22"/>
    </row>
    <row r="5" spans="1:10" ht="18" customHeight="1" thickBot="1">
      <c r="A5" s="17"/>
      <c r="B5" s="31" t="s">
        <v>19</v>
      </c>
      <c r="C5" s="15"/>
      <c r="D5" s="15"/>
      <c r="E5" s="15"/>
      <c r="F5" s="30" t="s">
        <v>20</v>
      </c>
      <c r="G5" s="15"/>
      <c r="H5" s="15"/>
      <c r="I5" s="30" t="s">
        <v>21</v>
      </c>
      <c r="J5" s="32" t="s">
        <v>22</v>
      </c>
    </row>
    <row r="6" spans="1:10" ht="18" customHeight="1" thickTop="1">
      <c r="A6" s="17"/>
      <c r="B6" s="36" t="s">
        <v>23</v>
      </c>
      <c r="C6" s="34"/>
      <c r="D6" s="34"/>
      <c r="E6" s="34"/>
      <c r="F6" s="34"/>
      <c r="G6" s="37" t="s">
        <v>24</v>
      </c>
      <c r="H6" s="34"/>
      <c r="I6" s="34"/>
      <c r="J6" s="35"/>
    </row>
    <row r="7" spans="1:10" ht="18" customHeight="1">
      <c r="A7" s="17"/>
      <c r="B7" s="18"/>
      <c r="C7" s="15"/>
      <c r="D7" s="15"/>
      <c r="E7" s="15"/>
      <c r="F7" s="15"/>
      <c r="G7" s="30" t="s">
        <v>25</v>
      </c>
      <c r="H7" s="15"/>
      <c r="I7" s="15"/>
      <c r="J7" s="22"/>
    </row>
    <row r="8" spans="1:10" ht="18" customHeight="1">
      <c r="A8" s="17"/>
      <c r="B8" s="31" t="s">
        <v>26</v>
      </c>
      <c r="C8" s="15"/>
      <c r="D8" s="15"/>
      <c r="E8" s="15"/>
      <c r="F8" s="15"/>
      <c r="G8" s="30" t="s">
        <v>24</v>
      </c>
      <c r="H8" s="15"/>
      <c r="I8" s="15"/>
      <c r="J8" s="22"/>
    </row>
    <row r="9" spans="1:10" ht="18" customHeight="1">
      <c r="A9" s="17"/>
      <c r="B9" s="18"/>
      <c r="C9" s="15"/>
      <c r="D9" s="15"/>
      <c r="E9" s="15"/>
      <c r="F9" s="15"/>
      <c r="G9" s="30" t="s">
        <v>25</v>
      </c>
      <c r="H9" s="15"/>
      <c r="I9" s="15"/>
      <c r="J9" s="22"/>
    </row>
    <row r="10" spans="1:10" ht="18" customHeight="1">
      <c r="A10" s="17"/>
      <c r="B10" s="31" t="s">
        <v>27</v>
      </c>
      <c r="C10" s="15"/>
      <c r="D10" s="15"/>
      <c r="E10" s="15"/>
      <c r="F10" s="15"/>
      <c r="G10" s="30" t="s">
        <v>24</v>
      </c>
      <c r="H10" s="15"/>
      <c r="I10" s="15"/>
      <c r="J10" s="22"/>
    </row>
    <row r="11" spans="1:10" ht="18" customHeight="1" thickBot="1">
      <c r="A11" s="17"/>
      <c r="B11" s="18"/>
      <c r="C11" s="15"/>
      <c r="D11" s="15"/>
      <c r="E11" s="15"/>
      <c r="F11" s="15"/>
      <c r="G11" s="30" t="s">
        <v>25</v>
      </c>
      <c r="H11" s="15"/>
      <c r="I11" s="15"/>
      <c r="J11" s="22"/>
    </row>
    <row r="12" spans="1:10" ht="18" customHeight="1" thickTop="1">
      <c r="A12" s="17"/>
      <c r="B12" s="33"/>
      <c r="C12" s="34"/>
      <c r="D12" s="34"/>
      <c r="E12" s="34"/>
      <c r="F12" s="34"/>
      <c r="G12" s="34"/>
      <c r="H12" s="34"/>
      <c r="I12" s="34"/>
      <c r="J12" s="35"/>
    </row>
    <row r="13" spans="1:10" ht="18" customHeight="1">
      <c r="A13" s="17"/>
      <c r="B13" s="18"/>
      <c r="C13" s="15"/>
      <c r="D13" s="15"/>
      <c r="E13" s="15"/>
      <c r="F13" s="15"/>
      <c r="G13" s="15"/>
      <c r="H13" s="15"/>
      <c r="I13" s="15"/>
      <c r="J13" s="22"/>
    </row>
    <row r="14" spans="1:10" ht="18" customHeight="1" thickBot="1">
      <c r="A14" s="17"/>
      <c r="B14" s="18"/>
      <c r="C14" s="15"/>
      <c r="D14" s="15"/>
      <c r="E14" s="15"/>
      <c r="F14" s="15"/>
      <c r="G14" s="15"/>
      <c r="H14" s="15"/>
      <c r="I14" s="15"/>
      <c r="J14" s="22"/>
    </row>
    <row r="15" spans="1:10" ht="18" customHeight="1" thickTop="1">
      <c r="A15" s="17"/>
      <c r="B15" s="58" t="s">
        <v>28</v>
      </c>
      <c r="C15" s="59" t="s">
        <v>6</v>
      </c>
      <c r="D15" s="59" t="s">
        <v>54</v>
      </c>
      <c r="E15" s="59" t="s">
        <v>55</v>
      </c>
      <c r="F15" s="60" t="s">
        <v>56</v>
      </c>
      <c r="G15" s="41" t="s">
        <v>33</v>
      </c>
      <c r="H15" s="43" t="s">
        <v>34</v>
      </c>
      <c r="I15" s="34"/>
      <c r="J15" s="35"/>
    </row>
    <row r="16" spans="1:10" ht="18" customHeight="1">
      <c r="A16" s="17"/>
      <c r="B16" s="61">
        <v>1</v>
      </c>
      <c r="C16" s="62" t="s">
        <v>29</v>
      </c>
      <c r="D16" s="63">
        <f>'Rekap 30570'!B13</f>
        <v>0</v>
      </c>
      <c r="E16" s="63">
        <f>'Rekap 30570'!C13</f>
        <v>0</v>
      </c>
      <c r="F16" s="64">
        <f>'Rekap 30570'!D13</f>
        <v>0</v>
      </c>
      <c r="G16" s="42">
        <v>6</v>
      </c>
      <c r="H16" s="44" t="s">
        <v>35</v>
      </c>
      <c r="I16" s="83"/>
      <c r="J16" s="82">
        <v>0</v>
      </c>
    </row>
    <row r="17" spans="1:10" ht="18" customHeight="1">
      <c r="A17" s="17"/>
      <c r="B17" s="42">
        <v>2</v>
      </c>
      <c r="C17" s="46" t="s">
        <v>30</v>
      </c>
      <c r="D17" s="49"/>
      <c r="E17" s="49"/>
      <c r="F17" s="51"/>
      <c r="G17" s="42">
        <v>7</v>
      </c>
      <c r="H17" s="44" t="s">
        <v>36</v>
      </c>
      <c r="I17" s="83"/>
      <c r="J17" s="82">
        <f>'SO 30570'!Z36</f>
        <v>0</v>
      </c>
    </row>
    <row r="18" spans="1:10" ht="18" customHeight="1">
      <c r="A18" s="17"/>
      <c r="B18" s="42">
        <v>3</v>
      </c>
      <c r="C18" s="46" t="s">
        <v>31</v>
      </c>
      <c r="D18" s="49"/>
      <c r="E18" s="49"/>
      <c r="F18" s="51"/>
      <c r="G18" s="42">
        <v>8</v>
      </c>
      <c r="H18" s="44" t="s">
        <v>37</v>
      </c>
      <c r="I18" s="83"/>
      <c r="J18" s="82">
        <v>0</v>
      </c>
    </row>
    <row r="19" spans="1:10" ht="18" customHeight="1">
      <c r="A19" s="17"/>
      <c r="B19" s="42">
        <v>4</v>
      </c>
      <c r="C19" s="47"/>
      <c r="D19" s="49"/>
      <c r="E19" s="49"/>
      <c r="F19" s="51"/>
      <c r="G19" s="42">
        <v>9</v>
      </c>
      <c r="H19" s="38"/>
      <c r="I19" s="83"/>
      <c r="J19" s="78"/>
    </row>
    <row r="20" spans="1:10" ht="18" customHeight="1" thickBot="1">
      <c r="A20" s="17"/>
      <c r="B20" s="42">
        <v>5</v>
      </c>
      <c r="C20" s="48" t="s">
        <v>32</v>
      </c>
      <c r="D20" s="50"/>
      <c r="E20" s="67"/>
      <c r="F20" s="66">
        <f>SUM(F16:F19)</f>
        <v>0</v>
      </c>
      <c r="G20" s="42">
        <v>10</v>
      </c>
      <c r="H20" s="44" t="s">
        <v>32</v>
      </c>
      <c r="I20" s="81"/>
      <c r="J20" s="65">
        <f>SUM(J16:J19)</f>
        <v>0</v>
      </c>
    </row>
    <row r="21" spans="1:10" ht="18" customHeight="1" thickTop="1">
      <c r="A21" s="17"/>
      <c r="B21" s="45" t="s">
        <v>44</v>
      </c>
      <c r="C21" s="43" t="s">
        <v>7</v>
      </c>
      <c r="D21" s="39"/>
      <c r="E21" s="39"/>
      <c r="F21" s="52"/>
      <c r="G21" s="45" t="s">
        <v>50</v>
      </c>
      <c r="H21" s="43" t="s">
        <v>7</v>
      </c>
      <c r="I21" s="34"/>
      <c r="J21" s="40"/>
    </row>
    <row r="22" spans="1:26" ht="18" customHeight="1">
      <c r="A22" s="17"/>
      <c r="B22" s="42">
        <v>11</v>
      </c>
      <c r="C22" s="44" t="s">
        <v>45</v>
      </c>
      <c r="D22" s="16"/>
      <c r="E22" s="56" t="s">
        <v>48</v>
      </c>
      <c r="F22" s="51">
        <f>((F16*U22*0)+(F17*V22*0)+(F18*W22*0))/100</f>
        <v>0</v>
      </c>
      <c r="G22" s="42">
        <v>16</v>
      </c>
      <c r="H22" s="44" t="s">
        <v>51</v>
      </c>
      <c r="I22" s="84" t="s">
        <v>48</v>
      </c>
      <c r="J22" s="8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7"/>
      <c r="B23" s="42">
        <v>12</v>
      </c>
      <c r="C23" s="44" t="s">
        <v>46</v>
      </c>
      <c r="D23" s="16"/>
      <c r="E23" s="56" t="s">
        <v>49</v>
      </c>
      <c r="F23" s="51">
        <f>((F16*U23*0)+(F17*V23*0)+(F18*W23*0))/100</f>
        <v>0</v>
      </c>
      <c r="G23" s="42">
        <v>17</v>
      </c>
      <c r="H23" s="44" t="s">
        <v>52</v>
      </c>
      <c r="I23" s="84" t="s">
        <v>48</v>
      </c>
      <c r="J23" s="8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7"/>
      <c r="B24" s="42">
        <v>13</v>
      </c>
      <c r="C24" s="44" t="s">
        <v>47</v>
      </c>
      <c r="D24" s="16"/>
      <c r="E24" s="56" t="s">
        <v>48</v>
      </c>
      <c r="F24" s="51">
        <f>((F16*U24*0)+(F17*V24*0)+(F18*W24*0))/100</f>
        <v>0</v>
      </c>
      <c r="G24" s="42">
        <v>18</v>
      </c>
      <c r="H24" s="44" t="s">
        <v>53</v>
      </c>
      <c r="I24" s="84" t="s">
        <v>49</v>
      </c>
      <c r="J24" s="8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7"/>
      <c r="B25" s="42">
        <v>14</v>
      </c>
      <c r="C25" s="38"/>
      <c r="D25" s="16"/>
      <c r="E25" s="57"/>
      <c r="F25" s="55"/>
      <c r="G25" s="42">
        <v>19</v>
      </c>
      <c r="H25" s="38"/>
      <c r="I25" s="83"/>
      <c r="J25" s="78"/>
    </row>
    <row r="26" spans="1:10" ht="18" customHeight="1" thickBot="1">
      <c r="A26" s="17"/>
      <c r="B26" s="42">
        <v>15</v>
      </c>
      <c r="C26" s="44"/>
      <c r="D26" s="16"/>
      <c r="E26" s="57"/>
      <c r="F26" s="65"/>
      <c r="G26" s="42">
        <v>20</v>
      </c>
      <c r="H26" s="44" t="s">
        <v>32</v>
      </c>
      <c r="I26" s="81"/>
      <c r="J26" s="65">
        <f>SUM(J22:J25)+SUM(F22:F25)</f>
        <v>0</v>
      </c>
    </row>
    <row r="27" spans="1:10" ht="18" customHeight="1" thickTop="1">
      <c r="A27" s="17"/>
      <c r="B27" s="68"/>
      <c r="C27" s="94" t="s">
        <v>59</v>
      </c>
      <c r="D27" s="89"/>
      <c r="E27" s="86"/>
      <c r="F27" s="69"/>
      <c r="G27" s="58" t="s">
        <v>38</v>
      </c>
      <c r="H27" s="71" t="s">
        <v>39</v>
      </c>
      <c r="I27" s="13"/>
      <c r="J27" s="70"/>
    </row>
    <row r="28" spans="1:10" ht="18" customHeight="1">
      <c r="A28" s="17"/>
      <c r="B28" s="20"/>
      <c r="C28" s="3"/>
      <c r="D28" s="90"/>
      <c r="E28" s="87"/>
      <c r="F28" s="17"/>
      <c r="G28" s="61">
        <v>21</v>
      </c>
      <c r="H28" s="72" t="s">
        <v>40</v>
      </c>
      <c r="I28" s="79"/>
      <c r="J28" s="76">
        <f>F20+J20+F26+J26</f>
        <v>0</v>
      </c>
    </row>
    <row r="29" spans="1:10" ht="18" customHeight="1">
      <c r="A29" s="17"/>
      <c r="B29" s="53"/>
      <c r="C29" s="10"/>
      <c r="D29" s="92"/>
      <c r="E29" s="87"/>
      <c r="F29" s="17"/>
      <c r="G29" s="42">
        <v>22</v>
      </c>
      <c r="H29" s="44" t="s">
        <v>41</v>
      </c>
      <c r="I29" s="56">
        <f>J28-SUM('SO 30570'!K9:'SO 30570'!K35)</f>
        <v>0</v>
      </c>
      <c r="J29" s="77">
        <f>ROUND(((ROUND(I29,2)*20)*1/100),2)</f>
        <v>0</v>
      </c>
    </row>
    <row r="30" spans="1:10" ht="18" customHeight="1">
      <c r="A30" s="17"/>
      <c r="B30" s="18"/>
      <c r="C30" s="15"/>
      <c r="D30" s="83"/>
      <c r="E30" s="87"/>
      <c r="F30" s="17"/>
      <c r="G30" s="42">
        <v>23</v>
      </c>
      <c r="H30" s="44" t="s">
        <v>42</v>
      </c>
      <c r="I30" s="56">
        <f>SUM('SO 30570'!K9:'SO 30570'!K35)</f>
        <v>0</v>
      </c>
      <c r="J30" s="77">
        <f>ROUND(((ROUND(I30,2)*0)/100),2)</f>
        <v>0</v>
      </c>
    </row>
    <row r="31" spans="1:10" ht="18" customHeight="1">
      <c r="A31" s="17"/>
      <c r="B31" s="19"/>
      <c r="C31" s="14"/>
      <c r="D31" s="93"/>
      <c r="E31" s="87"/>
      <c r="F31" s="17"/>
      <c r="G31" s="61">
        <v>24</v>
      </c>
      <c r="H31" s="72" t="s">
        <v>32</v>
      </c>
      <c r="I31" s="80"/>
      <c r="J31" s="85">
        <f>SUM(J28:J30)</f>
        <v>0</v>
      </c>
    </row>
    <row r="32" spans="1:10" ht="18" customHeight="1" thickBot="1">
      <c r="A32" s="17"/>
      <c r="B32" s="53"/>
      <c r="C32" s="10"/>
      <c r="D32" s="91"/>
      <c r="E32" s="88"/>
      <c r="F32" s="73"/>
      <c r="G32" s="42" t="s">
        <v>43</v>
      </c>
      <c r="H32" s="38"/>
      <c r="I32" s="81"/>
      <c r="J32" s="78"/>
    </row>
    <row r="33" spans="1:10" ht="18" customHeight="1" thickTop="1">
      <c r="A33" s="17"/>
      <c r="B33" s="68"/>
      <c r="C33" s="12"/>
      <c r="D33" s="94" t="s">
        <v>57</v>
      </c>
      <c r="E33" s="12"/>
      <c r="F33" s="12"/>
      <c r="G33" s="74">
        <v>26</v>
      </c>
      <c r="H33" s="94" t="s">
        <v>58</v>
      </c>
      <c r="I33" s="12"/>
      <c r="J33" s="75"/>
    </row>
    <row r="34" spans="1:10" ht="18" customHeight="1">
      <c r="A34" s="17"/>
      <c r="B34" s="20"/>
      <c r="C34" s="3"/>
      <c r="D34" s="3"/>
      <c r="E34" s="3"/>
      <c r="F34" s="3"/>
      <c r="G34" s="3"/>
      <c r="H34" s="3"/>
      <c r="I34" s="3"/>
      <c r="J34" s="23"/>
    </row>
    <row r="35" spans="1:10" ht="18" customHeight="1">
      <c r="A35" s="17"/>
      <c r="B35" s="20"/>
      <c r="C35" s="3"/>
      <c r="D35" s="3"/>
      <c r="E35" s="3"/>
      <c r="F35" s="3"/>
      <c r="G35" s="3"/>
      <c r="H35" s="3"/>
      <c r="I35" s="3"/>
      <c r="J35" s="23"/>
    </row>
    <row r="36" spans="1:10" ht="18" customHeight="1">
      <c r="A36" s="17"/>
      <c r="B36" s="20"/>
      <c r="C36" s="3"/>
      <c r="D36" s="3"/>
      <c r="E36" s="3"/>
      <c r="F36" s="3"/>
      <c r="G36" s="3"/>
      <c r="H36" s="3"/>
      <c r="I36" s="3"/>
      <c r="J36" s="23"/>
    </row>
    <row r="37" spans="1:10" ht="18" customHeight="1">
      <c r="A37" s="17"/>
      <c r="B37" s="20"/>
      <c r="C37" s="3"/>
      <c r="D37" s="3"/>
      <c r="E37" s="3"/>
      <c r="F37" s="3"/>
      <c r="G37" s="3"/>
      <c r="H37" s="3"/>
      <c r="I37" s="3"/>
      <c r="J37" s="23"/>
    </row>
    <row r="38" spans="1:10" ht="18" customHeight="1">
      <c r="A38" s="17"/>
      <c r="B38" s="20"/>
      <c r="C38" s="3"/>
      <c r="D38" s="3"/>
      <c r="E38" s="3"/>
      <c r="F38" s="3"/>
      <c r="G38" s="3"/>
      <c r="H38" s="3"/>
      <c r="I38" s="3"/>
      <c r="J38" s="23"/>
    </row>
    <row r="39" spans="1:10" ht="18" customHeight="1">
      <c r="A39" s="17"/>
      <c r="B39" s="20"/>
      <c r="C39" s="3"/>
      <c r="D39" s="3"/>
      <c r="E39" s="3"/>
      <c r="F39" s="3"/>
      <c r="G39" s="3"/>
      <c r="H39" s="3"/>
      <c r="I39" s="3"/>
      <c r="J39" s="23"/>
    </row>
    <row r="40" spans="1:10" ht="18" customHeight="1" thickBot="1">
      <c r="A40" s="17"/>
      <c r="B40" s="53"/>
      <c r="C40" s="10"/>
      <c r="D40" s="10"/>
      <c r="E40" s="10"/>
      <c r="F40" s="10"/>
      <c r="G40" s="10"/>
      <c r="H40" s="10"/>
      <c r="I40" s="10"/>
      <c r="J40" s="54"/>
    </row>
    <row r="41" spans="1:10" ht="13.5" thickTop="1">
      <c r="A41" s="3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dasa.frivalska</cp:lastModifiedBy>
  <cp:lastPrinted>2019-10-16T06:42:21Z</cp:lastPrinted>
  <dcterms:created xsi:type="dcterms:W3CDTF">2019-10-09T04:19:35Z</dcterms:created>
  <dcterms:modified xsi:type="dcterms:W3CDTF">2019-10-25T11:38:53Z</dcterms:modified>
  <cp:category/>
  <cp:version/>
  <cp:contentType/>
  <cp:contentStatus/>
</cp:coreProperties>
</file>