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ffice\Downloads\"/>
    </mc:Choice>
  </mc:AlternateContent>
  <xr:revisionPtr revIDLastSave="0" documentId="13_ncr:1_{D6734423-A027-48F7-9465-7C9FB66EBA29}" xr6:coauthVersionLast="47" xr6:coauthVersionMax="47" xr10:uidLastSave="{00000000-0000-0000-0000-000000000000}"/>
  <bookViews>
    <workbookView xWindow="-120" yWindow="-120" windowWidth="38640" windowHeight="21240" firstSheet="4" activeTab="10" xr2:uid="{00000000-000D-0000-FFFF-FFFF00000000}"/>
  </bookViews>
  <sheets>
    <sheet name="Rekapitulácia stavby" sheetId="1" r:id="rId1"/>
    <sheet name="01 - Búracie práce" sheetId="2" r:id="rId2"/>
    <sheet name="02 - Nové stavebné úpravy" sheetId="3" r:id="rId3"/>
    <sheet name="03 - Vonkajšie oplotenie" sheetId="4" r:id="rId4"/>
    <sheet name="04 - E1-9 - Slaboprúdová ..." sheetId="5" r:id="rId5"/>
    <sheet name="05 - E1-10 - Prístupový s..." sheetId="6" r:id="rId6"/>
    <sheet name="06 - OBNOVA A MODERNIZÁCI..." sheetId="7" r:id="rId7"/>
    <sheet name="07 - E1.5 - Ústredné vyku..." sheetId="8" r:id="rId8"/>
    <sheet name="08 - Zdravotechnika" sheetId="9" r:id="rId9"/>
    <sheet name="09 - Plynoinštalácia" sheetId="10" r:id="rId10"/>
    <sheet name="10 - Požiarna nádrž" sheetId="11" r:id="rId11"/>
    <sheet name="11 - Vzduchotechnika" sheetId="12" r:id="rId12"/>
    <sheet name="12 - FVE" sheetId="13" r:id="rId13"/>
    <sheet name="13 - EPS" sheetId="14" r:id="rId14"/>
    <sheet name="14 - HSP" sheetId="15" r:id="rId15"/>
    <sheet name="15 - Elektroinštalácia" sheetId="16" r:id="rId16"/>
    <sheet name="Zoznam figúr" sheetId="17" r:id="rId17"/>
  </sheets>
  <definedNames>
    <definedName name="_xlnm._FilterDatabase" localSheetId="1" hidden="1">'01 - Búracie práce'!$C$131:$K$561</definedName>
    <definedName name="_xlnm._FilterDatabase" localSheetId="2" hidden="1">'02 - Nové stavebné úpravy'!$C$150:$K$1901</definedName>
    <definedName name="_xlnm._FilterDatabase" localSheetId="3" hidden="1">'03 - Vonkajšie oplotenie'!$C$121:$K$154</definedName>
    <definedName name="_xlnm._FilterDatabase" localSheetId="4" hidden="1">'04 - E1-9 - Slaboprúdová ...'!$C$119:$K$187</definedName>
    <definedName name="_xlnm._FilterDatabase" localSheetId="5" hidden="1">'05 - E1-10 - Prístupový s...'!$C$122:$K$188</definedName>
    <definedName name="_xlnm._FilterDatabase" localSheetId="6" hidden="1">'06 - OBNOVA A MODERNIZÁCI...'!$C$120:$K$169</definedName>
    <definedName name="_xlnm._FilterDatabase" localSheetId="7" hidden="1">'07 - E1.5 - Ústredné vyku...'!$C$126:$K$260</definedName>
    <definedName name="_xlnm._FilterDatabase" localSheetId="8" hidden="1">'08 - Zdravotechnika'!$C$131:$K$357</definedName>
    <definedName name="_xlnm._FilterDatabase" localSheetId="9" hidden="1">'09 - Plynoinštalácia'!$C$122:$K$140</definedName>
    <definedName name="_xlnm._FilterDatabase" localSheetId="10" hidden="1">'10 - Požiarna nádrž'!$C$123:$K$152</definedName>
    <definedName name="_xlnm._FilterDatabase" localSheetId="11" hidden="1">'11 - Vzduchotechnika'!$C$123:$K$289</definedName>
    <definedName name="_xlnm._FilterDatabase" localSheetId="12" hidden="1">'12 - FVE'!$C$118:$K$172</definedName>
    <definedName name="_xlnm._FilterDatabase" localSheetId="13" hidden="1">'13 - EPS'!$C$117:$K$174</definedName>
    <definedName name="_xlnm._FilterDatabase" localSheetId="14" hidden="1">'14 - HSP'!$C$117:$K$149</definedName>
    <definedName name="_xlnm._FilterDatabase" localSheetId="15" hidden="1">'15 - Elektroinštalácia'!$C$120:$K$238</definedName>
    <definedName name="_xlnm.Print_Titles" localSheetId="1">'01 - Búracie práce'!$131:$131</definedName>
    <definedName name="_xlnm.Print_Titles" localSheetId="2">'02 - Nové stavebné úpravy'!$150:$150</definedName>
    <definedName name="_xlnm.Print_Titles" localSheetId="3">'03 - Vonkajšie oplotenie'!$121:$121</definedName>
    <definedName name="_xlnm.Print_Titles" localSheetId="4">'04 - E1-9 - Slaboprúdová ...'!$119:$119</definedName>
    <definedName name="_xlnm.Print_Titles" localSheetId="5">'05 - E1-10 - Prístupový s...'!$122:$122</definedName>
    <definedName name="_xlnm.Print_Titles" localSheetId="6">'06 - OBNOVA A MODERNIZÁCI...'!$120:$120</definedName>
    <definedName name="_xlnm.Print_Titles" localSheetId="7">'07 - E1.5 - Ústredné vyku...'!$126:$126</definedName>
    <definedName name="_xlnm.Print_Titles" localSheetId="8">'08 - Zdravotechnika'!$131:$131</definedName>
    <definedName name="_xlnm.Print_Titles" localSheetId="9">'09 - Plynoinštalácia'!$122:$122</definedName>
    <definedName name="_xlnm.Print_Titles" localSheetId="10">'10 - Požiarna nádrž'!$123:$123</definedName>
    <definedName name="_xlnm.Print_Titles" localSheetId="11">'11 - Vzduchotechnika'!$123:$123</definedName>
    <definedName name="_xlnm.Print_Titles" localSheetId="12">'12 - FVE'!$118:$118</definedName>
    <definedName name="_xlnm.Print_Titles" localSheetId="13">'13 - EPS'!$117:$117</definedName>
    <definedName name="_xlnm.Print_Titles" localSheetId="14">'14 - HSP'!$117:$117</definedName>
    <definedName name="_xlnm.Print_Titles" localSheetId="15">'15 - Elektroinštalácia'!$120:$120</definedName>
    <definedName name="_xlnm.Print_Titles" localSheetId="0">'Rekapitulácia stavby'!$92:$92</definedName>
    <definedName name="_xlnm.Print_Titles" localSheetId="16">'Zoznam figúr'!$9:$9</definedName>
    <definedName name="_xlnm.Print_Area" localSheetId="1">'01 - Búracie práce'!$C$4:$J$76,'01 - Búracie práce'!$C$82:$J$113,'01 - Búracie práce'!$C$119:$J$561</definedName>
    <definedName name="_xlnm.Print_Area" localSheetId="2">'02 - Nové stavebné úpravy'!$C$4:$J$76,'02 - Nové stavebné úpravy'!$C$82:$J$132,'02 - Nové stavebné úpravy'!$C$138:$J$1901</definedName>
    <definedName name="_xlnm.Print_Area" localSheetId="3">'03 - Vonkajšie oplotenie'!$C$4:$J$76,'03 - Vonkajšie oplotenie'!$C$82:$J$103,'03 - Vonkajšie oplotenie'!$C$109:$J$154</definedName>
    <definedName name="_xlnm.Print_Area" localSheetId="4">'04 - E1-9 - Slaboprúdová ...'!$C$4:$J$76,'04 - E1-9 - Slaboprúdová ...'!$C$82:$J$101,'04 - E1-9 - Slaboprúdová ...'!$C$107:$J$187</definedName>
    <definedName name="_xlnm.Print_Area" localSheetId="5">'05 - E1-10 - Prístupový s...'!$C$4:$J$76,'05 - E1-10 - Prístupový s...'!$C$82:$J$104,'05 - E1-10 - Prístupový s...'!$C$110:$J$188</definedName>
    <definedName name="_xlnm.Print_Area" localSheetId="6">'06 - OBNOVA A MODERNIZÁCI...'!$C$4:$J$76,'06 - OBNOVA A MODERNIZÁCI...'!$C$82:$J$102,'06 - OBNOVA A MODERNIZÁCI...'!$C$108:$J$169</definedName>
    <definedName name="_xlnm.Print_Area" localSheetId="7">'07 - E1.5 - Ústredné vyku...'!$C$4:$J$76,'07 - E1.5 - Ústredné vyku...'!$C$82:$J$108,'07 - E1.5 - Ústredné vyku...'!$C$114:$J$260</definedName>
    <definedName name="_xlnm.Print_Area" localSheetId="8">'08 - Zdravotechnika'!$C$4:$J$76,'08 - Zdravotechnika'!$C$82:$J$113,'08 - Zdravotechnika'!$C$119:$J$357</definedName>
    <definedName name="_xlnm.Print_Area" localSheetId="9">'09 - Plynoinštalácia'!$C$4:$J$76,'09 - Plynoinštalácia'!$C$82:$J$104,'09 - Plynoinštalácia'!$C$110:$J$140</definedName>
    <definedName name="_xlnm.Print_Area" localSheetId="10">'10 - Požiarna nádrž'!$C$4:$J$76,'10 - Požiarna nádrž'!$C$82:$J$105,'10 - Požiarna nádrž'!$C$111:$J$152</definedName>
    <definedName name="_xlnm.Print_Area" localSheetId="11">'11 - Vzduchotechnika'!$C$4:$J$76,'11 - Vzduchotechnika'!$C$82:$J$105,'11 - Vzduchotechnika'!$C$111:$J$289</definedName>
    <definedName name="_xlnm.Print_Area" localSheetId="12">'12 - FVE'!$C$4:$J$76,'12 - FVE'!$C$82:$J$100,'12 - FVE'!$C$106:$J$172</definedName>
    <definedName name="_xlnm.Print_Area" localSheetId="13">'13 - EPS'!$C$4:$J$76,'13 - EPS'!$C$82:$J$99,'13 - EPS'!$C$105:$J$174</definedName>
    <definedName name="_xlnm.Print_Area" localSheetId="14">'14 - HSP'!$C$4:$J$76,'14 - HSP'!$C$82:$J$99,'14 - HSP'!$C$105:$J$149</definedName>
    <definedName name="_xlnm.Print_Area" localSheetId="15">'15 - Elektroinštalácia'!$C$4:$J$76,'15 - Elektroinštalácia'!$C$82:$J$102,'15 - Elektroinštalácia'!$C$108:$J$238</definedName>
    <definedName name="_xlnm.Print_Area" localSheetId="0">'Rekapitulácia stavby'!$D$4:$AO$76,'Rekapitulácia stavby'!$C$82:$AQ$110</definedName>
    <definedName name="_xlnm.Print_Area" localSheetId="16">'Zoznam figúr'!$C$4:$G$608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4" i="11" l="1"/>
  <c r="J163" i="11"/>
  <c r="J162" i="11"/>
  <c r="J104" i="11" s="1"/>
  <c r="J161" i="11"/>
  <c r="J160" i="11"/>
  <c r="J159" i="11"/>
  <c r="J158" i="11"/>
  <c r="J157" i="11"/>
  <c r="J156" i="11"/>
  <c r="J155" i="11"/>
  <c r="J154" i="11"/>
  <c r="J153" i="11"/>
  <c r="J152" i="11"/>
  <c r="J149" i="11"/>
  <c r="J148" i="11"/>
  <c r="J147" i="11"/>
  <c r="J146" i="11"/>
  <c r="J145" i="11"/>
  <c r="J143" i="11"/>
  <c r="J142" i="11"/>
  <c r="J100" i="11" s="1"/>
  <c r="J141" i="11"/>
  <c r="J139" i="11"/>
  <c r="J138" i="11"/>
  <c r="J136" i="11"/>
  <c r="J135" i="11"/>
  <c r="J134" i="11"/>
  <c r="J133" i="11"/>
  <c r="J132" i="11"/>
  <c r="J131" i="11"/>
  <c r="J130" i="11"/>
  <c r="J129" i="11"/>
  <c r="J128" i="11"/>
  <c r="J127" i="11"/>
  <c r="J126" i="11"/>
  <c r="J121" i="11"/>
  <c r="F121" i="11"/>
  <c r="J120" i="11"/>
  <c r="F120" i="11"/>
  <c r="J118" i="11"/>
  <c r="F118" i="11"/>
  <c r="E116" i="11"/>
  <c r="E114" i="11"/>
  <c r="D7" i="17"/>
  <c r="J37" i="16"/>
  <c r="J36" i="16"/>
  <c r="AY109" i="1"/>
  <c r="J35" i="16"/>
  <c r="AX109" i="1" s="1"/>
  <c r="BI238" i="16"/>
  <c r="BH238" i="16"/>
  <c r="BG238" i="16"/>
  <c r="BE238" i="16"/>
  <c r="T238" i="16"/>
  <c r="R238" i="16"/>
  <c r="P238" i="16"/>
  <c r="BI237" i="16"/>
  <c r="BH237" i="16"/>
  <c r="BG237" i="16"/>
  <c r="BE237" i="16"/>
  <c r="T237" i="16"/>
  <c r="R237" i="16"/>
  <c r="P237" i="16"/>
  <c r="BI235" i="16"/>
  <c r="BH235" i="16"/>
  <c r="BG235" i="16"/>
  <c r="BE235" i="16"/>
  <c r="T235" i="16"/>
  <c r="R235" i="16"/>
  <c r="P235" i="16"/>
  <c r="BI234" i="16"/>
  <c r="BH234" i="16"/>
  <c r="BG234" i="16"/>
  <c r="BE234" i="16"/>
  <c r="T234" i="16"/>
  <c r="R234" i="16"/>
  <c r="P234" i="16"/>
  <c r="BI233" i="16"/>
  <c r="BH233" i="16"/>
  <c r="BG233" i="16"/>
  <c r="BE233" i="16"/>
  <c r="T233" i="16"/>
  <c r="R233" i="16"/>
  <c r="P233" i="16"/>
  <c r="BI232" i="16"/>
  <c r="BH232" i="16"/>
  <c r="BG232" i="16"/>
  <c r="BE232" i="16"/>
  <c r="T232" i="16"/>
  <c r="R232" i="16"/>
  <c r="P232" i="16"/>
  <c r="BI231" i="16"/>
  <c r="BH231" i="16"/>
  <c r="BG231" i="16"/>
  <c r="BE231" i="16"/>
  <c r="T231" i="16"/>
  <c r="R231" i="16"/>
  <c r="P231" i="16"/>
  <c r="BI230" i="16"/>
  <c r="BH230" i="16"/>
  <c r="BG230" i="16"/>
  <c r="BE230" i="16"/>
  <c r="T230" i="16"/>
  <c r="R230" i="16"/>
  <c r="P230" i="16"/>
  <c r="BI229" i="16"/>
  <c r="BH229" i="16"/>
  <c r="BG229" i="16"/>
  <c r="BE229" i="16"/>
  <c r="T229" i="16"/>
  <c r="R229" i="16"/>
  <c r="P229" i="16"/>
  <c r="BI228" i="16"/>
  <c r="BH228" i="16"/>
  <c r="BG228" i="16"/>
  <c r="BE228" i="16"/>
  <c r="T228" i="16"/>
  <c r="R228" i="16"/>
  <c r="P228" i="16"/>
  <c r="BI227" i="16"/>
  <c r="BH227" i="16"/>
  <c r="BG227" i="16"/>
  <c r="BE227" i="16"/>
  <c r="T227" i="16"/>
  <c r="R227" i="16"/>
  <c r="P227" i="16"/>
  <c r="BI226" i="16"/>
  <c r="BH226" i="16"/>
  <c r="BG226" i="16"/>
  <c r="BE226" i="16"/>
  <c r="T226" i="16"/>
  <c r="R226" i="16"/>
  <c r="P226" i="16"/>
  <c r="BI225" i="16"/>
  <c r="BH225" i="16"/>
  <c r="BG225" i="16"/>
  <c r="BE225" i="16"/>
  <c r="T225" i="16"/>
  <c r="R225" i="16"/>
  <c r="P225" i="16"/>
  <c r="BI224" i="16"/>
  <c r="BH224" i="16"/>
  <c r="BG224" i="16"/>
  <c r="BE224" i="16"/>
  <c r="T224" i="16"/>
  <c r="R224" i="16"/>
  <c r="P224" i="16"/>
  <c r="BI223" i="16"/>
  <c r="BH223" i="16"/>
  <c r="BG223" i="16"/>
  <c r="BE223" i="16"/>
  <c r="T223" i="16"/>
  <c r="R223" i="16"/>
  <c r="P223" i="16"/>
  <c r="BI222" i="16"/>
  <c r="BH222" i="16"/>
  <c r="BG222" i="16"/>
  <c r="BE222" i="16"/>
  <c r="T222" i="16"/>
  <c r="R222" i="16"/>
  <c r="P222" i="16"/>
  <c r="BI221" i="16"/>
  <c r="BH221" i="16"/>
  <c r="BG221" i="16"/>
  <c r="BE221" i="16"/>
  <c r="T221" i="16"/>
  <c r="R221" i="16"/>
  <c r="P221" i="16"/>
  <c r="BI220" i="16"/>
  <c r="BH220" i="16"/>
  <c r="BG220" i="16"/>
  <c r="BE220" i="16"/>
  <c r="T220" i="16"/>
  <c r="R220" i="16"/>
  <c r="P220" i="16"/>
  <c r="BI219" i="16"/>
  <c r="BH219" i="16"/>
  <c r="BG219" i="16"/>
  <c r="BE219" i="16"/>
  <c r="T219" i="16"/>
  <c r="R219" i="16"/>
  <c r="P219" i="16"/>
  <c r="BI218" i="16"/>
  <c r="BH218" i="16"/>
  <c r="BG218" i="16"/>
  <c r="BE218" i="16"/>
  <c r="T218" i="16"/>
  <c r="R218" i="16"/>
  <c r="P218" i="16"/>
  <c r="BI217" i="16"/>
  <c r="BH217" i="16"/>
  <c r="BG217" i="16"/>
  <c r="BE217" i="16"/>
  <c r="T217" i="16"/>
  <c r="R217" i="16"/>
  <c r="P217" i="16"/>
  <c r="BI216" i="16"/>
  <c r="BH216" i="16"/>
  <c r="BG216" i="16"/>
  <c r="BE216" i="16"/>
  <c r="T216" i="16"/>
  <c r="R216" i="16"/>
  <c r="P216" i="16"/>
  <c r="BI215" i="16"/>
  <c r="BH215" i="16"/>
  <c r="BG215" i="16"/>
  <c r="BE215" i="16"/>
  <c r="T215" i="16"/>
  <c r="R215" i="16"/>
  <c r="P215" i="16"/>
  <c r="BI214" i="16"/>
  <c r="BH214" i="16"/>
  <c r="BG214" i="16"/>
  <c r="BE214" i="16"/>
  <c r="T214" i="16"/>
  <c r="R214" i="16"/>
  <c r="P214" i="16"/>
  <c r="BI213" i="16"/>
  <c r="BH213" i="16"/>
  <c r="BG213" i="16"/>
  <c r="BE213" i="16"/>
  <c r="T213" i="16"/>
  <c r="R213" i="16"/>
  <c r="P213" i="16"/>
  <c r="BI212" i="16"/>
  <c r="BH212" i="16"/>
  <c r="BG212" i="16"/>
  <c r="BE212" i="16"/>
  <c r="T212" i="16"/>
  <c r="R212" i="16"/>
  <c r="P212" i="16"/>
  <c r="BI211" i="16"/>
  <c r="BH211" i="16"/>
  <c r="BG211" i="16"/>
  <c r="BE211" i="16"/>
  <c r="T211" i="16"/>
  <c r="R211" i="16"/>
  <c r="P211" i="16"/>
  <c r="BI210" i="16"/>
  <c r="BH210" i="16"/>
  <c r="BG210" i="16"/>
  <c r="BE210" i="16"/>
  <c r="T210" i="16"/>
  <c r="R210" i="16"/>
  <c r="P210" i="16"/>
  <c r="BI209" i="16"/>
  <c r="BH209" i="16"/>
  <c r="BG209" i="16"/>
  <c r="BE209" i="16"/>
  <c r="T209" i="16"/>
  <c r="R209" i="16"/>
  <c r="P209" i="16"/>
  <c r="BI208" i="16"/>
  <c r="BH208" i="16"/>
  <c r="BG208" i="16"/>
  <c r="BE208" i="16"/>
  <c r="T208" i="16"/>
  <c r="R208" i="16"/>
  <c r="P208" i="16"/>
  <c r="BI207" i="16"/>
  <c r="BH207" i="16"/>
  <c r="BG207" i="16"/>
  <c r="BE207" i="16"/>
  <c r="T207" i="16"/>
  <c r="R207" i="16"/>
  <c r="P207" i="16"/>
  <c r="BI206" i="16"/>
  <c r="BH206" i="16"/>
  <c r="BG206" i="16"/>
  <c r="BE206" i="16"/>
  <c r="T206" i="16"/>
  <c r="R206" i="16"/>
  <c r="P206" i="16"/>
  <c r="BI205" i="16"/>
  <c r="BH205" i="16"/>
  <c r="BG205" i="16"/>
  <c r="BE205" i="16"/>
  <c r="T205" i="16"/>
  <c r="R205" i="16"/>
  <c r="P205" i="16"/>
  <c r="BI204" i="16"/>
  <c r="BH204" i="16"/>
  <c r="BG204" i="16"/>
  <c r="BE204" i="16"/>
  <c r="T204" i="16"/>
  <c r="R204" i="16"/>
  <c r="P204" i="16"/>
  <c r="BI203" i="16"/>
  <c r="BH203" i="16"/>
  <c r="BG203" i="16"/>
  <c r="BE203" i="16"/>
  <c r="T203" i="16"/>
  <c r="R203" i="16"/>
  <c r="P203" i="16"/>
  <c r="BI202" i="16"/>
  <c r="BH202" i="16"/>
  <c r="BG202" i="16"/>
  <c r="BE202" i="16"/>
  <c r="T202" i="16"/>
  <c r="R202" i="16"/>
  <c r="P202" i="16"/>
  <c r="BI201" i="16"/>
  <c r="BH201" i="16"/>
  <c r="BG201" i="16"/>
  <c r="BE201" i="16"/>
  <c r="T201" i="16"/>
  <c r="R201" i="16"/>
  <c r="P201" i="16"/>
  <c r="BI200" i="16"/>
  <c r="BH200" i="16"/>
  <c r="BG200" i="16"/>
  <c r="BE200" i="16"/>
  <c r="T200" i="16"/>
  <c r="R200" i="16"/>
  <c r="P200" i="16"/>
  <c r="BI199" i="16"/>
  <c r="BH199" i="16"/>
  <c r="BG199" i="16"/>
  <c r="BE199" i="16"/>
  <c r="T199" i="16"/>
  <c r="R199" i="16"/>
  <c r="P199" i="16"/>
  <c r="BI198" i="16"/>
  <c r="BH198" i="16"/>
  <c r="BG198" i="16"/>
  <c r="BE198" i="16"/>
  <c r="T198" i="16"/>
  <c r="R198" i="16"/>
  <c r="P198" i="16"/>
  <c r="BI197" i="16"/>
  <c r="BH197" i="16"/>
  <c r="BG197" i="16"/>
  <c r="BE197" i="16"/>
  <c r="T197" i="16"/>
  <c r="R197" i="16"/>
  <c r="P197" i="16"/>
  <c r="BI196" i="16"/>
  <c r="BH196" i="16"/>
  <c r="BG196" i="16"/>
  <c r="BE196" i="16"/>
  <c r="T196" i="16"/>
  <c r="R196" i="16"/>
  <c r="P196" i="16"/>
  <c r="BI195" i="16"/>
  <c r="BH195" i="16"/>
  <c r="BG195" i="16"/>
  <c r="BE195" i="16"/>
  <c r="T195" i="16"/>
  <c r="R195" i="16"/>
  <c r="P195" i="16"/>
  <c r="BI194" i="16"/>
  <c r="BH194" i="16"/>
  <c r="BG194" i="16"/>
  <c r="BE194" i="16"/>
  <c r="T194" i="16"/>
  <c r="R194" i="16"/>
  <c r="P194" i="16"/>
  <c r="BI193" i="16"/>
  <c r="BH193" i="16"/>
  <c r="BG193" i="16"/>
  <c r="BE193" i="16"/>
  <c r="T193" i="16"/>
  <c r="R193" i="16"/>
  <c r="P193" i="16"/>
  <c r="BI192" i="16"/>
  <c r="BH192" i="16"/>
  <c r="BG192" i="16"/>
  <c r="BE192" i="16"/>
  <c r="T192" i="16"/>
  <c r="R192" i="16"/>
  <c r="P192" i="16"/>
  <c r="BI191" i="16"/>
  <c r="BH191" i="16"/>
  <c r="BG191" i="16"/>
  <c r="BE191" i="16"/>
  <c r="T191" i="16"/>
  <c r="R191" i="16"/>
  <c r="P191" i="16"/>
  <c r="BI190" i="16"/>
  <c r="BH190" i="16"/>
  <c r="BG190" i="16"/>
  <c r="BE190" i="16"/>
  <c r="T190" i="16"/>
  <c r="R190" i="16"/>
  <c r="P190" i="16"/>
  <c r="BI189" i="16"/>
  <c r="BH189" i="16"/>
  <c r="BG189" i="16"/>
  <c r="BE189" i="16"/>
  <c r="T189" i="16"/>
  <c r="R189" i="16"/>
  <c r="P189" i="16"/>
  <c r="BI188" i="16"/>
  <c r="BH188" i="16"/>
  <c r="BG188" i="16"/>
  <c r="BE188" i="16"/>
  <c r="T188" i="16"/>
  <c r="R188" i="16"/>
  <c r="P188" i="16"/>
  <c r="BI187" i="16"/>
  <c r="BH187" i="16"/>
  <c r="BG187" i="16"/>
  <c r="BE187" i="16"/>
  <c r="T187" i="16"/>
  <c r="R187" i="16"/>
  <c r="P187" i="16"/>
  <c r="BI186" i="16"/>
  <c r="BH186" i="16"/>
  <c r="BG186" i="16"/>
  <c r="BE186" i="16"/>
  <c r="T186" i="16"/>
  <c r="R186" i="16"/>
  <c r="P186" i="16"/>
  <c r="BI185" i="16"/>
  <c r="BH185" i="16"/>
  <c r="BG185" i="16"/>
  <c r="BE185" i="16"/>
  <c r="T185" i="16"/>
  <c r="R185" i="16"/>
  <c r="P185" i="16"/>
  <c r="BI184" i="16"/>
  <c r="BH184" i="16"/>
  <c r="BG184" i="16"/>
  <c r="BE184" i="16"/>
  <c r="T184" i="16"/>
  <c r="R184" i="16"/>
  <c r="P184" i="16"/>
  <c r="BI183" i="16"/>
  <c r="BH183" i="16"/>
  <c r="BG183" i="16"/>
  <c r="BE183" i="16"/>
  <c r="T183" i="16"/>
  <c r="R183" i="16"/>
  <c r="P183" i="16"/>
  <c r="BI182" i="16"/>
  <c r="BH182" i="16"/>
  <c r="BG182" i="16"/>
  <c r="BE182" i="16"/>
  <c r="T182" i="16"/>
  <c r="R182" i="16"/>
  <c r="P182" i="16"/>
  <c r="BI181" i="16"/>
  <c r="BH181" i="16"/>
  <c r="BG181" i="16"/>
  <c r="BE181" i="16"/>
  <c r="T181" i="16"/>
  <c r="R181" i="16"/>
  <c r="P181" i="16"/>
  <c r="BI180" i="16"/>
  <c r="BH180" i="16"/>
  <c r="BG180" i="16"/>
  <c r="BE180" i="16"/>
  <c r="T180" i="16"/>
  <c r="R180" i="16"/>
  <c r="P180" i="16"/>
  <c r="BI179" i="16"/>
  <c r="BH179" i="16"/>
  <c r="BG179" i="16"/>
  <c r="BE179" i="16"/>
  <c r="T179" i="16"/>
  <c r="R179" i="16"/>
  <c r="P179" i="16"/>
  <c r="BI178" i="16"/>
  <c r="BH178" i="16"/>
  <c r="BG178" i="16"/>
  <c r="BE178" i="16"/>
  <c r="T178" i="16"/>
  <c r="R178" i="16"/>
  <c r="P178" i="16"/>
  <c r="BI177" i="16"/>
  <c r="BH177" i="16"/>
  <c r="BG177" i="16"/>
  <c r="BE177" i="16"/>
  <c r="T177" i="16"/>
  <c r="R177" i="16"/>
  <c r="P177" i="16"/>
  <c r="BI176" i="16"/>
  <c r="BH176" i="16"/>
  <c r="BG176" i="16"/>
  <c r="BE176" i="16"/>
  <c r="T176" i="16"/>
  <c r="R176" i="16"/>
  <c r="P176" i="16"/>
  <c r="BI175" i="16"/>
  <c r="BH175" i="16"/>
  <c r="BG175" i="16"/>
  <c r="BE175" i="16"/>
  <c r="T175" i="16"/>
  <c r="R175" i="16"/>
  <c r="P175" i="16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8" i="16"/>
  <c r="BH168" i="16"/>
  <c r="BG168" i="16"/>
  <c r="BE168" i="16"/>
  <c r="T168" i="16"/>
  <c r="R168" i="16"/>
  <c r="P168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5" i="16"/>
  <c r="BH165" i="16"/>
  <c r="BG165" i="16"/>
  <c r="BE165" i="16"/>
  <c r="T165" i="16"/>
  <c r="R165" i="16"/>
  <c r="P165" i="16"/>
  <c r="BI164" i="16"/>
  <c r="BH164" i="16"/>
  <c r="BG164" i="16"/>
  <c r="BE164" i="16"/>
  <c r="T164" i="16"/>
  <c r="R164" i="16"/>
  <c r="P164" i="16"/>
  <c r="BI163" i="16"/>
  <c r="BH163" i="16"/>
  <c r="BG163" i="16"/>
  <c r="BE163" i="16"/>
  <c r="T163" i="16"/>
  <c r="R163" i="16"/>
  <c r="P163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8" i="16"/>
  <c r="BH158" i="16"/>
  <c r="BG158" i="16"/>
  <c r="BE158" i="16"/>
  <c r="T158" i="16"/>
  <c r="R158" i="16"/>
  <c r="P158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BI124" i="16"/>
  <c r="BH124" i="16"/>
  <c r="BG124" i="16"/>
  <c r="BE124" i="16"/>
  <c r="T124" i="16"/>
  <c r="R124" i="16"/>
  <c r="P124" i="16"/>
  <c r="J117" i="16"/>
  <c r="F117" i="16"/>
  <c r="F115" i="16"/>
  <c r="E113" i="16"/>
  <c r="J91" i="16"/>
  <c r="F91" i="16"/>
  <c r="F89" i="16"/>
  <c r="E87" i="16"/>
  <c r="J24" i="16"/>
  <c r="E24" i="16"/>
  <c r="J118" i="16"/>
  <c r="J23" i="16"/>
  <c r="J18" i="16"/>
  <c r="E18" i="16"/>
  <c r="F118" i="16"/>
  <c r="J17" i="16"/>
  <c r="J12" i="16"/>
  <c r="J89" i="16"/>
  <c r="E7" i="16"/>
  <c r="E85" i="16" s="1"/>
  <c r="J37" i="15"/>
  <c r="J36" i="15"/>
  <c r="AY108" i="1"/>
  <c r="J35" i="15"/>
  <c r="AX108" i="1" s="1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BI124" i="15"/>
  <c r="BH124" i="15"/>
  <c r="BG124" i="15"/>
  <c r="BE124" i="15"/>
  <c r="T124" i="15"/>
  <c r="R124" i="15"/>
  <c r="P124" i="15"/>
  <c r="BI123" i="15"/>
  <c r="BH123" i="15"/>
  <c r="BG123" i="15"/>
  <c r="BE123" i="15"/>
  <c r="T123" i="15"/>
  <c r="R123" i="15"/>
  <c r="P123" i="15"/>
  <c r="BI122" i="15"/>
  <c r="BH122" i="15"/>
  <c r="BG122" i="15"/>
  <c r="BE122" i="15"/>
  <c r="T122" i="15"/>
  <c r="R122" i="15"/>
  <c r="P122" i="15"/>
  <c r="BI121" i="15"/>
  <c r="BH121" i="15"/>
  <c r="BG121" i="15"/>
  <c r="BE121" i="15"/>
  <c r="T121" i="15"/>
  <c r="R121" i="15"/>
  <c r="P121" i="15"/>
  <c r="J114" i="15"/>
  <c r="F114" i="15"/>
  <c r="F112" i="15"/>
  <c r="E110" i="15"/>
  <c r="J91" i="15"/>
  <c r="F91" i="15"/>
  <c r="F89" i="15"/>
  <c r="E87" i="15"/>
  <c r="J24" i="15"/>
  <c r="E24" i="15"/>
  <c r="J92" i="15"/>
  <c r="J23" i="15"/>
  <c r="J18" i="15"/>
  <c r="E18" i="15"/>
  <c r="F115" i="15"/>
  <c r="J17" i="15"/>
  <c r="J12" i="15"/>
  <c r="J112" i="15"/>
  <c r="E7" i="15"/>
  <c r="E85" i="15" s="1"/>
  <c r="J37" i="14"/>
  <c r="J36" i="14"/>
  <c r="AY107" i="1"/>
  <c r="J35" i="14"/>
  <c r="AX107" i="1" s="1"/>
  <c r="BI174" i="14"/>
  <c r="BH174" i="14"/>
  <c r="BG174" i="14"/>
  <c r="BE174" i="14"/>
  <c r="T174" i="14"/>
  <c r="R174" i="14"/>
  <c r="P174" i="14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BI126" i="14"/>
  <c r="BH126" i="14"/>
  <c r="BG126" i="14"/>
  <c r="BE126" i="14"/>
  <c r="T126" i="14"/>
  <c r="R126" i="14"/>
  <c r="P126" i="14"/>
  <c r="BI125" i="14"/>
  <c r="BH125" i="14"/>
  <c r="BG125" i="14"/>
  <c r="BE125" i="14"/>
  <c r="T125" i="14"/>
  <c r="R125" i="14"/>
  <c r="P125" i="14"/>
  <c r="BI124" i="14"/>
  <c r="BH124" i="14"/>
  <c r="BG124" i="14"/>
  <c r="BE124" i="14"/>
  <c r="T124" i="14"/>
  <c r="R124" i="14"/>
  <c r="P124" i="14"/>
  <c r="BI123" i="14"/>
  <c r="BH123" i="14"/>
  <c r="BG123" i="14"/>
  <c r="BE123" i="14"/>
  <c r="T123" i="14"/>
  <c r="R123" i="14"/>
  <c r="P123" i="14"/>
  <c r="BI122" i="14"/>
  <c r="BH122" i="14"/>
  <c r="BG122" i="14"/>
  <c r="BE122" i="14"/>
  <c r="T122" i="14"/>
  <c r="R122" i="14"/>
  <c r="P122" i="14"/>
  <c r="BI121" i="14"/>
  <c r="BH121" i="14"/>
  <c r="BG121" i="14"/>
  <c r="BE121" i="14"/>
  <c r="T121" i="14"/>
  <c r="R121" i="14"/>
  <c r="P121" i="14"/>
  <c r="J114" i="14"/>
  <c r="F114" i="14"/>
  <c r="F112" i="14"/>
  <c r="E110" i="14"/>
  <c r="J91" i="14"/>
  <c r="F91" i="14"/>
  <c r="F89" i="14"/>
  <c r="E87" i="14"/>
  <c r="J24" i="14"/>
  <c r="E24" i="14"/>
  <c r="J115" i="14"/>
  <c r="J23" i="14"/>
  <c r="J18" i="14"/>
  <c r="E18" i="14"/>
  <c r="F92" i="14"/>
  <c r="J17" i="14"/>
  <c r="J12" i="14"/>
  <c r="J112" i="14" s="1"/>
  <c r="E7" i="14"/>
  <c r="E85" i="14"/>
  <c r="J37" i="13"/>
  <c r="J36" i="13"/>
  <c r="AY106" i="1"/>
  <c r="J35" i="13"/>
  <c r="AX106" i="1" s="1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5" i="13"/>
  <c r="BH125" i="13"/>
  <c r="BG125" i="13"/>
  <c r="BE125" i="13"/>
  <c r="T125" i="13"/>
  <c r="R125" i="13"/>
  <c r="P125" i="13"/>
  <c r="BI124" i="13"/>
  <c r="BH124" i="13"/>
  <c r="BG124" i="13"/>
  <c r="BE124" i="13"/>
  <c r="T124" i="13"/>
  <c r="R124" i="13"/>
  <c r="P124" i="13"/>
  <c r="BI123" i="13"/>
  <c r="BH123" i="13"/>
  <c r="BG123" i="13"/>
  <c r="BE123" i="13"/>
  <c r="T123" i="13"/>
  <c r="R123" i="13"/>
  <c r="P123" i="13"/>
  <c r="BI122" i="13"/>
  <c r="BH122" i="13"/>
  <c r="BG122" i="13"/>
  <c r="BE122" i="13"/>
  <c r="T122" i="13"/>
  <c r="R122" i="13"/>
  <c r="P122" i="13"/>
  <c r="J115" i="13"/>
  <c r="F115" i="13"/>
  <c r="F113" i="13"/>
  <c r="E111" i="13"/>
  <c r="J91" i="13"/>
  <c r="F91" i="13"/>
  <c r="F89" i="13"/>
  <c r="E87" i="13"/>
  <c r="J24" i="13"/>
  <c r="E24" i="13"/>
  <c r="J92" i="13" s="1"/>
  <c r="J23" i="13"/>
  <c r="J18" i="13"/>
  <c r="E18" i="13"/>
  <c r="F116" i="13" s="1"/>
  <c r="J17" i="13"/>
  <c r="J12" i="13"/>
  <c r="J89" i="13" s="1"/>
  <c r="E7" i="13"/>
  <c r="E109" i="13"/>
  <c r="J37" i="12"/>
  <c r="J36" i="12"/>
  <c r="AY105" i="1" s="1"/>
  <c r="J35" i="12"/>
  <c r="AX105" i="1"/>
  <c r="BI289" i="12"/>
  <c r="BH289" i="12"/>
  <c r="BG289" i="12"/>
  <c r="BE289" i="12"/>
  <c r="T289" i="12"/>
  <c r="R289" i="12"/>
  <c r="P289" i="12"/>
  <c r="BI288" i="12"/>
  <c r="BH288" i="12"/>
  <c r="BG288" i="12"/>
  <c r="BE288" i="12"/>
  <c r="T288" i="12"/>
  <c r="R288" i="12"/>
  <c r="P288" i="12"/>
  <c r="BI287" i="12"/>
  <c r="BH287" i="12"/>
  <c r="BG287" i="12"/>
  <c r="BE287" i="12"/>
  <c r="T287" i="12"/>
  <c r="R287" i="12"/>
  <c r="P287" i="12"/>
  <c r="BI286" i="12"/>
  <c r="BH286" i="12"/>
  <c r="BG286" i="12"/>
  <c r="BE286" i="12"/>
  <c r="T286" i="12"/>
  <c r="R286" i="12"/>
  <c r="P286" i="12"/>
  <c r="BI285" i="12"/>
  <c r="BH285" i="12"/>
  <c r="BG285" i="12"/>
  <c r="BE285" i="12"/>
  <c r="T285" i="12"/>
  <c r="R285" i="12"/>
  <c r="P285" i="12"/>
  <c r="BI284" i="12"/>
  <c r="BH284" i="12"/>
  <c r="BG284" i="12"/>
  <c r="BE284" i="12"/>
  <c r="T284" i="12"/>
  <c r="R284" i="12"/>
  <c r="P284" i="12"/>
  <c r="BI283" i="12"/>
  <c r="BH283" i="12"/>
  <c r="BG283" i="12"/>
  <c r="BE283" i="12"/>
  <c r="T283" i="12"/>
  <c r="R283" i="12"/>
  <c r="P283" i="12"/>
  <c r="BI282" i="12"/>
  <c r="BH282" i="12"/>
  <c r="BG282" i="12"/>
  <c r="BE282" i="12"/>
  <c r="T282" i="12"/>
  <c r="R282" i="12"/>
  <c r="P282" i="12"/>
  <c r="BI281" i="12"/>
  <c r="BH281" i="12"/>
  <c r="BG281" i="12"/>
  <c r="BE281" i="12"/>
  <c r="T281" i="12"/>
  <c r="R281" i="12"/>
  <c r="P281" i="12"/>
  <c r="BI280" i="12"/>
  <c r="BH280" i="12"/>
  <c r="BG280" i="12"/>
  <c r="BE280" i="12"/>
  <c r="T280" i="12"/>
  <c r="R280" i="12"/>
  <c r="P280" i="12"/>
  <c r="BI278" i="12"/>
  <c r="BH278" i="12"/>
  <c r="BG278" i="12"/>
  <c r="BE278" i="12"/>
  <c r="T278" i="12"/>
  <c r="R278" i="12"/>
  <c r="P278" i="12"/>
  <c r="BI277" i="12"/>
  <c r="BH277" i="12"/>
  <c r="BG277" i="12"/>
  <c r="BE277" i="12"/>
  <c r="T277" i="12"/>
  <c r="R277" i="12"/>
  <c r="P277" i="12"/>
  <c r="BI276" i="12"/>
  <c r="BH276" i="12"/>
  <c r="BG276" i="12"/>
  <c r="BE276" i="12"/>
  <c r="T276" i="12"/>
  <c r="R276" i="12"/>
  <c r="P276" i="12"/>
  <c r="BI275" i="12"/>
  <c r="BH275" i="12"/>
  <c r="BG275" i="12"/>
  <c r="BE275" i="12"/>
  <c r="T275" i="12"/>
  <c r="R275" i="12"/>
  <c r="P275" i="12"/>
  <c r="BI274" i="12"/>
  <c r="BH274" i="12"/>
  <c r="BG274" i="12"/>
  <c r="BE274" i="12"/>
  <c r="T274" i="12"/>
  <c r="R274" i="12"/>
  <c r="P274" i="12"/>
  <c r="BI272" i="12"/>
  <c r="BH272" i="12"/>
  <c r="BG272" i="12"/>
  <c r="BE272" i="12"/>
  <c r="T272" i="12"/>
  <c r="R272" i="12"/>
  <c r="P272" i="12"/>
  <c r="BI271" i="12"/>
  <c r="BH271" i="12"/>
  <c r="BG271" i="12"/>
  <c r="BE271" i="12"/>
  <c r="T271" i="12"/>
  <c r="R271" i="12"/>
  <c r="P271" i="12"/>
  <c r="BI269" i="12"/>
  <c r="BH269" i="12"/>
  <c r="BG269" i="12"/>
  <c r="BE269" i="12"/>
  <c r="T269" i="12"/>
  <c r="R269" i="12"/>
  <c r="P269" i="12"/>
  <c r="BI268" i="12"/>
  <c r="BH268" i="12"/>
  <c r="BG268" i="12"/>
  <c r="BE268" i="12"/>
  <c r="T268" i="12"/>
  <c r="R268" i="12"/>
  <c r="P268" i="12"/>
  <c r="BI267" i="12"/>
  <c r="BH267" i="12"/>
  <c r="BG267" i="12"/>
  <c r="BE267" i="12"/>
  <c r="T267" i="12"/>
  <c r="R267" i="12"/>
  <c r="P267" i="12"/>
  <c r="BI266" i="12"/>
  <c r="BH266" i="12"/>
  <c r="BG266" i="12"/>
  <c r="BE266" i="12"/>
  <c r="T266" i="12"/>
  <c r="R266" i="12"/>
  <c r="P266" i="12"/>
  <c r="BI265" i="12"/>
  <c r="BH265" i="12"/>
  <c r="BG265" i="12"/>
  <c r="BE265" i="12"/>
  <c r="T265" i="12"/>
  <c r="R265" i="12"/>
  <c r="P265" i="12"/>
  <c r="BI264" i="12"/>
  <c r="BH264" i="12"/>
  <c r="BG264" i="12"/>
  <c r="BE264" i="12"/>
  <c r="T264" i="12"/>
  <c r="R264" i="12"/>
  <c r="P264" i="12"/>
  <c r="BI263" i="12"/>
  <c r="BH263" i="12"/>
  <c r="BG263" i="12"/>
  <c r="BE263" i="12"/>
  <c r="T263" i="12"/>
  <c r="R263" i="12"/>
  <c r="P263" i="12"/>
  <c r="BI262" i="12"/>
  <c r="BH262" i="12"/>
  <c r="BG262" i="12"/>
  <c r="BE262" i="12"/>
  <c r="T262" i="12"/>
  <c r="R262" i="12"/>
  <c r="P262" i="12"/>
  <c r="BI261" i="12"/>
  <c r="BH261" i="12"/>
  <c r="BG261" i="12"/>
  <c r="BE261" i="12"/>
  <c r="T261" i="12"/>
  <c r="R261" i="12"/>
  <c r="P261" i="12"/>
  <c r="BI260" i="12"/>
  <c r="BH260" i="12"/>
  <c r="BG260" i="12"/>
  <c r="BE260" i="12"/>
  <c r="T260" i="12"/>
  <c r="R260" i="12"/>
  <c r="P260" i="12"/>
  <c r="BI259" i="12"/>
  <c r="BH259" i="12"/>
  <c r="BG259" i="12"/>
  <c r="BE259" i="12"/>
  <c r="T259" i="12"/>
  <c r="R259" i="12"/>
  <c r="P259" i="12"/>
  <c r="BI258" i="12"/>
  <c r="BH258" i="12"/>
  <c r="BG258" i="12"/>
  <c r="BE258" i="12"/>
  <c r="T258" i="12"/>
  <c r="R258" i="12"/>
  <c r="P258" i="12"/>
  <c r="BI257" i="12"/>
  <c r="BH257" i="12"/>
  <c r="BG257" i="12"/>
  <c r="BE257" i="12"/>
  <c r="T257" i="12"/>
  <c r="R257" i="12"/>
  <c r="P257" i="12"/>
  <c r="BI256" i="12"/>
  <c r="BH256" i="12"/>
  <c r="BG256" i="12"/>
  <c r="BE256" i="12"/>
  <c r="T256" i="12"/>
  <c r="R256" i="12"/>
  <c r="P256" i="12"/>
  <c r="BI254" i="12"/>
  <c r="BH254" i="12"/>
  <c r="BG254" i="12"/>
  <c r="BE254" i="12"/>
  <c r="T254" i="12"/>
  <c r="R254" i="12"/>
  <c r="P254" i="12"/>
  <c r="BI253" i="12"/>
  <c r="BH253" i="12"/>
  <c r="BG253" i="12"/>
  <c r="BE253" i="12"/>
  <c r="T253" i="12"/>
  <c r="R253" i="12"/>
  <c r="P253" i="12"/>
  <c r="BI252" i="12"/>
  <c r="BH252" i="12"/>
  <c r="BG252" i="12"/>
  <c r="BE252" i="12"/>
  <c r="T252" i="12"/>
  <c r="R252" i="12"/>
  <c r="P252" i="12"/>
  <c r="BI251" i="12"/>
  <c r="BH251" i="12"/>
  <c r="BG251" i="12"/>
  <c r="BE251" i="12"/>
  <c r="T251" i="12"/>
  <c r="R251" i="12"/>
  <c r="P251" i="12"/>
  <c r="BI249" i="12"/>
  <c r="BH249" i="12"/>
  <c r="BG249" i="12"/>
  <c r="BE249" i="12"/>
  <c r="T249" i="12"/>
  <c r="R249" i="12"/>
  <c r="P249" i="12"/>
  <c r="BI247" i="12"/>
  <c r="BH247" i="12"/>
  <c r="BG247" i="12"/>
  <c r="BE247" i="12"/>
  <c r="T247" i="12"/>
  <c r="R247" i="12"/>
  <c r="P247" i="12"/>
  <c r="BI245" i="12"/>
  <c r="BH245" i="12"/>
  <c r="BG245" i="12"/>
  <c r="BE245" i="12"/>
  <c r="T245" i="12"/>
  <c r="R245" i="12"/>
  <c r="P245" i="12"/>
  <c r="BI244" i="12"/>
  <c r="BH244" i="12"/>
  <c r="BG244" i="12"/>
  <c r="BE244" i="12"/>
  <c r="T244" i="12"/>
  <c r="R244" i="12"/>
  <c r="P244" i="12"/>
  <c r="BI243" i="12"/>
  <c r="BH243" i="12"/>
  <c r="BG243" i="12"/>
  <c r="BE243" i="12"/>
  <c r="T243" i="12"/>
  <c r="R243" i="12"/>
  <c r="P243" i="12"/>
  <c r="BI242" i="12"/>
  <c r="BH242" i="12"/>
  <c r="BG242" i="12"/>
  <c r="BE242" i="12"/>
  <c r="T242" i="12"/>
  <c r="R242" i="12"/>
  <c r="P242" i="12"/>
  <c r="BI241" i="12"/>
  <c r="BH241" i="12"/>
  <c r="BG241" i="12"/>
  <c r="BE241" i="12"/>
  <c r="T241" i="12"/>
  <c r="R241" i="12"/>
  <c r="P241" i="12"/>
  <c r="BI240" i="12"/>
  <c r="BH240" i="12"/>
  <c r="BG240" i="12"/>
  <c r="BE240" i="12"/>
  <c r="T240" i="12"/>
  <c r="R240" i="12"/>
  <c r="P240" i="12"/>
  <c r="BI239" i="12"/>
  <c r="BH239" i="12"/>
  <c r="BG239" i="12"/>
  <c r="BE239" i="12"/>
  <c r="T239" i="12"/>
  <c r="R239" i="12"/>
  <c r="P239" i="12"/>
  <c r="BI238" i="12"/>
  <c r="BH238" i="12"/>
  <c r="BG238" i="12"/>
  <c r="BE238" i="12"/>
  <c r="T238" i="12"/>
  <c r="R238" i="12"/>
  <c r="P238" i="12"/>
  <c r="BI237" i="12"/>
  <c r="BH237" i="12"/>
  <c r="BG237" i="12"/>
  <c r="BE237" i="12"/>
  <c r="T237" i="12"/>
  <c r="R237" i="12"/>
  <c r="P237" i="12"/>
  <c r="BI236" i="12"/>
  <c r="BH236" i="12"/>
  <c r="BG236" i="12"/>
  <c r="BE236" i="12"/>
  <c r="T236" i="12"/>
  <c r="R236" i="12"/>
  <c r="P236" i="12"/>
  <c r="BI235" i="12"/>
  <c r="BH235" i="12"/>
  <c r="BG235" i="12"/>
  <c r="BE235" i="12"/>
  <c r="T235" i="12"/>
  <c r="R235" i="12"/>
  <c r="P235" i="12"/>
  <c r="BI234" i="12"/>
  <c r="BH234" i="12"/>
  <c r="BG234" i="12"/>
  <c r="BE234" i="12"/>
  <c r="T234" i="12"/>
  <c r="R234" i="12"/>
  <c r="P234" i="12"/>
  <c r="BI233" i="12"/>
  <c r="BH233" i="12"/>
  <c r="BG233" i="12"/>
  <c r="BE233" i="12"/>
  <c r="T233" i="12"/>
  <c r="R233" i="12"/>
  <c r="P233" i="12"/>
  <c r="BI232" i="12"/>
  <c r="BH232" i="12"/>
  <c r="BG232" i="12"/>
  <c r="BE232" i="12"/>
  <c r="T232" i="12"/>
  <c r="R232" i="12"/>
  <c r="P232" i="12"/>
  <c r="BI231" i="12"/>
  <c r="BH231" i="12"/>
  <c r="BG231" i="12"/>
  <c r="BE231" i="12"/>
  <c r="T231" i="12"/>
  <c r="R231" i="12"/>
  <c r="P231" i="12"/>
  <c r="BI230" i="12"/>
  <c r="BH230" i="12"/>
  <c r="BG230" i="12"/>
  <c r="BE230" i="12"/>
  <c r="T230" i="12"/>
  <c r="R230" i="12"/>
  <c r="P230" i="12"/>
  <c r="BI229" i="12"/>
  <c r="BH229" i="12"/>
  <c r="BG229" i="12"/>
  <c r="BE229" i="12"/>
  <c r="T229" i="12"/>
  <c r="R229" i="12"/>
  <c r="P229" i="12"/>
  <c r="BI227" i="12"/>
  <c r="BH227" i="12"/>
  <c r="BG227" i="12"/>
  <c r="BE227" i="12"/>
  <c r="T227" i="12"/>
  <c r="R227" i="12"/>
  <c r="P227" i="12"/>
  <c r="BI226" i="12"/>
  <c r="BH226" i="12"/>
  <c r="BG226" i="12"/>
  <c r="BE226" i="12"/>
  <c r="T226" i="12"/>
  <c r="R226" i="12"/>
  <c r="P226" i="12"/>
  <c r="BI225" i="12"/>
  <c r="BH225" i="12"/>
  <c r="BG225" i="12"/>
  <c r="BE225" i="12"/>
  <c r="T225" i="12"/>
  <c r="R225" i="12"/>
  <c r="P225" i="12"/>
  <c r="BI224" i="12"/>
  <c r="BH224" i="12"/>
  <c r="BG224" i="12"/>
  <c r="BE224" i="12"/>
  <c r="T224" i="12"/>
  <c r="R224" i="12"/>
  <c r="P224" i="12"/>
  <c r="BI222" i="12"/>
  <c r="BH222" i="12"/>
  <c r="BG222" i="12"/>
  <c r="BE222" i="12"/>
  <c r="T222" i="12"/>
  <c r="R222" i="12"/>
  <c r="P222" i="12"/>
  <c r="BI220" i="12"/>
  <c r="BH220" i="12"/>
  <c r="BG220" i="12"/>
  <c r="BE220" i="12"/>
  <c r="T220" i="12"/>
  <c r="R220" i="12"/>
  <c r="P220" i="12"/>
  <c r="BI219" i="12"/>
  <c r="BH219" i="12"/>
  <c r="BG219" i="12"/>
  <c r="BE219" i="12"/>
  <c r="T219" i="12"/>
  <c r="R219" i="12"/>
  <c r="P219" i="12"/>
  <c r="BI218" i="12"/>
  <c r="BH218" i="12"/>
  <c r="BG218" i="12"/>
  <c r="BE218" i="12"/>
  <c r="T218" i="12"/>
  <c r="R218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R213" i="12"/>
  <c r="P213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5" i="12"/>
  <c r="BH195" i="12"/>
  <c r="BG195" i="12"/>
  <c r="BE195" i="12"/>
  <c r="T195" i="12"/>
  <c r="R195" i="12"/>
  <c r="P195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8" i="12"/>
  <c r="BH168" i="12"/>
  <c r="BG168" i="12"/>
  <c r="BE168" i="12"/>
  <c r="T168" i="12"/>
  <c r="R168" i="12"/>
  <c r="P168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3" i="12"/>
  <c r="BH143" i="12"/>
  <c r="BG143" i="12"/>
  <c r="BE143" i="12"/>
  <c r="T143" i="12"/>
  <c r="R143" i="12"/>
  <c r="P143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BI128" i="12"/>
  <c r="BH128" i="12"/>
  <c r="BG128" i="12"/>
  <c r="BE128" i="12"/>
  <c r="T128" i="12"/>
  <c r="R128" i="12"/>
  <c r="P128" i="12"/>
  <c r="BI127" i="12"/>
  <c r="BH127" i="12"/>
  <c r="BG127" i="12"/>
  <c r="BE127" i="12"/>
  <c r="T127" i="12"/>
  <c r="R127" i="12"/>
  <c r="P127" i="12"/>
  <c r="BI126" i="12"/>
  <c r="BH126" i="12"/>
  <c r="BG126" i="12"/>
  <c r="BE126" i="12"/>
  <c r="T126" i="12"/>
  <c r="R126" i="12"/>
  <c r="P126" i="12"/>
  <c r="J120" i="12"/>
  <c r="F120" i="12"/>
  <c r="F118" i="12"/>
  <c r="E116" i="12"/>
  <c r="J91" i="12"/>
  <c r="F91" i="12"/>
  <c r="F89" i="12"/>
  <c r="E87" i="12"/>
  <c r="J24" i="12"/>
  <c r="E24" i="12"/>
  <c r="J92" i="12" s="1"/>
  <c r="J23" i="12"/>
  <c r="J18" i="12"/>
  <c r="E18" i="12"/>
  <c r="F92" i="12" s="1"/>
  <c r="J17" i="12"/>
  <c r="J12" i="12"/>
  <c r="J89" i="12" s="1"/>
  <c r="E7" i="12"/>
  <c r="E114" i="12"/>
  <c r="J37" i="11"/>
  <c r="J36" i="11"/>
  <c r="AY104" i="1"/>
  <c r="J35" i="11"/>
  <c r="AX104" i="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49" i="11"/>
  <c r="BH149" i="11"/>
  <c r="BG149" i="11"/>
  <c r="BE149" i="11"/>
  <c r="T149" i="11"/>
  <c r="T148" i="11" s="1"/>
  <c r="R149" i="11"/>
  <c r="R148" i="11"/>
  <c r="P149" i="11"/>
  <c r="P148" i="11" s="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4" i="11"/>
  <c r="BH144" i="11"/>
  <c r="BG144" i="11"/>
  <c r="BE144" i="11"/>
  <c r="T144" i="11"/>
  <c r="R144" i="11"/>
  <c r="P144" i="11"/>
  <c r="BI142" i="11"/>
  <c r="BH142" i="11"/>
  <c r="BG142" i="11"/>
  <c r="BE142" i="11"/>
  <c r="T142" i="11"/>
  <c r="T141" i="11"/>
  <c r="R142" i="11"/>
  <c r="R141" i="11" s="1"/>
  <c r="P142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J91" i="11"/>
  <c r="F91" i="11"/>
  <c r="F89" i="11"/>
  <c r="E87" i="11"/>
  <c r="J24" i="11"/>
  <c r="E24" i="11"/>
  <c r="J23" i="11"/>
  <c r="J18" i="11"/>
  <c r="E18" i="11"/>
  <c r="J17" i="11"/>
  <c r="J12" i="11"/>
  <c r="J89" i="11"/>
  <c r="E7" i="11"/>
  <c r="E85" i="11"/>
  <c r="J37" i="10"/>
  <c r="J36" i="10"/>
  <c r="AY103" i="1" s="1"/>
  <c r="J35" i="10"/>
  <c r="AX103" i="1"/>
  <c r="BI140" i="10"/>
  <c r="BH140" i="10"/>
  <c r="BG140" i="10"/>
  <c r="BE140" i="10"/>
  <c r="T140" i="10"/>
  <c r="T139" i="10" s="1"/>
  <c r="T136" i="10" s="1"/>
  <c r="R140" i="10"/>
  <c r="R139" i="10"/>
  <c r="P140" i="10"/>
  <c r="P139" i="10" s="1"/>
  <c r="BI138" i="10"/>
  <c r="BH138" i="10"/>
  <c r="BG138" i="10"/>
  <c r="BE138" i="10"/>
  <c r="T138" i="10"/>
  <c r="T137" i="10"/>
  <c r="R138" i="10"/>
  <c r="R137" i="10"/>
  <c r="R136" i="10"/>
  <c r="P138" i="10"/>
  <c r="P137" i="10" s="1"/>
  <c r="P136" i="10" s="1"/>
  <c r="BI135" i="10"/>
  <c r="BH135" i="10"/>
  <c r="BG135" i="10"/>
  <c r="BE135" i="10"/>
  <c r="T135" i="10"/>
  <c r="T134" i="10"/>
  <c r="R135" i="10"/>
  <c r="R134" i="10"/>
  <c r="P135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J119" i="10"/>
  <c r="F119" i="10"/>
  <c r="F117" i="10"/>
  <c r="E115" i="10"/>
  <c r="J91" i="10"/>
  <c r="F91" i="10"/>
  <c r="F89" i="10"/>
  <c r="E87" i="10"/>
  <c r="J24" i="10"/>
  <c r="E24" i="10"/>
  <c r="J120" i="10"/>
  <c r="J23" i="10"/>
  <c r="J18" i="10"/>
  <c r="E18" i="10"/>
  <c r="F92" i="10"/>
  <c r="J17" i="10"/>
  <c r="J12" i="10"/>
  <c r="J117" i="10"/>
  <c r="E7" i="10"/>
  <c r="E85" i="10" s="1"/>
  <c r="J37" i="9"/>
  <c r="J36" i="9"/>
  <c r="AY102" i="1"/>
  <c r="J35" i="9"/>
  <c r="AX102" i="1" s="1"/>
  <c r="BI357" i="9"/>
  <c r="BH357" i="9"/>
  <c r="BG357" i="9"/>
  <c r="BE357" i="9"/>
  <c r="T357" i="9"/>
  <c r="R357" i="9"/>
  <c r="P357" i="9"/>
  <c r="BI356" i="9"/>
  <c r="BH356" i="9"/>
  <c r="BG356" i="9"/>
  <c r="BE356" i="9"/>
  <c r="T356" i="9"/>
  <c r="R356" i="9"/>
  <c r="P356" i="9"/>
  <c r="BI355" i="9"/>
  <c r="BH355" i="9"/>
  <c r="BG355" i="9"/>
  <c r="BE355" i="9"/>
  <c r="T355" i="9"/>
  <c r="R355" i="9"/>
  <c r="P355" i="9"/>
  <c r="BI354" i="9"/>
  <c r="BH354" i="9"/>
  <c r="BG354" i="9"/>
  <c r="BE354" i="9"/>
  <c r="T354" i="9"/>
  <c r="R354" i="9"/>
  <c r="P354" i="9"/>
  <c r="BI351" i="9"/>
  <c r="BH351" i="9"/>
  <c r="BG351" i="9"/>
  <c r="BE351" i="9"/>
  <c r="T351" i="9"/>
  <c r="T350" i="9"/>
  <c r="R351" i="9"/>
  <c r="R350" i="9" s="1"/>
  <c r="P351" i="9"/>
  <c r="P350" i="9"/>
  <c r="BI349" i="9"/>
  <c r="BH349" i="9"/>
  <c r="BG349" i="9"/>
  <c r="BE349" i="9"/>
  <c r="T349" i="9"/>
  <c r="R349" i="9"/>
  <c r="P349" i="9"/>
  <c r="BI348" i="9"/>
  <c r="BH348" i="9"/>
  <c r="BG348" i="9"/>
  <c r="BE348" i="9"/>
  <c r="T348" i="9"/>
  <c r="R348" i="9"/>
  <c r="P348" i="9"/>
  <c r="BI347" i="9"/>
  <c r="BH347" i="9"/>
  <c r="BG347" i="9"/>
  <c r="BE347" i="9"/>
  <c r="T347" i="9"/>
  <c r="R347" i="9"/>
  <c r="P347" i="9"/>
  <c r="BI346" i="9"/>
  <c r="BH346" i="9"/>
  <c r="BG346" i="9"/>
  <c r="BE346" i="9"/>
  <c r="T346" i="9"/>
  <c r="R346" i="9"/>
  <c r="P346" i="9"/>
  <c r="BI345" i="9"/>
  <c r="BH345" i="9"/>
  <c r="BG345" i="9"/>
  <c r="BE345" i="9"/>
  <c r="T345" i="9"/>
  <c r="R345" i="9"/>
  <c r="P345" i="9"/>
  <c r="BI344" i="9"/>
  <c r="BH344" i="9"/>
  <c r="BG344" i="9"/>
  <c r="BE344" i="9"/>
  <c r="T344" i="9"/>
  <c r="R344" i="9"/>
  <c r="P344" i="9"/>
  <c r="BI343" i="9"/>
  <c r="BH343" i="9"/>
  <c r="BG343" i="9"/>
  <c r="BE343" i="9"/>
  <c r="T343" i="9"/>
  <c r="R343" i="9"/>
  <c r="P343" i="9"/>
  <c r="BI342" i="9"/>
  <c r="BH342" i="9"/>
  <c r="BG342" i="9"/>
  <c r="BE342" i="9"/>
  <c r="T342" i="9"/>
  <c r="R342" i="9"/>
  <c r="P342" i="9"/>
  <c r="BI341" i="9"/>
  <c r="BH341" i="9"/>
  <c r="BG341" i="9"/>
  <c r="BE341" i="9"/>
  <c r="T341" i="9"/>
  <c r="R341" i="9"/>
  <c r="P341" i="9"/>
  <c r="BI340" i="9"/>
  <c r="BH340" i="9"/>
  <c r="BG340" i="9"/>
  <c r="BE340" i="9"/>
  <c r="T340" i="9"/>
  <c r="R340" i="9"/>
  <c r="P340" i="9"/>
  <c r="BI339" i="9"/>
  <c r="BH339" i="9"/>
  <c r="BG339" i="9"/>
  <c r="BE339" i="9"/>
  <c r="T339" i="9"/>
  <c r="R339" i="9"/>
  <c r="P339" i="9"/>
  <c r="BI338" i="9"/>
  <c r="BH338" i="9"/>
  <c r="BG338" i="9"/>
  <c r="BE338" i="9"/>
  <c r="T338" i="9"/>
  <c r="R338" i="9"/>
  <c r="P338" i="9"/>
  <c r="BI337" i="9"/>
  <c r="BH337" i="9"/>
  <c r="BG337" i="9"/>
  <c r="BE337" i="9"/>
  <c r="T337" i="9"/>
  <c r="R337" i="9"/>
  <c r="P337" i="9"/>
  <c r="BI336" i="9"/>
  <c r="BH336" i="9"/>
  <c r="BG336" i="9"/>
  <c r="BE336" i="9"/>
  <c r="T336" i="9"/>
  <c r="R336" i="9"/>
  <c r="P336" i="9"/>
  <c r="BI335" i="9"/>
  <c r="BH335" i="9"/>
  <c r="BG335" i="9"/>
  <c r="BE335" i="9"/>
  <c r="T335" i="9"/>
  <c r="R335" i="9"/>
  <c r="P335" i="9"/>
  <c r="BI334" i="9"/>
  <c r="BH334" i="9"/>
  <c r="BG334" i="9"/>
  <c r="BE334" i="9"/>
  <c r="T334" i="9"/>
  <c r="R334" i="9"/>
  <c r="P334" i="9"/>
  <c r="BI333" i="9"/>
  <c r="BH333" i="9"/>
  <c r="BG333" i="9"/>
  <c r="BE333" i="9"/>
  <c r="T333" i="9"/>
  <c r="R333" i="9"/>
  <c r="P333" i="9"/>
  <c r="BI332" i="9"/>
  <c r="BH332" i="9"/>
  <c r="BG332" i="9"/>
  <c r="BE332" i="9"/>
  <c r="T332" i="9"/>
  <c r="R332" i="9"/>
  <c r="P332" i="9"/>
  <c r="BI331" i="9"/>
  <c r="BH331" i="9"/>
  <c r="BG331" i="9"/>
  <c r="BE331" i="9"/>
  <c r="T331" i="9"/>
  <c r="R331" i="9"/>
  <c r="P331" i="9"/>
  <c r="BI330" i="9"/>
  <c r="BH330" i="9"/>
  <c r="BG330" i="9"/>
  <c r="BE330" i="9"/>
  <c r="T330" i="9"/>
  <c r="R330" i="9"/>
  <c r="P330" i="9"/>
  <c r="BI329" i="9"/>
  <c r="BH329" i="9"/>
  <c r="BG329" i="9"/>
  <c r="BE329" i="9"/>
  <c r="T329" i="9"/>
  <c r="R329" i="9"/>
  <c r="P329" i="9"/>
  <c r="BI328" i="9"/>
  <c r="BH328" i="9"/>
  <c r="BG328" i="9"/>
  <c r="BE328" i="9"/>
  <c r="T328" i="9"/>
  <c r="R328" i="9"/>
  <c r="P328" i="9"/>
  <c r="BI327" i="9"/>
  <c r="BH327" i="9"/>
  <c r="BG327" i="9"/>
  <c r="BE327" i="9"/>
  <c r="T327" i="9"/>
  <c r="R327" i="9"/>
  <c r="P327" i="9"/>
  <c r="BI326" i="9"/>
  <c r="BH326" i="9"/>
  <c r="BG326" i="9"/>
  <c r="BE326" i="9"/>
  <c r="T326" i="9"/>
  <c r="R326" i="9"/>
  <c r="P326" i="9"/>
  <c r="BI325" i="9"/>
  <c r="BH325" i="9"/>
  <c r="BG325" i="9"/>
  <c r="BE325" i="9"/>
  <c r="T325" i="9"/>
  <c r="R325" i="9"/>
  <c r="P325" i="9"/>
  <c r="BI324" i="9"/>
  <c r="BH324" i="9"/>
  <c r="BG324" i="9"/>
  <c r="BE324" i="9"/>
  <c r="T324" i="9"/>
  <c r="R324" i="9"/>
  <c r="P324" i="9"/>
  <c r="BI323" i="9"/>
  <c r="BH323" i="9"/>
  <c r="BG323" i="9"/>
  <c r="BE323" i="9"/>
  <c r="T323" i="9"/>
  <c r="R323" i="9"/>
  <c r="P323" i="9"/>
  <c r="BI322" i="9"/>
  <c r="BH322" i="9"/>
  <c r="BG322" i="9"/>
  <c r="BE322" i="9"/>
  <c r="T322" i="9"/>
  <c r="R322" i="9"/>
  <c r="P322" i="9"/>
  <c r="BI321" i="9"/>
  <c r="BH321" i="9"/>
  <c r="BG321" i="9"/>
  <c r="BE321" i="9"/>
  <c r="T321" i="9"/>
  <c r="R321" i="9"/>
  <c r="P321" i="9"/>
  <c r="BI320" i="9"/>
  <c r="BH320" i="9"/>
  <c r="BG320" i="9"/>
  <c r="BE320" i="9"/>
  <c r="T320" i="9"/>
  <c r="R320" i="9"/>
  <c r="P320" i="9"/>
  <c r="BI319" i="9"/>
  <c r="BH319" i="9"/>
  <c r="BG319" i="9"/>
  <c r="BE319" i="9"/>
  <c r="T319" i="9"/>
  <c r="R319" i="9"/>
  <c r="P319" i="9"/>
  <c r="BI318" i="9"/>
  <c r="BH318" i="9"/>
  <c r="BG318" i="9"/>
  <c r="BE318" i="9"/>
  <c r="T318" i="9"/>
  <c r="R318" i="9"/>
  <c r="P318" i="9"/>
  <c r="BI317" i="9"/>
  <c r="BH317" i="9"/>
  <c r="BG317" i="9"/>
  <c r="BE317" i="9"/>
  <c r="T317" i="9"/>
  <c r="R317" i="9"/>
  <c r="P317" i="9"/>
  <c r="BI316" i="9"/>
  <c r="BH316" i="9"/>
  <c r="BG316" i="9"/>
  <c r="BE316" i="9"/>
  <c r="T316" i="9"/>
  <c r="R316" i="9"/>
  <c r="P316" i="9"/>
  <c r="BI315" i="9"/>
  <c r="BH315" i="9"/>
  <c r="BG315" i="9"/>
  <c r="BE315" i="9"/>
  <c r="T315" i="9"/>
  <c r="R315" i="9"/>
  <c r="P315" i="9"/>
  <c r="BI314" i="9"/>
  <c r="BH314" i="9"/>
  <c r="BG314" i="9"/>
  <c r="BE314" i="9"/>
  <c r="T314" i="9"/>
  <c r="R314" i="9"/>
  <c r="P314" i="9"/>
  <c r="BI313" i="9"/>
  <c r="BH313" i="9"/>
  <c r="BG313" i="9"/>
  <c r="BE313" i="9"/>
  <c r="T313" i="9"/>
  <c r="R313" i="9"/>
  <c r="P313" i="9"/>
  <c r="BI312" i="9"/>
  <c r="BH312" i="9"/>
  <c r="BG312" i="9"/>
  <c r="BE312" i="9"/>
  <c r="T312" i="9"/>
  <c r="R312" i="9"/>
  <c r="P312" i="9"/>
  <c r="BI311" i="9"/>
  <c r="BH311" i="9"/>
  <c r="BG311" i="9"/>
  <c r="BE311" i="9"/>
  <c r="T311" i="9"/>
  <c r="R311" i="9"/>
  <c r="P311" i="9"/>
  <c r="BI310" i="9"/>
  <c r="BH310" i="9"/>
  <c r="BG310" i="9"/>
  <c r="BE310" i="9"/>
  <c r="T310" i="9"/>
  <c r="R310" i="9"/>
  <c r="P310" i="9"/>
  <c r="BI309" i="9"/>
  <c r="BH309" i="9"/>
  <c r="BG309" i="9"/>
  <c r="BE309" i="9"/>
  <c r="T309" i="9"/>
  <c r="R309" i="9"/>
  <c r="P309" i="9"/>
  <c r="BI308" i="9"/>
  <c r="BH308" i="9"/>
  <c r="BG308" i="9"/>
  <c r="BE308" i="9"/>
  <c r="T308" i="9"/>
  <c r="R308" i="9"/>
  <c r="P308" i="9"/>
  <c r="BI307" i="9"/>
  <c r="BH307" i="9"/>
  <c r="BG307" i="9"/>
  <c r="BE307" i="9"/>
  <c r="T307" i="9"/>
  <c r="R307" i="9"/>
  <c r="P307" i="9"/>
  <c r="BI306" i="9"/>
  <c r="BH306" i="9"/>
  <c r="BG306" i="9"/>
  <c r="BE306" i="9"/>
  <c r="T306" i="9"/>
  <c r="R306" i="9"/>
  <c r="P306" i="9"/>
  <c r="BI305" i="9"/>
  <c r="BH305" i="9"/>
  <c r="BG305" i="9"/>
  <c r="BE305" i="9"/>
  <c r="T305" i="9"/>
  <c r="R305" i="9"/>
  <c r="P305" i="9"/>
  <c r="BI304" i="9"/>
  <c r="BH304" i="9"/>
  <c r="BG304" i="9"/>
  <c r="BE304" i="9"/>
  <c r="T304" i="9"/>
  <c r="R304" i="9"/>
  <c r="P304" i="9"/>
  <c r="BI303" i="9"/>
  <c r="BH303" i="9"/>
  <c r="BG303" i="9"/>
  <c r="BE303" i="9"/>
  <c r="T303" i="9"/>
  <c r="R303" i="9"/>
  <c r="P303" i="9"/>
  <c r="BI302" i="9"/>
  <c r="BH302" i="9"/>
  <c r="BG302" i="9"/>
  <c r="BE302" i="9"/>
  <c r="T302" i="9"/>
  <c r="R302" i="9"/>
  <c r="P302" i="9"/>
  <c r="BI301" i="9"/>
  <c r="BH301" i="9"/>
  <c r="BG301" i="9"/>
  <c r="BE301" i="9"/>
  <c r="T301" i="9"/>
  <c r="R301" i="9"/>
  <c r="P301" i="9"/>
  <c r="BI300" i="9"/>
  <c r="BH300" i="9"/>
  <c r="BG300" i="9"/>
  <c r="BE300" i="9"/>
  <c r="T300" i="9"/>
  <c r="R300" i="9"/>
  <c r="P300" i="9"/>
  <c r="BI299" i="9"/>
  <c r="BH299" i="9"/>
  <c r="BG299" i="9"/>
  <c r="BE299" i="9"/>
  <c r="T299" i="9"/>
  <c r="R299" i="9"/>
  <c r="P299" i="9"/>
  <c r="BI298" i="9"/>
  <c r="BH298" i="9"/>
  <c r="BG298" i="9"/>
  <c r="BE298" i="9"/>
  <c r="T298" i="9"/>
  <c r="R298" i="9"/>
  <c r="P298" i="9"/>
  <c r="BI297" i="9"/>
  <c r="BH297" i="9"/>
  <c r="BG297" i="9"/>
  <c r="BE297" i="9"/>
  <c r="T297" i="9"/>
  <c r="R297" i="9"/>
  <c r="P297" i="9"/>
  <c r="BI296" i="9"/>
  <c r="BH296" i="9"/>
  <c r="BG296" i="9"/>
  <c r="BE296" i="9"/>
  <c r="T296" i="9"/>
  <c r="R296" i="9"/>
  <c r="P296" i="9"/>
  <c r="BI295" i="9"/>
  <c r="BH295" i="9"/>
  <c r="BG295" i="9"/>
  <c r="BE295" i="9"/>
  <c r="T295" i="9"/>
  <c r="R295" i="9"/>
  <c r="P295" i="9"/>
  <c r="BI293" i="9"/>
  <c r="BH293" i="9"/>
  <c r="BG293" i="9"/>
  <c r="BE293" i="9"/>
  <c r="T293" i="9"/>
  <c r="R293" i="9"/>
  <c r="P293" i="9"/>
  <c r="BI292" i="9"/>
  <c r="BH292" i="9"/>
  <c r="BG292" i="9"/>
  <c r="BE292" i="9"/>
  <c r="T292" i="9"/>
  <c r="R292" i="9"/>
  <c r="P292" i="9"/>
  <c r="BI291" i="9"/>
  <c r="BH291" i="9"/>
  <c r="BG291" i="9"/>
  <c r="BE291" i="9"/>
  <c r="T291" i="9"/>
  <c r="R291" i="9"/>
  <c r="P291" i="9"/>
  <c r="BI290" i="9"/>
  <c r="BH290" i="9"/>
  <c r="BG290" i="9"/>
  <c r="BE290" i="9"/>
  <c r="T290" i="9"/>
  <c r="R290" i="9"/>
  <c r="P290" i="9"/>
  <c r="BI289" i="9"/>
  <c r="BH289" i="9"/>
  <c r="BG289" i="9"/>
  <c r="BE289" i="9"/>
  <c r="T289" i="9"/>
  <c r="R289" i="9"/>
  <c r="P289" i="9"/>
  <c r="BI288" i="9"/>
  <c r="BH288" i="9"/>
  <c r="BG288" i="9"/>
  <c r="BE288" i="9"/>
  <c r="T288" i="9"/>
  <c r="R288" i="9"/>
  <c r="P288" i="9"/>
  <c r="BI287" i="9"/>
  <c r="BH287" i="9"/>
  <c r="BG287" i="9"/>
  <c r="BE287" i="9"/>
  <c r="T287" i="9"/>
  <c r="R287" i="9"/>
  <c r="P287" i="9"/>
  <c r="BI286" i="9"/>
  <c r="BH286" i="9"/>
  <c r="BG286" i="9"/>
  <c r="BE286" i="9"/>
  <c r="T286" i="9"/>
  <c r="R286" i="9"/>
  <c r="P286" i="9"/>
  <c r="BI285" i="9"/>
  <c r="BH285" i="9"/>
  <c r="BG285" i="9"/>
  <c r="BE285" i="9"/>
  <c r="T285" i="9"/>
  <c r="R285" i="9"/>
  <c r="P285" i="9"/>
  <c r="BI284" i="9"/>
  <c r="BH284" i="9"/>
  <c r="BG284" i="9"/>
  <c r="BE284" i="9"/>
  <c r="T284" i="9"/>
  <c r="R284" i="9"/>
  <c r="P284" i="9"/>
  <c r="BI283" i="9"/>
  <c r="BH283" i="9"/>
  <c r="BG283" i="9"/>
  <c r="BE283" i="9"/>
  <c r="T283" i="9"/>
  <c r="R283" i="9"/>
  <c r="P283" i="9"/>
  <c r="BI282" i="9"/>
  <c r="BH282" i="9"/>
  <c r="BG282" i="9"/>
  <c r="BE282" i="9"/>
  <c r="T282" i="9"/>
  <c r="R282" i="9"/>
  <c r="P282" i="9"/>
  <c r="BI281" i="9"/>
  <c r="BH281" i="9"/>
  <c r="BG281" i="9"/>
  <c r="BE281" i="9"/>
  <c r="T281" i="9"/>
  <c r="R281" i="9"/>
  <c r="P281" i="9"/>
  <c r="BI280" i="9"/>
  <c r="BH280" i="9"/>
  <c r="BG280" i="9"/>
  <c r="BE280" i="9"/>
  <c r="T280" i="9"/>
  <c r="R280" i="9"/>
  <c r="P280" i="9"/>
  <c r="BI279" i="9"/>
  <c r="BH279" i="9"/>
  <c r="BG279" i="9"/>
  <c r="BE279" i="9"/>
  <c r="T279" i="9"/>
  <c r="R279" i="9"/>
  <c r="P279" i="9"/>
  <c r="BI278" i="9"/>
  <c r="BH278" i="9"/>
  <c r="BG278" i="9"/>
  <c r="BE278" i="9"/>
  <c r="T278" i="9"/>
  <c r="R278" i="9"/>
  <c r="P278" i="9"/>
  <c r="BI277" i="9"/>
  <c r="BH277" i="9"/>
  <c r="BG277" i="9"/>
  <c r="BE277" i="9"/>
  <c r="T277" i="9"/>
  <c r="R277" i="9"/>
  <c r="P277" i="9"/>
  <c r="BI276" i="9"/>
  <c r="BH276" i="9"/>
  <c r="BG276" i="9"/>
  <c r="BE276" i="9"/>
  <c r="T276" i="9"/>
  <c r="R276" i="9"/>
  <c r="P276" i="9"/>
  <c r="BI275" i="9"/>
  <c r="BH275" i="9"/>
  <c r="BG275" i="9"/>
  <c r="BE275" i="9"/>
  <c r="T275" i="9"/>
  <c r="R275" i="9"/>
  <c r="P275" i="9"/>
  <c r="BI274" i="9"/>
  <c r="BH274" i="9"/>
  <c r="BG274" i="9"/>
  <c r="BE274" i="9"/>
  <c r="T274" i="9"/>
  <c r="R274" i="9"/>
  <c r="P274" i="9"/>
  <c r="BI273" i="9"/>
  <c r="BH273" i="9"/>
  <c r="BG273" i="9"/>
  <c r="BE273" i="9"/>
  <c r="T273" i="9"/>
  <c r="R273" i="9"/>
  <c r="P273" i="9"/>
  <c r="BI272" i="9"/>
  <c r="BH272" i="9"/>
  <c r="BG272" i="9"/>
  <c r="BE272" i="9"/>
  <c r="T272" i="9"/>
  <c r="R272" i="9"/>
  <c r="P272" i="9"/>
  <c r="BI271" i="9"/>
  <c r="BH271" i="9"/>
  <c r="BG271" i="9"/>
  <c r="BE271" i="9"/>
  <c r="T271" i="9"/>
  <c r="R271" i="9"/>
  <c r="P271" i="9"/>
  <c r="BI270" i="9"/>
  <c r="BH270" i="9"/>
  <c r="BG270" i="9"/>
  <c r="BE270" i="9"/>
  <c r="T270" i="9"/>
  <c r="R270" i="9"/>
  <c r="P270" i="9"/>
  <c r="BI269" i="9"/>
  <c r="BH269" i="9"/>
  <c r="BG269" i="9"/>
  <c r="BE269" i="9"/>
  <c r="T269" i="9"/>
  <c r="R269" i="9"/>
  <c r="P269" i="9"/>
  <c r="BI268" i="9"/>
  <c r="BH268" i="9"/>
  <c r="BG268" i="9"/>
  <c r="BE268" i="9"/>
  <c r="T268" i="9"/>
  <c r="R268" i="9"/>
  <c r="P268" i="9"/>
  <c r="BI267" i="9"/>
  <c r="BH267" i="9"/>
  <c r="BG267" i="9"/>
  <c r="BE267" i="9"/>
  <c r="T267" i="9"/>
  <c r="R267" i="9"/>
  <c r="P267" i="9"/>
  <c r="BI266" i="9"/>
  <c r="BH266" i="9"/>
  <c r="BG266" i="9"/>
  <c r="BE266" i="9"/>
  <c r="T266" i="9"/>
  <c r="R266" i="9"/>
  <c r="P266" i="9"/>
  <c r="BI265" i="9"/>
  <c r="BH265" i="9"/>
  <c r="BG265" i="9"/>
  <c r="BE265" i="9"/>
  <c r="T265" i="9"/>
  <c r="R265" i="9"/>
  <c r="P265" i="9"/>
  <c r="BI264" i="9"/>
  <c r="BH264" i="9"/>
  <c r="BG264" i="9"/>
  <c r="BE264" i="9"/>
  <c r="T264" i="9"/>
  <c r="R264" i="9"/>
  <c r="P264" i="9"/>
  <c r="BI263" i="9"/>
  <c r="BH263" i="9"/>
  <c r="BG263" i="9"/>
  <c r="BE263" i="9"/>
  <c r="T263" i="9"/>
  <c r="R263" i="9"/>
  <c r="P263" i="9"/>
  <c r="BI262" i="9"/>
  <c r="BH262" i="9"/>
  <c r="BG262" i="9"/>
  <c r="BE262" i="9"/>
  <c r="T262" i="9"/>
  <c r="R262" i="9"/>
  <c r="P262" i="9"/>
  <c r="BI261" i="9"/>
  <c r="BH261" i="9"/>
  <c r="BG261" i="9"/>
  <c r="BE261" i="9"/>
  <c r="T261" i="9"/>
  <c r="R261" i="9"/>
  <c r="P261" i="9"/>
  <c r="BI260" i="9"/>
  <c r="BH260" i="9"/>
  <c r="BG260" i="9"/>
  <c r="BE260" i="9"/>
  <c r="T260" i="9"/>
  <c r="R260" i="9"/>
  <c r="P260" i="9"/>
  <c r="BI259" i="9"/>
  <c r="BH259" i="9"/>
  <c r="BG259" i="9"/>
  <c r="BE259" i="9"/>
  <c r="T259" i="9"/>
  <c r="R259" i="9"/>
  <c r="P259" i="9"/>
  <c r="BI258" i="9"/>
  <c r="BH258" i="9"/>
  <c r="BG258" i="9"/>
  <c r="BE258" i="9"/>
  <c r="T258" i="9"/>
  <c r="R258" i="9"/>
  <c r="P258" i="9"/>
  <c r="BI257" i="9"/>
  <c r="BH257" i="9"/>
  <c r="BG257" i="9"/>
  <c r="BE257" i="9"/>
  <c r="T257" i="9"/>
  <c r="R257" i="9"/>
  <c r="P257" i="9"/>
  <c r="BI256" i="9"/>
  <c r="BH256" i="9"/>
  <c r="BG256" i="9"/>
  <c r="BE256" i="9"/>
  <c r="T256" i="9"/>
  <c r="R256" i="9"/>
  <c r="P256" i="9"/>
  <c r="BI255" i="9"/>
  <c r="BH255" i="9"/>
  <c r="BG255" i="9"/>
  <c r="BE255" i="9"/>
  <c r="T255" i="9"/>
  <c r="R255" i="9"/>
  <c r="P255" i="9"/>
  <c r="BI254" i="9"/>
  <c r="BH254" i="9"/>
  <c r="BG254" i="9"/>
  <c r="BE254" i="9"/>
  <c r="T254" i="9"/>
  <c r="R254" i="9"/>
  <c r="P254" i="9"/>
  <c r="BI253" i="9"/>
  <c r="BH253" i="9"/>
  <c r="BG253" i="9"/>
  <c r="BE253" i="9"/>
  <c r="T253" i="9"/>
  <c r="R253" i="9"/>
  <c r="P253" i="9"/>
  <c r="BI252" i="9"/>
  <c r="BH252" i="9"/>
  <c r="BG252" i="9"/>
  <c r="BE252" i="9"/>
  <c r="T252" i="9"/>
  <c r="R252" i="9"/>
  <c r="P252" i="9"/>
  <c r="BI251" i="9"/>
  <c r="BH251" i="9"/>
  <c r="BG251" i="9"/>
  <c r="BE251" i="9"/>
  <c r="T251" i="9"/>
  <c r="R251" i="9"/>
  <c r="P251" i="9"/>
  <c r="BI250" i="9"/>
  <c r="BH250" i="9"/>
  <c r="BG250" i="9"/>
  <c r="BE250" i="9"/>
  <c r="T250" i="9"/>
  <c r="R250" i="9"/>
  <c r="P250" i="9"/>
  <c r="BI249" i="9"/>
  <c r="BH249" i="9"/>
  <c r="BG249" i="9"/>
  <c r="BE249" i="9"/>
  <c r="T249" i="9"/>
  <c r="R249" i="9"/>
  <c r="P249" i="9"/>
  <c r="BI248" i="9"/>
  <c r="BH248" i="9"/>
  <c r="BG248" i="9"/>
  <c r="BE248" i="9"/>
  <c r="T248" i="9"/>
  <c r="R248" i="9"/>
  <c r="P248" i="9"/>
  <c r="BI247" i="9"/>
  <c r="BH247" i="9"/>
  <c r="BG247" i="9"/>
  <c r="BE247" i="9"/>
  <c r="T247" i="9"/>
  <c r="R247" i="9"/>
  <c r="P247" i="9"/>
  <c r="BI246" i="9"/>
  <c r="BH246" i="9"/>
  <c r="BG246" i="9"/>
  <c r="BE246" i="9"/>
  <c r="T246" i="9"/>
  <c r="R246" i="9"/>
  <c r="P246" i="9"/>
  <c r="BI245" i="9"/>
  <c r="BH245" i="9"/>
  <c r="BG245" i="9"/>
  <c r="BE245" i="9"/>
  <c r="T245" i="9"/>
  <c r="R245" i="9"/>
  <c r="P245" i="9"/>
  <c r="BI244" i="9"/>
  <c r="BH244" i="9"/>
  <c r="BG244" i="9"/>
  <c r="BE244" i="9"/>
  <c r="T244" i="9"/>
  <c r="R244" i="9"/>
  <c r="P244" i="9"/>
  <c r="BI242" i="9"/>
  <c r="BH242" i="9"/>
  <c r="BG242" i="9"/>
  <c r="BE242" i="9"/>
  <c r="T242" i="9"/>
  <c r="R242" i="9"/>
  <c r="P242" i="9"/>
  <c r="BI241" i="9"/>
  <c r="BH241" i="9"/>
  <c r="BG241" i="9"/>
  <c r="BE241" i="9"/>
  <c r="T241" i="9"/>
  <c r="R241" i="9"/>
  <c r="P241" i="9"/>
  <c r="BI240" i="9"/>
  <c r="BH240" i="9"/>
  <c r="BG240" i="9"/>
  <c r="BE240" i="9"/>
  <c r="T240" i="9"/>
  <c r="R240" i="9"/>
  <c r="P240" i="9"/>
  <c r="BI239" i="9"/>
  <c r="BH239" i="9"/>
  <c r="BG239" i="9"/>
  <c r="BE239" i="9"/>
  <c r="T239" i="9"/>
  <c r="R239" i="9"/>
  <c r="P239" i="9"/>
  <c r="BI238" i="9"/>
  <c r="BH238" i="9"/>
  <c r="BG238" i="9"/>
  <c r="BE238" i="9"/>
  <c r="T238" i="9"/>
  <c r="R238" i="9"/>
  <c r="P238" i="9"/>
  <c r="BI237" i="9"/>
  <c r="BH237" i="9"/>
  <c r="BG237" i="9"/>
  <c r="BE237" i="9"/>
  <c r="T237" i="9"/>
  <c r="R237" i="9"/>
  <c r="P237" i="9"/>
  <c r="BI236" i="9"/>
  <c r="BH236" i="9"/>
  <c r="BG236" i="9"/>
  <c r="BE236" i="9"/>
  <c r="T236" i="9"/>
  <c r="R236" i="9"/>
  <c r="P236" i="9"/>
  <c r="BI235" i="9"/>
  <c r="BH235" i="9"/>
  <c r="BG235" i="9"/>
  <c r="BE235" i="9"/>
  <c r="T235" i="9"/>
  <c r="R235" i="9"/>
  <c r="P235" i="9"/>
  <c r="BI234" i="9"/>
  <c r="BH234" i="9"/>
  <c r="BG234" i="9"/>
  <c r="BE234" i="9"/>
  <c r="T234" i="9"/>
  <c r="R234" i="9"/>
  <c r="P234" i="9"/>
  <c r="BI233" i="9"/>
  <c r="BH233" i="9"/>
  <c r="BG233" i="9"/>
  <c r="BE233" i="9"/>
  <c r="T233" i="9"/>
  <c r="R233" i="9"/>
  <c r="P233" i="9"/>
  <c r="BI232" i="9"/>
  <c r="BH232" i="9"/>
  <c r="BG232" i="9"/>
  <c r="BE232" i="9"/>
  <c r="T232" i="9"/>
  <c r="R232" i="9"/>
  <c r="P232" i="9"/>
  <c r="BI231" i="9"/>
  <c r="BH231" i="9"/>
  <c r="BG231" i="9"/>
  <c r="BE231" i="9"/>
  <c r="T231" i="9"/>
  <c r="R231" i="9"/>
  <c r="P231" i="9"/>
  <c r="BI230" i="9"/>
  <c r="BH230" i="9"/>
  <c r="BG230" i="9"/>
  <c r="BE230" i="9"/>
  <c r="T230" i="9"/>
  <c r="R230" i="9"/>
  <c r="P230" i="9"/>
  <c r="BI229" i="9"/>
  <c r="BH229" i="9"/>
  <c r="BG229" i="9"/>
  <c r="BE229" i="9"/>
  <c r="T229" i="9"/>
  <c r="R229" i="9"/>
  <c r="P229" i="9"/>
  <c r="BI228" i="9"/>
  <c r="BH228" i="9"/>
  <c r="BG228" i="9"/>
  <c r="BE228" i="9"/>
  <c r="T228" i="9"/>
  <c r="R228" i="9"/>
  <c r="P228" i="9"/>
  <c r="BI227" i="9"/>
  <c r="BH227" i="9"/>
  <c r="BG227" i="9"/>
  <c r="BE227" i="9"/>
  <c r="T227" i="9"/>
  <c r="R227" i="9"/>
  <c r="P227" i="9"/>
  <c r="BI226" i="9"/>
  <c r="BH226" i="9"/>
  <c r="BG226" i="9"/>
  <c r="BE226" i="9"/>
  <c r="T226" i="9"/>
  <c r="R226" i="9"/>
  <c r="P226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20" i="9"/>
  <c r="BH220" i="9"/>
  <c r="BG220" i="9"/>
  <c r="BE220" i="9"/>
  <c r="T220" i="9"/>
  <c r="R220" i="9"/>
  <c r="P220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6" i="9"/>
  <c r="BH166" i="9"/>
  <c r="BG166" i="9"/>
  <c r="BE166" i="9"/>
  <c r="T166" i="9"/>
  <c r="T165" i="9" s="1"/>
  <c r="R166" i="9"/>
  <c r="R165" i="9"/>
  <c r="P166" i="9"/>
  <c r="P165" i="9" s="1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7" i="9"/>
  <c r="BH147" i="9"/>
  <c r="BG147" i="9"/>
  <c r="BE147" i="9"/>
  <c r="T147" i="9"/>
  <c r="T146" i="9" s="1"/>
  <c r="R147" i="9"/>
  <c r="R146" i="9"/>
  <c r="P147" i="9"/>
  <c r="P146" i="9" s="1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J128" i="9"/>
  <c r="F128" i="9"/>
  <c r="F126" i="9"/>
  <c r="E124" i="9"/>
  <c r="J91" i="9"/>
  <c r="F91" i="9"/>
  <c r="F89" i="9"/>
  <c r="E87" i="9"/>
  <c r="J24" i="9"/>
  <c r="E24" i="9"/>
  <c r="J92" i="9" s="1"/>
  <c r="J23" i="9"/>
  <c r="J18" i="9"/>
  <c r="E18" i="9"/>
  <c r="F129" i="9" s="1"/>
  <c r="J17" i="9"/>
  <c r="J12" i="9"/>
  <c r="J126" i="9"/>
  <c r="E7" i="9"/>
  <c r="E122" i="9"/>
  <c r="J37" i="8"/>
  <c r="J36" i="8"/>
  <c r="AY101" i="1" s="1"/>
  <c r="J35" i="8"/>
  <c r="AX101" i="1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8" i="8"/>
  <c r="BH258" i="8"/>
  <c r="BG258" i="8"/>
  <c r="BE258" i="8"/>
  <c r="T258" i="8"/>
  <c r="R258" i="8"/>
  <c r="P258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0" i="8"/>
  <c r="BH130" i="8"/>
  <c r="BG130" i="8"/>
  <c r="BE130" i="8"/>
  <c r="T130" i="8"/>
  <c r="T129" i="8"/>
  <c r="T128" i="8" s="1"/>
  <c r="R130" i="8"/>
  <c r="R129" i="8"/>
  <c r="R128" i="8"/>
  <c r="P130" i="8"/>
  <c r="P129" i="8" s="1"/>
  <c r="P128" i="8" s="1"/>
  <c r="J123" i="8"/>
  <c r="F123" i="8"/>
  <c r="F121" i="8"/>
  <c r="E119" i="8"/>
  <c r="J91" i="8"/>
  <c r="F91" i="8"/>
  <c r="F89" i="8"/>
  <c r="E87" i="8"/>
  <c r="J24" i="8"/>
  <c r="E24" i="8"/>
  <c r="J124" i="8" s="1"/>
  <c r="J23" i="8"/>
  <c r="J18" i="8"/>
  <c r="E18" i="8"/>
  <c r="F124" i="8" s="1"/>
  <c r="J17" i="8"/>
  <c r="J12" i="8"/>
  <c r="J121" i="8" s="1"/>
  <c r="E7" i="8"/>
  <c r="E117" i="8"/>
  <c r="J37" i="7"/>
  <c r="J36" i="7"/>
  <c r="AY100" i="1" s="1"/>
  <c r="J35" i="7"/>
  <c r="AX100" i="1"/>
  <c r="BI169" i="7"/>
  <c r="BH169" i="7"/>
  <c r="BG169" i="7"/>
  <c r="BE169" i="7"/>
  <c r="T169" i="7"/>
  <c r="T168" i="7" s="1"/>
  <c r="R169" i="7"/>
  <c r="R168" i="7"/>
  <c r="P169" i="7"/>
  <c r="P168" i="7" s="1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5" i="7"/>
  <c r="BH155" i="7"/>
  <c r="BG155" i="7"/>
  <c r="BE155" i="7"/>
  <c r="T155" i="7"/>
  <c r="R155" i="7"/>
  <c r="P155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J117" i="7"/>
  <c r="F117" i="7"/>
  <c r="F115" i="7"/>
  <c r="E113" i="7"/>
  <c r="J91" i="7"/>
  <c r="F91" i="7"/>
  <c r="F89" i="7"/>
  <c r="E87" i="7"/>
  <c r="J24" i="7"/>
  <c r="E24" i="7"/>
  <c r="J92" i="7" s="1"/>
  <c r="J23" i="7"/>
  <c r="J18" i="7"/>
  <c r="E18" i="7"/>
  <c r="F92" i="7" s="1"/>
  <c r="J17" i="7"/>
  <c r="J12" i="7"/>
  <c r="J89" i="7"/>
  <c r="E7" i="7"/>
  <c r="E111" i="7" s="1"/>
  <c r="J37" i="6"/>
  <c r="J36" i="6"/>
  <c r="AY99" i="1" s="1"/>
  <c r="J35" i="6"/>
  <c r="AX99" i="1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J119" i="6"/>
  <c r="F119" i="6"/>
  <c r="F117" i="6"/>
  <c r="E115" i="6"/>
  <c r="J91" i="6"/>
  <c r="F91" i="6"/>
  <c r="F89" i="6"/>
  <c r="E87" i="6"/>
  <c r="J24" i="6"/>
  <c r="E24" i="6"/>
  <c r="J120" i="6"/>
  <c r="J23" i="6"/>
  <c r="J18" i="6"/>
  <c r="E18" i="6"/>
  <c r="F120" i="6"/>
  <c r="J17" i="6"/>
  <c r="J12" i="6"/>
  <c r="J89" i="6"/>
  <c r="E7" i="6"/>
  <c r="E113" i="6" s="1"/>
  <c r="J37" i="5"/>
  <c r="J36" i="5"/>
  <c r="AY98" i="1"/>
  <c r="J35" i="5"/>
  <c r="AX98" i="1" s="1"/>
  <c r="BI187" i="5"/>
  <c r="BH187" i="5"/>
  <c r="BG187" i="5"/>
  <c r="BE187" i="5"/>
  <c r="T187" i="5"/>
  <c r="T186" i="5"/>
  <c r="R187" i="5"/>
  <c r="R186" i="5" s="1"/>
  <c r="P187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J116" i="5"/>
  <c r="F116" i="5"/>
  <c r="F114" i="5"/>
  <c r="E112" i="5"/>
  <c r="J91" i="5"/>
  <c r="F91" i="5"/>
  <c r="F89" i="5"/>
  <c r="E87" i="5"/>
  <c r="J24" i="5"/>
  <c r="E24" i="5"/>
  <c r="J92" i="5" s="1"/>
  <c r="J23" i="5"/>
  <c r="J18" i="5"/>
  <c r="E18" i="5"/>
  <c r="F117" i="5" s="1"/>
  <c r="J17" i="5"/>
  <c r="J12" i="5"/>
  <c r="J114" i="5"/>
  <c r="E7" i="5"/>
  <c r="E85" i="5" s="1"/>
  <c r="J37" i="4"/>
  <c r="J36" i="4"/>
  <c r="AY97" i="1" s="1"/>
  <c r="J35" i="4"/>
  <c r="AX97" i="1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47" i="4"/>
  <c r="BH147" i="4"/>
  <c r="BG147" i="4"/>
  <c r="BE147" i="4"/>
  <c r="T147" i="4"/>
  <c r="R147" i="4"/>
  <c r="P147" i="4"/>
  <c r="BI144" i="4"/>
  <c r="BH144" i="4"/>
  <c r="BG144" i="4"/>
  <c r="BE144" i="4"/>
  <c r="T144" i="4"/>
  <c r="R144" i="4"/>
  <c r="P144" i="4"/>
  <c r="BI141" i="4"/>
  <c r="BH141" i="4"/>
  <c r="BG141" i="4"/>
  <c r="BE141" i="4"/>
  <c r="T141" i="4"/>
  <c r="T140" i="4"/>
  <c r="R141" i="4"/>
  <c r="R140" i="4" s="1"/>
  <c r="P141" i="4"/>
  <c r="P140" i="4"/>
  <c r="BI136" i="4"/>
  <c r="BH136" i="4"/>
  <c r="BG136" i="4"/>
  <c r="BE136" i="4"/>
  <c r="T136" i="4"/>
  <c r="T135" i="4" s="1"/>
  <c r="R136" i="4"/>
  <c r="R135" i="4"/>
  <c r="P136" i="4"/>
  <c r="P135" i="4" s="1"/>
  <c r="BI132" i="4"/>
  <c r="BH132" i="4"/>
  <c r="BG132" i="4"/>
  <c r="BE132" i="4"/>
  <c r="T132" i="4"/>
  <c r="R132" i="4"/>
  <c r="P132" i="4"/>
  <c r="BI129" i="4"/>
  <c r="BH129" i="4"/>
  <c r="BG129" i="4"/>
  <c r="BE129" i="4"/>
  <c r="T129" i="4"/>
  <c r="R129" i="4"/>
  <c r="P129" i="4"/>
  <c r="BI125" i="4"/>
  <c r="BH125" i="4"/>
  <c r="BG125" i="4"/>
  <c r="BE125" i="4"/>
  <c r="T125" i="4"/>
  <c r="R125" i="4"/>
  <c r="P125" i="4"/>
  <c r="J119" i="4"/>
  <c r="J118" i="4"/>
  <c r="F118" i="4"/>
  <c r="F116" i="4"/>
  <c r="E114" i="4"/>
  <c r="J92" i="4"/>
  <c r="J91" i="4"/>
  <c r="F91" i="4"/>
  <c r="F89" i="4"/>
  <c r="E87" i="4"/>
  <c r="J18" i="4"/>
  <c r="E18" i="4"/>
  <c r="F119" i="4"/>
  <c r="J17" i="4"/>
  <c r="J12" i="4"/>
  <c r="J116" i="4" s="1"/>
  <c r="E7" i="4"/>
  <c r="E85" i="4"/>
  <c r="J37" i="3"/>
  <c r="J36" i="3"/>
  <c r="AY96" i="1"/>
  <c r="J35" i="3"/>
  <c r="AX96" i="1" s="1"/>
  <c r="BI1901" i="3"/>
  <c r="BH1901" i="3"/>
  <c r="BG1901" i="3"/>
  <c r="BE1901" i="3"/>
  <c r="T1901" i="3"/>
  <c r="R1901" i="3"/>
  <c r="P1901" i="3"/>
  <c r="BI1900" i="3"/>
  <c r="BH1900" i="3"/>
  <c r="BG1900" i="3"/>
  <c r="BE1900" i="3"/>
  <c r="T1900" i="3"/>
  <c r="R1900" i="3"/>
  <c r="P1900" i="3"/>
  <c r="BI1897" i="3"/>
  <c r="BH1897" i="3"/>
  <c r="BG1897" i="3"/>
  <c r="BE1897" i="3"/>
  <c r="T1897" i="3"/>
  <c r="R1897" i="3"/>
  <c r="P1897" i="3"/>
  <c r="BI1895" i="3"/>
  <c r="BH1895" i="3"/>
  <c r="BG1895" i="3"/>
  <c r="BE1895" i="3"/>
  <c r="T1895" i="3"/>
  <c r="R1895" i="3"/>
  <c r="P1895" i="3"/>
  <c r="BI1883" i="3"/>
  <c r="BH1883" i="3"/>
  <c r="BG1883" i="3"/>
  <c r="BE1883" i="3"/>
  <c r="T1883" i="3"/>
  <c r="R1883" i="3"/>
  <c r="P1883" i="3"/>
  <c r="BI1873" i="3"/>
  <c r="BH1873" i="3"/>
  <c r="BG1873" i="3"/>
  <c r="BE1873" i="3"/>
  <c r="T1873" i="3"/>
  <c r="R1873" i="3"/>
  <c r="P1873" i="3"/>
  <c r="BI1867" i="3"/>
  <c r="BH1867" i="3"/>
  <c r="BG1867" i="3"/>
  <c r="BE1867" i="3"/>
  <c r="T1867" i="3"/>
  <c r="R1867" i="3"/>
  <c r="P1867" i="3"/>
  <c r="BI1862" i="3"/>
  <c r="BH1862" i="3"/>
  <c r="BG1862" i="3"/>
  <c r="BE1862" i="3"/>
  <c r="T1862" i="3"/>
  <c r="R1862" i="3"/>
  <c r="P1862" i="3"/>
  <c r="BI1850" i="3"/>
  <c r="BH1850" i="3"/>
  <c r="BG1850" i="3"/>
  <c r="BE1850" i="3"/>
  <c r="T1850" i="3"/>
  <c r="R1850" i="3"/>
  <c r="P1850" i="3"/>
  <c r="BI1847" i="3"/>
  <c r="BH1847" i="3"/>
  <c r="BG1847" i="3"/>
  <c r="BE1847" i="3"/>
  <c r="T1847" i="3"/>
  <c r="R1847" i="3"/>
  <c r="P1847" i="3"/>
  <c r="BI1844" i="3"/>
  <c r="BH1844" i="3"/>
  <c r="BG1844" i="3"/>
  <c r="BE1844" i="3"/>
  <c r="T1844" i="3"/>
  <c r="R1844" i="3"/>
  <c r="P1844" i="3"/>
  <c r="BI1842" i="3"/>
  <c r="BH1842" i="3"/>
  <c r="BG1842" i="3"/>
  <c r="BE1842" i="3"/>
  <c r="T1842" i="3"/>
  <c r="R1842" i="3"/>
  <c r="P1842" i="3"/>
  <c r="BI1840" i="3"/>
  <c r="BH1840" i="3"/>
  <c r="BG1840" i="3"/>
  <c r="BE1840" i="3"/>
  <c r="T1840" i="3"/>
  <c r="R1840" i="3"/>
  <c r="P1840" i="3"/>
  <c r="BI1836" i="3"/>
  <c r="BH1836" i="3"/>
  <c r="BG1836" i="3"/>
  <c r="BE1836" i="3"/>
  <c r="T1836" i="3"/>
  <c r="R1836" i="3"/>
  <c r="P1836" i="3"/>
  <c r="BI1834" i="3"/>
  <c r="BH1834" i="3"/>
  <c r="BG1834" i="3"/>
  <c r="BE1834" i="3"/>
  <c r="T1834" i="3"/>
  <c r="R1834" i="3"/>
  <c r="P1834" i="3"/>
  <c r="BI1832" i="3"/>
  <c r="BH1832" i="3"/>
  <c r="BG1832" i="3"/>
  <c r="BE1832" i="3"/>
  <c r="T1832" i="3"/>
  <c r="R1832" i="3"/>
  <c r="P1832" i="3"/>
  <c r="BI1824" i="3"/>
  <c r="BH1824" i="3"/>
  <c r="BG1824" i="3"/>
  <c r="BE1824" i="3"/>
  <c r="T1824" i="3"/>
  <c r="R1824" i="3"/>
  <c r="P1824" i="3"/>
  <c r="BI1822" i="3"/>
  <c r="BH1822" i="3"/>
  <c r="BG1822" i="3"/>
  <c r="BE1822" i="3"/>
  <c r="T1822" i="3"/>
  <c r="R1822" i="3"/>
  <c r="P1822" i="3"/>
  <c r="BI1819" i="3"/>
  <c r="BH1819" i="3"/>
  <c r="BG1819" i="3"/>
  <c r="BE1819" i="3"/>
  <c r="T1819" i="3"/>
  <c r="R1819" i="3"/>
  <c r="P1819" i="3"/>
  <c r="BI1814" i="3"/>
  <c r="BH1814" i="3"/>
  <c r="BG1814" i="3"/>
  <c r="BE1814" i="3"/>
  <c r="T1814" i="3"/>
  <c r="R1814" i="3"/>
  <c r="P1814" i="3"/>
  <c r="BI1812" i="3"/>
  <c r="BH1812" i="3"/>
  <c r="BG1812" i="3"/>
  <c r="BE1812" i="3"/>
  <c r="T1812" i="3"/>
  <c r="R1812" i="3"/>
  <c r="P1812" i="3"/>
  <c r="BI1809" i="3"/>
  <c r="BH1809" i="3"/>
  <c r="BG1809" i="3"/>
  <c r="BE1809" i="3"/>
  <c r="T1809" i="3"/>
  <c r="R1809" i="3"/>
  <c r="P1809" i="3"/>
  <c r="BI1804" i="3"/>
  <c r="BH1804" i="3"/>
  <c r="BG1804" i="3"/>
  <c r="BE1804" i="3"/>
  <c r="T1804" i="3"/>
  <c r="R1804" i="3"/>
  <c r="P1804" i="3"/>
  <c r="BI1799" i="3"/>
  <c r="BH1799" i="3"/>
  <c r="BG1799" i="3"/>
  <c r="BE1799" i="3"/>
  <c r="T1799" i="3"/>
  <c r="R1799" i="3"/>
  <c r="P1799" i="3"/>
  <c r="BI1796" i="3"/>
  <c r="BH1796" i="3"/>
  <c r="BG1796" i="3"/>
  <c r="BE1796" i="3"/>
  <c r="T1796" i="3"/>
  <c r="R1796" i="3"/>
  <c r="P1796" i="3"/>
  <c r="BI1733" i="3"/>
  <c r="BH1733" i="3"/>
  <c r="BG1733" i="3"/>
  <c r="BE1733" i="3"/>
  <c r="T1733" i="3"/>
  <c r="R1733" i="3"/>
  <c r="P1733" i="3"/>
  <c r="BI1728" i="3"/>
  <c r="BH1728" i="3"/>
  <c r="BG1728" i="3"/>
  <c r="BE1728" i="3"/>
  <c r="T1728" i="3"/>
  <c r="R1728" i="3"/>
  <c r="P1728" i="3"/>
  <c r="BI1718" i="3"/>
  <c r="BH1718" i="3"/>
  <c r="BG1718" i="3"/>
  <c r="BE1718" i="3"/>
  <c r="T1718" i="3"/>
  <c r="R1718" i="3"/>
  <c r="P1718" i="3"/>
  <c r="BI1711" i="3"/>
  <c r="BH1711" i="3"/>
  <c r="BG1711" i="3"/>
  <c r="BE1711" i="3"/>
  <c r="T1711" i="3"/>
  <c r="R1711" i="3"/>
  <c r="P1711" i="3"/>
  <c r="BI1706" i="3"/>
  <c r="BH1706" i="3"/>
  <c r="BG1706" i="3"/>
  <c r="BE1706" i="3"/>
  <c r="T1706" i="3"/>
  <c r="R1706" i="3"/>
  <c r="P1706" i="3"/>
  <c r="BI1704" i="3"/>
  <c r="BH1704" i="3"/>
  <c r="BG1704" i="3"/>
  <c r="BE1704" i="3"/>
  <c r="T1704" i="3"/>
  <c r="R1704" i="3"/>
  <c r="P1704" i="3"/>
  <c r="BI1702" i="3"/>
  <c r="BH1702" i="3"/>
  <c r="BG1702" i="3"/>
  <c r="BE1702" i="3"/>
  <c r="T1702" i="3"/>
  <c r="R1702" i="3"/>
  <c r="P1702" i="3"/>
  <c r="BI1698" i="3"/>
  <c r="BH1698" i="3"/>
  <c r="BG1698" i="3"/>
  <c r="BE1698" i="3"/>
  <c r="T1698" i="3"/>
  <c r="R1698" i="3"/>
  <c r="P1698" i="3"/>
  <c r="BI1696" i="3"/>
  <c r="BH1696" i="3"/>
  <c r="BG1696" i="3"/>
  <c r="BE1696" i="3"/>
  <c r="T1696" i="3"/>
  <c r="R1696" i="3"/>
  <c r="P1696" i="3"/>
  <c r="BI1692" i="3"/>
  <c r="BH1692" i="3"/>
  <c r="BG1692" i="3"/>
  <c r="BE1692" i="3"/>
  <c r="T1692" i="3"/>
  <c r="R1692" i="3"/>
  <c r="P1692" i="3"/>
  <c r="BI1690" i="3"/>
  <c r="BH1690" i="3"/>
  <c r="BG1690" i="3"/>
  <c r="BE1690" i="3"/>
  <c r="T1690" i="3"/>
  <c r="R1690" i="3"/>
  <c r="P1690" i="3"/>
  <c r="BI1686" i="3"/>
  <c r="BH1686" i="3"/>
  <c r="BG1686" i="3"/>
  <c r="BE1686" i="3"/>
  <c r="T1686" i="3"/>
  <c r="R1686" i="3"/>
  <c r="P1686" i="3"/>
  <c r="BI1684" i="3"/>
  <c r="BH1684" i="3"/>
  <c r="BG1684" i="3"/>
  <c r="BE1684" i="3"/>
  <c r="T1684" i="3"/>
  <c r="R1684" i="3"/>
  <c r="P1684" i="3"/>
  <c r="BI1682" i="3"/>
  <c r="BH1682" i="3"/>
  <c r="BG1682" i="3"/>
  <c r="BE1682" i="3"/>
  <c r="T1682" i="3"/>
  <c r="R1682" i="3"/>
  <c r="P1682" i="3"/>
  <c r="BI1670" i="3"/>
  <c r="BH1670" i="3"/>
  <c r="BG1670" i="3"/>
  <c r="BE1670" i="3"/>
  <c r="T1670" i="3"/>
  <c r="R1670" i="3"/>
  <c r="P1670" i="3"/>
  <c r="BI1668" i="3"/>
  <c r="BH1668" i="3"/>
  <c r="BG1668" i="3"/>
  <c r="BE1668" i="3"/>
  <c r="T1668" i="3"/>
  <c r="R1668" i="3"/>
  <c r="P1668" i="3"/>
  <c r="BI1659" i="3"/>
  <c r="BH1659" i="3"/>
  <c r="BG1659" i="3"/>
  <c r="BE1659" i="3"/>
  <c r="T1659" i="3"/>
  <c r="R1659" i="3"/>
  <c r="P1659" i="3"/>
  <c r="BI1657" i="3"/>
  <c r="BH1657" i="3"/>
  <c r="BG1657" i="3"/>
  <c r="BE1657" i="3"/>
  <c r="T1657" i="3"/>
  <c r="R1657" i="3"/>
  <c r="P1657" i="3"/>
  <c r="BI1656" i="3"/>
  <c r="BH1656" i="3"/>
  <c r="BG1656" i="3"/>
  <c r="BE1656" i="3"/>
  <c r="T1656" i="3"/>
  <c r="R1656" i="3"/>
  <c r="P1656" i="3"/>
  <c r="BI1655" i="3"/>
  <c r="BH1655" i="3"/>
  <c r="BG1655" i="3"/>
  <c r="BE1655" i="3"/>
  <c r="T1655" i="3"/>
  <c r="R1655" i="3"/>
  <c r="P1655" i="3"/>
  <c r="BI1652" i="3"/>
  <c r="BH1652" i="3"/>
  <c r="BG1652" i="3"/>
  <c r="BE1652" i="3"/>
  <c r="T1652" i="3"/>
  <c r="R1652" i="3"/>
  <c r="P1652" i="3"/>
  <c r="BI1651" i="3"/>
  <c r="BH1651" i="3"/>
  <c r="BG1651" i="3"/>
  <c r="BE1651" i="3"/>
  <c r="T1651" i="3"/>
  <c r="R1651" i="3"/>
  <c r="P1651" i="3"/>
  <c r="BI1648" i="3"/>
  <c r="BH1648" i="3"/>
  <c r="BG1648" i="3"/>
  <c r="BE1648" i="3"/>
  <c r="T1648" i="3"/>
  <c r="R1648" i="3"/>
  <c r="P1648" i="3"/>
  <c r="BI1647" i="3"/>
  <c r="BH1647" i="3"/>
  <c r="BG1647" i="3"/>
  <c r="BE1647" i="3"/>
  <c r="T1647" i="3"/>
  <c r="R1647" i="3"/>
  <c r="P1647" i="3"/>
  <c r="BI1644" i="3"/>
  <c r="BH1644" i="3"/>
  <c r="BG1644" i="3"/>
  <c r="BE1644" i="3"/>
  <c r="T1644" i="3"/>
  <c r="R1644" i="3"/>
  <c r="P1644" i="3"/>
  <c r="BI1643" i="3"/>
  <c r="BH1643" i="3"/>
  <c r="BG1643" i="3"/>
  <c r="BE1643" i="3"/>
  <c r="T1643" i="3"/>
  <c r="R1643" i="3"/>
  <c r="P1643" i="3"/>
  <c r="BI1640" i="3"/>
  <c r="BH1640" i="3"/>
  <c r="BG1640" i="3"/>
  <c r="BE1640" i="3"/>
  <c r="T1640" i="3"/>
  <c r="R1640" i="3"/>
  <c r="P1640" i="3"/>
  <c r="BI1639" i="3"/>
  <c r="BH1639" i="3"/>
  <c r="BG1639" i="3"/>
  <c r="BE1639" i="3"/>
  <c r="T1639" i="3"/>
  <c r="R1639" i="3"/>
  <c r="P1639" i="3"/>
  <c r="BI1636" i="3"/>
  <c r="BH1636" i="3"/>
  <c r="BG1636" i="3"/>
  <c r="BE1636" i="3"/>
  <c r="T1636" i="3"/>
  <c r="R1636" i="3"/>
  <c r="P1636" i="3"/>
  <c r="BI1634" i="3"/>
  <c r="BH1634" i="3"/>
  <c r="BG1634" i="3"/>
  <c r="BE1634" i="3"/>
  <c r="T1634" i="3"/>
  <c r="R1634" i="3"/>
  <c r="P1634" i="3"/>
  <c r="BI1633" i="3"/>
  <c r="BH1633" i="3"/>
  <c r="BG1633" i="3"/>
  <c r="BE1633" i="3"/>
  <c r="T1633" i="3"/>
  <c r="R1633" i="3"/>
  <c r="P1633" i="3"/>
  <c r="BI1632" i="3"/>
  <c r="BH1632" i="3"/>
  <c r="BG1632" i="3"/>
  <c r="BE1632" i="3"/>
  <c r="T1632" i="3"/>
  <c r="R1632" i="3"/>
  <c r="P1632" i="3"/>
  <c r="BI1631" i="3"/>
  <c r="BH1631" i="3"/>
  <c r="BG1631" i="3"/>
  <c r="BE1631" i="3"/>
  <c r="T1631" i="3"/>
  <c r="R1631" i="3"/>
  <c r="P1631" i="3"/>
  <c r="BI1630" i="3"/>
  <c r="BH1630" i="3"/>
  <c r="BG1630" i="3"/>
  <c r="BE1630" i="3"/>
  <c r="T1630" i="3"/>
  <c r="R1630" i="3"/>
  <c r="P1630" i="3"/>
  <c r="BI1629" i="3"/>
  <c r="BH1629" i="3"/>
  <c r="BG1629" i="3"/>
  <c r="BE1629" i="3"/>
  <c r="T1629" i="3"/>
  <c r="R1629" i="3"/>
  <c r="P1629" i="3"/>
  <c r="BI1628" i="3"/>
  <c r="BH1628" i="3"/>
  <c r="BG1628" i="3"/>
  <c r="BE1628" i="3"/>
  <c r="T1628" i="3"/>
  <c r="R1628" i="3"/>
  <c r="P1628" i="3"/>
  <c r="BI1627" i="3"/>
  <c r="BH1627" i="3"/>
  <c r="BG1627" i="3"/>
  <c r="BE1627" i="3"/>
  <c r="T1627" i="3"/>
  <c r="R1627" i="3"/>
  <c r="P1627" i="3"/>
  <c r="BI1626" i="3"/>
  <c r="BH1626" i="3"/>
  <c r="BG1626" i="3"/>
  <c r="BE1626" i="3"/>
  <c r="T1626" i="3"/>
  <c r="R1626" i="3"/>
  <c r="P1626" i="3"/>
  <c r="BI1625" i="3"/>
  <c r="BH1625" i="3"/>
  <c r="BG1625" i="3"/>
  <c r="BE1625" i="3"/>
  <c r="T1625" i="3"/>
  <c r="R1625" i="3"/>
  <c r="P1625" i="3"/>
  <c r="BI1624" i="3"/>
  <c r="BH1624" i="3"/>
  <c r="BG1624" i="3"/>
  <c r="BE1624" i="3"/>
  <c r="T1624" i="3"/>
  <c r="R1624" i="3"/>
  <c r="P1624" i="3"/>
  <c r="BI1622" i="3"/>
  <c r="BH1622" i="3"/>
  <c r="BG1622" i="3"/>
  <c r="BE1622" i="3"/>
  <c r="T1622" i="3"/>
  <c r="R1622" i="3"/>
  <c r="P1622" i="3"/>
  <c r="BI1620" i="3"/>
  <c r="BH1620" i="3"/>
  <c r="BG1620" i="3"/>
  <c r="BE1620" i="3"/>
  <c r="T1620" i="3"/>
  <c r="R1620" i="3"/>
  <c r="P1620" i="3"/>
  <c r="BI1618" i="3"/>
  <c r="BH1618" i="3"/>
  <c r="BG1618" i="3"/>
  <c r="BE1618" i="3"/>
  <c r="T1618" i="3"/>
  <c r="R1618" i="3"/>
  <c r="P1618" i="3"/>
  <c r="BI1616" i="3"/>
  <c r="BH1616" i="3"/>
  <c r="BG1616" i="3"/>
  <c r="BE1616" i="3"/>
  <c r="T1616" i="3"/>
  <c r="R1616" i="3"/>
  <c r="P1616" i="3"/>
  <c r="BI1606" i="3"/>
  <c r="BH1606" i="3"/>
  <c r="BG1606" i="3"/>
  <c r="BE1606" i="3"/>
  <c r="T1606" i="3"/>
  <c r="R1606" i="3"/>
  <c r="P1606" i="3"/>
  <c r="BI1605" i="3"/>
  <c r="BH1605" i="3"/>
  <c r="BG1605" i="3"/>
  <c r="BE1605" i="3"/>
  <c r="T1605" i="3"/>
  <c r="R1605" i="3"/>
  <c r="P1605" i="3"/>
  <c r="BI1601" i="3"/>
  <c r="BH1601" i="3"/>
  <c r="BG1601" i="3"/>
  <c r="BE1601" i="3"/>
  <c r="T1601" i="3"/>
  <c r="R1601" i="3"/>
  <c r="P1601" i="3"/>
  <c r="BI1600" i="3"/>
  <c r="BH1600" i="3"/>
  <c r="BG1600" i="3"/>
  <c r="BE1600" i="3"/>
  <c r="T1600" i="3"/>
  <c r="R1600" i="3"/>
  <c r="P1600" i="3"/>
  <c r="BI1599" i="3"/>
  <c r="BH1599" i="3"/>
  <c r="BG1599" i="3"/>
  <c r="BE1599" i="3"/>
  <c r="T1599" i="3"/>
  <c r="R1599" i="3"/>
  <c r="P1599" i="3"/>
  <c r="BI1598" i="3"/>
  <c r="BH1598" i="3"/>
  <c r="BG1598" i="3"/>
  <c r="BE1598" i="3"/>
  <c r="T1598" i="3"/>
  <c r="R1598" i="3"/>
  <c r="P1598" i="3"/>
  <c r="BI1597" i="3"/>
  <c r="BH1597" i="3"/>
  <c r="BG1597" i="3"/>
  <c r="BE1597" i="3"/>
  <c r="T1597" i="3"/>
  <c r="R1597" i="3"/>
  <c r="P1597" i="3"/>
  <c r="BI1596" i="3"/>
  <c r="BH1596" i="3"/>
  <c r="BG1596" i="3"/>
  <c r="BE1596" i="3"/>
  <c r="T1596" i="3"/>
  <c r="R1596" i="3"/>
  <c r="P1596" i="3"/>
  <c r="BI1595" i="3"/>
  <c r="BH1595" i="3"/>
  <c r="BG1595" i="3"/>
  <c r="BE1595" i="3"/>
  <c r="T1595" i="3"/>
  <c r="R1595" i="3"/>
  <c r="P1595" i="3"/>
  <c r="BI1594" i="3"/>
  <c r="BH1594" i="3"/>
  <c r="BG1594" i="3"/>
  <c r="BE1594" i="3"/>
  <c r="T1594" i="3"/>
  <c r="R1594" i="3"/>
  <c r="P1594" i="3"/>
  <c r="BI1593" i="3"/>
  <c r="BH1593" i="3"/>
  <c r="BG1593" i="3"/>
  <c r="BE1593" i="3"/>
  <c r="T1593" i="3"/>
  <c r="R1593" i="3"/>
  <c r="P1593" i="3"/>
  <c r="BI1592" i="3"/>
  <c r="BH1592" i="3"/>
  <c r="BG1592" i="3"/>
  <c r="BE1592" i="3"/>
  <c r="T1592" i="3"/>
  <c r="R1592" i="3"/>
  <c r="P1592" i="3"/>
  <c r="BI1591" i="3"/>
  <c r="BH1591" i="3"/>
  <c r="BG1591" i="3"/>
  <c r="BE1591" i="3"/>
  <c r="T1591" i="3"/>
  <c r="R1591" i="3"/>
  <c r="P1591" i="3"/>
  <c r="BI1590" i="3"/>
  <c r="BH1590" i="3"/>
  <c r="BG1590" i="3"/>
  <c r="BE1590" i="3"/>
  <c r="T1590" i="3"/>
  <c r="R1590" i="3"/>
  <c r="P1590" i="3"/>
  <c r="BI1589" i="3"/>
  <c r="BH1589" i="3"/>
  <c r="BG1589" i="3"/>
  <c r="BE1589" i="3"/>
  <c r="T1589" i="3"/>
  <c r="R1589" i="3"/>
  <c r="P1589" i="3"/>
  <c r="BI1588" i="3"/>
  <c r="BH1588" i="3"/>
  <c r="BG1588" i="3"/>
  <c r="BE1588" i="3"/>
  <c r="T1588" i="3"/>
  <c r="R1588" i="3"/>
  <c r="P1588" i="3"/>
  <c r="BI1587" i="3"/>
  <c r="BH1587" i="3"/>
  <c r="BG1587" i="3"/>
  <c r="BE1587" i="3"/>
  <c r="T1587" i="3"/>
  <c r="R1587" i="3"/>
  <c r="P1587" i="3"/>
  <c r="BI1586" i="3"/>
  <c r="BH1586" i="3"/>
  <c r="BG1586" i="3"/>
  <c r="BE1586" i="3"/>
  <c r="T1586" i="3"/>
  <c r="R1586" i="3"/>
  <c r="P1586" i="3"/>
  <c r="BI1585" i="3"/>
  <c r="BH1585" i="3"/>
  <c r="BG1585" i="3"/>
  <c r="BE1585" i="3"/>
  <c r="T1585" i="3"/>
  <c r="R1585" i="3"/>
  <c r="P1585" i="3"/>
  <c r="BI1555" i="3"/>
  <c r="BH1555" i="3"/>
  <c r="BG1555" i="3"/>
  <c r="BE1555" i="3"/>
  <c r="T1555" i="3"/>
  <c r="R1555" i="3"/>
  <c r="P1555" i="3"/>
  <c r="BI1553" i="3"/>
  <c r="BH1553" i="3"/>
  <c r="BG1553" i="3"/>
  <c r="BE1553" i="3"/>
  <c r="T1553" i="3"/>
  <c r="R1553" i="3"/>
  <c r="P1553" i="3"/>
  <c r="BI1551" i="3"/>
  <c r="BH1551" i="3"/>
  <c r="BG1551" i="3"/>
  <c r="BE1551" i="3"/>
  <c r="T1551" i="3"/>
  <c r="R1551" i="3"/>
  <c r="P1551" i="3"/>
  <c r="BI1549" i="3"/>
  <c r="BH1549" i="3"/>
  <c r="BG1549" i="3"/>
  <c r="BE1549" i="3"/>
  <c r="T1549" i="3"/>
  <c r="R1549" i="3"/>
  <c r="P1549" i="3"/>
  <c r="BI1548" i="3"/>
  <c r="BH1548" i="3"/>
  <c r="BG1548" i="3"/>
  <c r="BE1548" i="3"/>
  <c r="T1548" i="3"/>
  <c r="R1548" i="3"/>
  <c r="P1548" i="3"/>
  <c r="BI1547" i="3"/>
  <c r="BH1547" i="3"/>
  <c r="BG1547" i="3"/>
  <c r="BE1547" i="3"/>
  <c r="T1547" i="3"/>
  <c r="R1547" i="3"/>
  <c r="P1547" i="3"/>
  <c r="BI1539" i="3"/>
  <c r="BH1539" i="3"/>
  <c r="BG1539" i="3"/>
  <c r="BE1539" i="3"/>
  <c r="T1539" i="3"/>
  <c r="R1539" i="3"/>
  <c r="P1539" i="3"/>
  <c r="BI1537" i="3"/>
  <c r="BH1537" i="3"/>
  <c r="BG1537" i="3"/>
  <c r="BE1537" i="3"/>
  <c r="T1537" i="3"/>
  <c r="R1537" i="3"/>
  <c r="P1537" i="3"/>
  <c r="BI1535" i="3"/>
  <c r="BH1535" i="3"/>
  <c r="BG1535" i="3"/>
  <c r="BE1535" i="3"/>
  <c r="T1535" i="3"/>
  <c r="R1535" i="3"/>
  <c r="P1535" i="3"/>
  <c r="BI1533" i="3"/>
  <c r="BH1533" i="3"/>
  <c r="BG1533" i="3"/>
  <c r="BE1533" i="3"/>
  <c r="T1533" i="3"/>
  <c r="R1533" i="3"/>
  <c r="P1533" i="3"/>
  <c r="BI1531" i="3"/>
  <c r="BH1531" i="3"/>
  <c r="BG1531" i="3"/>
  <c r="BE1531" i="3"/>
  <c r="T1531" i="3"/>
  <c r="R1531" i="3"/>
  <c r="P1531" i="3"/>
  <c r="BI1529" i="3"/>
  <c r="BH1529" i="3"/>
  <c r="BG1529" i="3"/>
  <c r="BE1529" i="3"/>
  <c r="T1529" i="3"/>
  <c r="R1529" i="3"/>
  <c r="P1529" i="3"/>
  <c r="BI1528" i="3"/>
  <c r="BH1528" i="3"/>
  <c r="BG1528" i="3"/>
  <c r="BE1528" i="3"/>
  <c r="T1528" i="3"/>
  <c r="R1528" i="3"/>
  <c r="P1528" i="3"/>
  <c r="BI1527" i="3"/>
  <c r="BH1527" i="3"/>
  <c r="BG1527" i="3"/>
  <c r="BE1527" i="3"/>
  <c r="T1527" i="3"/>
  <c r="R1527" i="3"/>
  <c r="P1527" i="3"/>
  <c r="BI1515" i="3"/>
  <c r="BH1515" i="3"/>
  <c r="BG1515" i="3"/>
  <c r="BE1515" i="3"/>
  <c r="T1515" i="3"/>
  <c r="R1515" i="3"/>
  <c r="P1515" i="3"/>
  <c r="BI1512" i="3"/>
  <c r="BH1512" i="3"/>
  <c r="BG1512" i="3"/>
  <c r="BE1512" i="3"/>
  <c r="T1512" i="3"/>
  <c r="R1512" i="3"/>
  <c r="P1512" i="3"/>
  <c r="BI1508" i="3"/>
  <c r="BH1508" i="3"/>
  <c r="BG1508" i="3"/>
  <c r="BE1508" i="3"/>
  <c r="T1508" i="3"/>
  <c r="R1508" i="3"/>
  <c r="P1508" i="3"/>
  <c r="BI1504" i="3"/>
  <c r="BH1504" i="3"/>
  <c r="BG1504" i="3"/>
  <c r="BE1504" i="3"/>
  <c r="T1504" i="3"/>
  <c r="R1504" i="3"/>
  <c r="P1504" i="3"/>
  <c r="BI1501" i="3"/>
  <c r="BH1501" i="3"/>
  <c r="BG1501" i="3"/>
  <c r="BE1501" i="3"/>
  <c r="T1501" i="3"/>
  <c r="R1501" i="3"/>
  <c r="P1501" i="3"/>
  <c r="BI1498" i="3"/>
  <c r="BH1498" i="3"/>
  <c r="BG1498" i="3"/>
  <c r="BE1498" i="3"/>
  <c r="T1498" i="3"/>
  <c r="R1498" i="3"/>
  <c r="P1498" i="3"/>
  <c r="BI1497" i="3"/>
  <c r="BH1497" i="3"/>
  <c r="BG1497" i="3"/>
  <c r="BE1497" i="3"/>
  <c r="T1497" i="3"/>
  <c r="R1497" i="3"/>
  <c r="P1497" i="3"/>
  <c r="BI1493" i="3"/>
  <c r="BH1493" i="3"/>
  <c r="BG1493" i="3"/>
  <c r="BE1493" i="3"/>
  <c r="T1493" i="3"/>
  <c r="R1493" i="3"/>
  <c r="P1493" i="3"/>
  <c r="BI1492" i="3"/>
  <c r="BH1492" i="3"/>
  <c r="BG1492" i="3"/>
  <c r="BE1492" i="3"/>
  <c r="T1492" i="3"/>
  <c r="R1492" i="3"/>
  <c r="P1492" i="3"/>
  <c r="BI1491" i="3"/>
  <c r="BH1491" i="3"/>
  <c r="BG1491" i="3"/>
  <c r="BE1491" i="3"/>
  <c r="T1491" i="3"/>
  <c r="R1491" i="3"/>
  <c r="P1491" i="3"/>
  <c r="BI1490" i="3"/>
  <c r="BH1490" i="3"/>
  <c r="BG1490" i="3"/>
  <c r="BE1490" i="3"/>
  <c r="T1490" i="3"/>
  <c r="R1490" i="3"/>
  <c r="P1490" i="3"/>
  <c r="BI1489" i="3"/>
  <c r="BH1489" i="3"/>
  <c r="BG1489" i="3"/>
  <c r="BE1489" i="3"/>
  <c r="T1489" i="3"/>
  <c r="R1489" i="3"/>
  <c r="P1489" i="3"/>
  <c r="BI1488" i="3"/>
  <c r="BH1488" i="3"/>
  <c r="BG1488" i="3"/>
  <c r="BE1488" i="3"/>
  <c r="T1488" i="3"/>
  <c r="R1488" i="3"/>
  <c r="P1488" i="3"/>
  <c r="BI1487" i="3"/>
  <c r="BH1487" i="3"/>
  <c r="BG1487" i="3"/>
  <c r="BE1487" i="3"/>
  <c r="T1487" i="3"/>
  <c r="R1487" i="3"/>
  <c r="P1487" i="3"/>
  <c r="BI1486" i="3"/>
  <c r="BH1486" i="3"/>
  <c r="BG1486" i="3"/>
  <c r="BE1486" i="3"/>
  <c r="T1486" i="3"/>
  <c r="R1486" i="3"/>
  <c r="P1486" i="3"/>
  <c r="BI1478" i="3"/>
  <c r="BH1478" i="3"/>
  <c r="BG1478" i="3"/>
  <c r="BE1478" i="3"/>
  <c r="T1478" i="3"/>
  <c r="R1478" i="3"/>
  <c r="P1478" i="3"/>
  <c r="BI1477" i="3"/>
  <c r="BH1477" i="3"/>
  <c r="BG1477" i="3"/>
  <c r="BE1477" i="3"/>
  <c r="T1477" i="3"/>
  <c r="R1477" i="3"/>
  <c r="P1477" i="3"/>
  <c r="BI1473" i="3"/>
  <c r="BH1473" i="3"/>
  <c r="BG1473" i="3"/>
  <c r="BE1473" i="3"/>
  <c r="T1473" i="3"/>
  <c r="R1473" i="3"/>
  <c r="P1473" i="3"/>
  <c r="BI1471" i="3"/>
  <c r="BH1471" i="3"/>
  <c r="BG1471" i="3"/>
  <c r="BE1471" i="3"/>
  <c r="T1471" i="3"/>
  <c r="R1471" i="3"/>
  <c r="P1471" i="3"/>
  <c r="BI1470" i="3"/>
  <c r="BH1470" i="3"/>
  <c r="BG1470" i="3"/>
  <c r="BE1470" i="3"/>
  <c r="T1470" i="3"/>
  <c r="R1470" i="3"/>
  <c r="P1470" i="3"/>
  <c r="BI1469" i="3"/>
  <c r="BH1469" i="3"/>
  <c r="BG1469" i="3"/>
  <c r="BE1469" i="3"/>
  <c r="T1469" i="3"/>
  <c r="R1469" i="3"/>
  <c r="P1469" i="3"/>
  <c r="BI1468" i="3"/>
  <c r="BH1468" i="3"/>
  <c r="BG1468" i="3"/>
  <c r="BE1468" i="3"/>
  <c r="T1468" i="3"/>
  <c r="R1468" i="3"/>
  <c r="P1468" i="3"/>
  <c r="BI1467" i="3"/>
  <c r="BH1467" i="3"/>
  <c r="BG1467" i="3"/>
  <c r="BE1467" i="3"/>
  <c r="T1467" i="3"/>
  <c r="R1467" i="3"/>
  <c r="P1467" i="3"/>
  <c r="BI1466" i="3"/>
  <c r="BH1466" i="3"/>
  <c r="BG1466" i="3"/>
  <c r="BE1466" i="3"/>
  <c r="T1466" i="3"/>
  <c r="R1466" i="3"/>
  <c r="P1466" i="3"/>
  <c r="BI1465" i="3"/>
  <c r="BH1465" i="3"/>
  <c r="BG1465" i="3"/>
  <c r="BE1465" i="3"/>
  <c r="T1465" i="3"/>
  <c r="R1465" i="3"/>
  <c r="P1465" i="3"/>
  <c r="BI1464" i="3"/>
  <c r="BH1464" i="3"/>
  <c r="BG1464" i="3"/>
  <c r="BE1464" i="3"/>
  <c r="T1464" i="3"/>
  <c r="R1464" i="3"/>
  <c r="P1464" i="3"/>
  <c r="BI1462" i="3"/>
  <c r="BH1462" i="3"/>
  <c r="BG1462" i="3"/>
  <c r="BE1462" i="3"/>
  <c r="T1462" i="3"/>
  <c r="R1462" i="3"/>
  <c r="P1462" i="3"/>
  <c r="BI1460" i="3"/>
  <c r="BH1460" i="3"/>
  <c r="BG1460" i="3"/>
  <c r="BE1460" i="3"/>
  <c r="T1460" i="3"/>
  <c r="R1460" i="3"/>
  <c r="P1460" i="3"/>
  <c r="BI1457" i="3"/>
  <c r="BH1457" i="3"/>
  <c r="BG1457" i="3"/>
  <c r="BE1457" i="3"/>
  <c r="T1457" i="3"/>
  <c r="R1457" i="3"/>
  <c r="P1457" i="3"/>
  <c r="BI1454" i="3"/>
  <c r="BH1454" i="3"/>
  <c r="BG1454" i="3"/>
  <c r="BE1454" i="3"/>
  <c r="T1454" i="3"/>
  <c r="R1454" i="3"/>
  <c r="P1454" i="3"/>
  <c r="BI1453" i="3"/>
  <c r="BH1453" i="3"/>
  <c r="BG1453" i="3"/>
  <c r="BE1453" i="3"/>
  <c r="T1453" i="3"/>
  <c r="R1453" i="3"/>
  <c r="P1453" i="3"/>
  <c r="BI1449" i="3"/>
  <c r="BH1449" i="3"/>
  <c r="BG1449" i="3"/>
  <c r="BE1449" i="3"/>
  <c r="T1449" i="3"/>
  <c r="R1449" i="3"/>
  <c r="P1449" i="3"/>
  <c r="BI1446" i="3"/>
  <c r="BH1446" i="3"/>
  <c r="BG1446" i="3"/>
  <c r="BE1446" i="3"/>
  <c r="T1446" i="3"/>
  <c r="R1446" i="3"/>
  <c r="P1446" i="3"/>
  <c r="BI1443" i="3"/>
  <c r="BH1443" i="3"/>
  <c r="BG1443" i="3"/>
  <c r="BE1443" i="3"/>
  <c r="T1443" i="3"/>
  <c r="R1443" i="3"/>
  <c r="P1443" i="3"/>
  <c r="BI1440" i="3"/>
  <c r="BH1440" i="3"/>
  <c r="BG1440" i="3"/>
  <c r="BE1440" i="3"/>
  <c r="T1440" i="3"/>
  <c r="R1440" i="3"/>
  <c r="P1440" i="3"/>
  <c r="BI1437" i="3"/>
  <c r="BH1437" i="3"/>
  <c r="BG1437" i="3"/>
  <c r="BE1437" i="3"/>
  <c r="T1437" i="3"/>
  <c r="R1437" i="3"/>
  <c r="P1437" i="3"/>
  <c r="BI1434" i="3"/>
  <c r="BH1434" i="3"/>
  <c r="BG1434" i="3"/>
  <c r="BE1434" i="3"/>
  <c r="T1434" i="3"/>
  <c r="R1434" i="3"/>
  <c r="P1434" i="3"/>
  <c r="BI1431" i="3"/>
  <c r="BH1431" i="3"/>
  <c r="BG1431" i="3"/>
  <c r="BE1431" i="3"/>
  <c r="T1431" i="3"/>
  <c r="R1431" i="3"/>
  <c r="P1431" i="3"/>
  <c r="BI1430" i="3"/>
  <c r="BH1430" i="3"/>
  <c r="BG1430" i="3"/>
  <c r="BE1430" i="3"/>
  <c r="T1430" i="3"/>
  <c r="R1430" i="3"/>
  <c r="P1430" i="3"/>
  <c r="BI1422" i="3"/>
  <c r="BH1422" i="3"/>
  <c r="BG1422" i="3"/>
  <c r="BE1422" i="3"/>
  <c r="T1422" i="3"/>
  <c r="R1422" i="3"/>
  <c r="P1422" i="3"/>
  <c r="BI1421" i="3"/>
  <c r="BH1421" i="3"/>
  <c r="BG1421" i="3"/>
  <c r="BE1421" i="3"/>
  <c r="T1421" i="3"/>
  <c r="R1421" i="3"/>
  <c r="P1421" i="3"/>
  <c r="BI1420" i="3"/>
  <c r="BH1420" i="3"/>
  <c r="BG1420" i="3"/>
  <c r="BE1420" i="3"/>
  <c r="T1420" i="3"/>
  <c r="R1420" i="3"/>
  <c r="P1420" i="3"/>
  <c r="BI1419" i="3"/>
  <c r="BH1419" i="3"/>
  <c r="BG1419" i="3"/>
  <c r="BE1419" i="3"/>
  <c r="T1419" i="3"/>
  <c r="R1419" i="3"/>
  <c r="P1419" i="3"/>
  <c r="BI1418" i="3"/>
  <c r="BH1418" i="3"/>
  <c r="BG1418" i="3"/>
  <c r="BE1418" i="3"/>
  <c r="T1418" i="3"/>
  <c r="R1418" i="3"/>
  <c r="P1418" i="3"/>
  <c r="BI1412" i="3"/>
  <c r="BH1412" i="3"/>
  <c r="BG1412" i="3"/>
  <c r="BE1412" i="3"/>
  <c r="T1412" i="3"/>
  <c r="R1412" i="3"/>
  <c r="P1412" i="3"/>
  <c r="BI1411" i="3"/>
  <c r="BH1411" i="3"/>
  <c r="BG1411" i="3"/>
  <c r="BE1411" i="3"/>
  <c r="T1411" i="3"/>
  <c r="R1411" i="3"/>
  <c r="P1411" i="3"/>
  <c r="BI1410" i="3"/>
  <c r="BH1410" i="3"/>
  <c r="BG1410" i="3"/>
  <c r="BE1410" i="3"/>
  <c r="T1410" i="3"/>
  <c r="R1410" i="3"/>
  <c r="P1410" i="3"/>
  <c r="BI1409" i="3"/>
  <c r="BH1409" i="3"/>
  <c r="BG1409" i="3"/>
  <c r="BE1409" i="3"/>
  <c r="T1409" i="3"/>
  <c r="R1409" i="3"/>
  <c r="P1409" i="3"/>
  <c r="BI1408" i="3"/>
  <c r="BH1408" i="3"/>
  <c r="BG1408" i="3"/>
  <c r="BE1408" i="3"/>
  <c r="T1408" i="3"/>
  <c r="R1408" i="3"/>
  <c r="P1408" i="3"/>
  <c r="BI1407" i="3"/>
  <c r="BH1407" i="3"/>
  <c r="BG1407" i="3"/>
  <c r="BE1407" i="3"/>
  <c r="T1407" i="3"/>
  <c r="R1407" i="3"/>
  <c r="P1407" i="3"/>
  <c r="BI1406" i="3"/>
  <c r="BH1406" i="3"/>
  <c r="BG1406" i="3"/>
  <c r="BE1406" i="3"/>
  <c r="T1406" i="3"/>
  <c r="R1406" i="3"/>
  <c r="P1406" i="3"/>
  <c r="BI1398" i="3"/>
  <c r="BH1398" i="3"/>
  <c r="BG1398" i="3"/>
  <c r="BE1398" i="3"/>
  <c r="T1398" i="3"/>
  <c r="R1398" i="3"/>
  <c r="P1398" i="3"/>
  <c r="BI1397" i="3"/>
  <c r="BH1397" i="3"/>
  <c r="BG1397" i="3"/>
  <c r="BE1397" i="3"/>
  <c r="T1397" i="3"/>
  <c r="R1397" i="3"/>
  <c r="P1397" i="3"/>
  <c r="BI1394" i="3"/>
  <c r="BH1394" i="3"/>
  <c r="BG1394" i="3"/>
  <c r="BE1394" i="3"/>
  <c r="T1394" i="3"/>
  <c r="R1394" i="3"/>
  <c r="P1394" i="3"/>
  <c r="BI1391" i="3"/>
  <c r="BH1391" i="3"/>
  <c r="BG1391" i="3"/>
  <c r="BE1391" i="3"/>
  <c r="T1391" i="3"/>
  <c r="R1391" i="3"/>
  <c r="P1391" i="3"/>
  <c r="BI1388" i="3"/>
  <c r="BH1388" i="3"/>
  <c r="BG1388" i="3"/>
  <c r="BE1388" i="3"/>
  <c r="T1388" i="3"/>
  <c r="R1388" i="3"/>
  <c r="P1388" i="3"/>
  <c r="BI1385" i="3"/>
  <c r="BH1385" i="3"/>
  <c r="BG1385" i="3"/>
  <c r="BE1385" i="3"/>
  <c r="T1385" i="3"/>
  <c r="R1385" i="3"/>
  <c r="P1385" i="3"/>
  <c r="BI1381" i="3"/>
  <c r="BH1381" i="3"/>
  <c r="BG1381" i="3"/>
  <c r="BE1381" i="3"/>
  <c r="T1381" i="3"/>
  <c r="R1381" i="3"/>
  <c r="P1381" i="3"/>
  <c r="BI1380" i="3"/>
  <c r="BH1380" i="3"/>
  <c r="BG1380" i="3"/>
  <c r="BE1380" i="3"/>
  <c r="T1380" i="3"/>
  <c r="R1380" i="3"/>
  <c r="P1380" i="3"/>
  <c r="BI1376" i="3"/>
  <c r="BH1376" i="3"/>
  <c r="BG1376" i="3"/>
  <c r="BE1376" i="3"/>
  <c r="T1376" i="3"/>
  <c r="R1376" i="3"/>
  <c r="P1376" i="3"/>
  <c r="BI1310" i="3"/>
  <c r="BH1310" i="3"/>
  <c r="BG1310" i="3"/>
  <c r="BE1310" i="3"/>
  <c r="T1310" i="3"/>
  <c r="R1310" i="3"/>
  <c r="P1310" i="3"/>
  <c r="BI1308" i="3"/>
  <c r="BH1308" i="3"/>
  <c r="BG1308" i="3"/>
  <c r="BE1308" i="3"/>
  <c r="T1308" i="3"/>
  <c r="R1308" i="3"/>
  <c r="P1308" i="3"/>
  <c r="BI1305" i="3"/>
  <c r="BH1305" i="3"/>
  <c r="BG1305" i="3"/>
  <c r="BE1305" i="3"/>
  <c r="T1305" i="3"/>
  <c r="R1305" i="3"/>
  <c r="P1305" i="3"/>
  <c r="BI1304" i="3"/>
  <c r="BH1304" i="3"/>
  <c r="BG1304" i="3"/>
  <c r="BE1304" i="3"/>
  <c r="T1304" i="3"/>
  <c r="R1304" i="3"/>
  <c r="P1304" i="3"/>
  <c r="BI1296" i="3"/>
  <c r="BH1296" i="3"/>
  <c r="BG1296" i="3"/>
  <c r="BE1296" i="3"/>
  <c r="T1296" i="3"/>
  <c r="R1296" i="3"/>
  <c r="P1296" i="3"/>
  <c r="BI1294" i="3"/>
  <c r="BH1294" i="3"/>
  <c r="BG1294" i="3"/>
  <c r="BE1294" i="3"/>
  <c r="T1294" i="3"/>
  <c r="R1294" i="3"/>
  <c r="P1294" i="3"/>
  <c r="BI1293" i="3"/>
  <c r="BH1293" i="3"/>
  <c r="BG1293" i="3"/>
  <c r="BE1293" i="3"/>
  <c r="T1293" i="3"/>
  <c r="R1293" i="3"/>
  <c r="P1293" i="3"/>
  <c r="BI1292" i="3"/>
  <c r="BH1292" i="3"/>
  <c r="BG1292" i="3"/>
  <c r="BE1292" i="3"/>
  <c r="T1292" i="3"/>
  <c r="R1292" i="3"/>
  <c r="P1292" i="3"/>
  <c r="BI1291" i="3"/>
  <c r="BH1291" i="3"/>
  <c r="BG1291" i="3"/>
  <c r="BE1291" i="3"/>
  <c r="T1291" i="3"/>
  <c r="R1291" i="3"/>
  <c r="P1291" i="3"/>
  <c r="BI1290" i="3"/>
  <c r="BH1290" i="3"/>
  <c r="BG1290" i="3"/>
  <c r="BE1290" i="3"/>
  <c r="T1290" i="3"/>
  <c r="R1290" i="3"/>
  <c r="P1290" i="3"/>
  <c r="BI1289" i="3"/>
  <c r="BH1289" i="3"/>
  <c r="BG1289" i="3"/>
  <c r="BE1289" i="3"/>
  <c r="T1289" i="3"/>
  <c r="R1289" i="3"/>
  <c r="P1289" i="3"/>
  <c r="BI1286" i="3"/>
  <c r="BH1286" i="3"/>
  <c r="BG1286" i="3"/>
  <c r="BE1286" i="3"/>
  <c r="T1286" i="3"/>
  <c r="R1286" i="3"/>
  <c r="P1286" i="3"/>
  <c r="BI1284" i="3"/>
  <c r="BH1284" i="3"/>
  <c r="BG1284" i="3"/>
  <c r="BE1284" i="3"/>
  <c r="T1284" i="3"/>
  <c r="R1284" i="3"/>
  <c r="P1284" i="3"/>
  <c r="BI1276" i="3"/>
  <c r="BH1276" i="3"/>
  <c r="BG1276" i="3"/>
  <c r="BE1276" i="3"/>
  <c r="T1276" i="3"/>
  <c r="R1276" i="3"/>
  <c r="P1276" i="3"/>
  <c r="BI1268" i="3"/>
  <c r="BH1268" i="3"/>
  <c r="BG1268" i="3"/>
  <c r="BE1268" i="3"/>
  <c r="T1268" i="3"/>
  <c r="R1268" i="3"/>
  <c r="P1268" i="3"/>
  <c r="BI1264" i="3"/>
  <c r="BH1264" i="3"/>
  <c r="BG1264" i="3"/>
  <c r="BE1264" i="3"/>
  <c r="T1264" i="3"/>
  <c r="R1264" i="3"/>
  <c r="P1264" i="3"/>
  <c r="BI1219" i="3"/>
  <c r="BH1219" i="3"/>
  <c r="BG1219" i="3"/>
  <c r="BE1219" i="3"/>
  <c r="T1219" i="3"/>
  <c r="R1219" i="3"/>
  <c r="P1219" i="3"/>
  <c r="BI1215" i="3"/>
  <c r="BH1215" i="3"/>
  <c r="BG1215" i="3"/>
  <c r="BE1215" i="3"/>
  <c r="T1215" i="3"/>
  <c r="R1215" i="3"/>
  <c r="P1215" i="3"/>
  <c r="BI1208" i="3"/>
  <c r="BH1208" i="3"/>
  <c r="BG1208" i="3"/>
  <c r="BE1208" i="3"/>
  <c r="T1208" i="3"/>
  <c r="R1208" i="3"/>
  <c r="P1208" i="3"/>
  <c r="BI1200" i="3"/>
  <c r="BH1200" i="3"/>
  <c r="BG1200" i="3"/>
  <c r="BE1200" i="3"/>
  <c r="T1200" i="3"/>
  <c r="R1200" i="3"/>
  <c r="P1200" i="3"/>
  <c r="BI1179" i="3"/>
  <c r="BH1179" i="3"/>
  <c r="BG1179" i="3"/>
  <c r="BE1179" i="3"/>
  <c r="T1179" i="3"/>
  <c r="R1179" i="3"/>
  <c r="P1179" i="3"/>
  <c r="BI1165" i="3"/>
  <c r="BH1165" i="3"/>
  <c r="BG1165" i="3"/>
  <c r="BE1165" i="3"/>
  <c r="T1165" i="3"/>
  <c r="R1165" i="3"/>
  <c r="P1165" i="3"/>
  <c r="BI1141" i="3"/>
  <c r="BH1141" i="3"/>
  <c r="BG1141" i="3"/>
  <c r="BE1141" i="3"/>
  <c r="T1141" i="3"/>
  <c r="R1141" i="3"/>
  <c r="P1141" i="3"/>
  <c r="BI1136" i="3"/>
  <c r="BH1136" i="3"/>
  <c r="BG1136" i="3"/>
  <c r="BE1136" i="3"/>
  <c r="T1136" i="3"/>
  <c r="R1136" i="3"/>
  <c r="P1136" i="3"/>
  <c r="BI1132" i="3"/>
  <c r="BH1132" i="3"/>
  <c r="BG1132" i="3"/>
  <c r="BE1132" i="3"/>
  <c r="T1132" i="3"/>
  <c r="R1132" i="3"/>
  <c r="P1132" i="3"/>
  <c r="BI1130" i="3"/>
  <c r="BH1130" i="3"/>
  <c r="BG1130" i="3"/>
  <c r="BE1130" i="3"/>
  <c r="T1130" i="3"/>
  <c r="R1130" i="3"/>
  <c r="P1130" i="3"/>
  <c r="BI1126" i="3"/>
  <c r="BH1126" i="3"/>
  <c r="BG1126" i="3"/>
  <c r="BE1126" i="3"/>
  <c r="T1126" i="3"/>
  <c r="R1126" i="3"/>
  <c r="P1126" i="3"/>
  <c r="BI1123" i="3"/>
  <c r="BH1123" i="3"/>
  <c r="BG1123" i="3"/>
  <c r="BE1123" i="3"/>
  <c r="T1123" i="3"/>
  <c r="R1123" i="3"/>
  <c r="P1123" i="3"/>
  <c r="BI1121" i="3"/>
  <c r="BH1121" i="3"/>
  <c r="BG1121" i="3"/>
  <c r="BE1121" i="3"/>
  <c r="T1121" i="3"/>
  <c r="R1121" i="3"/>
  <c r="P1121" i="3"/>
  <c r="BI1117" i="3"/>
  <c r="BH1117" i="3"/>
  <c r="BG1117" i="3"/>
  <c r="BE1117" i="3"/>
  <c r="T1117" i="3"/>
  <c r="R1117" i="3"/>
  <c r="P1117" i="3"/>
  <c r="BI1114" i="3"/>
  <c r="BH1114" i="3"/>
  <c r="BG1114" i="3"/>
  <c r="BE1114" i="3"/>
  <c r="T1114" i="3"/>
  <c r="R1114" i="3"/>
  <c r="P1114" i="3"/>
  <c r="BI1112" i="3"/>
  <c r="BH1112" i="3"/>
  <c r="BG1112" i="3"/>
  <c r="BE1112" i="3"/>
  <c r="T1112" i="3"/>
  <c r="R1112" i="3"/>
  <c r="P1112" i="3"/>
  <c r="BI1109" i="3"/>
  <c r="BH1109" i="3"/>
  <c r="BG1109" i="3"/>
  <c r="BE1109" i="3"/>
  <c r="T1109" i="3"/>
  <c r="R1109" i="3"/>
  <c r="P1109" i="3"/>
  <c r="BI1107" i="3"/>
  <c r="BH1107" i="3"/>
  <c r="BG1107" i="3"/>
  <c r="BE1107" i="3"/>
  <c r="T1107" i="3"/>
  <c r="R1107" i="3"/>
  <c r="P1107" i="3"/>
  <c r="BI1103" i="3"/>
  <c r="BH1103" i="3"/>
  <c r="BG1103" i="3"/>
  <c r="BE1103" i="3"/>
  <c r="T1103" i="3"/>
  <c r="R1103" i="3"/>
  <c r="P1103" i="3"/>
  <c r="BI1096" i="3"/>
  <c r="BH1096" i="3"/>
  <c r="BG1096" i="3"/>
  <c r="BE1096" i="3"/>
  <c r="T1096" i="3"/>
  <c r="R1096" i="3"/>
  <c r="P1096" i="3"/>
  <c r="BI1094" i="3"/>
  <c r="BH1094" i="3"/>
  <c r="BG1094" i="3"/>
  <c r="BE1094" i="3"/>
  <c r="T1094" i="3"/>
  <c r="R1094" i="3"/>
  <c r="P1094" i="3"/>
  <c r="BI1072" i="3"/>
  <c r="BH1072" i="3"/>
  <c r="BG1072" i="3"/>
  <c r="BE1072" i="3"/>
  <c r="T1072" i="3"/>
  <c r="R1072" i="3"/>
  <c r="P1072" i="3"/>
  <c r="BI1051" i="3"/>
  <c r="BH1051" i="3"/>
  <c r="BG1051" i="3"/>
  <c r="BE1051" i="3"/>
  <c r="T1051" i="3"/>
  <c r="R1051" i="3"/>
  <c r="P1051" i="3"/>
  <c r="BI1049" i="3"/>
  <c r="BH1049" i="3"/>
  <c r="BG1049" i="3"/>
  <c r="BE1049" i="3"/>
  <c r="T1049" i="3"/>
  <c r="R1049" i="3"/>
  <c r="P1049" i="3"/>
  <c r="BI1046" i="3"/>
  <c r="BH1046" i="3"/>
  <c r="BG1046" i="3"/>
  <c r="BE1046" i="3"/>
  <c r="T1046" i="3"/>
  <c r="R1046" i="3"/>
  <c r="P1046" i="3"/>
  <c r="BI1045" i="3"/>
  <c r="BH1045" i="3"/>
  <c r="BG1045" i="3"/>
  <c r="BE1045" i="3"/>
  <c r="T1045" i="3"/>
  <c r="R1045" i="3"/>
  <c r="P1045" i="3"/>
  <c r="BI1041" i="3"/>
  <c r="BH1041" i="3"/>
  <c r="BG1041" i="3"/>
  <c r="BE1041" i="3"/>
  <c r="T1041" i="3"/>
  <c r="R1041" i="3"/>
  <c r="P1041" i="3"/>
  <c r="BI1039" i="3"/>
  <c r="BH1039" i="3"/>
  <c r="BG1039" i="3"/>
  <c r="BE1039" i="3"/>
  <c r="T1039" i="3"/>
  <c r="R1039" i="3"/>
  <c r="P1039" i="3"/>
  <c r="BI1038" i="3"/>
  <c r="BH1038" i="3"/>
  <c r="BG1038" i="3"/>
  <c r="BE1038" i="3"/>
  <c r="T1038" i="3"/>
  <c r="R1038" i="3"/>
  <c r="P1038" i="3"/>
  <c r="BI1037" i="3"/>
  <c r="BH1037" i="3"/>
  <c r="BG1037" i="3"/>
  <c r="BE1037" i="3"/>
  <c r="T1037" i="3"/>
  <c r="R1037" i="3"/>
  <c r="P1037" i="3"/>
  <c r="BI1035" i="3"/>
  <c r="BH1035" i="3"/>
  <c r="BG1035" i="3"/>
  <c r="BE1035" i="3"/>
  <c r="T1035" i="3"/>
  <c r="R1035" i="3"/>
  <c r="P1035" i="3"/>
  <c r="BI1028" i="3"/>
  <c r="BH1028" i="3"/>
  <c r="BG1028" i="3"/>
  <c r="BE1028" i="3"/>
  <c r="T1028" i="3"/>
  <c r="R1028" i="3"/>
  <c r="P1028" i="3"/>
  <c r="BI1025" i="3"/>
  <c r="BH1025" i="3"/>
  <c r="BG1025" i="3"/>
  <c r="BE1025" i="3"/>
  <c r="T1025" i="3"/>
  <c r="R1025" i="3"/>
  <c r="P1025" i="3"/>
  <c r="BI1023" i="3"/>
  <c r="BH1023" i="3"/>
  <c r="BG1023" i="3"/>
  <c r="BE1023" i="3"/>
  <c r="T1023" i="3"/>
  <c r="R1023" i="3"/>
  <c r="P1023" i="3"/>
  <c r="BI1016" i="3"/>
  <c r="BH1016" i="3"/>
  <c r="BG1016" i="3"/>
  <c r="BE1016" i="3"/>
  <c r="T1016" i="3"/>
  <c r="R1016" i="3"/>
  <c r="P1016" i="3"/>
  <c r="BI1012" i="3"/>
  <c r="BH1012" i="3"/>
  <c r="BG1012" i="3"/>
  <c r="BE1012" i="3"/>
  <c r="T1012" i="3"/>
  <c r="R1012" i="3"/>
  <c r="P1012" i="3"/>
  <c r="BI1007" i="3"/>
  <c r="BH1007" i="3"/>
  <c r="BG1007" i="3"/>
  <c r="BE1007" i="3"/>
  <c r="T1007" i="3"/>
  <c r="R1007" i="3"/>
  <c r="P1007" i="3"/>
  <c r="BI1002" i="3"/>
  <c r="BH1002" i="3"/>
  <c r="BG1002" i="3"/>
  <c r="BE1002" i="3"/>
  <c r="T1002" i="3"/>
  <c r="R1002" i="3"/>
  <c r="P1002" i="3"/>
  <c r="BI998" i="3"/>
  <c r="BH998" i="3"/>
  <c r="BG998" i="3"/>
  <c r="BE998" i="3"/>
  <c r="T998" i="3"/>
  <c r="R998" i="3"/>
  <c r="P998" i="3"/>
  <c r="BI996" i="3"/>
  <c r="BH996" i="3"/>
  <c r="BG996" i="3"/>
  <c r="BE996" i="3"/>
  <c r="T996" i="3"/>
  <c r="R996" i="3"/>
  <c r="P996" i="3"/>
  <c r="BI993" i="3"/>
  <c r="BH993" i="3"/>
  <c r="BG993" i="3"/>
  <c r="BE993" i="3"/>
  <c r="T993" i="3"/>
  <c r="R993" i="3"/>
  <c r="P993" i="3"/>
  <c r="BI991" i="3"/>
  <c r="BH991" i="3"/>
  <c r="BG991" i="3"/>
  <c r="BE991" i="3"/>
  <c r="T991" i="3"/>
  <c r="R991" i="3"/>
  <c r="P991" i="3"/>
  <c r="BI990" i="3"/>
  <c r="BH990" i="3"/>
  <c r="BG990" i="3"/>
  <c r="BE990" i="3"/>
  <c r="T990" i="3"/>
  <c r="R990" i="3"/>
  <c r="P990" i="3"/>
  <c r="BI989" i="3"/>
  <c r="BH989" i="3"/>
  <c r="BG989" i="3"/>
  <c r="BE989" i="3"/>
  <c r="T989" i="3"/>
  <c r="R989" i="3"/>
  <c r="P989" i="3"/>
  <c r="BI984" i="3"/>
  <c r="BH984" i="3"/>
  <c r="BG984" i="3"/>
  <c r="BE984" i="3"/>
  <c r="T984" i="3"/>
  <c r="R984" i="3"/>
  <c r="P984" i="3"/>
  <c r="BI981" i="3"/>
  <c r="BH981" i="3"/>
  <c r="BG981" i="3"/>
  <c r="BE981" i="3"/>
  <c r="T981" i="3"/>
  <c r="R981" i="3"/>
  <c r="P981" i="3"/>
  <c r="BI980" i="3"/>
  <c r="BH980" i="3"/>
  <c r="BG980" i="3"/>
  <c r="BE980" i="3"/>
  <c r="T980" i="3"/>
  <c r="R980" i="3"/>
  <c r="P980" i="3"/>
  <c r="BI973" i="3"/>
  <c r="BH973" i="3"/>
  <c r="BG973" i="3"/>
  <c r="BE973" i="3"/>
  <c r="T973" i="3"/>
  <c r="R973" i="3"/>
  <c r="P973" i="3"/>
  <c r="BI971" i="3"/>
  <c r="BH971" i="3"/>
  <c r="BG971" i="3"/>
  <c r="BE971" i="3"/>
  <c r="T971" i="3"/>
  <c r="R971" i="3"/>
  <c r="P971" i="3"/>
  <c r="BI968" i="3"/>
  <c r="BH968" i="3"/>
  <c r="BG968" i="3"/>
  <c r="BE968" i="3"/>
  <c r="T968" i="3"/>
  <c r="R968" i="3"/>
  <c r="P968" i="3"/>
  <c r="BI967" i="3"/>
  <c r="BH967" i="3"/>
  <c r="BG967" i="3"/>
  <c r="BE967" i="3"/>
  <c r="T967" i="3"/>
  <c r="R967" i="3"/>
  <c r="P967" i="3"/>
  <c r="BI966" i="3"/>
  <c r="BH966" i="3"/>
  <c r="BG966" i="3"/>
  <c r="BE966" i="3"/>
  <c r="T966" i="3"/>
  <c r="R966" i="3"/>
  <c r="P966" i="3"/>
  <c r="BI953" i="3"/>
  <c r="BH953" i="3"/>
  <c r="BG953" i="3"/>
  <c r="BE953" i="3"/>
  <c r="T953" i="3"/>
  <c r="R953" i="3"/>
  <c r="P953" i="3"/>
  <c r="BI951" i="3"/>
  <c r="BH951" i="3"/>
  <c r="BG951" i="3"/>
  <c r="BE951" i="3"/>
  <c r="T951" i="3"/>
  <c r="R951" i="3"/>
  <c r="P951" i="3"/>
  <c r="BI949" i="3"/>
  <c r="BH949" i="3"/>
  <c r="BG949" i="3"/>
  <c r="BE949" i="3"/>
  <c r="T949" i="3"/>
  <c r="R949" i="3"/>
  <c r="P949" i="3"/>
  <c r="BI945" i="3"/>
  <c r="BH945" i="3"/>
  <c r="BG945" i="3"/>
  <c r="BE945" i="3"/>
  <c r="T945" i="3"/>
  <c r="R945" i="3"/>
  <c r="P945" i="3"/>
  <c r="BI943" i="3"/>
  <c r="BH943" i="3"/>
  <c r="BG943" i="3"/>
  <c r="BE943" i="3"/>
  <c r="T943" i="3"/>
  <c r="R943" i="3"/>
  <c r="P943" i="3"/>
  <c r="BI939" i="3"/>
  <c r="BH939" i="3"/>
  <c r="BG939" i="3"/>
  <c r="BE939" i="3"/>
  <c r="T939" i="3"/>
  <c r="R939" i="3"/>
  <c r="P939" i="3"/>
  <c r="BI936" i="3"/>
  <c r="BH936" i="3"/>
  <c r="BG936" i="3"/>
  <c r="BE936" i="3"/>
  <c r="T936" i="3"/>
  <c r="R936" i="3"/>
  <c r="P936" i="3"/>
  <c r="BI935" i="3"/>
  <c r="BH935" i="3"/>
  <c r="BG935" i="3"/>
  <c r="BE935" i="3"/>
  <c r="T935" i="3"/>
  <c r="R935" i="3"/>
  <c r="P935" i="3"/>
  <c r="BI931" i="3"/>
  <c r="BH931" i="3"/>
  <c r="BG931" i="3"/>
  <c r="BE931" i="3"/>
  <c r="T931" i="3"/>
  <c r="R931" i="3"/>
  <c r="P931" i="3"/>
  <c r="BI930" i="3"/>
  <c r="BH930" i="3"/>
  <c r="BG930" i="3"/>
  <c r="BE930" i="3"/>
  <c r="T930" i="3"/>
  <c r="R930" i="3"/>
  <c r="P930" i="3"/>
  <c r="BI926" i="3"/>
  <c r="BH926" i="3"/>
  <c r="BG926" i="3"/>
  <c r="BE926" i="3"/>
  <c r="T926" i="3"/>
  <c r="R926" i="3"/>
  <c r="P926" i="3"/>
  <c r="BI923" i="3"/>
  <c r="BH923" i="3"/>
  <c r="BG923" i="3"/>
  <c r="BE923" i="3"/>
  <c r="T923" i="3"/>
  <c r="R923" i="3"/>
  <c r="P923" i="3"/>
  <c r="BI920" i="3"/>
  <c r="BH920" i="3"/>
  <c r="BG920" i="3"/>
  <c r="BE920" i="3"/>
  <c r="T920" i="3"/>
  <c r="R920" i="3"/>
  <c r="P920" i="3"/>
  <c r="BI918" i="3"/>
  <c r="BH918" i="3"/>
  <c r="BG918" i="3"/>
  <c r="BE918" i="3"/>
  <c r="T918" i="3"/>
  <c r="R918" i="3"/>
  <c r="P918" i="3"/>
  <c r="BI915" i="3"/>
  <c r="BH915" i="3"/>
  <c r="BG915" i="3"/>
  <c r="BE915" i="3"/>
  <c r="T915" i="3"/>
  <c r="R915" i="3"/>
  <c r="P915" i="3"/>
  <c r="BI913" i="3"/>
  <c r="BH913" i="3"/>
  <c r="BG913" i="3"/>
  <c r="BE913" i="3"/>
  <c r="T913" i="3"/>
  <c r="R913" i="3"/>
  <c r="P913" i="3"/>
  <c r="BI908" i="3"/>
  <c r="BH908" i="3"/>
  <c r="BG908" i="3"/>
  <c r="BE908" i="3"/>
  <c r="T908" i="3"/>
  <c r="R908" i="3"/>
  <c r="P908" i="3"/>
  <c r="BI906" i="3"/>
  <c r="BH906" i="3"/>
  <c r="BG906" i="3"/>
  <c r="BE906" i="3"/>
  <c r="T906" i="3"/>
  <c r="R906" i="3"/>
  <c r="P906" i="3"/>
  <c r="BI905" i="3"/>
  <c r="BH905" i="3"/>
  <c r="BG905" i="3"/>
  <c r="BE905" i="3"/>
  <c r="T905" i="3"/>
  <c r="R905" i="3"/>
  <c r="P905" i="3"/>
  <c r="BI903" i="3"/>
  <c r="BH903" i="3"/>
  <c r="BG903" i="3"/>
  <c r="BE903" i="3"/>
  <c r="T903" i="3"/>
  <c r="R903" i="3"/>
  <c r="P903" i="3"/>
  <c r="BI899" i="3"/>
  <c r="BH899" i="3"/>
  <c r="BG899" i="3"/>
  <c r="BE899" i="3"/>
  <c r="T899" i="3"/>
  <c r="R899" i="3"/>
  <c r="P899" i="3"/>
  <c r="BI897" i="3"/>
  <c r="BH897" i="3"/>
  <c r="BG897" i="3"/>
  <c r="BE897" i="3"/>
  <c r="T897" i="3"/>
  <c r="R897" i="3"/>
  <c r="P897" i="3"/>
  <c r="BI894" i="3"/>
  <c r="BH894" i="3"/>
  <c r="BG894" i="3"/>
  <c r="BE894" i="3"/>
  <c r="T894" i="3"/>
  <c r="R894" i="3"/>
  <c r="P894" i="3"/>
  <c r="BI891" i="3"/>
  <c r="BH891" i="3"/>
  <c r="BG891" i="3"/>
  <c r="BE891" i="3"/>
  <c r="T891" i="3"/>
  <c r="T890" i="3" s="1"/>
  <c r="R891" i="3"/>
  <c r="R890" i="3"/>
  <c r="P891" i="3"/>
  <c r="P890" i="3" s="1"/>
  <c r="BI886" i="3"/>
  <c r="BH886" i="3"/>
  <c r="BG886" i="3"/>
  <c r="BE886" i="3"/>
  <c r="T886" i="3"/>
  <c r="R886" i="3"/>
  <c r="P886" i="3"/>
  <c r="BI885" i="3"/>
  <c r="BH885" i="3"/>
  <c r="BG885" i="3"/>
  <c r="BE885" i="3"/>
  <c r="T885" i="3"/>
  <c r="R885" i="3"/>
  <c r="P885" i="3"/>
  <c r="BI884" i="3"/>
  <c r="BH884" i="3"/>
  <c r="BG884" i="3"/>
  <c r="BE884" i="3"/>
  <c r="T884" i="3"/>
  <c r="R884" i="3"/>
  <c r="P884" i="3"/>
  <c r="BI883" i="3"/>
  <c r="BH883" i="3"/>
  <c r="BG883" i="3"/>
  <c r="BE883" i="3"/>
  <c r="T883" i="3"/>
  <c r="R883" i="3"/>
  <c r="P883" i="3"/>
  <c r="BI878" i="3"/>
  <c r="BH878" i="3"/>
  <c r="BG878" i="3"/>
  <c r="BE878" i="3"/>
  <c r="T878" i="3"/>
  <c r="R878" i="3"/>
  <c r="P878" i="3"/>
  <c r="BI877" i="3"/>
  <c r="BH877" i="3"/>
  <c r="BG877" i="3"/>
  <c r="BE877" i="3"/>
  <c r="T877" i="3"/>
  <c r="R877" i="3"/>
  <c r="P877" i="3"/>
  <c r="BI876" i="3"/>
  <c r="BH876" i="3"/>
  <c r="BG876" i="3"/>
  <c r="BE876" i="3"/>
  <c r="T876" i="3"/>
  <c r="R876" i="3"/>
  <c r="P876" i="3"/>
  <c r="BI875" i="3"/>
  <c r="BH875" i="3"/>
  <c r="BG875" i="3"/>
  <c r="BE875" i="3"/>
  <c r="T875" i="3"/>
  <c r="R875" i="3"/>
  <c r="P875" i="3"/>
  <c r="BI874" i="3"/>
  <c r="BH874" i="3"/>
  <c r="BG874" i="3"/>
  <c r="BE874" i="3"/>
  <c r="T874" i="3"/>
  <c r="R874" i="3"/>
  <c r="P874" i="3"/>
  <c r="BI867" i="3"/>
  <c r="BH867" i="3"/>
  <c r="BG867" i="3"/>
  <c r="BE867" i="3"/>
  <c r="T867" i="3"/>
  <c r="R867" i="3"/>
  <c r="P867" i="3"/>
  <c r="BI866" i="3"/>
  <c r="BH866" i="3"/>
  <c r="BG866" i="3"/>
  <c r="BE866" i="3"/>
  <c r="T866" i="3"/>
  <c r="R866" i="3"/>
  <c r="P866" i="3"/>
  <c r="BI865" i="3"/>
  <c r="BH865" i="3"/>
  <c r="BG865" i="3"/>
  <c r="BE865" i="3"/>
  <c r="T865" i="3"/>
  <c r="R865" i="3"/>
  <c r="P865" i="3"/>
  <c r="BI864" i="3"/>
  <c r="BH864" i="3"/>
  <c r="BG864" i="3"/>
  <c r="BE864" i="3"/>
  <c r="T864" i="3"/>
  <c r="R864" i="3"/>
  <c r="P864" i="3"/>
  <c r="BI862" i="3"/>
  <c r="BH862" i="3"/>
  <c r="BG862" i="3"/>
  <c r="BE862" i="3"/>
  <c r="T862" i="3"/>
  <c r="R862" i="3"/>
  <c r="P862" i="3"/>
  <c r="BI859" i="3"/>
  <c r="BH859" i="3"/>
  <c r="BG859" i="3"/>
  <c r="BE859" i="3"/>
  <c r="T859" i="3"/>
  <c r="R859" i="3"/>
  <c r="P859" i="3"/>
  <c r="BI833" i="3"/>
  <c r="BH833" i="3"/>
  <c r="BG833" i="3"/>
  <c r="BE833" i="3"/>
  <c r="T833" i="3"/>
  <c r="R833" i="3"/>
  <c r="P833" i="3"/>
  <c r="BI810" i="3"/>
  <c r="BH810" i="3"/>
  <c r="BG810" i="3"/>
  <c r="BE810" i="3"/>
  <c r="T810" i="3"/>
  <c r="R810" i="3"/>
  <c r="P810" i="3"/>
  <c r="BI787" i="3"/>
  <c r="BH787" i="3"/>
  <c r="BG787" i="3"/>
  <c r="BE787" i="3"/>
  <c r="T787" i="3"/>
  <c r="R787" i="3"/>
  <c r="P787" i="3"/>
  <c r="BI784" i="3"/>
  <c r="BH784" i="3"/>
  <c r="BG784" i="3"/>
  <c r="BE784" i="3"/>
  <c r="T784" i="3"/>
  <c r="R784" i="3"/>
  <c r="P784" i="3"/>
  <c r="BI783" i="3"/>
  <c r="BH783" i="3"/>
  <c r="BG783" i="3"/>
  <c r="BE783" i="3"/>
  <c r="T783" i="3"/>
  <c r="R783" i="3"/>
  <c r="P783" i="3"/>
  <c r="BI779" i="3"/>
  <c r="BH779" i="3"/>
  <c r="BG779" i="3"/>
  <c r="BE779" i="3"/>
  <c r="T779" i="3"/>
  <c r="R779" i="3"/>
  <c r="P779" i="3"/>
  <c r="BI771" i="3"/>
  <c r="BH771" i="3"/>
  <c r="BG771" i="3"/>
  <c r="BE771" i="3"/>
  <c r="T771" i="3"/>
  <c r="R771" i="3"/>
  <c r="P771" i="3"/>
  <c r="BI770" i="3"/>
  <c r="BH770" i="3"/>
  <c r="BG770" i="3"/>
  <c r="BE770" i="3"/>
  <c r="T770" i="3"/>
  <c r="R770" i="3"/>
  <c r="P770" i="3"/>
  <c r="BI768" i="3"/>
  <c r="BH768" i="3"/>
  <c r="BG768" i="3"/>
  <c r="BE768" i="3"/>
  <c r="T768" i="3"/>
  <c r="R768" i="3"/>
  <c r="P768" i="3"/>
  <c r="BI767" i="3"/>
  <c r="BH767" i="3"/>
  <c r="BG767" i="3"/>
  <c r="BE767" i="3"/>
  <c r="T767" i="3"/>
  <c r="R767" i="3"/>
  <c r="P767" i="3"/>
  <c r="BI764" i="3"/>
  <c r="BH764" i="3"/>
  <c r="BG764" i="3"/>
  <c r="BE764" i="3"/>
  <c r="T764" i="3"/>
  <c r="R764" i="3"/>
  <c r="P764" i="3"/>
  <c r="BI761" i="3"/>
  <c r="BH761" i="3"/>
  <c r="BG761" i="3"/>
  <c r="BE761" i="3"/>
  <c r="T761" i="3"/>
  <c r="R761" i="3"/>
  <c r="P761" i="3"/>
  <c r="BI760" i="3"/>
  <c r="BH760" i="3"/>
  <c r="BG760" i="3"/>
  <c r="BE760" i="3"/>
  <c r="T760" i="3"/>
  <c r="R760" i="3"/>
  <c r="P760" i="3"/>
  <c r="BI756" i="3"/>
  <c r="BH756" i="3"/>
  <c r="BG756" i="3"/>
  <c r="BE756" i="3"/>
  <c r="T756" i="3"/>
  <c r="R756" i="3"/>
  <c r="P756" i="3"/>
  <c r="BI753" i="3"/>
  <c r="BH753" i="3"/>
  <c r="BG753" i="3"/>
  <c r="BE753" i="3"/>
  <c r="T753" i="3"/>
  <c r="R753" i="3"/>
  <c r="P753" i="3"/>
  <c r="BI750" i="3"/>
  <c r="BH750" i="3"/>
  <c r="BG750" i="3"/>
  <c r="BE750" i="3"/>
  <c r="T750" i="3"/>
  <c r="R750" i="3"/>
  <c r="P750" i="3"/>
  <c r="BI738" i="3"/>
  <c r="BH738" i="3"/>
  <c r="BG738" i="3"/>
  <c r="BE738" i="3"/>
  <c r="T738" i="3"/>
  <c r="R738" i="3"/>
  <c r="P738" i="3"/>
  <c r="BI736" i="3"/>
  <c r="BH736" i="3"/>
  <c r="BG736" i="3"/>
  <c r="BE736" i="3"/>
  <c r="T736" i="3"/>
  <c r="R736" i="3"/>
  <c r="P736" i="3"/>
  <c r="BI735" i="3"/>
  <c r="BH735" i="3"/>
  <c r="BG735" i="3"/>
  <c r="BE735" i="3"/>
  <c r="T735" i="3"/>
  <c r="R735" i="3"/>
  <c r="P735" i="3"/>
  <c r="BI733" i="3"/>
  <c r="BH733" i="3"/>
  <c r="BG733" i="3"/>
  <c r="BE733" i="3"/>
  <c r="T733" i="3"/>
  <c r="R733" i="3"/>
  <c r="P733" i="3"/>
  <c r="BI728" i="3"/>
  <c r="BH728" i="3"/>
  <c r="BG728" i="3"/>
  <c r="BE728" i="3"/>
  <c r="T728" i="3"/>
  <c r="R728" i="3"/>
  <c r="P728" i="3"/>
  <c r="BI727" i="3"/>
  <c r="BH727" i="3"/>
  <c r="BG727" i="3"/>
  <c r="BE727" i="3"/>
  <c r="T727" i="3"/>
  <c r="R727" i="3"/>
  <c r="P727" i="3"/>
  <c r="BI719" i="3"/>
  <c r="BH719" i="3"/>
  <c r="BG719" i="3"/>
  <c r="BE719" i="3"/>
  <c r="T719" i="3"/>
  <c r="R719" i="3"/>
  <c r="P719" i="3"/>
  <c r="BI716" i="3"/>
  <c r="BH716" i="3"/>
  <c r="BG716" i="3"/>
  <c r="BE716" i="3"/>
  <c r="T716" i="3"/>
  <c r="R716" i="3"/>
  <c r="P716" i="3"/>
  <c r="BI711" i="3"/>
  <c r="BH711" i="3"/>
  <c r="BG711" i="3"/>
  <c r="BE711" i="3"/>
  <c r="T711" i="3"/>
  <c r="R711" i="3"/>
  <c r="P711" i="3"/>
  <c r="BI708" i="3"/>
  <c r="BH708" i="3"/>
  <c r="BG708" i="3"/>
  <c r="BE708" i="3"/>
  <c r="T708" i="3"/>
  <c r="R708" i="3"/>
  <c r="P708" i="3"/>
  <c r="BI705" i="3"/>
  <c r="BH705" i="3"/>
  <c r="BG705" i="3"/>
  <c r="BE705" i="3"/>
  <c r="T705" i="3"/>
  <c r="R705" i="3"/>
  <c r="P705" i="3"/>
  <c r="BI701" i="3"/>
  <c r="BH701" i="3"/>
  <c r="BG701" i="3"/>
  <c r="BE701" i="3"/>
  <c r="T701" i="3"/>
  <c r="R701" i="3"/>
  <c r="P701" i="3"/>
  <c r="BI700" i="3"/>
  <c r="BH700" i="3"/>
  <c r="BG700" i="3"/>
  <c r="BE700" i="3"/>
  <c r="T700" i="3"/>
  <c r="R700" i="3"/>
  <c r="P700" i="3"/>
  <c r="BI697" i="3"/>
  <c r="BH697" i="3"/>
  <c r="BG697" i="3"/>
  <c r="BE697" i="3"/>
  <c r="T697" i="3"/>
  <c r="R697" i="3"/>
  <c r="P697" i="3"/>
  <c r="BI692" i="3"/>
  <c r="BH692" i="3"/>
  <c r="BG692" i="3"/>
  <c r="BE692" i="3"/>
  <c r="T692" i="3"/>
  <c r="R692" i="3"/>
  <c r="P692" i="3"/>
  <c r="BI689" i="3"/>
  <c r="BH689" i="3"/>
  <c r="BG689" i="3"/>
  <c r="BE689" i="3"/>
  <c r="T689" i="3"/>
  <c r="R689" i="3"/>
  <c r="P689" i="3"/>
  <c r="BI684" i="3"/>
  <c r="BH684" i="3"/>
  <c r="BG684" i="3"/>
  <c r="BE684" i="3"/>
  <c r="T684" i="3"/>
  <c r="R684" i="3"/>
  <c r="P684" i="3"/>
  <c r="BI666" i="3"/>
  <c r="BH666" i="3"/>
  <c r="BG666" i="3"/>
  <c r="BE666" i="3"/>
  <c r="T666" i="3"/>
  <c r="R666" i="3"/>
  <c r="P666" i="3"/>
  <c r="BI662" i="3"/>
  <c r="BH662" i="3"/>
  <c r="BG662" i="3"/>
  <c r="BE662" i="3"/>
  <c r="T662" i="3"/>
  <c r="R662" i="3"/>
  <c r="P662" i="3"/>
  <c r="BI652" i="3"/>
  <c r="BH652" i="3"/>
  <c r="BG652" i="3"/>
  <c r="BE652" i="3"/>
  <c r="T652" i="3"/>
  <c r="R652" i="3"/>
  <c r="P652" i="3"/>
  <c r="BI643" i="3"/>
  <c r="BH643" i="3"/>
  <c r="BG643" i="3"/>
  <c r="BE643" i="3"/>
  <c r="T643" i="3"/>
  <c r="R643" i="3"/>
  <c r="P643" i="3"/>
  <c r="BI613" i="3"/>
  <c r="BH613" i="3"/>
  <c r="BG613" i="3"/>
  <c r="BE613" i="3"/>
  <c r="T613" i="3"/>
  <c r="R613" i="3"/>
  <c r="P613" i="3"/>
  <c r="BI607" i="3"/>
  <c r="BH607" i="3"/>
  <c r="BG607" i="3"/>
  <c r="BE607" i="3"/>
  <c r="T607" i="3"/>
  <c r="R607" i="3"/>
  <c r="P607" i="3"/>
  <c r="BI606" i="3"/>
  <c r="BH606" i="3"/>
  <c r="BG606" i="3"/>
  <c r="BE606" i="3"/>
  <c r="T606" i="3"/>
  <c r="R606" i="3"/>
  <c r="P606" i="3"/>
  <c r="BI598" i="3"/>
  <c r="BH598" i="3"/>
  <c r="BG598" i="3"/>
  <c r="BE598" i="3"/>
  <c r="T598" i="3"/>
  <c r="R598" i="3"/>
  <c r="P598" i="3"/>
  <c r="BI592" i="3"/>
  <c r="BH592" i="3"/>
  <c r="BG592" i="3"/>
  <c r="BE592" i="3"/>
  <c r="T592" i="3"/>
  <c r="R592" i="3"/>
  <c r="P592" i="3"/>
  <c r="BI584" i="3"/>
  <c r="BH584" i="3"/>
  <c r="BG584" i="3"/>
  <c r="BE584" i="3"/>
  <c r="T584" i="3"/>
  <c r="R584" i="3"/>
  <c r="P584" i="3"/>
  <c r="BI583" i="3"/>
  <c r="BH583" i="3"/>
  <c r="BG583" i="3"/>
  <c r="BE583" i="3"/>
  <c r="T583" i="3"/>
  <c r="R583" i="3"/>
  <c r="P583" i="3"/>
  <c r="BI580" i="3"/>
  <c r="BH580" i="3"/>
  <c r="BG580" i="3"/>
  <c r="BE580" i="3"/>
  <c r="T580" i="3"/>
  <c r="R580" i="3"/>
  <c r="P580" i="3"/>
  <c r="BI579" i="3"/>
  <c r="BH579" i="3"/>
  <c r="BG579" i="3"/>
  <c r="BE579" i="3"/>
  <c r="T579" i="3"/>
  <c r="R579" i="3"/>
  <c r="P579" i="3"/>
  <c r="BI575" i="3"/>
  <c r="BH575" i="3"/>
  <c r="BG575" i="3"/>
  <c r="BE575" i="3"/>
  <c r="T575" i="3"/>
  <c r="R575" i="3"/>
  <c r="P575" i="3"/>
  <c r="BI572" i="3"/>
  <c r="BH572" i="3"/>
  <c r="BG572" i="3"/>
  <c r="BE572" i="3"/>
  <c r="T572" i="3"/>
  <c r="R572" i="3"/>
  <c r="P572" i="3"/>
  <c r="BI515" i="3"/>
  <c r="BH515" i="3"/>
  <c r="BG515" i="3"/>
  <c r="BE515" i="3"/>
  <c r="T515" i="3"/>
  <c r="R515" i="3"/>
  <c r="P515" i="3"/>
  <c r="BI455" i="3"/>
  <c r="BH455" i="3"/>
  <c r="BG455" i="3"/>
  <c r="BE455" i="3"/>
  <c r="T455" i="3"/>
  <c r="R455" i="3"/>
  <c r="P455" i="3"/>
  <c r="BI452" i="3"/>
  <c r="BH452" i="3"/>
  <c r="BG452" i="3"/>
  <c r="BE452" i="3"/>
  <c r="T452" i="3"/>
  <c r="R452" i="3"/>
  <c r="P452" i="3"/>
  <c r="BI449" i="3"/>
  <c r="BH449" i="3"/>
  <c r="BG449" i="3"/>
  <c r="BE449" i="3"/>
  <c r="T449" i="3"/>
  <c r="R449" i="3"/>
  <c r="P449" i="3"/>
  <c r="BI443" i="3"/>
  <c r="BH443" i="3"/>
  <c r="BG443" i="3"/>
  <c r="BE443" i="3"/>
  <c r="T443" i="3"/>
  <c r="R443" i="3"/>
  <c r="P443" i="3"/>
  <c r="BI420" i="3"/>
  <c r="BH420" i="3"/>
  <c r="BG420" i="3"/>
  <c r="BE420" i="3"/>
  <c r="T420" i="3"/>
  <c r="R420" i="3"/>
  <c r="P420" i="3"/>
  <c r="BI406" i="3"/>
  <c r="BH406" i="3"/>
  <c r="BG406" i="3"/>
  <c r="BE406" i="3"/>
  <c r="T406" i="3"/>
  <c r="R406" i="3"/>
  <c r="P406" i="3"/>
  <c r="BI403" i="3"/>
  <c r="BH403" i="3"/>
  <c r="BG403" i="3"/>
  <c r="BE403" i="3"/>
  <c r="T403" i="3"/>
  <c r="R403" i="3"/>
  <c r="P403" i="3"/>
  <c r="BI401" i="3"/>
  <c r="BH401" i="3"/>
  <c r="BG401" i="3"/>
  <c r="BE401" i="3"/>
  <c r="T401" i="3"/>
  <c r="R401" i="3"/>
  <c r="P401" i="3"/>
  <c r="BI392" i="3"/>
  <c r="BH392" i="3"/>
  <c r="BG392" i="3"/>
  <c r="BE392" i="3"/>
  <c r="T392" i="3"/>
  <c r="R392" i="3"/>
  <c r="P392" i="3"/>
  <c r="BI388" i="3"/>
  <c r="BH388" i="3"/>
  <c r="BG388" i="3"/>
  <c r="BE388" i="3"/>
  <c r="T388" i="3"/>
  <c r="R388" i="3"/>
  <c r="P388" i="3"/>
  <c r="BI381" i="3"/>
  <c r="BH381" i="3"/>
  <c r="BG381" i="3"/>
  <c r="BE381" i="3"/>
  <c r="T381" i="3"/>
  <c r="R381" i="3"/>
  <c r="P381" i="3"/>
  <c r="BI379" i="3"/>
  <c r="BH379" i="3"/>
  <c r="BG379" i="3"/>
  <c r="BE379" i="3"/>
  <c r="T379" i="3"/>
  <c r="R379" i="3"/>
  <c r="P379" i="3"/>
  <c r="BI376" i="3"/>
  <c r="BH376" i="3"/>
  <c r="BG376" i="3"/>
  <c r="BE376" i="3"/>
  <c r="T376" i="3"/>
  <c r="R376" i="3"/>
  <c r="P376" i="3"/>
  <c r="BI371" i="3"/>
  <c r="BH371" i="3"/>
  <c r="BG371" i="3"/>
  <c r="BE371" i="3"/>
  <c r="T371" i="3"/>
  <c r="R371" i="3"/>
  <c r="P371" i="3"/>
  <c r="BI345" i="3"/>
  <c r="BH345" i="3"/>
  <c r="BG345" i="3"/>
  <c r="BE345" i="3"/>
  <c r="T345" i="3"/>
  <c r="R345" i="3"/>
  <c r="P345" i="3"/>
  <c r="BI338" i="3"/>
  <c r="BH338" i="3"/>
  <c r="BG338" i="3"/>
  <c r="BE338" i="3"/>
  <c r="T338" i="3"/>
  <c r="R338" i="3"/>
  <c r="P338" i="3"/>
  <c r="BI329" i="3"/>
  <c r="BH329" i="3"/>
  <c r="BG329" i="3"/>
  <c r="BE329" i="3"/>
  <c r="T329" i="3"/>
  <c r="R329" i="3"/>
  <c r="P329" i="3"/>
  <c r="BI323" i="3"/>
  <c r="BH323" i="3"/>
  <c r="BG323" i="3"/>
  <c r="BE323" i="3"/>
  <c r="T323" i="3"/>
  <c r="R323" i="3"/>
  <c r="P323" i="3"/>
  <c r="BI319" i="3"/>
  <c r="BH319" i="3"/>
  <c r="BG319" i="3"/>
  <c r="BE319" i="3"/>
  <c r="T319" i="3"/>
  <c r="R319" i="3"/>
  <c r="P319" i="3"/>
  <c r="BI315" i="3"/>
  <c r="BH315" i="3"/>
  <c r="BG315" i="3"/>
  <c r="BE315" i="3"/>
  <c r="T315" i="3"/>
  <c r="R315" i="3"/>
  <c r="P315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1" i="3"/>
  <c r="BH301" i="3"/>
  <c r="BG301" i="3"/>
  <c r="BE301" i="3"/>
  <c r="T301" i="3"/>
  <c r="R301" i="3"/>
  <c r="P301" i="3"/>
  <c r="BI293" i="3"/>
  <c r="BH293" i="3"/>
  <c r="BG293" i="3"/>
  <c r="BE293" i="3"/>
  <c r="T293" i="3"/>
  <c r="R293" i="3"/>
  <c r="P293" i="3"/>
  <c r="BI286" i="3"/>
  <c r="BH286" i="3"/>
  <c r="BG286" i="3"/>
  <c r="BE286" i="3"/>
  <c r="T286" i="3"/>
  <c r="R286" i="3"/>
  <c r="P286" i="3"/>
  <c r="BI284" i="3"/>
  <c r="BH284" i="3"/>
  <c r="BG284" i="3"/>
  <c r="BE284" i="3"/>
  <c r="T284" i="3"/>
  <c r="R284" i="3"/>
  <c r="P284" i="3"/>
  <c r="BI280" i="3"/>
  <c r="BH280" i="3"/>
  <c r="BG280" i="3"/>
  <c r="BE280" i="3"/>
  <c r="T280" i="3"/>
  <c r="R280" i="3"/>
  <c r="P280" i="3"/>
  <c r="BI276" i="3"/>
  <c r="BH276" i="3"/>
  <c r="BG276" i="3"/>
  <c r="BE276" i="3"/>
  <c r="T276" i="3"/>
  <c r="R276" i="3"/>
  <c r="P276" i="3"/>
  <c r="BI272" i="3"/>
  <c r="BH272" i="3"/>
  <c r="BG272" i="3"/>
  <c r="BE272" i="3"/>
  <c r="T272" i="3"/>
  <c r="R272" i="3"/>
  <c r="P272" i="3"/>
  <c r="BI268" i="3"/>
  <c r="BH268" i="3"/>
  <c r="BG268" i="3"/>
  <c r="BE268" i="3"/>
  <c r="T268" i="3"/>
  <c r="R268" i="3"/>
  <c r="P268" i="3"/>
  <c r="BI264" i="3"/>
  <c r="BH264" i="3"/>
  <c r="BG264" i="3"/>
  <c r="BE264" i="3"/>
  <c r="T264" i="3"/>
  <c r="R264" i="3"/>
  <c r="P264" i="3"/>
  <c r="BI261" i="3"/>
  <c r="BH261" i="3"/>
  <c r="BG261" i="3"/>
  <c r="BE261" i="3"/>
  <c r="T261" i="3"/>
  <c r="R261" i="3"/>
  <c r="P261" i="3"/>
  <c r="BI255" i="3"/>
  <c r="BH255" i="3"/>
  <c r="BG255" i="3"/>
  <c r="BE255" i="3"/>
  <c r="T255" i="3"/>
  <c r="R255" i="3"/>
  <c r="P255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37" i="3"/>
  <c r="BH237" i="3"/>
  <c r="BG237" i="3"/>
  <c r="BE237" i="3"/>
  <c r="T237" i="3"/>
  <c r="R237" i="3"/>
  <c r="P237" i="3"/>
  <c r="BI233" i="3"/>
  <c r="BH233" i="3"/>
  <c r="BG233" i="3"/>
  <c r="BE233" i="3"/>
  <c r="T233" i="3"/>
  <c r="R233" i="3"/>
  <c r="P233" i="3"/>
  <c r="BI227" i="3"/>
  <c r="BH227" i="3"/>
  <c r="BG227" i="3"/>
  <c r="BE227" i="3"/>
  <c r="T227" i="3"/>
  <c r="R227" i="3"/>
  <c r="P227" i="3"/>
  <c r="BI223" i="3"/>
  <c r="BH223" i="3"/>
  <c r="BG223" i="3"/>
  <c r="BE223" i="3"/>
  <c r="T223" i="3"/>
  <c r="R223" i="3"/>
  <c r="P223" i="3"/>
  <c r="BI219" i="3"/>
  <c r="BH219" i="3"/>
  <c r="BG219" i="3"/>
  <c r="BE219" i="3"/>
  <c r="T219" i="3"/>
  <c r="R219" i="3"/>
  <c r="P219" i="3"/>
  <c r="BI217" i="3"/>
  <c r="BH217" i="3"/>
  <c r="BG217" i="3"/>
  <c r="BE217" i="3"/>
  <c r="T217" i="3"/>
  <c r="R217" i="3"/>
  <c r="P217" i="3"/>
  <c r="BI213" i="3"/>
  <c r="BH213" i="3"/>
  <c r="BG213" i="3"/>
  <c r="BE213" i="3"/>
  <c r="T213" i="3"/>
  <c r="R213" i="3"/>
  <c r="P213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4" i="3"/>
  <c r="BH204" i="3"/>
  <c r="BG204" i="3"/>
  <c r="BE204" i="3"/>
  <c r="T204" i="3"/>
  <c r="R204" i="3"/>
  <c r="P204" i="3"/>
  <c r="BI189" i="3"/>
  <c r="BH189" i="3"/>
  <c r="BG189" i="3"/>
  <c r="BE189" i="3"/>
  <c r="T189" i="3"/>
  <c r="R189" i="3"/>
  <c r="P189" i="3"/>
  <c r="BI186" i="3"/>
  <c r="BH186" i="3"/>
  <c r="BG186" i="3"/>
  <c r="BE186" i="3"/>
  <c r="T186" i="3"/>
  <c r="R186" i="3"/>
  <c r="P186" i="3"/>
  <c r="BI183" i="3"/>
  <c r="BH183" i="3"/>
  <c r="BG183" i="3"/>
  <c r="BE183" i="3"/>
  <c r="T183" i="3"/>
  <c r="R183" i="3"/>
  <c r="P183" i="3"/>
  <c r="BI177" i="3"/>
  <c r="BH177" i="3"/>
  <c r="BG177" i="3"/>
  <c r="BE177" i="3"/>
  <c r="T177" i="3"/>
  <c r="R177" i="3"/>
  <c r="P177" i="3"/>
  <c r="BI174" i="3"/>
  <c r="BH174" i="3"/>
  <c r="BG174" i="3"/>
  <c r="BE174" i="3"/>
  <c r="T174" i="3"/>
  <c r="R174" i="3"/>
  <c r="P174" i="3"/>
  <c r="BI170" i="3"/>
  <c r="BH170" i="3"/>
  <c r="BG170" i="3"/>
  <c r="BE170" i="3"/>
  <c r="T170" i="3"/>
  <c r="R170" i="3"/>
  <c r="P170" i="3"/>
  <c r="BI167" i="3"/>
  <c r="BH167" i="3"/>
  <c r="BG167" i="3"/>
  <c r="BE167" i="3"/>
  <c r="T167" i="3"/>
  <c r="R167" i="3"/>
  <c r="P167" i="3"/>
  <c r="BI163" i="3"/>
  <c r="BH163" i="3"/>
  <c r="BG163" i="3"/>
  <c r="BE163" i="3"/>
  <c r="T163" i="3"/>
  <c r="R163" i="3"/>
  <c r="P163" i="3"/>
  <c r="BI160" i="3"/>
  <c r="BH160" i="3"/>
  <c r="BG160" i="3"/>
  <c r="BE160" i="3"/>
  <c r="T160" i="3"/>
  <c r="R160" i="3"/>
  <c r="P160" i="3"/>
  <c r="BI154" i="3"/>
  <c r="BH154" i="3"/>
  <c r="BG154" i="3"/>
  <c r="BE154" i="3"/>
  <c r="T154" i="3"/>
  <c r="R154" i="3"/>
  <c r="P154" i="3"/>
  <c r="J148" i="3"/>
  <c r="J147" i="3"/>
  <c r="F147" i="3"/>
  <c r="F145" i="3"/>
  <c r="E143" i="3"/>
  <c r="J92" i="3"/>
  <c r="J91" i="3"/>
  <c r="F91" i="3"/>
  <c r="F89" i="3"/>
  <c r="E87" i="3"/>
  <c r="J18" i="3"/>
  <c r="E18" i="3"/>
  <c r="F92" i="3" s="1"/>
  <c r="J17" i="3"/>
  <c r="J12" i="3"/>
  <c r="J145" i="3"/>
  <c r="E7" i="3"/>
  <c r="E141" i="3" s="1"/>
  <c r="J37" i="2"/>
  <c r="J36" i="2"/>
  <c r="AY95" i="1" s="1"/>
  <c r="J35" i="2"/>
  <c r="AX95" i="1"/>
  <c r="BI561" i="2"/>
  <c r="BH561" i="2"/>
  <c r="BG561" i="2"/>
  <c r="BE561" i="2"/>
  <c r="T561" i="2"/>
  <c r="R561" i="2"/>
  <c r="P561" i="2"/>
  <c r="BI560" i="2"/>
  <c r="BH560" i="2"/>
  <c r="BG560" i="2"/>
  <c r="BE560" i="2"/>
  <c r="T560" i="2"/>
  <c r="R560" i="2"/>
  <c r="P560" i="2"/>
  <c r="BI556" i="2"/>
  <c r="BH556" i="2"/>
  <c r="BG556" i="2"/>
  <c r="BE556" i="2"/>
  <c r="T556" i="2"/>
  <c r="R556" i="2"/>
  <c r="P556" i="2"/>
  <c r="BI553" i="2"/>
  <c r="BH553" i="2"/>
  <c r="BG553" i="2"/>
  <c r="BE553" i="2"/>
  <c r="T553" i="2"/>
  <c r="R553" i="2"/>
  <c r="P553" i="2"/>
  <c r="BI549" i="2"/>
  <c r="BH549" i="2"/>
  <c r="BG549" i="2"/>
  <c r="BE549" i="2"/>
  <c r="T549" i="2"/>
  <c r="R549" i="2"/>
  <c r="P549" i="2"/>
  <c r="BI546" i="2"/>
  <c r="BH546" i="2"/>
  <c r="BG546" i="2"/>
  <c r="BE546" i="2"/>
  <c r="T546" i="2"/>
  <c r="R546" i="2"/>
  <c r="P546" i="2"/>
  <c r="BI543" i="2"/>
  <c r="BH543" i="2"/>
  <c r="BG543" i="2"/>
  <c r="BE543" i="2"/>
  <c r="T543" i="2"/>
  <c r="R543" i="2"/>
  <c r="P543" i="2"/>
  <c r="BI541" i="2"/>
  <c r="BH541" i="2"/>
  <c r="BG541" i="2"/>
  <c r="BE541" i="2"/>
  <c r="T541" i="2"/>
  <c r="R541" i="2"/>
  <c r="P541" i="2"/>
  <c r="BI540" i="2"/>
  <c r="BH540" i="2"/>
  <c r="BG540" i="2"/>
  <c r="BE540" i="2"/>
  <c r="T540" i="2"/>
  <c r="R540" i="2"/>
  <c r="P540" i="2"/>
  <c r="BI539" i="2"/>
  <c r="BH539" i="2"/>
  <c r="BG539" i="2"/>
  <c r="BE539" i="2"/>
  <c r="T539" i="2"/>
  <c r="R539" i="2"/>
  <c r="P539" i="2"/>
  <c r="BI537" i="2"/>
  <c r="BH537" i="2"/>
  <c r="BG537" i="2"/>
  <c r="BE537" i="2"/>
  <c r="T537" i="2"/>
  <c r="R537" i="2"/>
  <c r="P537" i="2"/>
  <c r="BI536" i="2"/>
  <c r="BH536" i="2"/>
  <c r="BG536" i="2"/>
  <c r="BE536" i="2"/>
  <c r="T536" i="2"/>
  <c r="R536" i="2"/>
  <c r="P536" i="2"/>
  <c r="BI535" i="2"/>
  <c r="BH535" i="2"/>
  <c r="BG535" i="2"/>
  <c r="BE535" i="2"/>
  <c r="T535" i="2"/>
  <c r="R535" i="2"/>
  <c r="P535" i="2"/>
  <c r="BI534" i="2"/>
  <c r="BH534" i="2"/>
  <c r="BG534" i="2"/>
  <c r="BE534" i="2"/>
  <c r="T534" i="2"/>
  <c r="R534" i="2"/>
  <c r="P534" i="2"/>
  <c r="BI533" i="2"/>
  <c r="BH533" i="2"/>
  <c r="BG533" i="2"/>
  <c r="BE533" i="2"/>
  <c r="T533" i="2"/>
  <c r="R533" i="2"/>
  <c r="P533" i="2"/>
  <c r="BI530" i="2"/>
  <c r="BH530" i="2"/>
  <c r="BG530" i="2"/>
  <c r="BE530" i="2"/>
  <c r="T530" i="2"/>
  <c r="R530" i="2"/>
  <c r="P530" i="2"/>
  <c r="BI516" i="2"/>
  <c r="BH516" i="2"/>
  <c r="BG516" i="2"/>
  <c r="BE516" i="2"/>
  <c r="T516" i="2"/>
  <c r="R516" i="2"/>
  <c r="P516" i="2"/>
  <c r="BI512" i="2"/>
  <c r="BH512" i="2"/>
  <c r="BG512" i="2"/>
  <c r="BE512" i="2"/>
  <c r="T512" i="2"/>
  <c r="R512" i="2"/>
  <c r="P512" i="2"/>
  <c r="BI510" i="2"/>
  <c r="BH510" i="2"/>
  <c r="BG510" i="2"/>
  <c r="BE510" i="2"/>
  <c r="T510" i="2"/>
  <c r="R510" i="2"/>
  <c r="P510" i="2"/>
  <c r="BI509" i="2"/>
  <c r="BH509" i="2"/>
  <c r="BG509" i="2"/>
  <c r="BE509" i="2"/>
  <c r="T509" i="2"/>
  <c r="R509" i="2"/>
  <c r="P509" i="2"/>
  <c r="BI506" i="2"/>
  <c r="BH506" i="2"/>
  <c r="BG506" i="2"/>
  <c r="BE506" i="2"/>
  <c r="T506" i="2"/>
  <c r="R506" i="2"/>
  <c r="P506" i="2"/>
  <c r="BI503" i="2"/>
  <c r="BH503" i="2"/>
  <c r="BG503" i="2"/>
  <c r="BE503" i="2"/>
  <c r="T503" i="2"/>
  <c r="R503" i="2"/>
  <c r="P503" i="2"/>
  <c r="BI495" i="2"/>
  <c r="BH495" i="2"/>
  <c r="BG495" i="2"/>
  <c r="BE495" i="2"/>
  <c r="T495" i="2"/>
  <c r="R495" i="2"/>
  <c r="P495" i="2"/>
  <c r="BI488" i="2"/>
  <c r="BH488" i="2"/>
  <c r="BG488" i="2"/>
  <c r="BE488" i="2"/>
  <c r="T488" i="2"/>
  <c r="R488" i="2"/>
  <c r="P488" i="2"/>
  <c r="BI476" i="2"/>
  <c r="BH476" i="2"/>
  <c r="BG476" i="2"/>
  <c r="BE476" i="2"/>
  <c r="T476" i="2"/>
  <c r="R476" i="2"/>
  <c r="P476" i="2"/>
  <c r="BI472" i="2"/>
  <c r="BH472" i="2"/>
  <c r="BG472" i="2"/>
  <c r="BE472" i="2"/>
  <c r="T472" i="2"/>
  <c r="T471" i="2"/>
  <c r="R472" i="2"/>
  <c r="R471" i="2" s="1"/>
  <c r="P472" i="2"/>
  <c r="P471" i="2"/>
  <c r="BI468" i="2"/>
  <c r="BH468" i="2"/>
  <c r="BG468" i="2"/>
  <c r="BE468" i="2"/>
  <c r="T468" i="2"/>
  <c r="T467" i="2" s="1"/>
  <c r="R468" i="2"/>
  <c r="R467" i="2"/>
  <c r="P468" i="2"/>
  <c r="P467" i="2" s="1"/>
  <c r="BI466" i="2"/>
  <c r="BH466" i="2"/>
  <c r="BG466" i="2"/>
  <c r="BE466" i="2"/>
  <c r="T466" i="2"/>
  <c r="T465" i="2"/>
  <c r="R466" i="2"/>
  <c r="R465" i="2" s="1"/>
  <c r="P466" i="2"/>
  <c r="P465" i="2"/>
  <c r="BI461" i="2"/>
  <c r="BH461" i="2"/>
  <c r="BG461" i="2"/>
  <c r="BE461" i="2"/>
  <c r="T461" i="2"/>
  <c r="T460" i="2" s="1"/>
  <c r="R461" i="2"/>
  <c r="R460" i="2"/>
  <c r="P461" i="2"/>
  <c r="P460" i="2" s="1"/>
  <c r="BI457" i="2"/>
  <c r="BH457" i="2"/>
  <c r="BG457" i="2"/>
  <c r="BE457" i="2"/>
  <c r="T457" i="2"/>
  <c r="R457" i="2"/>
  <c r="P457" i="2"/>
  <c r="BI454" i="2"/>
  <c r="BH454" i="2"/>
  <c r="BG454" i="2"/>
  <c r="BE454" i="2"/>
  <c r="T454" i="2"/>
  <c r="R454" i="2"/>
  <c r="P454" i="2"/>
  <c r="BI451" i="2"/>
  <c r="BH451" i="2"/>
  <c r="BG451" i="2"/>
  <c r="BE451" i="2"/>
  <c r="T451" i="2"/>
  <c r="R451" i="2"/>
  <c r="P451" i="2"/>
  <c r="BI447" i="2"/>
  <c r="BH447" i="2"/>
  <c r="BG447" i="2"/>
  <c r="BE447" i="2"/>
  <c r="T447" i="2"/>
  <c r="R447" i="2"/>
  <c r="P447" i="2"/>
  <c r="BI444" i="2"/>
  <c r="BH444" i="2"/>
  <c r="BG444" i="2"/>
  <c r="BE444" i="2"/>
  <c r="T444" i="2"/>
  <c r="R444" i="2"/>
  <c r="P444" i="2"/>
  <c r="BI438" i="2"/>
  <c r="BH438" i="2"/>
  <c r="BG438" i="2"/>
  <c r="BE438" i="2"/>
  <c r="T438" i="2"/>
  <c r="R438" i="2"/>
  <c r="P438" i="2"/>
  <c r="BI432" i="2"/>
  <c r="BH432" i="2"/>
  <c r="BG432" i="2"/>
  <c r="BE432" i="2"/>
  <c r="T432" i="2"/>
  <c r="R432" i="2"/>
  <c r="P432" i="2"/>
  <c r="BI429" i="2"/>
  <c r="BH429" i="2"/>
  <c r="BG429" i="2"/>
  <c r="BE429" i="2"/>
  <c r="T429" i="2"/>
  <c r="T428" i="2" s="1"/>
  <c r="R429" i="2"/>
  <c r="R428" i="2"/>
  <c r="P429" i="2"/>
  <c r="P428" i="2" s="1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4" i="2"/>
  <c r="BH414" i="2"/>
  <c r="BG414" i="2"/>
  <c r="BE414" i="2"/>
  <c r="T414" i="2"/>
  <c r="R414" i="2"/>
  <c r="P414" i="2"/>
  <c r="BI410" i="2"/>
  <c r="BH410" i="2"/>
  <c r="BG410" i="2"/>
  <c r="BE410" i="2"/>
  <c r="T410" i="2"/>
  <c r="R410" i="2"/>
  <c r="P410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399" i="2"/>
  <c r="BH399" i="2"/>
  <c r="BG399" i="2"/>
  <c r="BE399" i="2"/>
  <c r="T399" i="2"/>
  <c r="R399" i="2"/>
  <c r="P399" i="2"/>
  <c r="BI365" i="2"/>
  <c r="BH365" i="2"/>
  <c r="BG365" i="2"/>
  <c r="BE365" i="2"/>
  <c r="T365" i="2"/>
  <c r="R365" i="2"/>
  <c r="P365" i="2"/>
  <c r="BI347" i="2"/>
  <c r="BH347" i="2"/>
  <c r="BG347" i="2"/>
  <c r="BE347" i="2"/>
  <c r="T347" i="2"/>
  <c r="R347" i="2"/>
  <c r="P347" i="2"/>
  <c r="BI343" i="2"/>
  <c r="BH343" i="2"/>
  <c r="BG343" i="2"/>
  <c r="BE343" i="2"/>
  <c r="T343" i="2"/>
  <c r="R343" i="2"/>
  <c r="P343" i="2"/>
  <c r="BI339" i="2"/>
  <c r="BH339" i="2"/>
  <c r="BG339" i="2"/>
  <c r="BE339" i="2"/>
  <c r="T339" i="2"/>
  <c r="R339" i="2"/>
  <c r="P339" i="2"/>
  <c r="BI335" i="2"/>
  <c r="BH335" i="2"/>
  <c r="BG335" i="2"/>
  <c r="BE335" i="2"/>
  <c r="T335" i="2"/>
  <c r="R335" i="2"/>
  <c r="P335" i="2"/>
  <c r="BI329" i="2"/>
  <c r="BH329" i="2"/>
  <c r="BG329" i="2"/>
  <c r="BE329" i="2"/>
  <c r="T329" i="2"/>
  <c r="R329" i="2"/>
  <c r="P329" i="2"/>
  <c r="BI323" i="2"/>
  <c r="BH323" i="2"/>
  <c r="BG323" i="2"/>
  <c r="BE323" i="2"/>
  <c r="T323" i="2"/>
  <c r="R323" i="2"/>
  <c r="P323" i="2"/>
  <c r="BI311" i="2"/>
  <c r="BH311" i="2"/>
  <c r="BG311" i="2"/>
  <c r="BE311" i="2"/>
  <c r="T311" i="2"/>
  <c r="R311" i="2"/>
  <c r="P311" i="2"/>
  <c r="BI285" i="2"/>
  <c r="BH285" i="2"/>
  <c r="BG285" i="2"/>
  <c r="BE285" i="2"/>
  <c r="T285" i="2"/>
  <c r="R285" i="2"/>
  <c r="P285" i="2"/>
  <c r="BI279" i="2"/>
  <c r="BH279" i="2"/>
  <c r="BG279" i="2"/>
  <c r="BE279" i="2"/>
  <c r="T279" i="2"/>
  <c r="R279" i="2"/>
  <c r="P279" i="2"/>
  <c r="BI219" i="2"/>
  <c r="BH219" i="2"/>
  <c r="BG219" i="2"/>
  <c r="BE219" i="2"/>
  <c r="T219" i="2"/>
  <c r="R219" i="2"/>
  <c r="P219" i="2"/>
  <c r="BI214" i="2"/>
  <c r="BH214" i="2"/>
  <c r="BG214" i="2"/>
  <c r="BE214" i="2"/>
  <c r="T214" i="2"/>
  <c r="R214" i="2"/>
  <c r="P214" i="2"/>
  <c r="BI211" i="2"/>
  <c r="BH211" i="2"/>
  <c r="BG211" i="2"/>
  <c r="BE211" i="2"/>
  <c r="T211" i="2"/>
  <c r="R211" i="2"/>
  <c r="P211" i="2"/>
  <c r="BI208" i="2"/>
  <c r="BH208" i="2"/>
  <c r="BG208" i="2"/>
  <c r="BE208" i="2"/>
  <c r="T208" i="2"/>
  <c r="R208" i="2"/>
  <c r="P208" i="2"/>
  <c r="BI204" i="2"/>
  <c r="BH204" i="2"/>
  <c r="BG204" i="2"/>
  <c r="BE204" i="2"/>
  <c r="T204" i="2"/>
  <c r="R204" i="2"/>
  <c r="P204" i="2"/>
  <c r="BI195" i="2"/>
  <c r="BH195" i="2"/>
  <c r="BG195" i="2"/>
  <c r="BE195" i="2"/>
  <c r="T195" i="2"/>
  <c r="R195" i="2"/>
  <c r="P195" i="2"/>
  <c r="BI181" i="2"/>
  <c r="BH181" i="2"/>
  <c r="BG181" i="2"/>
  <c r="BE181" i="2"/>
  <c r="T181" i="2"/>
  <c r="R181" i="2"/>
  <c r="P18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6" i="2"/>
  <c r="BH166" i="2"/>
  <c r="BG166" i="2"/>
  <c r="BE166" i="2"/>
  <c r="T166" i="2"/>
  <c r="R166" i="2"/>
  <c r="P166" i="2"/>
  <c r="BI153" i="2"/>
  <c r="BH153" i="2"/>
  <c r="BG153" i="2"/>
  <c r="BE153" i="2"/>
  <c r="T153" i="2"/>
  <c r="R153" i="2"/>
  <c r="P153" i="2"/>
  <c r="BI149" i="2"/>
  <c r="BH149" i="2"/>
  <c r="BG149" i="2"/>
  <c r="BE149" i="2"/>
  <c r="T149" i="2"/>
  <c r="R149" i="2"/>
  <c r="P149" i="2"/>
  <c r="BI145" i="2"/>
  <c r="BH145" i="2"/>
  <c r="BG145" i="2"/>
  <c r="BE145" i="2"/>
  <c r="T145" i="2"/>
  <c r="R145" i="2"/>
  <c r="P145" i="2"/>
  <c r="BI139" i="2"/>
  <c r="BH139" i="2"/>
  <c r="BG139" i="2"/>
  <c r="BE139" i="2"/>
  <c r="T139" i="2"/>
  <c r="R139" i="2"/>
  <c r="P139" i="2"/>
  <c r="BI135" i="2"/>
  <c r="BH135" i="2"/>
  <c r="BG135" i="2"/>
  <c r="BE135" i="2"/>
  <c r="T135" i="2"/>
  <c r="R135" i="2"/>
  <c r="P135" i="2"/>
  <c r="J129" i="2"/>
  <c r="J128" i="2"/>
  <c r="F128" i="2"/>
  <c r="F126" i="2"/>
  <c r="E124" i="2"/>
  <c r="J92" i="2"/>
  <c r="J91" i="2"/>
  <c r="F91" i="2"/>
  <c r="F89" i="2"/>
  <c r="E87" i="2"/>
  <c r="J18" i="2"/>
  <c r="E18" i="2"/>
  <c r="F129" i="2" s="1"/>
  <c r="J17" i="2"/>
  <c r="J12" i="2"/>
  <c r="J126" i="2" s="1"/>
  <c r="E7" i="2"/>
  <c r="E122" i="2"/>
  <c r="L90" i="1"/>
  <c r="AM90" i="1"/>
  <c r="AM89" i="1"/>
  <c r="L89" i="1"/>
  <c r="AM87" i="1"/>
  <c r="L87" i="1"/>
  <c r="L85" i="1"/>
  <c r="L84" i="1"/>
  <c r="BK537" i="2"/>
  <c r="BK339" i="2"/>
  <c r="J553" i="2"/>
  <c r="J512" i="2"/>
  <c r="BK347" i="2"/>
  <c r="J495" i="2"/>
  <c r="BK414" i="2"/>
  <c r="J219" i="2"/>
  <c r="BK510" i="2"/>
  <c r="J347" i="2"/>
  <c r="J135" i="2"/>
  <c r="J516" i="2"/>
  <c r="J466" i="2"/>
  <c r="J195" i="2"/>
  <c r="J539" i="2"/>
  <c r="BK410" i="2"/>
  <c r="J540" i="2"/>
  <c r="BK444" i="2"/>
  <c r="J214" i="2"/>
  <c r="BK219" i="2"/>
  <c r="BK1812" i="3"/>
  <c r="J1634" i="3"/>
  <c r="BK1606" i="3"/>
  <c r="BK1491" i="3"/>
  <c r="BK1457" i="3"/>
  <c r="J1296" i="3"/>
  <c r="BK1072" i="3"/>
  <c r="J920" i="3"/>
  <c r="J884" i="3"/>
  <c r="J783" i="3"/>
  <c r="J753" i="3"/>
  <c r="BK584" i="3"/>
  <c r="J376" i="3"/>
  <c r="J183" i="3"/>
  <c r="BK1656" i="3"/>
  <c r="J1598" i="3"/>
  <c r="BK1529" i="3"/>
  <c r="J1431" i="3"/>
  <c r="BK1136" i="3"/>
  <c r="BK1002" i="3"/>
  <c r="BK935" i="3"/>
  <c r="BK783" i="3"/>
  <c r="J592" i="3"/>
  <c r="BK309" i="3"/>
  <c r="J246" i="3"/>
  <c r="BK174" i="3"/>
  <c r="BK1651" i="3"/>
  <c r="BK1593" i="3"/>
  <c r="J1553" i="3"/>
  <c r="BK1466" i="3"/>
  <c r="BK1407" i="3"/>
  <c r="BK1132" i="3"/>
  <c r="BK1121" i="3"/>
  <c r="BK1012" i="3"/>
  <c r="BK966" i="3"/>
  <c r="J905" i="3"/>
  <c r="BK761" i="3"/>
  <c r="J684" i="3"/>
  <c r="BK371" i="3"/>
  <c r="J264" i="3"/>
  <c r="BK154" i="3"/>
  <c r="BK1639" i="3"/>
  <c r="J1529" i="3"/>
  <c r="J1478" i="3"/>
  <c r="BK1430" i="3"/>
  <c r="J1305" i="3"/>
  <c r="BK1276" i="3"/>
  <c r="J1049" i="3"/>
  <c r="BK967" i="3"/>
  <c r="BK894" i="3"/>
  <c r="BK764" i="3"/>
  <c r="BK580" i="3"/>
  <c r="J272" i="3"/>
  <c r="BK1814" i="3"/>
  <c r="BK1595" i="3"/>
  <c r="J1504" i="3"/>
  <c r="BK1418" i="3"/>
  <c r="J1107" i="3"/>
  <c r="BK981" i="3"/>
  <c r="J885" i="3"/>
  <c r="J770" i="3"/>
  <c r="J711" i="3"/>
  <c r="J584" i="3"/>
  <c r="J1620" i="3"/>
  <c r="J1477" i="3"/>
  <c r="J1437" i="3"/>
  <c r="BK1305" i="3"/>
  <c r="J1028" i="3"/>
  <c r="BK953" i="3"/>
  <c r="BK878" i="3"/>
  <c r="BK711" i="3"/>
  <c r="BK689" i="3"/>
  <c r="BK420" i="3"/>
  <c r="J301" i="3"/>
  <c r="J189" i="3"/>
  <c r="J1897" i="3"/>
  <c r="BK1867" i="3"/>
  <c r="J1847" i="3"/>
  <c r="J1836" i="3"/>
  <c r="BK1822" i="3"/>
  <c r="BK1670" i="3"/>
  <c r="J1616" i="3"/>
  <c r="BK1508" i="3"/>
  <c r="J1460" i="3"/>
  <c r="BK1215" i="3"/>
  <c r="J125" i="4"/>
  <c r="BK125" i="4"/>
  <c r="J141" i="4"/>
  <c r="J180" i="5"/>
  <c r="BK155" i="5"/>
  <c r="BK122" i="5"/>
  <c r="J174" i="5"/>
  <c r="J149" i="5"/>
  <c r="BK173" i="5"/>
  <c r="BK141" i="5"/>
  <c r="J178" i="5"/>
  <c r="J154" i="5"/>
  <c r="J130" i="5"/>
  <c r="J155" i="5"/>
  <c r="J172" i="5"/>
  <c r="J139" i="5"/>
  <c r="BK126" i="5"/>
  <c r="J179" i="5"/>
  <c r="BK142" i="5"/>
  <c r="J170" i="6"/>
  <c r="J182" i="6"/>
  <c r="BK152" i="6"/>
  <c r="BK129" i="6"/>
  <c r="BK172" i="6"/>
  <c r="J143" i="6"/>
  <c r="J186" i="6"/>
  <c r="BK133" i="6"/>
  <c r="J176" i="6"/>
  <c r="BK163" i="6"/>
  <c r="BK135" i="6"/>
  <c r="J129" i="6"/>
  <c r="J157" i="6"/>
  <c r="J127" i="6"/>
  <c r="BK147" i="6"/>
  <c r="J169" i="7"/>
  <c r="BK164" i="7"/>
  <c r="J130" i="7"/>
  <c r="BK125" i="7"/>
  <c r="J129" i="7"/>
  <c r="BK140" i="7"/>
  <c r="BK143" i="7"/>
  <c r="BK152" i="7"/>
  <c r="J150" i="7"/>
  <c r="J245" i="8"/>
  <c r="BK226" i="8"/>
  <c r="J200" i="8"/>
  <c r="J179" i="8"/>
  <c r="BK141" i="8"/>
  <c r="J206" i="8"/>
  <c r="J170" i="8"/>
  <c r="BK148" i="8"/>
  <c r="BK222" i="8"/>
  <c r="J196" i="8"/>
  <c r="J172" i="8"/>
  <c r="J242" i="8"/>
  <c r="BK223" i="8"/>
  <c r="J182" i="8"/>
  <c r="J161" i="8"/>
  <c r="BK219" i="8"/>
  <c r="BK183" i="8"/>
  <c r="J134" i="8"/>
  <c r="J218" i="8"/>
  <c r="J173" i="8"/>
  <c r="J148" i="8"/>
  <c r="BK240" i="8"/>
  <c r="BK215" i="8"/>
  <c r="BK177" i="8"/>
  <c r="J158" i="8"/>
  <c r="J138" i="8"/>
  <c r="J321" i="9"/>
  <c r="BK290" i="9"/>
  <c r="BK242" i="9"/>
  <c r="BK199" i="9"/>
  <c r="BK176" i="9"/>
  <c r="J135" i="9"/>
  <c r="J319" i="9"/>
  <c r="BK309" i="9"/>
  <c r="J281" i="9"/>
  <c r="J215" i="9"/>
  <c r="J182" i="9"/>
  <c r="J327" i="9"/>
  <c r="J313" i="9"/>
  <c r="BK291" i="9"/>
  <c r="BK274" i="9"/>
  <c r="J242" i="9"/>
  <c r="BK215" i="9"/>
  <c r="BK208" i="9"/>
  <c r="BK186" i="9"/>
  <c r="BK172" i="9"/>
  <c r="BK139" i="9"/>
  <c r="J341" i="9"/>
  <c r="BK264" i="9"/>
  <c r="J228" i="9"/>
  <c r="J186" i="9"/>
  <c r="J171" i="9"/>
  <c r="J348" i="9"/>
  <c r="J292" i="9"/>
  <c r="BK256" i="9"/>
  <c r="BK238" i="9"/>
  <c r="J191" i="9"/>
  <c r="BK161" i="9"/>
  <c r="J344" i="9"/>
  <c r="BK334" i="9"/>
  <c r="BK303" i="9"/>
  <c r="BK244" i="9"/>
  <c r="J221" i="9"/>
  <c r="BK205" i="9"/>
  <c r="J172" i="9"/>
  <c r="BK338" i="9"/>
  <c r="J303" i="9"/>
  <c r="J287" i="9"/>
  <c r="BK259" i="9"/>
  <c r="J214" i="9"/>
  <c r="BK185" i="9"/>
  <c r="J147" i="9"/>
  <c r="BK356" i="9"/>
  <c r="J342" i="9"/>
  <c r="J323" i="9"/>
  <c r="BK288" i="9"/>
  <c r="J267" i="9"/>
  <c r="BK250" i="9"/>
  <c r="BK226" i="9"/>
  <c r="BK204" i="9"/>
  <c r="J173" i="9"/>
  <c r="J135" i="10"/>
  <c r="BK129" i="10"/>
  <c r="J130" i="10"/>
  <c r="BK142" i="11"/>
  <c r="BK147" i="11"/>
  <c r="BK130" i="11"/>
  <c r="BK133" i="11"/>
  <c r="BK128" i="11"/>
  <c r="J260" i="12"/>
  <c r="J222" i="12"/>
  <c r="BK182" i="12"/>
  <c r="J263" i="12"/>
  <c r="J242" i="12"/>
  <c r="J217" i="12"/>
  <c r="BK201" i="12"/>
  <c r="BK178" i="12"/>
  <c r="BK164" i="12"/>
  <c r="BK286" i="12"/>
  <c r="J241" i="12"/>
  <c r="J192" i="12"/>
  <c r="J152" i="12"/>
  <c r="J282" i="12"/>
  <c r="BK256" i="12"/>
  <c r="BK224" i="12"/>
  <c r="BK174" i="12"/>
  <c r="BK127" i="12"/>
  <c r="BK262" i="12"/>
  <c r="J244" i="12"/>
  <c r="J197" i="12"/>
  <c r="J171" i="12"/>
  <c r="BK130" i="12"/>
  <c r="BK280" i="12"/>
  <c r="BK245" i="12"/>
  <c r="BK210" i="12"/>
  <c r="J165" i="12"/>
  <c r="J131" i="12"/>
  <c r="J191" i="12"/>
  <c r="BK151" i="12"/>
  <c r="J127" i="12"/>
  <c r="BK241" i="12"/>
  <c r="BK199" i="12"/>
  <c r="J156" i="12"/>
  <c r="J139" i="12"/>
  <c r="J161" i="13"/>
  <c r="BK135" i="13"/>
  <c r="BK147" i="13"/>
  <c r="BK125" i="13"/>
  <c r="J139" i="13"/>
  <c r="BK168" i="13"/>
  <c r="BK132" i="13"/>
  <c r="BK160" i="13"/>
  <c r="J127" i="13"/>
  <c r="J157" i="13"/>
  <c r="BK171" i="13"/>
  <c r="BK131" i="13"/>
  <c r="BK151" i="13"/>
  <c r="J150" i="14"/>
  <c r="J125" i="14"/>
  <c r="BK153" i="14"/>
  <c r="J159" i="14"/>
  <c r="BK135" i="14"/>
  <c r="BK159" i="14"/>
  <c r="J168" i="14"/>
  <c r="BK122" i="14"/>
  <c r="BK154" i="14"/>
  <c r="BK124" i="14"/>
  <c r="J160" i="14"/>
  <c r="BK138" i="14"/>
  <c r="BK149" i="14"/>
  <c r="BK129" i="14"/>
  <c r="BK123" i="15"/>
  <c r="J134" i="15"/>
  <c r="BK134" i="15"/>
  <c r="BK144" i="15"/>
  <c r="BK147" i="15"/>
  <c r="BK130" i="15"/>
  <c r="J141" i="15"/>
  <c r="BK122" i="15"/>
  <c r="BK206" i="16"/>
  <c r="BK180" i="16"/>
  <c r="BK166" i="16"/>
  <c r="J210" i="16"/>
  <c r="BK177" i="16"/>
  <c r="BK153" i="16"/>
  <c r="J213" i="16"/>
  <c r="J180" i="16"/>
  <c r="BK141" i="16"/>
  <c r="J215" i="16"/>
  <c r="J173" i="16"/>
  <c r="J141" i="16"/>
  <c r="J229" i="16"/>
  <c r="J200" i="16"/>
  <c r="J182" i="16"/>
  <c r="BK165" i="16"/>
  <c r="BK138" i="16"/>
  <c r="J198" i="16"/>
  <c r="BK156" i="16"/>
  <c r="J235" i="16"/>
  <c r="BK223" i="16"/>
  <c r="J193" i="16"/>
  <c r="J159" i="16"/>
  <c r="J131" i="16"/>
  <c r="J197" i="16"/>
  <c r="J168" i="16"/>
  <c r="J143" i="16"/>
  <c r="BK556" i="2"/>
  <c r="BK424" i="2"/>
  <c r="BK169" i="2"/>
  <c r="BK536" i="2"/>
  <c r="J506" i="2"/>
  <c r="J204" i="2"/>
  <c r="J476" i="2"/>
  <c r="J410" i="2"/>
  <c r="AS94" i="1"/>
  <c r="BK214" i="2"/>
  <c r="BK423" i="2"/>
  <c r="J543" i="2"/>
  <c r="BK476" i="2"/>
  <c r="BK311" i="2"/>
  <c r="J335" i="2"/>
  <c r="BK149" i="2"/>
  <c r="BK1692" i="3"/>
  <c r="J1625" i="3"/>
  <c r="BK1549" i="3"/>
  <c r="J1467" i="3"/>
  <c r="BK1394" i="3"/>
  <c r="J1126" i="3"/>
  <c r="J931" i="3"/>
  <c r="J866" i="3"/>
  <c r="BK771" i="3"/>
  <c r="BK607" i="3"/>
  <c r="J379" i="3"/>
  <c r="BK213" i="3"/>
  <c r="BK1686" i="3"/>
  <c r="BK1594" i="3"/>
  <c r="BK1477" i="3"/>
  <c r="BK1408" i="3"/>
  <c r="J1286" i="3"/>
  <c r="J990" i="3"/>
  <c r="BK787" i="3"/>
  <c r="BK684" i="3"/>
  <c r="BK572" i="3"/>
  <c r="BK308" i="3"/>
  <c r="J186" i="3"/>
  <c r="BK1698" i="3"/>
  <c r="J1632" i="3"/>
  <c r="BK1587" i="3"/>
  <c r="BK1512" i="3"/>
  <c r="BK1294" i="3"/>
  <c r="BK1219" i="3"/>
  <c r="BK1107" i="3"/>
  <c r="J1002" i="3"/>
  <c r="BK943" i="3"/>
  <c r="J886" i="3"/>
  <c r="BK719" i="3"/>
  <c r="J575" i="3"/>
  <c r="J338" i="3"/>
  <c r="J261" i="3"/>
  <c r="BK1799" i="3"/>
  <c r="BK1632" i="3"/>
  <c r="J1497" i="3"/>
  <c r="J1454" i="3"/>
  <c r="BK1304" i="3"/>
  <c r="J1141" i="3"/>
  <c r="BK1037" i="3"/>
  <c r="J935" i="3"/>
  <c r="J865" i="3"/>
  <c r="J727" i="3"/>
  <c r="BK280" i="3"/>
  <c r="BK207" i="3"/>
  <c r="J1624" i="3"/>
  <c r="BK1528" i="3"/>
  <c r="BK1469" i="3"/>
  <c r="BK1388" i="3"/>
  <c r="J1103" i="3"/>
  <c r="BK1016" i="3"/>
  <c r="BK945" i="3"/>
  <c r="J864" i="3"/>
  <c r="J708" i="3"/>
  <c r="J606" i="3"/>
  <c r="BK388" i="3"/>
  <c r="J255" i="3"/>
  <c r="J1822" i="3"/>
  <c r="J1684" i="3"/>
  <c r="BK1629" i="3"/>
  <c r="J1555" i="3"/>
  <c r="J1492" i="3"/>
  <c r="BK1397" i="3"/>
  <c r="BK1668" i="3"/>
  <c r="J1630" i="3"/>
  <c r="J1592" i="3"/>
  <c r="J1457" i="3"/>
  <c r="BK1410" i="3"/>
  <c r="BK1123" i="3"/>
  <c r="J1025" i="3"/>
  <c r="J923" i="3"/>
  <c r="J877" i="3"/>
  <c r="BK866" i="3"/>
  <c r="BK705" i="3"/>
  <c r="BK606" i="3"/>
  <c r="BK381" i="3"/>
  <c r="BK223" i="3"/>
  <c r="BK1900" i="3"/>
  <c r="J1873" i="3"/>
  <c r="J1850" i="3"/>
  <c r="J1840" i="3"/>
  <c r="J1824" i="3"/>
  <c r="BK1702" i="3"/>
  <c r="J1655" i="3"/>
  <c r="BK1589" i="3"/>
  <c r="J1446" i="3"/>
  <c r="BK1289" i="3"/>
  <c r="BK1103" i="3"/>
  <c r="BK144" i="4"/>
  <c r="BK132" i="4"/>
  <c r="BK174" i="5"/>
  <c r="BK152" i="5"/>
  <c r="BK123" i="5"/>
  <c r="BK178" i="5"/>
  <c r="BK157" i="5"/>
  <c r="BK127" i="5"/>
  <c r="J163" i="5"/>
  <c r="J131" i="5"/>
  <c r="J168" i="5"/>
  <c r="J153" i="5"/>
  <c r="BK180" i="5"/>
  <c r="J161" i="5"/>
  <c r="J134" i="5"/>
  <c r="BK153" i="5"/>
  <c r="BK139" i="5"/>
  <c r="J122" i="5"/>
  <c r="J165" i="5"/>
  <c r="J150" i="5"/>
  <c r="BK161" i="6"/>
  <c r="J174" i="6"/>
  <c r="J142" i="6"/>
  <c r="J179" i="6"/>
  <c r="J147" i="6"/>
  <c r="J133" i="6"/>
  <c r="J151" i="6"/>
  <c r="BK169" i="6"/>
  <c r="BK151" i="6"/>
  <c r="J154" i="6"/>
  <c r="BK183" i="6"/>
  <c r="BK143" i="6"/>
  <c r="BK174" i="6"/>
  <c r="BK137" i="6"/>
  <c r="J143" i="7"/>
  <c r="J152" i="7"/>
  <c r="J126" i="7"/>
  <c r="J151" i="7"/>
  <c r="J125" i="7"/>
  <c r="BK169" i="7"/>
  <c r="BK159" i="7"/>
  <c r="BK151" i="7"/>
  <c r="BK250" i="8"/>
  <c r="J229" i="8"/>
  <c r="BK208" i="8"/>
  <c r="J149" i="8"/>
  <c r="BK255" i="8"/>
  <c r="BK242" i="8"/>
  <c r="J213" i="8"/>
  <c r="J201" i="8"/>
  <c r="BK169" i="8"/>
  <c r="J248" i="8"/>
  <c r="J212" i="8"/>
  <c r="BK184" i="8"/>
  <c r="BK140" i="8"/>
  <c r="BK233" i="8"/>
  <c r="J216" i="8"/>
  <c r="J176" i="8"/>
  <c r="BK160" i="8"/>
  <c r="J220" i="8"/>
  <c r="BK187" i="8"/>
  <c r="BK156" i="8"/>
  <c r="J247" i="8"/>
  <c r="J193" i="8"/>
  <c r="BK258" i="8"/>
  <c r="BK237" i="8"/>
  <c r="J223" i="8"/>
  <c r="J187" i="8"/>
  <c r="BK151" i="8"/>
  <c r="BK276" i="9"/>
  <c r="BK223" i="9"/>
  <c r="J210" i="9"/>
  <c r="J198" i="9"/>
  <c r="BK345" i="9"/>
  <c r="BK324" i="9"/>
  <c r="J290" i="9"/>
  <c r="BK262" i="9"/>
  <c r="BK234" i="9"/>
  <c r="J205" i="9"/>
  <c r="J163" i="9"/>
  <c r="BK331" i="9"/>
  <c r="J315" i="9"/>
  <c r="BK281" i="9"/>
  <c r="BK268" i="9"/>
  <c r="J262" i="9"/>
  <c r="J237" i="9"/>
  <c r="J155" i="9"/>
  <c r="J275" i="9"/>
  <c r="BK247" i="9"/>
  <c r="BK213" i="9"/>
  <c r="BK169" i="9"/>
  <c r="J139" i="9"/>
  <c r="J328" i="9"/>
  <c r="J280" i="9"/>
  <c r="BK251" i="9"/>
  <c r="BK237" i="9"/>
  <c r="J157" i="9"/>
  <c r="J345" i="9"/>
  <c r="J320" i="9"/>
  <c r="J295" i="9"/>
  <c r="J257" i="9"/>
  <c r="BK239" i="9"/>
  <c r="J218" i="9"/>
  <c r="BK187" i="9"/>
  <c r="BK141" i="9"/>
  <c r="BK318" i="9"/>
  <c r="J302" i="9"/>
  <c r="BK285" i="9"/>
  <c r="BK254" i="9"/>
  <c r="J216" i="9"/>
  <c r="BK171" i="9"/>
  <c r="J136" i="9"/>
  <c r="BK354" i="9"/>
  <c r="BK305" i="9"/>
  <c r="J283" i="9"/>
  <c r="BK248" i="9"/>
  <c r="J213" i="9"/>
  <c r="BK178" i="9"/>
  <c r="BK138" i="9"/>
  <c r="J132" i="10"/>
  <c r="J128" i="10"/>
  <c r="J126" i="10"/>
  <c r="BK139" i="11"/>
  <c r="BK146" i="11"/>
  <c r="BK137" i="11"/>
  <c r="J137" i="11" s="1"/>
  <c r="J98" i="11" s="1"/>
  <c r="BK283" i="12"/>
  <c r="BK258" i="12"/>
  <c r="BK236" i="12"/>
  <c r="BK214" i="12"/>
  <c r="J180" i="12"/>
  <c r="J126" i="12"/>
  <c r="J258" i="12"/>
  <c r="J215" i="12"/>
  <c r="BK190" i="12"/>
  <c r="BK172" i="12"/>
  <c r="BK157" i="12"/>
  <c r="BK131" i="12"/>
  <c r="J256" i="12"/>
  <c r="J190" i="12"/>
  <c r="J143" i="12"/>
  <c r="J247" i="12"/>
  <c r="BK218" i="12"/>
  <c r="BK189" i="12"/>
  <c r="BK136" i="12"/>
  <c r="J281" i="12"/>
  <c r="BK259" i="12"/>
  <c r="J243" i="12"/>
  <c r="BK191" i="12"/>
  <c r="J159" i="12"/>
  <c r="J132" i="12"/>
  <c r="BK277" i="12"/>
  <c r="J227" i="12"/>
  <c r="BK183" i="12"/>
  <c r="J157" i="12"/>
  <c r="BK206" i="12"/>
  <c r="BK160" i="12"/>
  <c r="J128" i="12"/>
  <c r="BK260" i="12"/>
  <c r="BK216" i="12"/>
  <c r="BK195" i="12"/>
  <c r="J161" i="12"/>
  <c r="BK141" i="12"/>
  <c r="J155" i="13"/>
  <c r="BK148" i="13"/>
  <c r="BK169" i="13"/>
  <c r="BK141" i="13"/>
  <c r="J146" i="13"/>
  <c r="J123" i="13"/>
  <c r="BK145" i="13"/>
  <c r="J122" i="13"/>
  <c r="J141" i="13"/>
  <c r="J159" i="13"/>
  <c r="J135" i="13"/>
  <c r="J144" i="13"/>
  <c r="J168" i="13"/>
  <c r="J128" i="13"/>
  <c r="BK141" i="14"/>
  <c r="J158" i="14"/>
  <c r="J136" i="14"/>
  <c r="J156" i="14"/>
  <c r="J131" i="14"/>
  <c r="BK147" i="14"/>
  <c r="J121" i="14"/>
  <c r="BK150" i="14"/>
  <c r="J170" i="14"/>
  <c r="BK156" i="14"/>
  <c r="J132" i="14"/>
  <c r="BK167" i="14"/>
  <c r="J148" i="14"/>
  <c r="BK144" i="14"/>
  <c r="BK146" i="15"/>
  <c r="BK141" i="15"/>
  <c r="BK121" i="15"/>
  <c r="BK135" i="15"/>
  <c r="BK140" i="15"/>
  <c r="J130" i="15"/>
  <c r="BK124" i="15"/>
  <c r="J125" i="15"/>
  <c r="J218" i="16"/>
  <c r="J201" i="16"/>
  <c r="J169" i="16"/>
  <c r="BK211" i="16"/>
  <c r="J181" i="16"/>
  <c r="J158" i="16"/>
  <c r="BK229" i="16"/>
  <c r="J153" i="16"/>
  <c r="BK124" i="16"/>
  <c r="J196" i="16"/>
  <c r="BK168" i="16"/>
  <c r="J135" i="16"/>
  <c r="BK225" i="16"/>
  <c r="BK196" i="16"/>
  <c r="BK169" i="16"/>
  <c r="J145" i="16"/>
  <c r="BK233" i="16"/>
  <c r="J195" i="16"/>
  <c r="BK157" i="16"/>
  <c r="BK125" i="16"/>
  <c r="BK224" i="16"/>
  <c r="J179" i="16"/>
  <c r="J144" i="16"/>
  <c r="BK136" i="16"/>
  <c r="BK214" i="16"/>
  <c r="J188" i="16"/>
  <c r="BK160" i="16"/>
  <c r="BK129" i="16"/>
  <c r="J461" i="2"/>
  <c r="J211" i="2"/>
  <c r="BK539" i="2"/>
  <c r="BK516" i="2"/>
  <c r="BK405" i="2"/>
  <c r="J503" i="2"/>
  <c r="BK421" i="2"/>
  <c r="BK285" i="2"/>
  <c r="BK512" i="2"/>
  <c r="BK454" i="2"/>
  <c r="BK208" i="2"/>
  <c r="BK543" i="2"/>
  <c r="BK468" i="2"/>
  <c r="J166" i="2"/>
  <c r="J447" i="2"/>
  <c r="J365" i="2"/>
  <c r="BK533" i="2"/>
  <c r="BK406" i="2"/>
  <c r="J421" i="2"/>
  <c r="J181" i="2"/>
  <c r="BK1796" i="3"/>
  <c r="J1639" i="3"/>
  <c r="BK1618" i="3"/>
  <c r="J1587" i="3"/>
  <c r="J1490" i="3"/>
  <c r="BK1419" i="3"/>
  <c r="J1376" i="3"/>
  <c r="BK1112" i="3"/>
  <c r="BK984" i="3"/>
  <c r="BK905" i="3"/>
  <c r="BK865" i="3"/>
  <c r="J728" i="3"/>
  <c r="BK515" i="3"/>
  <c r="BK315" i="3"/>
  <c r="BK163" i="3"/>
  <c r="J1648" i="3"/>
  <c r="BK1533" i="3"/>
  <c r="J1471" i="3"/>
  <c r="J1385" i="3"/>
  <c r="J1165" i="3"/>
  <c r="J1045" i="3"/>
  <c r="BK936" i="3"/>
  <c r="J761" i="3"/>
  <c r="J652" i="3"/>
  <c r="J420" i="3"/>
  <c r="BK284" i="3"/>
  <c r="BK237" i="3"/>
  <c r="J1686" i="3"/>
  <c r="J1606" i="3"/>
  <c r="BK1555" i="3"/>
  <c r="BK1446" i="3"/>
  <c r="J1308" i="3"/>
  <c r="J1276" i="3"/>
  <c r="J1094" i="3"/>
  <c r="J998" i="3"/>
  <c r="BK913" i="3"/>
  <c r="BK784" i="3"/>
  <c r="BK708" i="3"/>
  <c r="BK443" i="3"/>
  <c r="J345" i="3"/>
  <c r="BK245" i="3"/>
  <c r="J1690" i="3"/>
  <c r="BK1601" i="3"/>
  <c r="BK1515" i="3"/>
  <c r="J1469" i="3"/>
  <c r="BK1406" i="3"/>
  <c r="J1215" i="3"/>
  <c r="BK996" i="3"/>
  <c r="J945" i="3"/>
  <c r="BK884" i="3"/>
  <c r="J738" i="3"/>
  <c r="BK579" i="3"/>
  <c r="J223" i="3"/>
  <c r="BK1706" i="3"/>
  <c r="BK1590" i="3"/>
  <c r="BK1487" i="3"/>
  <c r="BK1398" i="3"/>
  <c r="J1121" i="3"/>
  <c r="BK1023" i="3"/>
  <c r="J915" i="3"/>
  <c r="J874" i="3"/>
  <c r="J764" i="3"/>
  <c r="J689" i="3"/>
  <c r="BK329" i="3"/>
  <c r="J233" i="3"/>
  <c r="BK183" i="3"/>
  <c r="BK1728" i="3"/>
  <c r="J1631" i="3"/>
  <c r="BK1592" i="3"/>
  <c r="J1527" i="3"/>
  <c r="J1409" i="3"/>
  <c r="BK1117" i="3"/>
  <c r="BK1634" i="3"/>
  <c r="BK1597" i="3"/>
  <c r="J1515" i="3"/>
  <c r="BK1449" i="3"/>
  <c r="BK1385" i="3"/>
  <c r="BK1094" i="3"/>
  <c r="J993" i="3"/>
  <c r="BK931" i="3"/>
  <c r="J897" i="3"/>
  <c r="BK874" i="3"/>
  <c r="J787" i="3"/>
  <c r="J697" i="3"/>
  <c r="BK583" i="3"/>
  <c r="J315" i="3"/>
  <c r="J219" i="3"/>
  <c r="J167" i="3"/>
  <c r="BK1895" i="3"/>
  <c r="BK1862" i="3"/>
  <c r="J1842" i="3"/>
  <c r="BK1824" i="3"/>
  <c r="BK1657" i="3"/>
  <c r="J1629" i="3"/>
  <c r="BK1586" i="3"/>
  <c r="BK1471" i="3"/>
  <c r="J1380" i="3"/>
  <c r="J153" i="4"/>
  <c r="BK151" i="4"/>
  <c r="BK141" i="4"/>
  <c r="BK175" i="5"/>
  <c r="J151" i="5"/>
  <c r="J176" i="5"/>
  <c r="J160" i="5"/>
  <c r="J128" i="5"/>
  <c r="J146" i="5"/>
  <c r="J171" i="5"/>
  <c r="J145" i="5"/>
  <c r="BK154" i="5"/>
  <c r="J127" i="5"/>
  <c r="J142" i="5"/>
  <c r="BK131" i="5"/>
  <c r="J124" i="5"/>
  <c r="BK167" i="5"/>
  <c r="BK140" i="5"/>
  <c r="BK164" i="6"/>
  <c r="BK188" i="6"/>
  <c r="BK150" i="6"/>
  <c r="J177" i="6"/>
  <c r="J146" i="6"/>
  <c r="J187" i="6"/>
  <c r="BK148" i="6"/>
  <c r="BK171" i="6"/>
  <c r="BK157" i="6"/>
  <c r="BK160" i="6"/>
  <c r="J167" i="6"/>
  <c r="BK136" i="6"/>
  <c r="J169" i="6"/>
  <c r="J153" i="6"/>
  <c r="J167" i="7"/>
  <c r="J158" i="7"/>
  <c r="J164" i="7"/>
  <c r="BK160" i="7"/>
  <c r="J134" i="7"/>
  <c r="BK148" i="7"/>
  <c r="J165" i="7"/>
  <c r="J160" i="7"/>
  <c r="J166" i="7"/>
  <c r="BK253" i="8"/>
  <c r="J238" i="8"/>
  <c r="J204" i="8"/>
  <c r="J185" i="8"/>
  <c r="BK159" i="8"/>
  <c r="BK247" i="8"/>
  <c r="J192" i="8"/>
  <c r="BK161" i="8"/>
  <c r="BK146" i="8"/>
  <c r="BK224" i="8"/>
  <c r="J197" i="8"/>
  <c r="J178" i="8"/>
  <c r="BK245" i="8"/>
  <c r="J225" i="8"/>
  <c r="BK179" i="8"/>
  <c r="J139" i="8"/>
  <c r="J210" i="8"/>
  <c r="J171" i="8"/>
  <c r="J226" i="8"/>
  <c r="BK182" i="8"/>
  <c r="BK144" i="8"/>
  <c r="BK243" i="8"/>
  <c r="J234" i="8"/>
  <c r="BK205" i="8"/>
  <c r="BK176" i="8"/>
  <c r="J144" i="8"/>
  <c r="J133" i="8"/>
  <c r="BK328" i="9"/>
  <c r="J312" i="9"/>
  <c r="BK255" i="9"/>
  <c r="BK209" i="9"/>
  <c r="BK175" i="9"/>
  <c r="BK343" i="9"/>
  <c r="BK320" i="9"/>
  <c r="BK301" i="9"/>
  <c r="BK240" i="9"/>
  <c r="BK191" i="9"/>
  <c r="J349" i="9"/>
  <c r="J311" i="9"/>
  <c r="BK284" i="9"/>
  <c r="J248" i="9"/>
  <c r="J226" i="9"/>
  <c r="J200" i="9"/>
  <c r="J179" i="9"/>
  <c r="BK136" i="9"/>
  <c r="BK337" i="9"/>
  <c r="J270" i="9"/>
  <c r="BK233" i="9"/>
  <c r="BK211" i="9"/>
  <c r="BK182" i="9"/>
  <c r="BK152" i="9"/>
  <c r="J347" i="9"/>
  <c r="J293" i="9"/>
  <c r="J274" i="9"/>
  <c r="J230" i="9"/>
  <c r="BK162" i="9"/>
  <c r="BK144" i="9"/>
  <c r="BK342" i="9"/>
  <c r="BK312" i="9"/>
  <c r="BK287" i="9"/>
  <c r="BK246" i="9"/>
  <c r="BK220" i="9"/>
  <c r="J195" i="9"/>
  <c r="BK155" i="9"/>
  <c r="BK339" i="9"/>
  <c r="J305" i="9"/>
  <c r="BK296" i="9"/>
  <c r="BK267" i="9"/>
  <c r="BK232" i="9"/>
  <c r="BK195" i="9"/>
  <c r="J166" i="9"/>
  <c r="BK142" i="9"/>
  <c r="BK346" i="9"/>
  <c r="BK327" i="9"/>
  <c r="J300" i="9"/>
  <c r="J260" i="9"/>
  <c r="J239" i="9"/>
  <c r="BK216" i="9"/>
  <c r="J194" i="9"/>
  <c r="BK143" i="9"/>
  <c r="J127" i="10"/>
  <c r="BK126" i="10"/>
  <c r="BK128" i="10"/>
  <c r="BK132" i="11"/>
  <c r="BK144" i="11"/>
  <c r="J144" i="11" s="1"/>
  <c r="J101" i="11" s="1"/>
  <c r="BK281" i="12"/>
  <c r="BK242" i="12"/>
  <c r="BK226" i="12"/>
  <c r="BK184" i="12"/>
  <c r="BK140" i="12"/>
  <c r="J252" i="12"/>
  <c r="BK225" i="12"/>
  <c r="J193" i="12"/>
  <c r="BK156" i="12"/>
  <c r="J134" i="12"/>
  <c r="J259" i="12"/>
  <c r="J211" i="12"/>
  <c r="BK181" i="12"/>
  <c r="BK289" i="12"/>
  <c r="BK234" i="12"/>
  <c r="J206" i="12"/>
  <c r="BK143" i="12"/>
  <c r="J278" i="12"/>
  <c r="BK257" i="12"/>
  <c r="BK220" i="12"/>
  <c r="J184" i="12"/>
  <c r="BK126" i="12"/>
  <c r="BK278" i="12"/>
  <c r="J254" i="12"/>
  <c r="BK211" i="12"/>
  <c r="BK179" i="12"/>
  <c r="J154" i="12"/>
  <c r="BK222" i="12"/>
  <c r="BK166" i="12"/>
  <c r="BK138" i="12"/>
  <c r="BK276" i="12"/>
  <c r="BK251" i="12"/>
  <c r="J214" i="12"/>
  <c r="J177" i="12"/>
  <c r="J147" i="12"/>
  <c r="BK163" i="13"/>
  <c r="J151" i="13"/>
  <c r="J131" i="13"/>
  <c r="J124" i="13"/>
  <c r="BK138" i="13"/>
  <c r="BK159" i="13"/>
  <c r="BK134" i="13"/>
  <c r="BK139" i="13"/>
  <c r="J158" i="13"/>
  <c r="BK127" i="13"/>
  <c r="J126" i="13"/>
  <c r="BK149" i="13"/>
  <c r="BK172" i="14"/>
  <c r="J172" i="14"/>
  <c r="BK148" i="14"/>
  <c r="J152" i="14"/>
  <c r="J126" i="14"/>
  <c r="J146" i="14"/>
  <c r="BK170" i="14"/>
  <c r="J140" i="14"/>
  <c r="J157" i="14"/>
  <c r="BK123" i="14"/>
  <c r="BK161" i="14"/>
  <c r="BK121" i="14"/>
  <c r="J137" i="14"/>
  <c r="J122" i="14"/>
  <c r="BK149" i="15"/>
  <c r="BK127" i="15"/>
  <c r="BK128" i="15"/>
  <c r="BK136" i="15"/>
  <c r="J138" i="15"/>
  <c r="BK148" i="15"/>
  <c r="J123" i="15"/>
  <c r="J214" i="16"/>
  <c r="BK200" i="16"/>
  <c r="BK176" i="16"/>
  <c r="BK227" i="16"/>
  <c r="J189" i="16"/>
  <c r="BK155" i="16"/>
  <c r="J132" i="16"/>
  <c r="BK208" i="16"/>
  <c r="J146" i="16"/>
  <c r="BK226" i="16"/>
  <c r="BK183" i="16"/>
  <c r="J161" i="16"/>
  <c r="BK235" i="16"/>
  <c r="BK217" i="16"/>
  <c r="J187" i="16"/>
  <c r="BK163" i="16"/>
  <c r="BK144" i="16"/>
  <c r="BK207" i="16"/>
  <c r="BK172" i="16"/>
  <c r="J238" i="16"/>
  <c r="BK216" i="16"/>
  <c r="BK192" i="16"/>
  <c r="BK158" i="16"/>
  <c r="J138" i="16"/>
  <c r="J223" i="16"/>
  <c r="BK187" i="16"/>
  <c r="J139" i="16"/>
  <c r="J535" i="2"/>
  <c r="J399" i="2"/>
  <c r="BK560" i="2"/>
  <c r="J537" i="2"/>
  <c r="BK438" i="2"/>
  <c r="J509" i="2"/>
  <c r="BK447" i="2"/>
  <c r="J329" i="2"/>
  <c r="J145" i="2"/>
  <c r="BK457" i="2"/>
  <c r="BK343" i="2"/>
  <c r="BK145" i="2"/>
  <c r="J536" i="2"/>
  <c r="BK451" i="2"/>
  <c r="BK546" i="2"/>
  <c r="J533" i="2"/>
  <c r="BK419" i="2"/>
  <c r="BK509" i="2"/>
  <c r="J451" i="2"/>
  <c r="BK139" i="2"/>
  <c r="J311" i="2"/>
  <c r="J1696" i="3"/>
  <c r="BK1624" i="3"/>
  <c r="J1512" i="3"/>
  <c r="J1449" i="3"/>
  <c r="J1397" i="3"/>
  <c r="J1117" i="3"/>
  <c r="J1007" i="3"/>
  <c r="J926" i="3"/>
  <c r="BK867" i="3"/>
  <c r="BK750" i="3"/>
  <c r="J579" i="3"/>
  <c r="BK323" i="3"/>
  <c r="BK167" i="3"/>
  <c r="BK1626" i="3"/>
  <c r="J1595" i="3"/>
  <c r="BK1486" i="3"/>
  <c r="J1398" i="3"/>
  <c r="BK1141" i="3"/>
  <c r="J1035" i="3"/>
  <c r="BK968" i="3"/>
  <c r="J767" i="3"/>
  <c r="J613" i="3"/>
  <c r="J371" i="3"/>
  <c r="J280" i="3"/>
  <c r="J227" i="3"/>
  <c r="J160" i="3"/>
  <c r="J1628" i="3"/>
  <c r="J1551" i="3"/>
  <c r="J1468" i="3"/>
  <c r="J1430" i="3"/>
  <c r="J1289" i="3"/>
  <c r="BK1049" i="3"/>
  <c r="BK989" i="3"/>
  <c r="BK951" i="3"/>
  <c r="BK877" i="3"/>
  <c r="BK728" i="3"/>
  <c r="J598" i="3"/>
  <c r="BK376" i="3"/>
  <c r="J250" i="3"/>
  <c r="J1804" i="3"/>
  <c r="J1659" i="3"/>
  <c r="J1531" i="3"/>
  <c r="J1489" i="3"/>
  <c r="J1420" i="3"/>
  <c r="BK1296" i="3"/>
  <c r="J1132" i="3"/>
  <c r="J981" i="3"/>
  <c r="BK918" i="3"/>
  <c r="BK770" i="3"/>
  <c r="J452" i="3"/>
  <c r="J251" i="3"/>
  <c r="BK204" i="3"/>
  <c r="J1668" i="3"/>
  <c r="BK1588" i="3"/>
  <c r="BK1492" i="3"/>
  <c r="J1421" i="3"/>
  <c r="BK1310" i="3"/>
  <c r="BK1028" i="3"/>
  <c r="BK993" i="3"/>
  <c r="J918" i="3"/>
  <c r="J878" i="3"/>
  <c r="BK727" i="3"/>
  <c r="BK403" i="3"/>
  <c r="J309" i="3"/>
  <c r="BK217" i="3"/>
  <c r="J163" i="3"/>
  <c r="J1718" i="3"/>
  <c r="BK1625" i="3"/>
  <c r="J1533" i="3"/>
  <c r="J1462" i="3"/>
  <c r="BK1208" i="3"/>
  <c r="BK1648" i="3"/>
  <c r="J1593" i="3"/>
  <c r="J1466" i="3"/>
  <c r="J1418" i="3"/>
  <c r="BK1292" i="3"/>
  <c r="J1096" i="3"/>
  <c r="J967" i="3"/>
  <c r="J903" i="3"/>
  <c r="J875" i="3"/>
  <c r="J735" i="3"/>
  <c r="BK652" i="3"/>
  <c r="J449" i="3"/>
  <c r="J286" i="3"/>
  <c r="J208" i="3"/>
  <c r="J1900" i="3"/>
  <c r="J1883" i="3"/>
  <c r="BK1842" i="3"/>
  <c r="BK1834" i="3"/>
  <c r="J1682" i="3"/>
  <c r="BK1636" i="3"/>
  <c r="BK1539" i="3"/>
  <c r="BK1470" i="3"/>
  <c r="J1268" i="3"/>
  <c r="J129" i="4"/>
  <c r="J147" i="4"/>
  <c r="J151" i="4"/>
  <c r="J170" i="5"/>
  <c r="BK143" i="5"/>
  <c r="BK185" i="5"/>
  <c r="J173" i="5"/>
  <c r="J147" i="5"/>
  <c r="J157" i="5"/>
  <c r="J132" i="5"/>
  <c r="J177" i="5"/>
  <c r="BK150" i="5"/>
  <c r="J175" i="5"/>
  <c r="BK146" i="5"/>
  <c r="BK164" i="5"/>
  <c r="BK136" i="5"/>
  <c r="BK130" i="5"/>
  <c r="BK182" i="5"/>
  <c r="BK161" i="5"/>
  <c r="J173" i="6"/>
  <c r="J125" i="6"/>
  <c r="J172" i="6"/>
  <c r="BK182" i="6"/>
  <c r="J164" i="6"/>
  <c r="BK144" i="6"/>
  <c r="BK175" i="6"/>
  <c r="J131" i="6"/>
  <c r="BK173" i="6"/>
  <c r="J160" i="6"/>
  <c r="J161" i="6"/>
  <c r="BK128" i="6"/>
  <c r="J145" i="6"/>
  <c r="BK167" i="6"/>
  <c r="BK146" i="6"/>
  <c r="BK155" i="7"/>
  <c r="J144" i="7"/>
  <c r="J142" i="7"/>
  <c r="J159" i="7"/>
  <c r="BK135" i="7"/>
  <c r="BK134" i="7"/>
  <c r="BK138" i="7"/>
  <c r="BK137" i="7"/>
  <c r="BK228" i="8"/>
  <c r="BK191" i="8"/>
  <c r="J157" i="8"/>
  <c r="BK133" i="8"/>
  <c r="BK235" i="8"/>
  <c r="J211" i="8"/>
  <c r="BK155" i="8"/>
  <c r="J260" i="8"/>
  <c r="J215" i="8"/>
  <c r="J194" i="8"/>
  <c r="J177" i="8"/>
  <c r="BK259" i="8"/>
  <c r="J240" i="8"/>
  <c r="BK204" i="8"/>
  <c r="J183" i="8"/>
  <c r="J164" i="8"/>
  <c r="J222" i="8"/>
  <c r="J188" i="8"/>
  <c r="BK157" i="8"/>
  <c r="BK201" i="8"/>
  <c r="J154" i="8"/>
  <c r="J140" i="8"/>
  <c r="J239" i="8"/>
  <c r="J232" i="8"/>
  <c r="BK195" i="8"/>
  <c r="BK164" i="8"/>
  <c r="J136" i="8"/>
  <c r="J337" i="9"/>
  <c r="BK310" i="9"/>
  <c r="BK266" i="9"/>
  <c r="J220" i="9"/>
  <c r="BK201" i="9"/>
  <c r="J144" i="9"/>
  <c r="BK329" i="9"/>
  <c r="BK311" i="9"/>
  <c r="J289" i="9"/>
  <c r="J255" i="9"/>
  <c r="BK227" i="9"/>
  <c r="J151" i="9"/>
  <c r="J322" i="9"/>
  <c r="BK304" i="9"/>
  <c r="J264" i="9"/>
  <c r="J229" i="9"/>
  <c r="BK210" i="9"/>
  <c r="J189" i="9"/>
  <c r="J176" i="9"/>
  <c r="BK145" i="9"/>
  <c r="J346" i="9"/>
  <c r="BK279" i="9"/>
  <c r="BK263" i="9"/>
  <c r="BK229" i="9"/>
  <c r="BK203" i="9"/>
  <c r="BK180" i="9"/>
  <c r="BK151" i="9"/>
  <c r="BK332" i="9"/>
  <c r="J288" i="9"/>
  <c r="J250" i="9"/>
  <c r="BK228" i="9"/>
  <c r="J185" i="9"/>
  <c r="J145" i="9"/>
  <c r="BK349" i="9"/>
  <c r="J333" i="9"/>
  <c r="J299" i="9"/>
  <c r="BK261" i="9"/>
  <c r="J241" i="9"/>
  <c r="BK219" i="9"/>
  <c r="BK193" i="9"/>
  <c r="J154" i="9"/>
  <c r="J336" i="9"/>
  <c r="J298" i="9"/>
  <c r="BK280" i="9"/>
  <c r="J252" i="9"/>
  <c r="BK218" i="9"/>
  <c r="BK189" i="9"/>
  <c r="J164" i="9"/>
  <c r="BK357" i="9"/>
  <c r="BK344" i="9"/>
  <c r="J325" i="9"/>
  <c r="BK286" i="9"/>
  <c r="J268" i="9"/>
  <c r="J249" i="9"/>
  <c r="J208" i="9"/>
  <c r="J190" i="9"/>
  <c r="J141" i="9"/>
  <c r="J140" i="10"/>
  <c r="BK133" i="10"/>
  <c r="BK151" i="11"/>
  <c r="J151" i="11" s="1"/>
  <c r="J103" i="11" s="1"/>
  <c r="BK127" i="11"/>
  <c r="BK267" i="12"/>
  <c r="BK240" i="12"/>
  <c r="BK227" i="12"/>
  <c r="J189" i="12"/>
  <c r="J164" i="12"/>
  <c r="J262" i="12"/>
  <c r="BK231" i="12"/>
  <c r="J208" i="12"/>
  <c r="BK188" i="12"/>
  <c r="BK159" i="12"/>
  <c r="BK135" i="12"/>
  <c r="BK271" i="12"/>
  <c r="J224" i="12"/>
  <c r="J176" i="12"/>
  <c r="BK148" i="12"/>
  <c r="J269" i="12"/>
  <c r="BK235" i="12"/>
  <c r="BK209" i="12"/>
  <c r="BK161" i="12"/>
  <c r="J264" i="12"/>
  <c r="J249" i="12"/>
  <c r="BK217" i="12"/>
  <c r="J182" i="12"/>
  <c r="J158" i="12"/>
  <c r="J289" i="12"/>
  <c r="BK264" i="12"/>
  <c r="J236" i="12"/>
  <c r="J200" i="12"/>
  <c r="BK145" i="12"/>
  <c r="J220" i="12"/>
  <c r="BK155" i="12"/>
  <c r="BK133" i="12"/>
  <c r="BK269" i="12"/>
  <c r="J239" i="12"/>
  <c r="BK212" i="12"/>
  <c r="BK176" i="12"/>
  <c r="J145" i="12"/>
  <c r="J164" i="13"/>
  <c r="J149" i="13"/>
  <c r="BK129" i="13"/>
  <c r="J143" i="13"/>
  <c r="J150" i="13"/>
  <c r="BK170" i="13"/>
  <c r="BK140" i="13"/>
  <c r="BK165" i="13"/>
  <c r="J160" i="13"/>
  <c r="J130" i="13"/>
  <c r="BK146" i="13"/>
  <c r="J170" i="13"/>
  <c r="J133" i="13"/>
  <c r="BK155" i="14"/>
  <c r="BK126" i="14"/>
  <c r="BK143" i="14"/>
  <c r="BK127" i="14"/>
  <c r="J144" i="14"/>
  <c r="J155" i="14"/>
  <c r="BK171" i="14"/>
  <c r="J138" i="14"/>
  <c r="BK160" i="14"/>
  <c r="J174" i="14"/>
  <c r="BK158" i="14"/>
  <c r="J173" i="14"/>
  <c r="BK136" i="14"/>
  <c r="BK125" i="14"/>
  <c r="BK143" i="15"/>
  <c r="J131" i="15"/>
  <c r="J126" i="15"/>
  <c r="J128" i="15"/>
  <c r="BK126" i="15"/>
  <c r="J132" i="15"/>
  <c r="J228" i="16"/>
  <c r="BK210" i="16"/>
  <c r="BK154" i="16"/>
  <c r="BK220" i="16"/>
  <c r="BK182" i="16"/>
  <c r="J152" i="16"/>
  <c r="J129" i="16"/>
  <c r="BK205" i="16"/>
  <c r="J149" i="16"/>
  <c r="BK231" i="16"/>
  <c r="BK188" i="16"/>
  <c r="J163" i="16"/>
  <c r="BK126" i="16"/>
  <c r="J219" i="16"/>
  <c r="J177" i="16"/>
  <c r="BK159" i="16"/>
  <c r="BK140" i="16"/>
  <c r="J216" i="16"/>
  <c r="BK194" i="16"/>
  <c r="J155" i="16"/>
  <c r="J226" i="16"/>
  <c r="J190" i="16"/>
  <c r="BK145" i="16"/>
  <c r="BK135" i="16"/>
  <c r="J194" i="16"/>
  <c r="BK167" i="16"/>
  <c r="J124" i="16"/>
  <c r="J530" i="2"/>
  <c r="J560" i="2"/>
  <c r="J457" i="2"/>
  <c r="J169" i="2"/>
  <c r="BK534" i="2"/>
  <c r="BK211" i="2"/>
  <c r="J488" i="2"/>
  <c r="J339" i="2"/>
  <c r="J285" i="2"/>
  <c r="BK1718" i="3"/>
  <c r="J1636" i="3"/>
  <c r="BK1616" i="3"/>
  <c r="J1586" i="3"/>
  <c r="BK1464" i="3"/>
  <c r="J1406" i="3"/>
  <c r="BK1165" i="3"/>
  <c r="J1012" i="3"/>
  <c r="J930" i="3"/>
  <c r="BK885" i="3"/>
  <c r="J779" i="3"/>
  <c r="J643" i="3"/>
  <c r="J392" i="3"/>
  <c r="BK233" i="3"/>
  <c r="J1702" i="3"/>
  <c r="J1618" i="3"/>
  <c r="J1547" i="3"/>
  <c r="BK1488" i="3"/>
  <c r="J1419" i="3"/>
  <c r="J1179" i="3"/>
  <c r="BK1109" i="3"/>
  <c r="BK939" i="3"/>
  <c r="J719" i="3"/>
  <c r="BK598" i="3"/>
  <c r="BK338" i="3"/>
  <c r="J268" i="3"/>
  <c r="J217" i="3"/>
  <c r="BK1704" i="3"/>
  <c r="J1590" i="3"/>
  <c r="BK1548" i="3"/>
  <c r="BK1437" i="3"/>
  <c r="J1292" i="3"/>
  <c r="J1130" i="3"/>
  <c r="BK1038" i="3"/>
  <c r="J980" i="3"/>
  <c r="J908" i="3"/>
  <c r="J859" i="3"/>
  <c r="BK735" i="3"/>
  <c r="J455" i="3"/>
  <c r="J329" i="3"/>
  <c r="BK206" i="3"/>
  <c r="J1706" i="3"/>
  <c r="BK1643" i="3"/>
  <c r="BK1547" i="3"/>
  <c r="BK1467" i="3"/>
  <c r="BK1409" i="3"/>
  <c r="BK1293" i="3"/>
  <c r="J1023" i="3"/>
  <c r="BK923" i="3"/>
  <c r="BK833" i="3"/>
  <c r="J716" i="3"/>
  <c r="J284" i="3"/>
  <c r="BK219" i="3"/>
  <c r="J1728" i="3"/>
  <c r="BK1605" i="3"/>
  <c r="BK1527" i="3"/>
  <c r="J1488" i="3"/>
  <c r="BK1412" i="3"/>
  <c r="J1284" i="3"/>
  <c r="BK1025" i="3"/>
  <c r="J951" i="3"/>
  <c r="BK906" i="3"/>
  <c r="BK767" i="3"/>
  <c r="BK701" i="3"/>
  <c r="J572" i="3"/>
  <c r="BK286" i="3"/>
  <c r="BK186" i="3"/>
  <c r="J1812" i="3"/>
  <c r="J1647" i="3"/>
  <c r="J1548" i="3"/>
  <c r="J1487" i="3"/>
  <c r="J1391" i="3"/>
  <c r="J1692" i="3"/>
  <c r="BK1631" i="3"/>
  <c r="BK1454" i="3"/>
  <c r="J1412" i="3"/>
  <c r="BK1291" i="3"/>
  <c r="J1046" i="3"/>
  <c r="J971" i="3"/>
  <c r="BK908" i="3"/>
  <c r="J876" i="3"/>
  <c r="BK760" i="3"/>
  <c r="J692" i="3"/>
  <c r="BK575" i="3"/>
  <c r="J308" i="3"/>
  <c r="BK250" i="3"/>
  <c r="BK1901" i="3"/>
  <c r="BK1873" i="3"/>
  <c r="BK1847" i="3"/>
  <c r="BK1836" i="3"/>
  <c r="J1819" i="3"/>
  <c r="J1656" i="3"/>
  <c r="BK1591" i="3"/>
  <c r="BK1465" i="3"/>
  <c r="J1290" i="3"/>
  <c r="BK147" i="4"/>
  <c r="BK136" i="4"/>
  <c r="J154" i="4"/>
  <c r="BK183" i="5"/>
  <c r="J164" i="5"/>
  <c r="BK134" i="5"/>
  <c r="BK179" i="5"/>
  <c r="BK165" i="5"/>
  <c r="BK133" i="5"/>
  <c r="BK158" i="5"/>
  <c r="BK129" i="5"/>
  <c r="BK166" i="5"/>
  <c r="J141" i="5"/>
  <c r="J166" i="5"/>
  <c r="BK138" i="5"/>
  <c r="J183" i="5"/>
  <c r="BK137" i="5"/>
  <c r="J125" i="5"/>
  <c r="BK168" i="5"/>
  <c r="J135" i="5"/>
  <c r="BK142" i="6"/>
  <c r="J181" i="6"/>
  <c r="BK138" i="6"/>
  <c r="BK156" i="6"/>
  <c r="BK141" i="6"/>
  <c r="BK181" i="6"/>
  <c r="BK130" i="6"/>
  <c r="J165" i="6"/>
  <c r="J184" i="6"/>
  <c r="BK184" i="6"/>
  <c r="J156" i="6"/>
  <c r="BK179" i="6"/>
  <c r="BK155" i="6"/>
  <c r="J128" i="6"/>
  <c r="BK167" i="7"/>
  <c r="BK124" i="7"/>
  <c r="BK165" i="7"/>
  <c r="BK141" i="7"/>
  <c r="BK150" i="7"/>
  <c r="BK139" i="7"/>
  <c r="BK145" i="7"/>
  <c r="J161" i="7"/>
  <c r="J244" i="8"/>
  <c r="J221" i="8"/>
  <c r="BK213" i="8"/>
  <c r="BK175" i="8"/>
  <c r="BK142" i="8"/>
  <c r="BK246" i="8"/>
  <c r="BK197" i="8"/>
  <c r="J159" i="8"/>
  <c r="BK137" i="8"/>
  <c r="BK227" i="8"/>
  <c r="J203" i="8"/>
  <c r="BK163" i="8"/>
  <c r="J230" i="8"/>
  <c r="BK209" i="8"/>
  <c r="BK198" i="8"/>
  <c r="BK135" i="8"/>
  <c r="J205" i="8"/>
  <c r="J162" i="8"/>
  <c r="BK196" i="8"/>
  <c r="J166" i="8"/>
  <c r="BK249" i="8"/>
  <c r="BK236" i="8"/>
  <c r="BK218" i="8"/>
  <c r="BK189" i="8"/>
  <c r="BK147" i="8"/>
  <c r="BK134" i="8"/>
  <c r="BK322" i="9"/>
  <c r="BK282" i="9"/>
  <c r="BK224" i="9"/>
  <c r="J211" i="9"/>
  <c r="J162" i="9"/>
  <c r="J340" i="9"/>
  <c r="J318" i="9"/>
  <c r="J304" i="9"/>
  <c r="BK270" i="9"/>
  <c r="J235" i="9"/>
  <c r="BK170" i="9"/>
  <c r="J343" i="9"/>
  <c r="BK308" i="9"/>
  <c r="J276" i="9"/>
  <c r="J265" i="9"/>
  <c r="J245" i="9"/>
  <c r="BK225" i="9"/>
  <c r="BK212" i="9"/>
  <c r="BK196" i="9"/>
  <c r="BK183" i="9"/>
  <c r="J158" i="9"/>
  <c r="BK347" i="9"/>
  <c r="BK277" i="9"/>
  <c r="BK235" i="9"/>
  <c r="J225" i="9"/>
  <c r="BK207" i="9"/>
  <c r="BK157" i="9"/>
  <c r="J137" i="9"/>
  <c r="BK314" i="9"/>
  <c r="J266" i="9"/>
  <c r="BK245" i="9"/>
  <c r="J203" i="9"/>
  <c r="BK166" i="9"/>
  <c r="J142" i="9"/>
  <c r="J339" i="9"/>
  <c r="J307" i="9"/>
  <c r="J271" i="9"/>
  <c r="J240" i="9"/>
  <c r="BK214" i="9"/>
  <c r="BK179" i="9"/>
  <c r="J150" i="9"/>
  <c r="J324" i="9"/>
  <c r="J291" i="9"/>
  <c r="J258" i="9"/>
  <c r="BK206" i="9"/>
  <c r="BK173" i="9"/>
  <c r="J143" i="9"/>
  <c r="J356" i="9"/>
  <c r="J334" i="9"/>
  <c r="J310" i="9"/>
  <c r="BK299" i="9"/>
  <c r="J269" i="9"/>
  <c r="J251" i="9"/>
  <c r="BK221" i="9"/>
  <c r="J196" i="9"/>
  <c r="BK137" i="9"/>
  <c r="J133" i="10"/>
  <c r="J129" i="10"/>
  <c r="BK149" i="11"/>
  <c r="BK131" i="11"/>
  <c r="BK284" i="12"/>
  <c r="J245" i="12"/>
  <c r="J231" i="12"/>
  <c r="BK187" i="12"/>
  <c r="BK146" i="12"/>
  <c r="BK266" i="12"/>
  <c r="J237" i="12"/>
  <c r="J204" i="12"/>
  <c r="BK185" i="12"/>
  <c r="BK165" i="12"/>
  <c r="J140" i="12"/>
  <c r="BK282" i="12"/>
  <c r="BK230" i="12"/>
  <c r="J187" i="12"/>
  <c r="BK158" i="12"/>
  <c r="J272" i="12"/>
  <c r="BK232" i="12"/>
  <c r="BK198" i="12"/>
  <c r="BK285" i="12"/>
  <c r="BK275" i="12"/>
  <c r="BK237" i="12"/>
  <c r="J195" i="12"/>
  <c r="BK170" i="12"/>
  <c r="BK139" i="12"/>
  <c r="J276" i="12"/>
  <c r="BK233" i="12"/>
  <c r="BK207" i="12"/>
  <c r="J174" i="12"/>
  <c r="J138" i="12"/>
  <c r="BK192" i="12"/>
  <c r="BK137" i="12"/>
  <c r="BK272" i="12"/>
  <c r="BK244" i="12"/>
  <c r="J207" i="12"/>
  <c r="J178" i="12"/>
  <c r="J136" i="12"/>
  <c r="J153" i="13"/>
  <c r="BK144" i="13"/>
  <c r="J148" i="13"/>
  <c r="J137" i="13"/>
  <c r="BK137" i="13"/>
  <c r="J152" i="13"/>
  <c r="J125" i="13"/>
  <c r="BK154" i="13"/>
  <c r="J166" i="13"/>
  <c r="BK150" i="13"/>
  <c r="BK155" i="13"/>
  <c r="BK122" i="13"/>
  <c r="BK156" i="13"/>
  <c r="J171" i="14"/>
  <c r="J162" i="14"/>
  <c r="J147" i="14"/>
  <c r="BK128" i="14"/>
  <c r="BK145" i="14"/>
  <c r="J164" i="14"/>
  <c r="J134" i="14"/>
  <c r="BK152" i="14"/>
  <c r="BK168" i="14"/>
  <c r="BK140" i="14"/>
  <c r="BK169" i="14"/>
  <c r="BK139" i="14"/>
  <c r="J139" i="14"/>
  <c r="J142" i="15"/>
  <c r="BK138" i="15"/>
  <c r="J147" i="15"/>
  <c r="BK125" i="15"/>
  <c r="J137" i="15"/>
  <c r="J135" i="15"/>
  <c r="J139" i="15"/>
  <c r="J124" i="15"/>
  <c r="J211" i="16"/>
  <c r="J178" i="16"/>
  <c r="BK148" i="16"/>
  <c r="BK215" i="16"/>
  <c r="BK173" i="16"/>
  <c r="BK151" i="16"/>
  <c r="J234" i="16"/>
  <c r="BK202" i="16"/>
  <c r="J136" i="16"/>
  <c r="BK219" i="16"/>
  <c r="BK184" i="16"/>
  <c r="J157" i="16"/>
  <c r="J125" i="16"/>
  <c r="J212" i="16"/>
  <c r="J185" i="16"/>
  <c r="J162" i="16"/>
  <c r="J130" i="16"/>
  <c r="J202" i="16"/>
  <c r="BK186" i="16"/>
  <c r="BK232" i="16"/>
  <c r="J225" i="16"/>
  <c r="BK195" i="16"/>
  <c r="BK147" i="16"/>
  <c r="BK238" i="16"/>
  <c r="BK191" i="16"/>
  <c r="BK170" i="16"/>
  <c r="J147" i="16"/>
  <c r="BK540" i="2"/>
  <c r="J208" i="2"/>
  <c r="J546" i="2"/>
  <c r="J534" i="2"/>
  <c r="J444" i="2"/>
  <c r="J170" i="2"/>
  <c r="J422" i="2"/>
  <c r="BK335" i="2"/>
  <c r="J149" i="2"/>
  <c r="BK461" i="2"/>
  <c r="BK329" i="2"/>
  <c r="BK553" i="2"/>
  <c r="BK472" i="2"/>
  <c r="J414" i="2"/>
  <c r="BK549" i="2"/>
  <c r="BK422" i="2"/>
  <c r="J510" i="2"/>
  <c r="J429" i="2"/>
  <c r="BK429" i="2"/>
  <c r="BK170" i="2"/>
  <c r="J1711" i="3"/>
  <c r="J1626" i="3"/>
  <c r="J1597" i="3"/>
  <c r="BK1551" i="3"/>
  <c r="J1486" i="3"/>
  <c r="J1304" i="3"/>
  <c r="BK1114" i="3"/>
  <c r="J966" i="3"/>
  <c r="BK886" i="3"/>
  <c r="J784" i="3"/>
  <c r="J666" i="3"/>
  <c r="BK401" i="3"/>
  <c r="BK264" i="3"/>
  <c r="BK1711" i="3"/>
  <c r="BK1600" i="3"/>
  <c r="BK1535" i="3"/>
  <c r="J1464" i="3"/>
  <c r="BK1308" i="3"/>
  <c r="J1038" i="3"/>
  <c r="BK971" i="3"/>
  <c r="BK810" i="3"/>
  <c r="BK666" i="3"/>
  <c r="BK392" i="3"/>
  <c r="BK255" i="3"/>
  <c r="J206" i="3"/>
  <c r="BK1733" i="3"/>
  <c r="BK1640" i="3"/>
  <c r="BK1531" i="3"/>
  <c r="BK1453" i="3"/>
  <c r="J1291" i="3"/>
  <c r="BK1126" i="3"/>
  <c r="BK1039" i="3"/>
  <c r="J996" i="3"/>
  <c r="J953" i="3"/>
  <c r="BK862" i="3"/>
  <c r="BK733" i="3"/>
  <c r="BK613" i="3"/>
  <c r="J388" i="3"/>
  <c r="J276" i="3"/>
  <c r="BK1809" i="3"/>
  <c r="BK1652" i="3"/>
  <c r="J1501" i="3"/>
  <c r="BK1431" i="3"/>
  <c r="BK1376" i="3"/>
  <c r="BK1286" i="3"/>
  <c r="J1109" i="3"/>
  <c r="J968" i="3"/>
  <c r="J906" i="3"/>
  <c r="J862" i="3"/>
  <c r="J736" i="3"/>
  <c r="BK449" i="3"/>
  <c r="J213" i="3"/>
  <c r="BK160" i="3"/>
  <c r="BK1596" i="3"/>
  <c r="BK1497" i="3"/>
  <c r="J1465" i="3"/>
  <c r="BK1381" i="3"/>
  <c r="J1051" i="3"/>
  <c r="J973" i="3"/>
  <c r="J891" i="3"/>
  <c r="J771" i="3"/>
  <c r="J750" i="3"/>
  <c r="J662" i="3"/>
  <c r="BK379" i="3"/>
  <c r="BK227" i="3"/>
  <c r="J174" i="3"/>
  <c r="J1796" i="3"/>
  <c r="BK1659" i="3"/>
  <c r="BK1627" i="3"/>
  <c r="BK1585" i="3"/>
  <c r="BK1501" i="3"/>
  <c r="BK1434" i="3"/>
  <c r="BK1200" i="3"/>
  <c r="J1657" i="3"/>
  <c r="BK1628" i="3"/>
  <c r="J1591" i="3"/>
  <c r="BK1462" i="3"/>
  <c r="BK1411" i="3"/>
  <c r="J1200" i="3"/>
  <c r="BK1035" i="3"/>
  <c r="BK980" i="3"/>
  <c r="BK920" i="3"/>
  <c r="BK864" i="3"/>
  <c r="J700" i="3"/>
  <c r="BK592" i="3"/>
  <c r="BK406" i="3"/>
  <c r="BK276" i="3"/>
  <c r="BK170" i="3"/>
  <c r="BK1897" i="3"/>
  <c r="J1867" i="3"/>
  <c r="BK1844" i="3"/>
  <c r="BK1832" i="3"/>
  <c r="BK1690" i="3"/>
  <c r="J1622" i="3"/>
  <c r="J1549" i="3"/>
  <c r="BK1421" i="3"/>
  <c r="BK1130" i="3"/>
  <c r="J132" i="4"/>
  <c r="BK152" i="4"/>
  <c r="F33" i="4"/>
  <c r="BK125" i="5"/>
  <c r="BK144" i="5"/>
  <c r="BK184" i="5"/>
  <c r="J152" i="5"/>
  <c r="BK124" i="5"/>
  <c r="BK147" i="5"/>
  <c r="BK132" i="5"/>
  <c r="J162" i="5"/>
  <c r="J137" i="5"/>
  <c r="J181" i="5"/>
  <c r="BK159" i="5"/>
  <c r="BK177" i="6"/>
  <c r="J137" i="6"/>
  <c r="BK170" i="6"/>
  <c r="BK131" i="6"/>
  <c r="BK176" i="6"/>
  <c r="BK145" i="6"/>
  <c r="J188" i="6"/>
  <c r="J152" i="6"/>
  <c r="BK125" i="6"/>
  <c r="BK162" i="6"/>
  <c r="J135" i="6"/>
  <c r="J126" i="6"/>
  <c r="J150" i="6"/>
  <c r="BK178" i="6"/>
  <c r="BK158" i="6"/>
  <c r="J132" i="6"/>
  <c r="BK166" i="7"/>
  <c r="BK142" i="7"/>
  <c r="J135" i="7"/>
  <c r="BK144" i="7"/>
  <c r="J155" i="7"/>
  <c r="J148" i="7"/>
  <c r="J139" i="7"/>
  <c r="J141" i="7"/>
  <c r="BK239" i="8"/>
  <c r="BK214" i="8"/>
  <c r="J195" i="8"/>
  <c r="BK165" i="8"/>
  <c r="BK212" i="8"/>
  <c r="J180" i="8"/>
  <c r="J156" i="8"/>
  <c r="J233" i="8"/>
  <c r="J209" i="8"/>
  <c r="BK180" i="8"/>
  <c r="J251" i="8"/>
  <c r="J227" i="8"/>
  <c r="BK203" i="8"/>
  <c r="BK173" i="8"/>
  <c r="J130" i="8"/>
  <c r="BK207" i="8"/>
  <c r="J146" i="8"/>
  <c r="J254" i="8"/>
  <c r="J190" i="8"/>
  <c r="BK150" i="8"/>
  <c r="BK136" i="8"/>
  <c r="BK229" i="8"/>
  <c r="J186" i="8"/>
  <c r="J167" i="8"/>
  <c r="BK139" i="8"/>
  <c r="BK348" i="9"/>
  <c r="J316" i="9"/>
  <c r="J285" i="9"/>
  <c r="BK236" i="9"/>
  <c r="J202" i="9"/>
  <c r="BK194" i="9"/>
  <c r="J161" i="9"/>
  <c r="BK330" i="9"/>
  <c r="BK313" i="9"/>
  <c r="J286" i="9"/>
  <c r="J206" i="9"/>
  <c r="BK184" i="9"/>
  <c r="BK150" i="9"/>
  <c r="BK321" i="9"/>
  <c r="BK298" i="9"/>
  <c r="BK275" i="9"/>
  <c r="BK253" i="9"/>
  <c r="BK241" i="9"/>
  <c r="BK252" i="9"/>
  <c r="J184" i="9"/>
  <c r="BK154" i="9"/>
  <c r="BK323" i="9"/>
  <c r="BK271" i="9"/>
  <c r="J246" i="9"/>
  <c r="J223" i="9"/>
  <c r="J177" i="9"/>
  <c r="J149" i="9"/>
  <c r="BK140" i="9"/>
  <c r="BK325" i="9"/>
  <c r="BK292" i="9"/>
  <c r="J256" i="9"/>
  <c r="J227" i="9"/>
  <c r="BK200" i="9"/>
  <c r="J160" i="9"/>
  <c r="J351" i="9"/>
  <c r="BK317" i="9"/>
  <c r="J301" i="9"/>
  <c r="BK273" i="9"/>
  <c r="BK231" i="9"/>
  <c r="J187" i="9"/>
  <c r="BK163" i="9"/>
  <c r="BK355" i="9"/>
  <c r="J332" i="9"/>
  <c r="J309" i="9"/>
  <c r="J279" i="9"/>
  <c r="J253" i="9"/>
  <c r="J238" i="9"/>
  <c r="BK202" i="9"/>
  <c r="J175" i="9"/>
  <c r="BK140" i="10"/>
  <c r="BK127" i="10"/>
  <c r="BK135" i="11"/>
  <c r="BK134" i="11"/>
  <c r="BK274" i="12"/>
  <c r="J253" i="12"/>
  <c r="J232" i="12"/>
  <c r="BK208" i="12"/>
  <c r="BK171" i="12"/>
  <c r="BK288" i="12"/>
  <c r="J240" i="12"/>
  <c r="J216" i="12"/>
  <c r="BK200" i="12"/>
  <c r="BK177" i="12"/>
  <c r="BK154" i="12"/>
  <c r="J285" i="12"/>
  <c r="J233" i="12"/>
  <c r="J188" i="12"/>
  <c r="BK163" i="12"/>
  <c r="J274" i="12"/>
  <c r="BK253" i="12"/>
  <c r="J210" i="12"/>
  <c r="J168" i="12"/>
  <c r="J129" i="12"/>
  <c r="J277" i="12"/>
  <c r="J251" i="12"/>
  <c r="J219" i="12"/>
  <c r="J166" i="12"/>
  <c r="J135" i="12"/>
  <c r="J286" i="12"/>
  <c r="J267" i="12"/>
  <c r="BK249" i="12"/>
  <c r="J213" i="12"/>
  <c r="J185" i="12"/>
  <c r="J162" i="12"/>
  <c r="BK128" i="12"/>
  <c r="J172" i="12"/>
  <c r="BK134" i="12"/>
  <c r="J271" i="12"/>
  <c r="J230" i="12"/>
  <c r="J198" i="12"/>
  <c r="J155" i="12"/>
  <c r="BK129" i="12"/>
  <c r="BK152" i="13"/>
  <c r="BK133" i="13"/>
  <c r="J138" i="13"/>
  <c r="BK142" i="13"/>
  <c r="BK153" i="13"/>
  <c r="BK124" i="13"/>
  <c r="BK161" i="13"/>
  <c r="BK164" i="13"/>
  <c r="J172" i="13"/>
  <c r="J140" i="13"/>
  <c r="J165" i="13"/>
  <c r="J142" i="13"/>
  <c r="J161" i="14"/>
  <c r="J129" i="14"/>
  <c r="BK142" i="14"/>
  <c r="BK164" i="14"/>
  <c r="J123" i="14"/>
  <c r="J153" i="14"/>
  <c r="BK131" i="14"/>
  <c r="BK146" i="14"/>
  <c r="J169" i="14"/>
  <c r="J151" i="14"/>
  <c r="BK173" i="14"/>
  <c r="J143" i="14"/>
  <c r="J135" i="14"/>
  <c r="J136" i="15"/>
  <c r="BK145" i="15"/>
  <c r="BK142" i="15"/>
  <c r="J145" i="15"/>
  <c r="J146" i="15"/>
  <c r="BK137" i="15"/>
  <c r="J122" i="15"/>
  <c r="BK212" i="16"/>
  <c r="BK197" i="16"/>
  <c r="J170" i="16"/>
  <c r="BK234" i="16"/>
  <c r="BK190" i="16"/>
  <c r="BK161" i="16"/>
  <c r="BK137" i="16"/>
  <c r="J224" i="16"/>
  <c r="J192" i="16"/>
  <c r="J232" i="16"/>
  <c r="J199" i="16"/>
  <c r="J172" i="16"/>
  <c r="J151" i="16"/>
  <c r="BK237" i="16"/>
  <c r="J220" i="16"/>
  <c r="BK193" i="16"/>
  <c r="J166" i="16"/>
  <c r="BK150" i="16"/>
  <c r="J217" i="16"/>
  <c r="J176" i="16"/>
  <c r="BK130" i="16"/>
  <c r="BK230" i="16"/>
  <c r="J208" i="16"/>
  <c r="J164" i="16"/>
  <c r="J137" i="16"/>
  <c r="J227" i="16"/>
  <c r="J203" i="16"/>
  <c r="BK164" i="16"/>
  <c r="J134" i="16"/>
  <c r="J561" i="2"/>
  <c r="BK418" i="2"/>
  <c r="J541" i="2"/>
  <c r="BK495" i="2"/>
  <c r="BK488" i="2"/>
  <c r="J419" i="2"/>
  <c r="J279" i="2"/>
  <c r="BK503" i="2"/>
  <c r="BK365" i="2"/>
  <c r="BK166" i="2"/>
  <c r="J556" i="2"/>
  <c r="J432" i="2"/>
  <c r="BK181" i="2"/>
  <c r="J438" i="2"/>
  <c r="BK561" i="2"/>
  <c r="J472" i="2"/>
  <c r="BK323" i="2"/>
  <c r="J343" i="2"/>
  <c r="BK135" i="2"/>
  <c r="J1643" i="3"/>
  <c r="BK1633" i="3"/>
  <c r="J1605" i="3"/>
  <c r="J1535" i="3"/>
  <c r="BK1489" i="3"/>
  <c r="BK1420" i="3"/>
  <c r="J1219" i="3"/>
  <c r="BK1046" i="3"/>
  <c r="J936" i="3"/>
  <c r="BK897" i="3"/>
  <c r="J810" i="3"/>
  <c r="BK753" i="3"/>
  <c r="BK452" i="3"/>
  <c r="J245" i="3"/>
  <c r="J1809" i="3"/>
  <c r="J1627" i="3"/>
  <c r="BK1553" i="3"/>
  <c r="BK1493" i="3"/>
  <c r="J1410" i="3"/>
  <c r="J1208" i="3"/>
  <c r="BK998" i="3"/>
  <c r="BK876" i="3"/>
  <c r="BK738" i="3"/>
  <c r="J403" i="3"/>
  <c r="BK301" i="3"/>
  <c r="J207" i="3"/>
  <c r="BK1804" i="3"/>
  <c r="BK1622" i="3"/>
  <c r="J1493" i="3"/>
  <c r="J1434" i="3"/>
  <c r="J1136" i="3"/>
  <c r="J1041" i="3"/>
  <c r="BK973" i="3"/>
  <c r="BK903" i="3"/>
  <c r="BK768" i="3"/>
  <c r="J583" i="3"/>
  <c r="BK293" i="3"/>
  <c r="J204" i="3"/>
  <c r="J1670" i="3"/>
  <c r="BK1490" i="3"/>
  <c r="J1440" i="3"/>
  <c r="J1388" i="3"/>
  <c r="BK1268" i="3"/>
  <c r="BK1051" i="3"/>
  <c r="J989" i="3"/>
  <c r="BK915" i="3"/>
  <c r="BK875" i="3"/>
  <c r="BK736" i="3"/>
  <c r="J401" i="3"/>
  <c r="J237" i="3"/>
  <c r="BK1819" i="3"/>
  <c r="J1640" i="3"/>
  <c r="J1585" i="3"/>
  <c r="J1491" i="3"/>
  <c r="BK1440" i="3"/>
  <c r="BK1391" i="3"/>
  <c r="J1264" i="3"/>
  <c r="BK1007" i="3"/>
  <c r="BK926" i="3"/>
  <c r="BK883" i="3"/>
  <c r="J760" i="3"/>
  <c r="BK692" i="3"/>
  <c r="J515" i="3"/>
  <c r="J323" i="3"/>
  <c r="J177" i="3"/>
  <c r="BK1682" i="3"/>
  <c r="BK1599" i="3"/>
  <c r="J1537" i="3"/>
  <c r="BK1478" i="3"/>
  <c r="J1733" i="3"/>
  <c r="J1644" i="3"/>
  <c r="J1600" i="3"/>
  <c r="BK1504" i="3"/>
  <c r="J1453" i="3"/>
  <c r="J1394" i="3"/>
  <c r="BK1179" i="3"/>
  <c r="BK1041" i="3"/>
  <c r="J1016" i="3"/>
  <c r="J939" i="3"/>
  <c r="J894" i="3"/>
  <c r="BK859" i="3"/>
  <c r="J733" i="3"/>
  <c r="BK643" i="3"/>
  <c r="J319" i="3"/>
  <c r="BK272" i="3"/>
  <c r="J1901" i="3"/>
  <c r="BK1883" i="3"/>
  <c r="J1862" i="3"/>
  <c r="J1844" i="3"/>
  <c r="J1834" i="3"/>
  <c r="J1704" i="3"/>
  <c r="BK1647" i="3"/>
  <c r="J1594" i="3"/>
  <c r="BK1473" i="3"/>
  <c r="J1411" i="3"/>
  <c r="J1114" i="3"/>
  <c r="J152" i="4"/>
  <c r="J144" i="4"/>
  <c r="J136" i="4"/>
  <c r="BK171" i="5"/>
  <c r="BK128" i="5"/>
  <c r="J182" i="5"/>
  <c r="BK170" i="5"/>
  <c r="BK145" i="5"/>
  <c r="J167" i="5"/>
  <c r="J133" i="5"/>
  <c r="BK176" i="5"/>
  <c r="J148" i="5"/>
  <c r="BK187" i="5"/>
  <c r="BK148" i="5"/>
  <c r="J123" i="5"/>
  <c r="J138" i="5"/>
  <c r="J140" i="5"/>
  <c r="J185" i="5"/>
  <c r="BK160" i="5"/>
  <c r="J126" i="5"/>
  <c r="J183" i="6"/>
  <c r="J144" i="6"/>
  <c r="BK187" i="6"/>
  <c r="J148" i="6"/>
  <c r="J138" i="6"/>
  <c r="BK153" i="6"/>
  <c r="BK127" i="6"/>
  <c r="BK166" i="6"/>
  <c r="BK154" i="6"/>
  <c r="J139" i="6"/>
  <c r="J178" i="6"/>
  <c r="BK134" i="6"/>
  <c r="J166" i="6"/>
  <c r="J134" i="6"/>
  <c r="BK147" i="7"/>
  <c r="J146" i="7"/>
  <c r="BK129" i="7"/>
  <c r="J138" i="7"/>
  <c r="BK149" i="7"/>
  <c r="J124" i="7"/>
  <c r="BK161" i="7"/>
  <c r="BK130" i="7"/>
  <c r="J258" i="8"/>
  <c r="BK254" i="8"/>
  <c r="BK251" i="8"/>
  <c r="J249" i="8"/>
  <c r="J246" i="8"/>
  <c r="J243" i="8"/>
  <c r="J241" i="8"/>
  <c r="J235" i="8"/>
  <c r="BK234" i="8"/>
  <c r="BK232" i="8"/>
  <c r="BK231" i="8"/>
  <c r="BK230" i="8"/>
  <c r="BK225" i="8"/>
  <c r="J219" i="8"/>
  <c r="BK217" i="8"/>
  <c r="BK206" i="8"/>
  <c r="BK194" i="8"/>
  <c r="BK193" i="8"/>
  <c r="J191" i="8"/>
  <c r="BK190" i="8"/>
  <c r="BK186" i="8"/>
  <c r="J181" i="8"/>
  <c r="BK171" i="8"/>
  <c r="BK170" i="8"/>
  <c r="J168" i="8"/>
  <c r="J165" i="8"/>
  <c r="J163" i="8"/>
  <c r="BK162" i="8"/>
  <c r="J160" i="8"/>
  <c r="BK154" i="8"/>
  <c r="BK153" i="8"/>
  <c r="J147" i="8"/>
  <c r="BK138" i="8"/>
  <c r="J137" i="8"/>
  <c r="BK130" i="8"/>
  <c r="J255" i="8"/>
  <c r="BK216" i="8"/>
  <c r="BK192" i="8"/>
  <c r="BK158" i="8"/>
  <c r="J259" i="8"/>
  <c r="BK221" i="8"/>
  <c r="J153" i="8"/>
  <c r="J250" i="8"/>
  <c r="J207" i="8"/>
  <c r="BK185" i="8"/>
  <c r="J141" i="8"/>
  <c r="J253" i="8"/>
  <c r="J214" i="8"/>
  <c r="BK200" i="8"/>
  <c r="BK168" i="8"/>
  <c r="J228" i="8"/>
  <c r="J189" i="8"/>
  <c r="BK167" i="8"/>
  <c r="J145" i="8"/>
  <c r="J184" i="8"/>
  <c r="BK260" i="8"/>
  <c r="BK238" i="8"/>
  <c r="J224" i="8"/>
  <c r="BK199" i="8"/>
  <c r="J169" i="8"/>
  <c r="BK145" i="8"/>
  <c r="BK333" i="9"/>
  <c r="BK293" i="9"/>
  <c r="BK249" i="9"/>
  <c r="J222" i="9"/>
  <c r="BK181" i="9"/>
  <c r="BK160" i="9"/>
  <c r="BK335" i="9"/>
  <c r="BK316" i="9"/>
  <c r="J297" i="9"/>
  <c r="BK257" i="9"/>
  <c r="J232" i="9"/>
  <c r="J152" i="9"/>
  <c r="BK319" i="9"/>
  <c r="BK297" i="9"/>
  <c r="BK272" i="9"/>
  <c r="J254" i="9"/>
  <c r="BK260" i="9"/>
  <c r="J212" i="9"/>
  <c r="J183" i="9"/>
  <c r="BK158" i="9"/>
  <c r="J140" i="9"/>
  <c r="J296" i="9"/>
  <c r="J278" i="9"/>
  <c r="J234" i="9"/>
  <c r="BK190" i="9"/>
  <c r="J159" i="9"/>
  <c r="J138" i="9"/>
  <c r="BK340" i="9"/>
  <c r="J317" i="9"/>
  <c r="J273" i="9"/>
  <c r="J247" i="9"/>
  <c r="J224" i="9"/>
  <c r="J207" i="9"/>
  <c r="J181" i="9"/>
  <c r="BK341" i="9"/>
  <c r="J314" i="9"/>
  <c r="BK300" i="9"/>
  <c r="J272" i="9"/>
  <c r="J233" i="9"/>
  <c r="J204" i="9"/>
  <c r="J174" i="9"/>
  <c r="J357" i="9"/>
  <c r="J354" i="9"/>
  <c r="J330" i="9"/>
  <c r="BK302" i="9"/>
  <c r="J277" i="9"/>
  <c r="BK258" i="9"/>
  <c r="J201" i="9"/>
  <c r="BK174" i="9"/>
  <c r="BK138" i="10"/>
  <c r="BK130" i="10"/>
  <c r="BK132" i="10"/>
  <c r="BK140" i="11"/>
  <c r="J140" i="11" s="1"/>
  <c r="J99" i="11" s="1"/>
  <c r="BK136" i="11"/>
  <c r="BK129" i="11"/>
  <c r="BK261" i="12"/>
  <c r="BK239" i="12"/>
  <c r="BK205" i="12"/>
  <c r="BK168" i="12"/>
  <c r="BK287" i="12"/>
  <c r="J238" i="12"/>
  <c r="J212" i="12"/>
  <c r="J179" i="12"/>
  <c r="J160" i="12"/>
  <c r="J141" i="12"/>
  <c r="J265" i="12"/>
  <c r="J209" i="12"/>
  <c r="J149" i="12"/>
  <c r="BK268" i="12"/>
  <c r="BK229" i="12"/>
  <c r="J205" i="12"/>
  <c r="J151" i="12"/>
  <c r="J283" i="12"/>
  <c r="J261" i="12"/>
  <c r="J235" i="12"/>
  <c r="BK180" i="12"/>
  <c r="BK153" i="12"/>
  <c r="J288" i="12"/>
  <c r="J275" i="12"/>
  <c r="BK252" i="12"/>
  <c r="BK219" i="12"/>
  <c r="BK197" i="12"/>
  <c r="J146" i="12"/>
  <c r="J201" i="12"/>
  <c r="J153" i="12"/>
  <c r="BK265" i="12"/>
  <c r="BK215" i="12"/>
  <c r="BK193" i="12"/>
  <c r="BK149" i="12"/>
  <c r="J130" i="12"/>
  <c r="J154" i="13"/>
  <c r="J134" i="13"/>
  <c r="J145" i="13"/>
  <c r="BK166" i="13"/>
  <c r="BK143" i="13"/>
  <c r="J171" i="13"/>
  <c r="J136" i="13"/>
  <c r="J156" i="13"/>
  <c r="BK162" i="13"/>
  <c r="J132" i="13"/>
  <c r="J163" i="13"/>
  <c r="J129" i="13"/>
  <c r="J142" i="14"/>
  <c r="BK157" i="14"/>
  <c r="BK162" i="14"/>
  <c r="J133" i="14"/>
  <c r="J141" i="14"/>
  <c r="BK166" i="14"/>
  <c r="J124" i="14"/>
  <c r="J163" i="14"/>
  <c r="BK137" i="14"/>
  <c r="BK165" i="14"/>
  <c r="BK132" i="14"/>
  <c r="BK130" i="14"/>
  <c r="BK139" i="15"/>
  <c r="J129" i="15"/>
  <c r="J140" i="15"/>
  <c r="J149" i="15"/>
  <c r="J143" i="15"/>
  <c r="J127" i="15"/>
  <c r="J133" i="15"/>
  <c r="J221" i="16"/>
  <c r="BK209" i="16"/>
  <c r="BK181" i="16"/>
  <c r="J237" i="16"/>
  <c r="J205" i="16"/>
  <c r="J165" i="16"/>
  <c r="BK143" i="16"/>
  <c r="BK218" i="16"/>
  <c r="BK185" i="16"/>
  <c r="J142" i="16"/>
  <c r="BK222" i="16"/>
  <c r="J186" i="16"/>
  <c r="BK171" i="16"/>
  <c r="J140" i="16"/>
  <c r="J233" i="16"/>
  <c r="BK201" i="16"/>
  <c r="J183" i="16"/>
  <c r="J154" i="16"/>
  <c r="BK134" i="16"/>
  <c r="J206" i="16"/>
  <c r="J171" i="16"/>
  <c r="BK139" i="16"/>
  <c r="J231" i="16"/>
  <c r="J207" i="16"/>
  <c r="BK178" i="16"/>
  <c r="BK142" i="16"/>
  <c r="J230" i="16"/>
  <c r="BK204" i="16"/>
  <c r="BK175" i="16"/>
  <c r="BK152" i="16"/>
  <c r="BK132" i="16"/>
  <c r="J454" i="2"/>
  <c r="BK279" i="2"/>
  <c r="J549" i="2"/>
  <c r="BK530" i="2"/>
  <c r="J406" i="2"/>
  <c r="J153" i="2"/>
  <c r="J424" i="2"/>
  <c r="J405" i="2"/>
  <c r="J139" i="2"/>
  <c r="J468" i="2"/>
  <c r="J418" i="2"/>
  <c r="BK204" i="2"/>
  <c r="BK506" i="2"/>
  <c r="J423" i="2"/>
  <c r="BK541" i="2"/>
  <c r="BK466" i="2"/>
  <c r="BK399" i="2"/>
  <c r="BK535" i="2"/>
  <c r="BK432" i="2"/>
  <c r="BK195" i="2"/>
  <c r="J323" i="2"/>
  <c r="BK153" i="2"/>
  <c r="J1652" i="3"/>
  <c r="BK1630" i="3"/>
  <c r="J1596" i="3"/>
  <c r="J1508" i="3"/>
  <c r="J1408" i="3"/>
  <c r="J1294" i="3"/>
  <c r="J1039" i="3"/>
  <c r="J943" i="3"/>
  <c r="J883" i="3"/>
  <c r="BK756" i="3"/>
  <c r="BK662" i="3"/>
  <c r="BK319" i="3"/>
  <c r="BK189" i="3"/>
  <c r="J1698" i="3"/>
  <c r="J1599" i="3"/>
  <c r="J1498" i="3"/>
  <c r="J1470" i="3"/>
  <c r="J1310" i="3"/>
  <c r="J1112" i="3"/>
  <c r="J991" i="3"/>
  <c r="J867" i="3"/>
  <c r="BK716" i="3"/>
  <c r="J580" i="3"/>
  <c r="BK345" i="3"/>
  <c r="BK251" i="3"/>
  <c r="J154" i="3"/>
  <c r="BK1644" i="3"/>
  <c r="J1589" i="3"/>
  <c r="J1473" i="3"/>
  <c r="J1422" i="3"/>
  <c r="BK1290" i="3"/>
  <c r="BK1096" i="3"/>
  <c r="BK991" i="3"/>
  <c r="BK949" i="3"/>
  <c r="BK899" i="3"/>
  <c r="BK779" i="3"/>
  <c r="BK700" i="3"/>
  <c r="J381" i="3"/>
  <c r="BK268" i="3"/>
  <c r="J1814" i="3"/>
  <c r="BK1684" i="3"/>
  <c r="BK1598" i="3"/>
  <c r="BK1460" i="3"/>
  <c r="BK1380" i="3"/>
  <c r="BK1264" i="3"/>
  <c r="BK1045" i="3"/>
  <c r="J949" i="3"/>
  <c r="J899" i="3"/>
  <c r="J756" i="3"/>
  <c r="BK697" i="3"/>
  <c r="J406" i="3"/>
  <c r="BK246" i="3"/>
  <c r="J170" i="3"/>
  <c r="BK1620" i="3"/>
  <c r="J1539" i="3"/>
  <c r="BK1468" i="3"/>
  <c r="J1407" i="3"/>
  <c r="J1293" i="3"/>
  <c r="J1072" i="3"/>
  <c r="J984" i="3"/>
  <c r="J913" i="3"/>
  <c r="J768" i="3"/>
  <c r="J705" i="3"/>
  <c r="J443" i="3"/>
  <c r="BK261" i="3"/>
  <c r="BK208" i="3"/>
  <c r="J1799" i="3"/>
  <c r="BK1655" i="3"/>
  <c r="J1588" i="3"/>
  <c r="J1528" i="3"/>
  <c r="BK1422" i="3"/>
  <c r="J1123" i="3"/>
  <c r="J1651" i="3"/>
  <c r="J1601" i="3"/>
  <c r="BK1537" i="3"/>
  <c r="J1443" i="3"/>
  <c r="J1381" i="3"/>
  <c r="J1037" i="3"/>
  <c r="BK990" i="3"/>
  <c r="BK930" i="3"/>
  <c r="BK891" i="3"/>
  <c r="J833" i="3"/>
  <c r="J701" i="3"/>
  <c r="J607" i="3"/>
  <c r="BK455" i="3"/>
  <c r="J293" i="3"/>
  <c r="BK177" i="3"/>
  <c r="J1895" i="3"/>
  <c r="BK1850" i="3"/>
  <c r="BK1840" i="3"/>
  <c r="J1832" i="3"/>
  <c r="BK1696" i="3"/>
  <c r="J1633" i="3"/>
  <c r="BK1498" i="3"/>
  <c r="BK1443" i="3"/>
  <c r="BK1284" i="3"/>
  <c r="BK153" i="4"/>
  <c r="BK154" i="4"/>
  <c r="BK129" i="4"/>
  <c r="BK172" i="5"/>
  <c r="J129" i="5"/>
  <c r="J184" i="5"/>
  <c r="J159" i="5"/>
  <c r="BK177" i="5"/>
  <c r="BK151" i="5"/>
  <c r="BK181" i="5"/>
  <c r="J158" i="5"/>
  <c r="J144" i="5"/>
  <c r="BK162" i="5"/>
  <c r="BK135" i="5"/>
  <c r="J143" i="5"/>
  <c r="J136" i="5"/>
  <c r="J187" i="5"/>
  <c r="BK163" i="5"/>
  <c r="BK149" i="5"/>
  <c r="BK165" i="6"/>
  <c r="BK186" i="6"/>
  <c r="J158" i="6"/>
  <c r="BK126" i="6"/>
  <c r="J155" i="6"/>
  <c r="J136" i="6"/>
  <c r="J171" i="6"/>
  <c r="J175" i="6"/>
  <c r="J130" i="6"/>
  <c r="BK132" i="6"/>
  <c r="J163" i="6"/>
  <c r="J141" i="6"/>
  <c r="J162" i="6"/>
  <c r="BK139" i="6"/>
  <c r="BK126" i="7"/>
  <c r="J149" i="7"/>
  <c r="BK146" i="7"/>
  <c r="J145" i="7"/>
  <c r="BK158" i="7"/>
  <c r="J137" i="7"/>
  <c r="J140" i="7"/>
  <c r="J147" i="7"/>
  <c r="BK241" i="8"/>
  <c r="BK220" i="8"/>
  <c r="J199" i="8"/>
  <c r="BK178" i="8"/>
  <c r="BK244" i="8"/>
  <c r="J217" i="8"/>
  <c r="J208" i="8"/>
  <c r="J175" i="8"/>
  <c r="J151" i="8"/>
  <c r="J236" i="8"/>
  <c r="J150" i="8"/>
  <c r="J237" i="8"/>
  <c r="BK210" i="8"/>
  <c r="BK172" i="8"/>
  <c r="J142" i="8"/>
  <c r="BK211" i="8"/>
  <c r="J155" i="8"/>
  <c r="J231" i="8"/>
  <c r="BK188" i="8"/>
  <c r="BK149" i="8"/>
  <c r="BK248" i="8"/>
  <c r="J198" i="8"/>
  <c r="BK181" i="8"/>
  <c r="BK166" i="8"/>
  <c r="J135" i="8"/>
  <c r="BK326" i="9"/>
  <c r="BK283" i="9"/>
  <c r="BK217" i="9"/>
  <c r="BK197" i="9"/>
  <c r="BK164" i="9"/>
  <c r="BK336" i="9"/>
  <c r="BK315" i="9"/>
  <c r="J282" i="9"/>
  <c r="J217" i="9"/>
  <c r="J199" i="9"/>
  <c r="BK159" i="9"/>
  <c r="J326" i="9"/>
  <c r="BK306" i="9"/>
  <c r="BK278" i="9"/>
  <c r="J170" i="9"/>
  <c r="J338" i="9"/>
  <c r="BK265" i="9"/>
  <c r="J231" i="9"/>
  <c r="J219" i="9"/>
  <c r="J197" i="9"/>
  <c r="BK177" i="9"/>
  <c r="J331" i="9"/>
  <c r="BK289" i="9"/>
  <c r="J261" i="9"/>
  <c r="J244" i="9"/>
  <c r="J178" i="9"/>
  <c r="BK147" i="9"/>
  <c r="BK351" i="9"/>
  <c r="J335" i="9"/>
  <c r="J308" i="9"/>
  <c r="J263" i="9"/>
  <c r="BK222" i="9"/>
  <c r="J209" i="9"/>
  <c r="J180" i="9"/>
  <c r="BK135" i="9"/>
  <c r="J306" i="9"/>
  <c r="BK295" i="9"/>
  <c r="BK269" i="9"/>
  <c r="J236" i="9"/>
  <c r="J193" i="9"/>
  <c r="BK149" i="9"/>
  <c r="J355" i="9"/>
  <c r="J329" i="9"/>
  <c r="BK307" i="9"/>
  <c r="J284" i="9"/>
  <c r="J259" i="9"/>
  <c r="BK230" i="9"/>
  <c r="BK198" i="9"/>
  <c r="J169" i="9"/>
  <c r="J138" i="10"/>
  <c r="BK135" i="10"/>
  <c r="BK152" i="11"/>
  <c r="BK254" i="12"/>
  <c r="J234" i="12"/>
  <c r="BK202" i="12"/>
  <c r="J170" i="12"/>
  <c r="J268" i="12"/>
  <c r="BK243" i="12"/>
  <c r="J218" i="12"/>
  <c r="J181" i="12"/>
  <c r="J163" i="12"/>
  <c r="BK152" i="12"/>
  <c r="J284" i="12"/>
  <c r="J229" i="12"/>
  <c r="J186" i="12"/>
  <c r="J133" i="12"/>
  <c r="BK238" i="12"/>
  <c r="BK213" i="12"/>
  <c r="BK186" i="12"/>
  <c r="BK132" i="12"/>
  <c r="BK263" i="12"/>
  <c r="BK247" i="12"/>
  <c r="J199" i="12"/>
  <c r="BK173" i="12"/>
  <c r="J148" i="12"/>
  <c r="J287" i="12"/>
  <c r="J257" i="12"/>
  <c r="J226" i="12"/>
  <c r="J202" i="12"/>
  <c r="J173" i="12"/>
  <c r="J280" i="12"/>
  <c r="J183" i="12"/>
  <c r="BK147" i="12"/>
  <c r="J266" i="12"/>
  <c r="J225" i="12"/>
  <c r="BK204" i="12"/>
  <c r="BK162" i="12"/>
  <c r="J137" i="12"/>
  <c r="BK158" i="13"/>
  <c r="BK128" i="13"/>
  <c r="BK172" i="13"/>
  <c r="BK126" i="13"/>
  <c r="J147" i="13"/>
  <c r="J169" i="13"/>
  <c r="BK123" i="13"/>
  <c r="BK136" i="13"/>
  <c r="BK157" i="13"/>
  <c r="BK130" i="13"/>
  <c r="J162" i="13"/>
  <c r="BK174" i="14"/>
  <c r="J130" i="14"/>
  <c r="J154" i="14"/>
  <c r="BK134" i="14"/>
  <c r="J149" i="14"/>
  <c r="J166" i="14"/>
  <c r="J145" i="14"/>
  <c r="J167" i="14"/>
  <c r="BK133" i="14"/>
  <c r="J165" i="14"/>
  <c r="J128" i="14"/>
  <c r="BK151" i="14"/>
  <c r="BK163" i="14"/>
  <c r="J127" i="14"/>
  <c r="BK132" i="15"/>
  <c r="BK133" i="15"/>
  <c r="J144" i="15"/>
  <c r="J148" i="15"/>
  <c r="BK129" i="15"/>
  <c r="J121" i="15"/>
  <c r="BK131" i="15"/>
  <c r="BK213" i="16"/>
  <c r="BK203" i="16"/>
  <c r="J174" i="16"/>
  <c r="J133" i="16"/>
  <c r="J191" i="16"/>
  <c r="J160" i="16"/>
  <c r="J148" i="16"/>
  <c r="BK221" i="16"/>
  <c r="J175" i="16"/>
  <c r="J126" i="16"/>
  <c r="BK189" i="16"/>
  <c r="BK179" i="16"/>
  <c r="J156" i="16"/>
  <c r="J222" i="16"/>
  <c r="BK198" i="16"/>
  <c r="J167" i="16"/>
  <c r="BK149" i="16"/>
  <c r="BK131" i="16"/>
  <c r="BK199" i="16"/>
  <c r="BK162" i="16"/>
  <c r="BK133" i="16"/>
  <c r="BK228" i="16"/>
  <c r="J204" i="16"/>
  <c r="BK174" i="16"/>
  <c r="BK146" i="16"/>
  <c r="J209" i="16"/>
  <c r="J184" i="16"/>
  <c r="J150" i="16"/>
  <c r="R134" i="2" l="1"/>
  <c r="R133" i="2" s="1"/>
  <c r="T450" i="2"/>
  <c r="R511" i="2"/>
  <c r="P542" i="2"/>
  <c r="R559" i="2"/>
  <c r="BK212" i="3"/>
  <c r="J212" i="3"/>
  <c r="J99" i="3" s="1"/>
  <c r="R402" i="3"/>
  <c r="P734" i="3"/>
  <c r="R893" i="3"/>
  <c r="P992" i="3"/>
  <c r="T1027" i="3"/>
  <c r="BK1131" i="3"/>
  <c r="J1131" i="3"/>
  <c r="J116" i="3" s="1"/>
  <c r="P1285" i="3"/>
  <c r="R1295" i="3"/>
  <c r="P1461" i="3"/>
  <c r="T1705" i="3"/>
  <c r="P1813" i="3"/>
  <c r="BK1835" i="3"/>
  <c r="J1835" i="3"/>
  <c r="J126" i="3" s="1"/>
  <c r="P1843" i="3"/>
  <c r="BK1894" i="3"/>
  <c r="J1894" i="3"/>
  <c r="J130" i="3" s="1"/>
  <c r="T1899" i="3"/>
  <c r="R121" i="5"/>
  <c r="BK169" i="5"/>
  <c r="J169" i="5" s="1"/>
  <c r="J99" i="5" s="1"/>
  <c r="T124" i="6"/>
  <c r="P149" i="6"/>
  <c r="BK168" i="6"/>
  <c r="J168" i="6"/>
  <c r="J101" i="6"/>
  <c r="T180" i="6"/>
  <c r="R123" i="7"/>
  <c r="P133" i="7"/>
  <c r="P132" i="8"/>
  <c r="R152" i="8"/>
  <c r="T174" i="8"/>
  <c r="T252" i="8"/>
  <c r="BK134" i="9"/>
  <c r="J134" i="9"/>
  <c r="J98" i="9" s="1"/>
  <c r="R148" i="9"/>
  <c r="T156" i="9"/>
  <c r="R168" i="9"/>
  <c r="R167" i="9" s="1"/>
  <c r="BK188" i="9"/>
  <c r="J188" i="9"/>
  <c r="J106" i="9"/>
  <c r="T188" i="9"/>
  <c r="T294" i="9"/>
  <c r="P125" i="10"/>
  <c r="R138" i="11"/>
  <c r="R150" i="11"/>
  <c r="P150" i="12"/>
  <c r="R203" i="12"/>
  <c r="BK255" i="12"/>
  <c r="J255" i="12"/>
  <c r="J102" i="12" s="1"/>
  <c r="P279" i="12"/>
  <c r="BK167" i="13"/>
  <c r="J167" i="13"/>
  <c r="J99" i="13" s="1"/>
  <c r="R431" i="2"/>
  <c r="R475" i="2"/>
  <c r="P538" i="2"/>
  <c r="P552" i="2"/>
  <c r="T153" i="3"/>
  <c r="P402" i="3"/>
  <c r="BK734" i="3"/>
  <c r="J734" i="3" s="1"/>
  <c r="J103" i="3" s="1"/>
  <c r="T734" i="3"/>
  <c r="T893" i="3"/>
  <c r="R992" i="3"/>
  <c r="P1040" i="3"/>
  <c r="P1131" i="3"/>
  <c r="P1472" i="3"/>
  <c r="BK1705" i="3"/>
  <c r="J1705" i="3" s="1"/>
  <c r="J123" i="3" s="1"/>
  <c r="R1823" i="3"/>
  <c r="T1843" i="3"/>
  <c r="P1899" i="3"/>
  <c r="BK143" i="4"/>
  <c r="J143" i="4"/>
  <c r="J102" i="4" s="1"/>
  <c r="BK121" i="5"/>
  <c r="J121" i="5"/>
  <c r="J97" i="5"/>
  <c r="R156" i="5"/>
  <c r="BK124" i="6"/>
  <c r="J124" i="6"/>
  <c r="J97" i="6"/>
  <c r="P140" i="6"/>
  <c r="BK159" i="6"/>
  <c r="J159" i="6"/>
  <c r="J100" i="6"/>
  <c r="T159" i="6"/>
  <c r="R180" i="6"/>
  <c r="P136" i="7"/>
  <c r="R132" i="8"/>
  <c r="T143" i="8"/>
  <c r="BK202" i="8"/>
  <c r="J202" i="8"/>
  <c r="J104" i="8"/>
  <c r="R252" i="8"/>
  <c r="P153" i="9"/>
  <c r="P192" i="9"/>
  <c r="R294" i="9"/>
  <c r="BK131" i="10"/>
  <c r="J131" i="10" s="1"/>
  <c r="J99" i="10" s="1"/>
  <c r="BK138" i="11"/>
  <c r="P145" i="11"/>
  <c r="P143" i="11" s="1"/>
  <c r="T150" i="12"/>
  <c r="T203" i="12"/>
  <c r="T255" i="12"/>
  <c r="P273" i="12"/>
  <c r="BK121" i="13"/>
  <c r="BK120" i="13" s="1"/>
  <c r="T120" i="15"/>
  <c r="T119" i="15" s="1"/>
  <c r="T118" i="15" s="1"/>
  <c r="P123" i="16"/>
  <c r="P122" i="16" s="1"/>
  <c r="T134" i="2"/>
  <c r="T133" i="2"/>
  <c r="R450" i="2"/>
  <c r="T475" i="2"/>
  <c r="BK538" i="2"/>
  <c r="J538" i="2"/>
  <c r="J109" i="2"/>
  <c r="BK552" i="2"/>
  <c r="J552" i="2" s="1"/>
  <c r="J111" i="2" s="1"/>
  <c r="P153" i="3"/>
  <c r="R212" i="3"/>
  <c r="P285" i="3"/>
  <c r="BK380" i="3"/>
  <c r="J380" i="3"/>
  <c r="J101" i="3" s="1"/>
  <c r="T380" i="3"/>
  <c r="R737" i="3"/>
  <c r="P863" i="3"/>
  <c r="P952" i="3"/>
  <c r="BK1027" i="3"/>
  <c r="J1027" i="3"/>
  <c r="J111" i="3"/>
  <c r="T1040" i="3"/>
  <c r="T1050" i="3"/>
  <c r="R1095" i="3"/>
  <c r="P1108" i="3"/>
  <c r="R1108" i="3"/>
  <c r="BK1285" i="3"/>
  <c r="J1285" i="3"/>
  <c r="J117" i="3"/>
  <c r="R1472" i="3"/>
  <c r="P1658" i="3"/>
  <c r="BK1685" i="3"/>
  <c r="J1685" i="3"/>
  <c r="J122" i="3" s="1"/>
  <c r="T1685" i="3"/>
  <c r="R1813" i="3"/>
  <c r="P1835" i="3"/>
  <c r="BK1866" i="3"/>
  <c r="J1866" i="3" s="1"/>
  <c r="J128" i="3" s="1"/>
  <c r="R1894" i="3"/>
  <c r="R1893" i="3" s="1"/>
  <c r="T124" i="4"/>
  <c r="T123" i="4"/>
  <c r="T143" i="4"/>
  <c r="T142" i="4" s="1"/>
  <c r="T121" i="5"/>
  <c r="T156" i="5"/>
  <c r="R124" i="6"/>
  <c r="R149" i="6"/>
  <c r="T168" i="6"/>
  <c r="P185" i="6"/>
  <c r="R136" i="7"/>
  <c r="BK143" i="8"/>
  <c r="J143" i="8" s="1"/>
  <c r="J101" i="8" s="1"/>
  <c r="BK174" i="8"/>
  <c r="J174" i="8" s="1"/>
  <c r="J103" i="8" s="1"/>
  <c r="P174" i="8"/>
  <c r="BK252" i="8"/>
  <c r="J252" i="8" s="1"/>
  <c r="J105" i="8" s="1"/>
  <c r="R257" i="8"/>
  <c r="R256" i="8"/>
  <c r="BK148" i="9"/>
  <c r="J148" i="9" s="1"/>
  <c r="J100" i="9" s="1"/>
  <c r="P156" i="9"/>
  <c r="P133" i="9" s="1"/>
  <c r="BK192" i="9"/>
  <c r="J192" i="9" s="1"/>
  <c r="J107" i="9" s="1"/>
  <c r="R243" i="9"/>
  <c r="BK353" i="9"/>
  <c r="J353" i="9" s="1"/>
  <c r="J112" i="9" s="1"/>
  <c r="T131" i="10"/>
  <c r="T124" i="10" s="1"/>
  <c r="T123" i="10" s="1"/>
  <c r="P126" i="11"/>
  <c r="BK145" i="11"/>
  <c r="T150" i="11"/>
  <c r="R125" i="12"/>
  <c r="P175" i="12"/>
  <c r="T228" i="12"/>
  <c r="BK273" i="12"/>
  <c r="J273" i="12" s="1"/>
  <c r="J103" i="12" s="1"/>
  <c r="R121" i="13"/>
  <c r="R120" i="13" s="1"/>
  <c r="R120" i="15"/>
  <c r="R119" i="15"/>
  <c r="R118" i="15"/>
  <c r="BK123" i="16"/>
  <c r="J123" i="16" s="1"/>
  <c r="J98" i="16" s="1"/>
  <c r="T123" i="16"/>
  <c r="T122" i="16" s="1"/>
  <c r="P431" i="2"/>
  <c r="BK511" i="2"/>
  <c r="J511" i="2"/>
  <c r="J108" i="2" s="1"/>
  <c r="R542" i="2"/>
  <c r="T552" i="2"/>
  <c r="BK153" i="3"/>
  <c r="J153" i="3" s="1"/>
  <c r="J98" i="3" s="1"/>
  <c r="T212" i="3"/>
  <c r="T285" i="3"/>
  <c r="R380" i="3"/>
  <c r="P737" i="3"/>
  <c r="BK893" i="3"/>
  <c r="J893" i="3"/>
  <c r="J108" i="3" s="1"/>
  <c r="T952" i="3"/>
  <c r="R1027" i="3"/>
  <c r="R1131" i="3"/>
  <c r="T1285" i="3"/>
  <c r="P1295" i="3"/>
  <c r="BK1461" i="3"/>
  <c r="J1461" i="3"/>
  <c r="J119" i="3" s="1"/>
  <c r="T1461" i="3"/>
  <c r="BK1658" i="3"/>
  <c r="J1658" i="3"/>
  <c r="J121" i="3" s="1"/>
  <c r="R1658" i="3"/>
  <c r="P1685" i="3"/>
  <c r="BK1813" i="3"/>
  <c r="J1813" i="3" s="1"/>
  <c r="J124" i="3" s="1"/>
  <c r="T1813" i="3"/>
  <c r="R1835" i="3"/>
  <c r="T1866" i="3"/>
  <c r="BK1899" i="3"/>
  <c r="J1899" i="3"/>
  <c r="J131" i="3"/>
  <c r="BK124" i="4"/>
  <c r="J124" i="4"/>
  <c r="J98" i="4"/>
  <c r="T169" i="5"/>
  <c r="BK140" i="6"/>
  <c r="J140" i="6"/>
  <c r="J98" i="6"/>
  <c r="R168" i="6"/>
  <c r="R185" i="6"/>
  <c r="T136" i="7"/>
  <c r="BK132" i="8"/>
  <c r="P143" i="8"/>
  <c r="P152" i="8"/>
  <c r="T202" i="8"/>
  <c r="BK257" i="8"/>
  <c r="BK256" i="8"/>
  <c r="J256" i="8" s="1"/>
  <c r="J106" i="8" s="1"/>
  <c r="T148" i="9"/>
  <c r="R153" i="9"/>
  <c r="R133" i="9" s="1"/>
  <c r="BK168" i="9"/>
  <c r="P168" i="9"/>
  <c r="BK243" i="9"/>
  <c r="J243" i="9"/>
  <c r="J108" i="9" s="1"/>
  <c r="P294" i="9"/>
  <c r="R353" i="9"/>
  <c r="R352" i="9"/>
  <c r="BK125" i="10"/>
  <c r="P131" i="10"/>
  <c r="R126" i="11"/>
  <c r="R145" i="11"/>
  <c r="R143" i="11" s="1"/>
  <c r="BK125" i="12"/>
  <c r="J125" i="12" s="1"/>
  <c r="J97" i="12" s="1"/>
  <c r="BK175" i="12"/>
  <c r="J175" i="12"/>
  <c r="J99" i="12" s="1"/>
  <c r="P228" i="12"/>
  <c r="R279" i="12"/>
  <c r="R167" i="13"/>
  <c r="T120" i="14"/>
  <c r="T119" i="14"/>
  <c r="T118" i="14"/>
  <c r="R123" i="16"/>
  <c r="R122" i="16" s="1"/>
  <c r="BK236" i="16"/>
  <c r="J236" i="16"/>
  <c r="J101" i="16"/>
  <c r="BK134" i="2"/>
  <c r="J134" i="2"/>
  <c r="J98" i="2"/>
  <c r="BK450" i="2"/>
  <c r="J450" i="2" s="1"/>
  <c r="J102" i="2" s="1"/>
  <c r="P475" i="2"/>
  <c r="BK542" i="2"/>
  <c r="J542" i="2" s="1"/>
  <c r="J110" i="2" s="1"/>
  <c r="T559" i="2"/>
  <c r="BK402" i="3"/>
  <c r="J402" i="3" s="1"/>
  <c r="J102" i="3" s="1"/>
  <c r="T737" i="3"/>
  <c r="T863" i="3"/>
  <c r="R952" i="3"/>
  <c r="BK1040" i="3"/>
  <c r="J1040" i="3"/>
  <c r="J112" i="3"/>
  <c r="T1131" i="3"/>
  <c r="T1472" i="3"/>
  <c r="T1658" i="3"/>
  <c r="R1685" i="3"/>
  <c r="P1823" i="3"/>
  <c r="T1835" i="3"/>
  <c r="P1866" i="3"/>
  <c r="R1899" i="3"/>
  <c r="R124" i="4"/>
  <c r="R123" i="4"/>
  <c r="P156" i="5"/>
  <c r="BK149" i="6"/>
  <c r="J149" i="6" s="1"/>
  <c r="J99" i="6" s="1"/>
  <c r="P168" i="6"/>
  <c r="T185" i="6"/>
  <c r="T123" i="7"/>
  <c r="T133" i="7"/>
  <c r="T132" i="8"/>
  <c r="R143" i="8"/>
  <c r="P202" i="8"/>
  <c r="P257" i="8"/>
  <c r="P256" i="8"/>
  <c r="T134" i="9"/>
  <c r="T133" i="9" s="1"/>
  <c r="BK153" i="9"/>
  <c r="J153" i="9"/>
  <c r="J101" i="9"/>
  <c r="T153" i="9"/>
  <c r="T192" i="9"/>
  <c r="P243" i="9"/>
  <c r="P353" i="9"/>
  <c r="P352" i="9" s="1"/>
  <c r="R125" i="10"/>
  <c r="P138" i="11"/>
  <c r="BK150" i="11"/>
  <c r="J150" i="11" s="1"/>
  <c r="J102" i="11" s="1"/>
  <c r="BK150" i="12"/>
  <c r="J150" i="12"/>
  <c r="J98" i="12" s="1"/>
  <c r="BK203" i="12"/>
  <c r="J203" i="12"/>
  <c r="J100" i="12"/>
  <c r="P255" i="12"/>
  <c r="R273" i="12"/>
  <c r="P167" i="13"/>
  <c r="P120" i="14"/>
  <c r="P119" i="14" s="1"/>
  <c r="P118" i="14" s="1"/>
  <c r="AU107" i="1" s="1"/>
  <c r="T128" i="16"/>
  <c r="T127" i="16" s="1"/>
  <c r="T431" i="2"/>
  <c r="T511" i="2"/>
  <c r="R538" i="2"/>
  <c r="P559" i="2"/>
  <c r="P212" i="3"/>
  <c r="T402" i="3"/>
  <c r="R734" i="3"/>
  <c r="BK863" i="3"/>
  <c r="J863" i="3"/>
  <c r="J105" i="3"/>
  <c r="R863" i="3"/>
  <c r="BK952" i="3"/>
  <c r="J952" i="3"/>
  <c r="J109" i="3"/>
  <c r="BK992" i="3"/>
  <c r="J992" i="3" s="1"/>
  <c r="J110" i="3" s="1"/>
  <c r="P1027" i="3"/>
  <c r="BK1050" i="3"/>
  <c r="J1050" i="3" s="1"/>
  <c r="J113" i="3" s="1"/>
  <c r="R1050" i="3"/>
  <c r="BK1095" i="3"/>
  <c r="J1095" i="3" s="1"/>
  <c r="J114" i="3" s="1"/>
  <c r="T1095" i="3"/>
  <c r="BK1295" i="3"/>
  <c r="J1295" i="3" s="1"/>
  <c r="J118" i="3" s="1"/>
  <c r="BK1472" i="3"/>
  <c r="J1472" i="3"/>
  <c r="J120" i="3" s="1"/>
  <c r="P1705" i="3"/>
  <c r="BK1823" i="3"/>
  <c r="J1823" i="3"/>
  <c r="J125" i="3" s="1"/>
  <c r="BK1843" i="3"/>
  <c r="J1843" i="3"/>
  <c r="J127" i="3"/>
  <c r="R1866" i="3"/>
  <c r="T1894" i="3"/>
  <c r="T1893" i="3"/>
  <c r="P143" i="4"/>
  <c r="P142" i="4" s="1"/>
  <c r="P121" i="5"/>
  <c r="R169" i="5"/>
  <c r="P124" i="6"/>
  <c r="R140" i="6"/>
  <c r="T149" i="6"/>
  <c r="R159" i="6"/>
  <c r="BK180" i="6"/>
  <c r="J180" i="6" s="1"/>
  <c r="J102" i="6" s="1"/>
  <c r="BK185" i="6"/>
  <c r="J185" i="6"/>
  <c r="J103" i="6" s="1"/>
  <c r="BK123" i="7"/>
  <c r="P123" i="7"/>
  <c r="BK133" i="7"/>
  <c r="J133" i="7" s="1"/>
  <c r="J99" i="7" s="1"/>
  <c r="R133" i="7"/>
  <c r="T152" i="8"/>
  <c r="R174" i="8"/>
  <c r="P252" i="8"/>
  <c r="P134" i="9"/>
  <c r="P148" i="9"/>
  <c r="R156" i="9"/>
  <c r="T168" i="9"/>
  <c r="P188" i="9"/>
  <c r="R188" i="9"/>
  <c r="BK294" i="9"/>
  <c r="J294" i="9"/>
  <c r="J109" i="9"/>
  <c r="T125" i="10"/>
  <c r="T126" i="11"/>
  <c r="P150" i="11"/>
  <c r="T125" i="12"/>
  <c r="R175" i="12"/>
  <c r="BK228" i="12"/>
  <c r="J228" i="12" s="1"/>
  <c r="J101" i="12" s="1"/>
  <c r="T279" i="12"/>
  <c r="T121" i="13"/>
  <c r="T120" i="13" s="1"/>
  <c r="R120" i="14"/>
  <c r="R119" i="14"/>
  <c r="R118" i="14"/>
  <c r="P128" i="16"/>
  <c r="P127" i="16"/>
  <c r="R236" i="16"/>
  <c r="P134" i="2"/>
  <c r="P133" i="2" s="1"/>
  <c r="P450" i="2"/>
  <c r="BK475" i="2"/>
  <c r="J475" i="2"/>
  <c r="J107" i="2" s="1"/>
  <c r="T538" i="2"/>
  <c r="BK559" i="2"/>
  <c r="J559" i="2"/>
  <c r="J112" i="2" s="1"/>
  <c r="P125" i="12"/>
  <c r="T175" i="12"/>
  <c r="R228" i="12"/>
  <c r="BK279" i="12"/>
  <c r="J279" i="12"/>
  <c r="J104" i="12"/>
  <c r="P121" i="13"/>
  <c r="P120" i="13" s="1"/>
  <c r="P119" i="13" s="1"/>
  <c r="AU106" i="1" s="1"/>
  <c r="BK120" i="14"/>
  <c r="BK120" i="15"/>
  <c r="J120" i="15"/>
  <c r="J98" i="15"/>
  <c r="R128" i="16"/>
  <c r="R127" i="16" s="1"/>
  <c r="T236" i="16"/>
  <c r="BK431" i="2"/>
  <c r="J431" i="2"/>
  <c r="J101" i="2" s="1"/>
  <c r="P511" i="2"/>
  <c r="T542" i="2"/>
  <c r="R552" i="2"/>
  <c r="R153" i="3"/>
  <c r="BK285" i="3"/>
  <c r="J285" i="3"/>
  <c r="J100" i="3"/>
  <c r="R285" i="3"/>
  <c r="P380" i="3"/>
  <c r="BK737" i="3"/>
  <c r="J737" i="3"/>
  <c r="J104" i="3" s="1"/>
  <c r="P893" i="3"/>
  <c r="T992" i="3"/>
  <c r="R1040" i="3"/>
  <c r="P1050" i="3"/>
  <c r="P1095" i="3"/>
  <c r="BK1108" i="3"/>
  <c r="J1108" i="3" s="1"/>
  <c r="J115" i="3" s="1"/>
  <c r="T1108" i="3"/>
  <c r="R1285" i="3"/>
  <c r="T1295" i="3"/>
  <c r="R1461" i="3"/>
  <c r="R1705" i="3"/>
  <c r="T1823" i="3"/>
  <c r="R1843" i="3"/>
  <c r="P1894" i="3"/>
  <c r="P1893" i="3"/>
  <c r="P124" i="4"/>
  <c r="P123" i="4" s="1"/>
  <c r="P122" i="4" s="1"/>
  <c r="AU97" i="1" s="1"/>
  <c r="R143" i="4"/>
  <c r="R142" i="4" s="1"/>
  <c r="BK156" i="5"/>
  <c r="J156" i="5"/>
  <c r="J98" i="5"/>
  <c r="P169" i="5"/>
  <c r="T140" i="6"/>
  <c r="P159" i="6"/>
  <c r="P180" i="6"/>
  <c r="BK136" i="7"/>
  <c r="J136" i="7"/>
  <c r="J100" i="7"/>
  <c r="BK152" i="8"/>
  <c r="J152" i="8" s="1"/>
  <c r="J102" i="8" s="1"/>
  <c r="R202" i="8"/>
  <c r="T257" i="8"/>
  <c r="T256" i="8" s="1"/>
  <c r="R134" i="9"/>
  <c r="BK156" i="9"/>
  <c r="J156" i="9" s="1"/>
  <c r="J102" i="9" s="1"/>
  <c r="R192" i="9"/>
  <c r="T243" i="9"/>
  <c r="T353" i="9"/>
  <c r="T352" i="9"/>
  <c r="R131" i="10"/>
  <c r="BK126" i="11"/>
  <c r="T138" i="11"/>
  <c r="T145" i="11"/>
  <c r="T143" i="11"/>
  <c r="R150" i="12"/>
  <c r="P203" i="12"/>
  <c r="R255" i="12"/>
  <c r="T273" i="12"/>
  <c r="T167" i="13"/>
  <c r="P120" i="15"/>
  <c r="P119" i="15" s="1"/>
  <c r="P118" i="15" s="1"/>
  <c r="AU108" i="1" s="1"/>
  <c r="BK128" i="16"/>
  <c r="J128" i="16" s="1"/>
  <c r="J100" i="16" s="1"/>
  <c r="P236" i="16"/>
  <c r="BK140" i="4"/>
  <c r="J140" i="4" s="1"/>
  <c r="J100" i="4" s="1"/>
  <c r="BK129" i="8"/>
  <c r="J129" i="8"/>
  <c r="J98" i="8" s="1"/>
  <c r="BK186" i="5"/>
  <c r="J186" i="5"/>
  <c r="J100" i="5"/>
  <c r="BK134" i="10"/>
  <c r="J134" i="10"/>
  <c r="J100" i="10"/>
  <c r="BK139" i="10"/>
  <c r="J139" i="10" s="1"/>
  <c r="J103" i="10" s="1"/>
  <c r="BK890" i="3"/>
  <c r="J890" i="3"/>
  <c r="J106" i="3" s="1"/>
  <c r="BK137" i="10"/>
  <c r="J137" i="10"/>
  <c r="J102" i="10"/>
  <c r="BK460" i="2"/>
  <c r="J460" i="2"/>
  <c r="J103" i="2"/>
  <c r="BK146" i="9"/>
  <c r="J146" i="9" s="1"/>
  <c r="J99" i="9" s="1"/>
  <c r="BK141" i="11"/>
  <c r="BK125" i="11" s="1"/>
  <c r="J125" i="11" s="1"/>
  <c r="J97" i="11" s="1"/>
  <c r="BK148" i="11"/>
  <c r="BK428" i="2"/>
  <c r="J428" i="2"/>
  <c r="J99" i="2"/>
  <c r="BK467" i="2"/>
  <c r="J467" i="2" s="1"/>
  <c r="J105" i="2" s="1"/>
  <c r="BK471" i="2"/>
  <c r="J471" i="2"/>
  <c r="J106" i="2" s="1"/>
  <c r="BK135" i="4"/>
  <c r="J135" i="4"/>
  <c r="J99" i="4"/>
  <c r="BK165" i="9"/>
  <c r="J165" i="9"/>
  <c r="J103" i="9"/>
  <c r="BK350" i="9"/>
  <c r="J350" i="9" s="1"/>
  <c r="J110" i="9" s="1"/>
  <c r="BK143" i="11"/>
  <c r="BK465" i="2"/>
  <c r="J465" i="2"/>
  <c r="J104" i="2" s="1"/>
  <c r="BK168" i="7"/>
  <c r="J168" i="7"/>
  <c r="J101" i="7"/>
  <c r="J92" i="16"/>
  <c r="BF135" i="16"/>
  <c r="BF148" i="16"/>
  <c r="BF171" i="16"/>
  <c r="BF172" i="16"/>
  <c r="BF178" i="16"/>
  <c r="BF179" i="16"/>
  <c r="BF184" i="16"/>
  <c r="BF200" i="16"/>
  <c r="BF205" i="16"/>
  <c r="BF219" i="16"/>
  <c r="BF221" i="16"/>
  <c r="BF228" i="16"/>
  <c r="BF234" i="16"/>
  <c r="BF238" i="16"/>
  <c r="BK119" i="15"/>
  <c r="J119" i="15" s="1"/>
  <c r="J97" i="15" s="1"/>
  <c r="BF125" i="16"/>
  <c r="BF133" i="16"/>
  <c r="BF140" i="16"/>
  <c r="BF152" i="16"/>
  <c r="BF153" i="16"/>
  <c r="BF154" i="16"/>
  <c r="BF165" i="16"/>
  <c r="BF166" i="16"/>
  <c r="BF167" i="16"/>
  <c r="BF182" i="16"/>
  <c r="BF186" i="16"/>
  <c r="BF214" i="16"/>
  <c r="BF218" i="16"/>
  <c r="BF220" i="16"/>
  <c r="BF233" i="16"/>
  <c r="BF136" i="16"/>
  <c r="BF144" i="16"/>
  <c r="BF145" i="16"/>
  <c r="BF147" i="16"/>
  <c r="BF163" i="16"/>
  <c r="BF174" i="16"/>
  <c r="BF180" i="16"/>
  <c r="BF188" i="16"/>
  <c r="BF213" i="16"/>
  <c r="BF227" i="16"/>
  <c r="E111" i="16"/>
  <c r="BF142" i="16"/>
  <c r="BF146" i="16"/>
  <c r="BF156" i="16"/>
  <c r="BF173" i="16"/>
  <c r="BF204" i="16"/>
  <c r="BF209" i="16"/>
  <c r="BF210" i="16"/>
  <c r="BF212" i="16"/>
  <c r="BF224" i="16"/>
  <c r="F92" i="16"/>
  <c r="BF137" i="16"/>
  <c r="BF149" i="16"/>
  <c r="BF158" i="16"/>
  <c r="BF164" i="16"/>
  <c r="BF175" i="16"/>
  <c r="BF176" i="16"/>
  <c r="BF177" i="16"/>
  <c r="BF192" i="16"/>
  <c r="BF194" i="16"/>
  <c r="BF197" i="16"/>
  <c r="BF201" i="16"/>
  <c r="BF203" i="16"/>
  <c r="BF206" i="16"/>
  <c r="BF229" i="16"/>
  <c r="BF237" i="16"/>
  <c r="J115" i="16"/>
  <c r="BF129" i="16"/>
  <c r="BF132" i="16"/>
  <c r="BF134" i="16"/>
  <c r="BF151" i="16"/>
  <c r="BF155" i="16"/>
  <c r="BF159" i="16"/>
  <c r="BF169" i="16"/>
  <c r="BF170" i="16"/>
  <c r="BF181" i="16"/>
  <c r="BF183" i="16"/>
  <c r="BF189" i="16"/>
  <c r="BF190" i="16"/>
  <c r="BF193" i="16"/>
  <c r="BF195" i="16"/>
  <c r="BF196" i="16"/>
  <c r="BF215" i="16"/>
  <c r="BF217" i="16"/>
  <c r="BF138" i="16"/>
  <c r="BF141" i="16"/>
  <c r="BF168" i="16"/>
  <c r="BF187" i="16"/>
  <c r="BF198" i="16"/>
  <c r="BF199" i="16"/>
  <c r="BF202" i="16"/>
  <c r="BF207" i="16"/>
  <c r="BF208" i="16"/>
  <c r="BF216" i="16"/>
  <c r="BF222" i="16"/>
  <c r="BF223" i="16"/>
  <c r="BF225" i="16"/>
  <c r="BF232" i="16"/>
  <c r="BF235" i="16"/>
  <c r="BF124" i="16"/>
  <c r="BF126" i="16"/>
  <c r="BF130" i="16"/>
  <c r="BF131" i="16"/>
  <c r="BF139" i="16"/>
  <c r="BF143" i="16"/>
  <c r="BF150" i="16"/>
  <c r="BF157" i="16"/>
  <c r="BF160" i="16"/>
  <c r="BF161" i="16"/>
  <c r="BF162" i="16"/>
  <c r="BF185" i="16"/>
  <c r="BF191" i="16"/>
  <c r="BF211" i="16"/>
  <c r="BF226" i="16"/>
  <c r="BF230" i="16"/>
  <c r="BF231" i="16"/>
  <c r="E108" i="15"/>
  <c r="BF127" i="15"/>
  <c r="BF129" i="15"/>
  <c r="BF133" i="15"/>
  <c r="BF135" i="15"/>
  <c r="BF141" i="15"/>
  <c r="BF145" i="15"/>
  <c r="BF147" i="15"/>
  <c r="BF134" i="15"/>
  <c r="BF142" i="15"/>
  <c r="J89" i="15"/>
  <c r="BF122" i="15"/>
  <c r="BF132" i="15"/>
  <c r="BF136" i="15"/>
  <c r="BF146" i="15"/>
  <c r="BF148" i="15"/>
  <c r="BF126" i="15"/>
  <c r="BF123" i="15"/>
  <c r="BF128" i="15"/>
  <c r="BF130" i="15"/>
  <c r="J115" i="15"/>
  <c r="BF121" i="15"/>
  <c r="BF138" i="15"/>
  <c r="F92" i="15"/>
  <c r="BF131" i="15"/>
  <c r="BF139" i="15"/>
  <c r="BF144" i="15"/>
  <c r="BF149" i="15"/>
  <c r="BF124" i="15"/>
  <c r="BF125" i="15"/>
  <c r="BF137" i="15"/>
  <c r="BF140" i="15"/>
  <c r="BF143" i="15"/>
  <c r="J89" i="14"/>
  <c r="F115" i="14"/>
  <c r="BF151" i="14"/>
  <c r="BF152" i="14"/>
  <c r="BF156" i="14"/>
  <c r="BF159" i="14"/>
  <c r="BF161" i="14"/>
  <c r="BF169" i="14"/>
  <c r="E108" i="14"/>
  <c r="BF129" i="14"/>
  <c r="BF130" i="14"/>
  <c r="BF135" i="14"/>
  <c r="BF149" i="14"/>
  <c r="BF163" i="14"/>
  <c r="BF126" i="14"/>
  <c r="BF133" i="14"/>
  <c r="BF143" i="14"/>
  <c r="BF127" i="14"/>
  <c r="BF131" i="14"/>
  <c r="BF134" i="14"/>
  <c r="BF144" i="14"/>
  <c r="BF153" i="14"/>
  <c r="BF154" i="14"/>
  <c r="BF155" i="14"/>
  <c r="BF158" i="14"/>
  <c r="BF162" i="14"/>
  <c r="BF172" i="14"/>
  <c r="BF174" i="14"/>
  <c r="J92" i="14"/>
  <c r="BF125" i="14"/>
  <c r="BF128" i="14"/>
  <c r="BF137" i="14"/>
  <c r="BF148" i="14"/>
  <c r="BF150" i="14"/>
  <c r="BF157" i="14"/>
  <c r="BF170" i="14"/>
  <c r="BF171" i="14"/>
  <c r="J121" i="13"/>
  <c r="J98" i="13"/>
  <c r="BF140" i="14"/>
  <c r="BF141" i="14"/>
  <c r="BF142" i="14"/>
  <c r="BF146" i="14"/>
  <c r="BF147" i="14"/>
  <c r="BF160" i="14"/>
  <c r="BF168" i="14"/>
  <c r="BF121" i="14"/>
  <c r="BF122" i="14"/>
  <c r="BF123" i="14"/>
  <c r="BF124" i="14"/>
  <c r="BF132" i="14"/>
  <c r="BF139" i="14"/>
  <c r="BF145" i="14"/>
  <c r="BF165" i="14"/>
  <c r="BF166" i="14"/>
  <c r="BF167" i="14"/>
  <c r="BF173" i="14"/>
  <c r="BF136" i="14"/>
  <c r="BF138" i="14"/>
  <c r="BF164" i="14"/>
  <c r="J113" i="13"/>
  <c r="BF131" i="13"/>
  <c r="BF134" i="13"/>
  <c r="BF138" i="13"/>
  <c r="BF143" i="13"/>
  <c r="BF160" i="13"/>
  <c r="BF124" i="13"/>
  <c r="BF128" i="13"/>
  <c r="BF149" i="13"/>
  <c r="BF153" i="13"/>
  <c r="BF163" i="13"/>
  <c r="BF168" i="13"/>
  <c r="BF122" i="13"/>
  <c r="BF125" i="13"/>
  <c r="BF132" i="13"/>
  <c r="BF141" i="13"/>
  <c r="BF147" i="13"/>
  <c r="BF161" i="13"/>
  <c r="BF162" i="13"/>
  <c r="BF169" i="13"/>
  <c r="E85" i="13"/>
  <c r="F92" i="13"/>
  <c r="J116" i="13"/>
  <c r="BF133" i="13"/>
  <c r="BF137" i="13"/>
  <c r="BF142" i="13"/>
  <c r="BF145" i="13"/>
  <c r="BF146" i="13"/>
  <c r="BF151" i="13"/>
  <c r="BF152" i="13"/>
  <c r="BF159" i="13"/>
  <c r="BF135" i="13"/>
  <c r="BF136" i="13"/>
  <c r="BF148" i="13"/>
  <c r="BF150" i="13"/>
  <c r="BF155" i="13"/>
  <c r="BF156" i="13"/>
  <c r="BF171" i="13"/>
  <c r="BF123" i="13"/>
  <c r="BF129" i="13"/>
  <c r="BF140" i="13"/>
  <c r="BF144" i="13"/>
  <c r="BF154" i="13"/>
  <c r="BF157" i="13"/>
  <c r="BF158" i="13"/>
  <c r="BF165" i="13"/>
  <c r="BK124" i="12"/>
  <c r="J124" i="12" s="1"/>
  <c r="J96" i="12"/>
  <c r="BF126" i="13"/>
  <c r="BF127" i="13"/>
  <c r="BF130" i="13"/>
  <c r="BF164" i="13"/>
  <c r="BF139" i="13"/>
  <c r="BF166" i="13"/>
  <c r="BF170" i="13"/>
  <c r="BF172" i="13"/>
  <c r="E85" i="12"/>
  <c r="J118" i="12"/>
  <c r="BF151" i="12"/>
  <c r="BF173" i="12"/>
  <c r="BF181" i="12"/>
  <c r="BF182" i="12"/>
  <c r="BF183" i="12"/>
  <c r="BF190" i="12"/>
  <c r="BF191" i="12"/>
  <c r="BF227" i="12"/>
  <c r="BF235" i="12"/>
  <c r="BF236" i="12"/>
  <c r="BF237" i="12"/>
  <c r="BF256" i="12"/>
  <c r="BF258" i="12"/>
  <c r="BF262" i="12"/>
  <c r="BF268" i="12"/>
  <c r="BF271" i="12"/>
  <c r="BF278" i="12"/>
  <c r="F121" i="12"/>
  <c r="BF140" i="12"/>
  <c r="BF157" i="12"/>
  <c r="BF158" i="12"/>
  <c r="BF162" i="12"/>
  <c r="BF164" i="12"/>
  <c r="BF185" i="12"/>
  <c r="BF189" i="12"/>
  <c r="BF198" i="12"/>
  <c r="BF211" i="12"/>
  <c r="J121" i="12"/>
  <c r="BF132" i="12"/>
  <c r="BF136" i="12"/>
  <c r="BF149" i="12"/>
  <c r="BF152" i="12"/>
  <c r="BF177" i="12"/>
  <c r="BF180" i="12"/>
  <c r="BF186" i="12"/>
  <c r="BF188" i="12"/>
  <c r="BF193" i="12"/>
  <c r="BF204" i="12"/>
  <c r="BF215" i="12"/>
  <c r="BF216" i="12"/>
  <c r="BF222" i="12"/>
  <c r="BF224" i="12"/>
  <c r="BF238" i="12"/>
  <c r="BF242" i="12"/>
  <c r="BF261" i="12"/>
  <c r="BF263" i="12"/>
  <c r="BF272" i="12"/>
  <c r="BF281" i="12"/>
  <c r="BF282" i="12"/>
  <c r="BF283" i="12"/>
  <c r="BF133" i="12"/>
  <c r="BF141" i="12"/>
  <c r="BF176" i="12"/>
  <c r="BF187" i="12"/>
  <c r="BF202" i="12"/>
  <c r="BF205" i="12"/>
  <c r="BF206" i="12"/>
  <c r="BF207" i="12"/>
  <c r="BF208" i="12"/>
  <c r="BF209" i="12"/>
  <c r="BF214" i="12"/>
  <c r="BF225" i="12"/>
  <c r="BF226" i="12"/>
  <c r="BF230" i="12"/>
  <c r="BF231" i="12"/>
  <c r="BF232" i="12"/>
  <c r="BF239" i="12"/>
  <c r="BF254" i="12"/>
  <c r="BF266" i="12"/>
  <c r="BF267" i="12"/>
  <c r="BF277" i="12"/>
  <c r="BF285" i="12"/>
  <c r="BF286" i="12"/>
  <c r="BF126" i="12"/>
  <c r="BF145" i="12"/>
  <c r="BF147" i="12"/>
  <c r="BF148" i="12"/>
  <c r="BF153" i="12"/>
  <c r="BF155" i="12"/>
  <c r="BF159" i="12"/>
  <c r="BF163" i="12"/>
  <c r="BF165" i="12"/>
  <c r="BF172" i="12"/>
  <c r="BF184" i="12"/>
  <c r="BF195" i="12"/>
  <c r="BF201" i="12"/>
  <c r="BF240" i="12"/>
  <c r="BF257" i="12"/>
  <c r="BF275" i="12"/>
  <c r="BF276" i="12"/>
  <c r="BF127" i="12"/>
  <c r="BF128" i="12"/>
  <c r="BF130" i="12"/>
  <c r="BF135" i="12"/>
  <c r="BF138" i="12"/>
  <c r="BF139" i="12"/>
  <c r="BF154" i="12"/>
  <c r="BF160" i="12"/>
  <c r="BF168" i="12"/>
  <c r="BF171" i="12"/>
  <c r="BF179" i="12"/>
  <c r="BF200" i="12"/>
  <c r="BF213" i="12"/>
  <c r="BF217" i="12"/>
  <c r="BF218" i="12"/>
  <c r="BF220" i="12"/>
  <c r="BF243" i="12"/>
  <c r="BF244" i="12"/>
  <c r="BF251" i="12"/>
  <c r="BF252" i="12"/>
  <c r="BF260" i="12"/>
  <c r="BF274" i="12"/>
  <c r="BF287" i="12"/>
  <c r="BF288" i="12"/>
  <c r="BF289" i="12"/>
  <c r="BF137" i="12"/>
  <c r="BF146" i="12"/>
  <c r="BF166" i="12"/>
  <c r="BF170" i="12"/>
  <c r="BF210" i="12"/>
  <c r="BF233" i="12"/>
  <c r="BF234" i="12"/>
  <c r="BF241" i="12"/>
  <c r="BF245" i="12"/>
  <c r="BF247" i="12"/>
  <c r="BF249" i="12"/>
  <c r="BF253" i="12"/>
  <c r="BF259" i="12"/>
  <c r="BF264" i="12"/>
  <c r="BF280" i="12"/>
  <c r="BF284" i="12"/>
  <c r="BF129" i="12"/>
  <c r="BF131" i="12"/>
  <c r="BF134" i="12"/>
  <c r="BF143" i="12"/>
  <c r="BF156" i="12"/>
  <c r="BF161" i="12"/>
  <c r="BF174" i="12"/>
  <c r="BF178" i="12"/>
  <c r="BF192" i="12"/>
  <c r="BF197" i="12"/>
  <c r="BF199" i="12"/>
  <c r="BF212" i="12"/>
  <c r="BF219" i="12"/>
  <c r="BF229" i="12"/>
  <c r="BF265" i="12"/>
  <c r="BF269" i="12"/>
  <c r="J125" i="10"/>
  <c r="J98" i="10" s="1"/>
  <c r="J92" i="11"/>
  <c r="BF133" i="11"/>
  <c r="BF135" i="11"/>
  <c r="BF136" i="11"/>
  <c r="BF127" i="11"/>
  <c r="BF140" i="11"/>
  <c r="BF146" i="11"/>
  <c r="F92" i="11"/>
  <c r="BF142" i="11"/>
  <c r="BF144" i="11"/>
  <c r="BF128" i="11"/>
  <c r="BF132" i="11"/>
  <c r="BF139" i="11"/>
  <c r="BF147" i="11"/>
  <c r="BF149" i="11"/>
  <c r="BF137" i="11"/>
  <c r="BF151" i="11"/>
  <c r="BF152" i="11"/>
  <c r="BF129" i="11"/>
  <c r="BF130" i="11"/>
  <c r="BF131" i="11"/>
  <c r="BF134" i="11"/>
  <c r="J168" i="9"/>
  <c r="J105" i="9"/>
  <c r="BK352" i="9"/>
  <c r="J352" i="9" s="1"/>
  <c r="J111" i="9" s="1"/>
  <c r="J89" i="10"/>
  <c r="F120" i="10"/>
  <c r="BF127" i="10"/>
  <c r="BF129" i="10"/>
  <c r="BF135" i="10"/>
  <c r="BF138" i="10"/>
  <c r="E113" i="10"/>
  <c r="BF132" i="10"/>
  <c r="J92" i="10"/>
  <c r="BF126" i="10"/>
  <c r="BF128" i="10"/>
  <c r="BF130" i="10"/>
  <c r="BF133" i="10"/>
  <c r="BF140" i="10"/>
  <c r="J132" i="8"/>
  <c r="J100" i="8" s="1"/>
  <c r="BF144" i="9"/>
  <c r="BF145" i="9"/>
  <c r="BF149" i="9"/>
  <c r="BF155" i="9"/>
  <c r="BF157" i="9"/>
  <c r="BF162" i="9"/>
  <c r="BF163" i="9"/>
  <c r="BF171" i="9"/>
  <c r="BF176" i="9"/>
  <c r="BF182" i="9"/>
  <c r="BF185" i="9"/>
  <c r="BF209" i="9"/>
  <c r="BF222" i="9"/>
  <c r="BF232" i="9"/>
  <c r="BF235" i="9"/>
  <c r="BF255" i="9"/>
  <c r="BF270" i="9"/>
  <c r="BF273" i="9"/>
  <c r="BF281" i="9"/>
  <c r="BF285" i="9"/>
  <c r="BF295" i="9"/>
  <c r="BF296" i="9"/>
  <c r="BF297" i="9"/>
  <c r="BF298" i="9"/>
  <c r="BF303" i="9"/>
  <c r="BF312" i="9"/>
  <c r="BF317" i="9"/>
  <c r="BF319" i="9"/>
  <c r="BF321" i="9"/>
  <c r="BF331" i="9"/>
  <c r="BF354" i="9"/>
  <c r="BF355" i="9"/>
  <c r="BF356" i="9"/>
  <c r="BF357" i="9"/>
  <c r="J257" i="8"/>
  <c r="J107" i="8" s="1"/>
  <c r="E85" i="9"/>
  <c r="J129" i="9"/>
  <c r="BF140" i="9"/>
  <c r="BF141" i="9"/>
  <c r="BF150" i="9"/>
  <c r="BF159" i="9"/>
  <c r="BF170" i="9"/>
  <c r="BF177" i="9"/>
  <c r="BF181" i="9"/>
  <c r="BF190" i="9"/>
  <c r="BF199" i="9"/>
  <c r="BF207" i="9"/>
  <c r="BF210" i="9"/>
  <c r="BF223" i="9"/>
  <c r="BF224" i="9"/>
  <c r="BF226" i="9"/>
  <c r="BF230" i="9"/>
  <c r="BF237" i="9"/>
  <c r="BF239" i="9"/>
  <c r="BF242" i="9"/>
  <c r="BF246" i="9"/>
  <c r="BF248" i="9"/>
  <c r="BF249" i="9"/>
  <c r="BF250" i="9"/>
  <c r="BF263" i="9"/>
  <c r="BF264" i="9"/>
  <c r="BF277" i="9"/>
  <c r="BF283" i="9"/>
  <c r="BF288" i="9"/>
  <c r="BF292" i="9"/>
  <c r="BF309" i="9"/>
  <c r="BF310" i="9"/>
  <c r="BF315" i="9"/>
  <c r="BF316" i="9"/>
  <c r="BF332" i="9"/>
  <c r="BF334" i="9"/>
  <c r="BF137" i="9"/>
  <c r="BF139" i="9"/>
  <c r="BF158" i="9"/>
  <c r="BF161" i="9"/>
  <c r="BF175" i="9"/>
  <c r="BF183" i="9"/>
  <c r="BF203" i="9"/>
  <c r="BF212" i="9"/>
  <c r="BF228" i="9"/>
  <c r="BF236" i="9"/>
  <c r="BF265" i="9"/>
  <c r="BF284" i="9"/>
  <c r="BF289" i="9"/>
  <c r="BF313" i="9"/>
  <c r="BF314" i="9"/>
  <c r="BF327" i="9"/>
  <c r="BF329" i="9"/>
  <c r="BF346" i="9"/>
  <c r="BF135" i="9"/>
  <c r="BF136" i="9"/>
  <c r="BF169" i="9"/>
  <c r="BF180" i="9"/>
  <c r="BF194" i="9"/>
  <c r="BF198" i="9"/>
  <c r="BF206" i="9"/>
  <c r="BF211" i="9"/>
  <c r="BF214" i="9"/>
  <c r="BF216" i="9"/>
  <c r="BF219" i="9"/>
  <c r="BF225" i="9"/>
  <c r="BF231" i="9"/>
  <c r="BF254" i="9"/>
  <c r="BF257" i="9"/>
  <c r="BF258" i="9"/>
  <c r="BF262" i="9"/>
  <c r="BF268" i="9"/>
  <c r="BF275" i="9"/>
  <c r="BF282" i="9"/>
  <c r="BF290" i="9"/>
  <c r="BF300" i="9"/>
  <c r="BF301" i="9"/>
  <c r="BF304" i="9"/>
  <c r="BF305" i="9"/>
  <c r="BF307" i="9"/>
  <c r="BF311" i="9"/>
  <c r="BF318" i="9"/>
  <c r="BF320" i="9"/>
  <c r="BF339" i="9"/>
  <c r="BF343" i="9"/>
  <c r="BF349" i="9"/>
  <c r="BF160" i="9"/>
  <c r="BF174" i="9"/>
  <c r="BF178" i="9"/>
  <c r="BF191" i="9"/>
  <c r="BF193" i="9"/>
  <c r="BF200" i="9"/>
  <c r="BF204" i="9"/>
  <c r="BF215" i="9"/>
  <c r="BF217" i="9"/>
  <c r="BF241" i="9"/>
  <c r="BF267" i="9"/>
  <c r="BF342" i="9"/>
  <c r="J89" i="9"/>
  <c r="BF143" i="9"/>
  <c r="BF152" i="9"/>
  <c r="BF184" i="9"/>
  <c r="BF187" i="9"/>
  <c r="BF205" i="9"/>
  <c r="BF220" i="9"/>
  <c r="BF227" i="9"/>
  <c r="BF233" i="9"/>
  <c r="BF234" i="9"/>
  <c r="BF256" i="9"/>
  <c r="BF260" i="9"/>
  <c r="BF293" i="9"/>
  <c r="BF328" i="9"/>
  <c r="BF333" i="9"/>
  <c r="BF336" i="9"/>
  <c r="BF344" i="9"/>
  <c r="BF345" i="9"/>
  <c r="BF347" i="9"/>
  <c r="BF351" i="9"/>
  <c r="F92" i="9"/>
  <c r="BF138" i="9"/>
  <c r="BF164" i="9"/>
  <c r="BF173" i="9"/>
  <c r="BF195" i="9"/>
  <c r="BF197" i="9"/>
  <c r="BF201" i="9"/>
  <c r="BF202" i="9"/>
  <c r="BF221" i="9"/>
  <c r="BF244" i="9"/>
  <c r="BF245" i="9"/>
  <c r="BF251" i="9"/>
  <c r="BF259" i="9"/>
  <c r="BF266" i="9"/>
  <c r="BF276" i="9"/>
  <c r="BF279" i="9"/>
  <c r="BF291" i="9"/>
  <c r="BF302" i="9"/>
  <c r="BF306" i="9"/>
  <c r="BF322" i="9"/>
  <c r="BF325" i="9"/>
  <c r="BF326" i="9"/>
  <c r="BF337" i="9"/>
  <c r="BF338" i="9"/>
  <c r="BF341" i="9"/>
  <c r="BF348" i="9"/>
  <c r="BF142" i="9"/>
  <c r="BF147" i="9"/>
  <c r="BF151" i="9"/>
  <c r="BF154" i="9"/>
  <c r="BF166" i="9"/>
  <c r="BF172" i="9"/>
  <c r="BF179" i="9"/>
  <c r="BF186" i="9"/>
  <c r="BF189" i="9"/>
  <c r="BF196" i="9"/>
  <c r="BF208" i="9"/>
  <c r="BF213" i="9"/>
  <c r="BF218" i="9"/>
  <c r="BF229" i="9"/>
  <c r="BF238" i="9"/>
  <c r="BF240" i="9"/>
  <c r="BF247" i="9"/>
  <c r="BF252" i="9"/>
  <c r="BF253" i="9"/>
  <c r="BF261" i="9"/>
  <c r="BF269" i="9"/>
  <c r="BF271" i="9"/>
  <c r="BF272" i="9"/>
  <c r="BF274" i="9"/>
  <c r="BF278" i="9"/>
  <c r="BF280" i="9"/>
  <c r="BF286" i="9"/>
  <c r="BF287" i="9"/>
  <c r="BF299" i="9"/>
  <c r="BF308" i="9"/>
  <c r="BF323" i="9"/>
  <c r="BF324" i="9"/>
  <c r="BF330" i="9"/>
  <c r="BF335" i="9"/>
  <c r="BF340" i="9"/>
  <c r="J89" i="8"/>
  <c r="BF155" i="8"/>
  <c r="BF159" i="8"/>
  <c r="BF162" i="8"/>
  <c r="BF171" i="8"/>
  <c r="BF173" i="8"/>
  <c r="BF184" i="8"/>
  <c r="BF192" i="8"/>
  <c r="BF208" i="8"/>
  <c r="BF212" i="8"/>
  <c r="BF227" i="8"/>
  <c r="BF234" i="8"/>
  <c r="BF241" i="8"/>
  <c r="BF254" i="8"/>
  <c r="BF260" i="8"/>
  <c r="F92" i="8"/>
  <c r="BF137" i="8"/>
  <c r="BF151" i="8"/>
  <c r="BF156" i="8"/>
  <c r="BF157" i="8"/>
  <c r="BF163" i="8"/>
  <c r="BF164" i="8"/>
  <c r="BF167" i="8"/>
  <c r="BF177" i="8"/>
  <c r="BF178" i="8"/>
  <c r="BF179" i="8"/>
  <c r="BF198" i="8"/>
  <c r="BF204" i="8"/>
  <c r="BF206" i="8"/>
  <c r="BF207" i="8"/>
  <c r="BF209" i="8"/>
  <c r="BF211" i="8"/>
  <c r="BF214" i="8"/>
  <c r="BF215" i="8"/>
  <c r="BF219" i="8"/>
  <c r="BF237" i="8"/>
  <c r="BF242" i="8"/>
  <c r="BF243" i="8"/>
  <c r="BF244" i="8"/>
  <c r="BF248" i="8"/>
  <c r="E85" i="8"/>
  <c r="BF136" i="8"/>
  <c r="BF149" i="8"/>
  <c r="BF150" i="8"/>
  <c r="BF160" i="8"/>
  <c r="BF165" i="8"/>
  <c r="BF190" i="8"/>
  <c r="BF193" i="8"/>
  <c r="BF195" i="8"/>
  <c r="BF196" i="8"/>
  <c r="BF197" i="8"/>
  <c r="BF216" i="8"/>
  <c r="BF217" i="8"/>
  <c r="BF226" i="8"/>
  <c r="J123" i="7"/>
  <c r="J98" i="7" s="1"/>
  <c r="BF144" i="8"/>
  <c r="BF146" i="8"/>
  <c r="BF153" i="8"/>
  <c r="BF154" i="8"/>
  <c r="BF170" i="8"/>
  <c r="BF186" i="8"/>
  <c r="BF187" i="8"/>
  <c r="BF188" i="8"/>
  <c r="BF191" i="8"/>
  <c r="BF218" i="8"/>
  <c r="BF246" i="8"/>
  <c r="BF247" i="8"/>
  <c r="BF249" i="8"/>
  <c r="BF255" i="8"/>
  <c r="BF134" i="8"/>
  <c r="BF142" i="8"/>
  <c r="BF168" i="8"/>
  <c r="BF169" i="8"/>
  <c r="BF199" i="8"/>
  <c r="BF200" i="8"/>
  <c r="BF205" i="8"/>
  <c r="BF220" i="8"/>
  <c r="BF229" i="8"/>
  <c r="BF238" i="8"/>
  <c r="BF245" i="8"/>
  <c r="BF250" i="8"/>
  <c r="BF251" i="8"/>
  <c r="BF258" i="8"/>
  <c r="J92" i="8"/>
  <c r="BF130" i="8"/>
  <c r="BF133" i="8"/>
  <c r="BF139" i="8"/>
  <c r="BF140" i="8"/>
  <c r="BF141" i="8"/>
  <c r="BF166" i="8"/>
  <c r="BF176" i="8"/>
  <c r="BF181" i="8"/>
  <c r="BF183" i="8"/>
  <c r="BF185" i="8"/>
  <c r="BF189" i="8"/>
  <c r="BF194" i="8"/>
  <c r="BF203" i="8"/>
  <c r="BF225" i="8"/>
  <c r="BF228" i="8"/>
  <c r="BF230" i="8"/>
  <c r="BF231" i="8"/>
  <c r="BF232" i="8"/>
  <c r="BF239" i="8"/>
  <c r="BF240" i="8"/>
  <c r="BF138" i="8"/>
  <c r="BF147" i="8"/>
  <c r="BF161" i="8"/>
  <c r="BF180" i="8"/>
  <c r="BF182" i="8"/>
  <c r="BF201" i="8"/>
  <c r="BF210" i="8"/>
  <c r="BF222" i="8"/>
  <c r="BF223" i="8"/>
  <c r="BF224" i="8"/>
  <c r="BF233" i="8"/>
  <c r="BF235" i="8"/>
  <c r="BF135" i="8"/>
  <c r="BF145" i="8"/>
  <c r="BF148" i="8"/>
  <c r="BF158" i="8"/>
  <c r="BF172" i="8"/>
  <c r="BF175" i="8"/>
  <c r="BF213" i="8"/>
  <c r="BF221" i="8"/>
  <c r="BF236" i="8"/>
  <c r="BF253" i="8"/>
  <c r="BF259" i="8"/>
  <c r="E85" i="7"/>
  <c r="J115" i="7"/>
  <c r="BF125" i="7"/>
  <c r="BF139" i="7"/>
  <c r="BF144" i="7"/>
  <c r="BF152" i="7"/>
  <c r="BF164" i="7"/>
  <c r="F118" i="7"/>
  <c r="BF124" i="7"/>
  <c r="BF134" i="7"/>
  <c r="BF141" i="7"/>
  <c r="BF165" i="7"/>
  <c r="BF135" i="7"/>
  <c r="BF158" i="7"/>
  <c r="BF126" i="7"/>
  <c r="BF129" i="7"/>
  <c r="BF130" i="7"/>
  <c r="BF142" i="7"/>
  <c r="BF143" i="7"/>
  <c r="BF145" i="7"/>
  <c r="BF167" i="7"/>
  <c r="J118" i="7"/>
  <c r="BF146" i="7"/>
  <c r="BF149" i="7"/>
  <c r="BF147" i="7"/>
  <c r="BF148" i="7"/>
  <c r="BF150" i="7"/>
  <c r="BF151" i="7"/>
  <c r="BF155" i="7"/>
  <c r="BF160" i="7"/>
  <c r="BF166" i="7"/>
  <c r="BF138" i="7"/>
  <c r="BF159" i="7"/>
  <c r="BF161" i="7"/>
  <c r="BF169" i="7"/>
  <c r="BF137" i="7"/>
  <c r="BF140" i="7"/>
  <c r="F92" i="6"/>
  <c r="BF135" i="6"/>
  <c r="BF148" i="6"/>
  <c r="BF151" i="6"/>
  <c r="BF173" i="6"/>
  <c r="BF177" i="6"/>
  <c r="BF184" i="6"/>
  <c r="BF187" i="6"/>
  <c r="J117" i="6"/>
  <c r="BF146" i="6"/>
  <c r="BF154" i="6"/>
  <c r="BF165" i="6"/>
  <c r="BF188" i="6"/>
  <c r="J92" i="6"/>
  <c r="BF130" i="6"/>
  <c r="BF137" i="6"/>
  <c r="BF142" i="6"/>
  <c r="BF150" i="6"/>
  <c r="BF186" i="6"/>
  <c r="BF125" i="6"/>
  <c r="BF126" i="6"/>
  <c r="BF132" i="6"/>
  <c r="BF143" i="6"/>
  <c r="BF169" i="6"/>
  <c r="BF172" i="6"/>
  <c r="BF174" i="6"/>
  <c r="BF139" i="6"/>
  <c r="BF141" i="6"/>
  <c r="BF156" i="6"/>
  <c r="BF163" i="6"/>
  <c r="BF182" i="6"/>
  <c r="BF183" i="6"/>
  <c r="BK120" i="5"/>
  <c r="J120" i="5"/>
  <c r="J96" i="5" s="1"/>
  <c r="E85" i="6"/>
  <c r="BF127" i="6"/>
  <c r="BF128" i="6"/>
  <c r="BF129" i="6"/>
  <c r="BF133" i="6"/>
  <c r="BF152" i="6"/>
  <c r="BF153" i="6"/>
  <c r="BF160" i="6"/>
  <c r="BF167" i="6"/>
  <c r="BF175" i="6"/>
  <c r="BF136" i="6"/>
  <c r="BF155" i="6"/>
  <c r="BF161" i="6"/>
  <c r="BF162" i="6"/>
  <c r="BF164" i="6"/>
  <c r="BF131" i="6"/>
  <c r="BF134" i="6"/>
  <c r="BF138" i="6"/>
  <c r="BF144" i="6"/>
  <c r="BF145" i="6"/>
  <c r="BF147" i="6"/>
  <c r="BF157" i="6"/>
  <c r="BF158" i="6"/>
  <c r="BF166" i="6"/>
  <c r="BF170" i="6"/>
  <c r="BF171" i="6"/>
  <c r="BF176" i="6"/>
  <c r="BF178" i="6"/>
  <c r="BF179" i="6"/>
  <c r="BF181" i="6"/>
  <c r="F92" i="5"/>
  <c r="BF123" i="5"/>
  <c r="BF124" i="5"/>
  <c r="BF128" i="5"/>
  <c r="BF132" i="5"/>
  <c r="BF138" i="5"/>
  <c r="BF146" i="5"/>
  <c r="BF148" i="5"/>
  <c r="BF153" i="5"/>
  <c r="BF157" i="5"/>
  <c r="BK142" i="4"/>
  <c r="J142" i="4"/>
  <c r="J101" i="4"/>
  <c r="J117" i="5"/>
  <c r="BF122" i="5"/>
  <c r="BF145" i="5"/>
  <c r="BF149" i="5"/>
  <c r="BF150" i="5"/>
  <c r="BF158" i="5"/>
  <c r="BF160" i="5"/>
  <c r="BF179" i="5"/>
  <c r="BF180" i="5"/>
  <c r="BF184" i="5"/>
  <c r="E110" i="5"/>
  <c r="BF125" i="5"/>
  <c r="BF144" i="5"/>
  <c r="BF151" i="5"/>
  <c r="BF167" i="5"/>
  <c r="BF168" i="5"/>
  <c r="BF170" i="5"/>
  <c r="BF178" i="5"/>
  <c r="BF185" i="5"/>
  <c r="J89" i="5"/>
  <c r="BF127" i="5"/>
  <c r="BF133" i="5"/>
  <c r="BF136" i="5"/>
  <c r="BF142" i="5"/>
  <c r="BF159" i="5"/>
  <c r="BF162" i="5"/>
  <c r="BF164" i="5"/>
  <c r="BF172" i="5"/>
  <c r="BF173" i="5"/>
  <c r="BF174" i="5"/>
  <c r="BF175" i="5"/>
  <c r="BF182" i="5"/>
  <c r="BF126" i="5"/>
  <c r="BF134" i="5"/>
  <c r="BF165" i="5"/>
  <c r="BF181" i="5"/>
  <c r="BF129" i="5"/>
  <c r="BF137" i="5"/>
  <c r="BF140" i="5"/>
  <c r="BF143" i="5"/>
  <c r="BF152" i="5"/>
  <c r="BF154" i="5"/>
  <c r="BF155" i="5"/>
  <c r="BF161" i="5"/>
  <c r="BF163" i="5"/>
  <c r="BF166" i="5"/>
  <c r="BF171" i="5"/>
  <c r="BF183" i="5"/>
  <c r="BF187" i="5"/>
  <c r="BF130" i="5"/>
  <c r="BF131" i="5"/>
  <c r="BF135" i="5"/>
  <c r="BF139" i="5"/>
  <c r="BF141" i="5"/>
  <c r="BF147" i="5"/>
  <c r="BF176" i="5"/>
  <c r="BF177" i="5"/>
  <c r="BF153" i="4"/>
  <c r="BK152" i="3"/>
  <c r="J152" i="3"/>
  <c r="J97" i="3" s="1"/>
  <c r="J89" i="4"/>
  <c r="E112" i="4"/>
  <c r="F92" i="4"/>
  <c r="BF144" i="4"/>
  <c r="BF151" i="4"/>
  <c r="BK1893" i="3"/>
  <c r="J1893" i="3"/>
  <c r="J129" i="3" s="1"/>
  <c r="BF129" i="4"/>
  <c r="BF132" i="4"/>
  <c r="BF136" i="4"/>
  <c r="BF154" i="4"/>
  <c r="BF147" i="4"/>
  <c r="BF125" i="4"/>
  <c r="BF152" i="4"/>
  <c r="BF141" i="4"/>
  <c r="AZ97" i="1"/>
  <c r="BF1109" i="3"/>
  <c r="BF1123" i="3"/>
  <c r="BF1293" i="3"/>
  <c r="BF1308" i="3"/>
  <c r="BF1385" i="3"/>
  <c r="BF1388" i="3"/>
  <c r="BF1394" i="3"/>
  <c r="BF1418" i="3"/>
  <c r="BF1422" i="3"/>
  <c r="BF1478" i="3"/>
  <c r="BF1488" i="3"/>
  <c r="BF1527" i="3"/>
  <c r="BF1529" i="3"/>
  <c r="BF1533" i="3"/>
  <c r="BF1535" i="3"/>
  <c r="BF1551" i="3"/>
  <c r="BF1592" i="3"/>
  <c r="BF1605" i="3"/>
  <c r="BF1618" i="3"/>
  <c r="BF1718" i="3"/>
  <c r="BF1809" i="3"/>
  <c r="BF1822" i="3"/>
  <c r="BF1824" i="3"/>
  <c r="BF1832" i="3"/>
  <c r="BF1834" i="3"/>
  <c r="BF1836" i="3"/>
  <c r="BF1840" i="3"/>
  <c r="BF1842" i="3"/>
  <c r="BF1844" i="3"/>
  <c r="BF1847" i="3"/>
  <c r="BF1850" i="3"/>
  <c r="BF1862" i="3"/>
  <c r="BF1867" i="3"/>
  <c r="BF1873" i="3"/>
  <c r="BF1883" i="3"/>
  <c r="BF1895" i="3"/>
  <c r="BF1897" i="3"/>
  <c r="BF1900" i="3"/>
  <c r="BF1901" i="3"/>
  <c r="BF189" i="3"/>
  <c r="BF204" i="3"/>
  <c r="BF213" i="3"/>
  <c r="BF227" i="3"/>
  <c r="BF245" i="3"/>
  <c r="BF246" i="3"/>
  <c r="BF251" i="3"/>
  <c r="BF268" i="3"/>
  <c r="BF329" i="3"/>
  <c r="BF392" i="3"/>
  <c r="BF401" i="3"/>
  <c r="BF579" i="3"/>
  <c r="BF666" i="3"/>
  <c r="BF684" i="3"/>
  <c r="BF716" i="3"/>
  <c r="BF719" i="3"/>
  <c r="BF764" i="3"/>
  <c r="BF768" i="3"/>
  <c r="BF770" i="3"/>
  <c r="BF906" i="3"/>
  <c r="BF915" i="3"/>
  <c r="BF923" i="3"/>
  <c r="BF949" i="3"/>
  <c r="BF973" i="3"/>
  <c r="BF1037" i="3"/>
  <c r="BF1039" i="3"/>
  <c r="BF1096" i="3"/>
  <c r="BF1117" i="3"/>
  <c r="BF1141" i="3"/>
  <c r="BF1219" i="3"/>
  <c r="BF1296" i="3"/>
  <c r="BF1310" i="3"/>
  <c r="BF1398" i="3"/>
  <c r="BF1406" i="3"/>
  <c r="BF1408" i="3"/>
  <c r="BF1419" i="3"/>
  <c r="BF1467" i="3"/>
  <c r="BF1486" i="3"/>
  <c r="BF1491" i="3"/>
  <c r="BF1548" i="3"/>
  <c r="BF1553" i="3"/>
  <c r="BF1589" i="3"/>
  <c r="BF1595" i="3"/>
  <c r="BF1625" i="3"/>
  <c r="BF1632" i="3"/>
  <c r="BF1655" i="3"/>
  <c r="BF1686" i="3"/>
  <c r="BF1706" i="3"/>
  <c r="BF1711" i="3"/>
  <c r="BF1796" i="3"/>
  <c r="BK133" i="2"/>
  <c r="J133" i="2"/>
  <c r="J97" i="2" s="1"/>
  <c r="BF1107" i="3"/>
  <c r="BF1264" i="3"/>
  <c r="BF1268" i="3"/>
  <c r="BF1284" i="3"/>
  <c r="BF1286" i="3"/>
  <c r="BF1290" i="3"/>
  <c r="BF1292" i="3"/>
  <c r="BF1305" i="3"/>
  <c r="BF1453" i="3"/>
  <c r="BF1457" i="3"/>
  <c r="BF1464" i="3"/>
  <c r="BF1465" i="3"/>
  <c r="BF1468" i="3"/>
  <c r="BF1497" i="3"/>
  <c r="BF1596" i="3"/>
  <c r="BF1598" i="3"/>
  <c r="BF1616" i="3"/>
  <c r="BF1622" i="3"/>
  <c r="BF1640" i="3"/>
  <c r="BF1690" i="3"/>
  <c r="BF1702" i="3"/>
  <c r="E85" i="3"/>
  <c r="J89" i="3"/>
  <c r="F148" i="3"/>
  <c r="BF206" i="3"/>
  <c r="BF207" i="3"/>
  <c r="BF276" i="3"/>
  <c r="BF293" i="3"/>
  <c r="BF315" i="3"/>
  <c r="BF345" i="3"/>
  <c r="BF381" i="3"/>
  <c r="BF406" i="3"/>
  <c r="BF449" i="3"/>
  <c r="BF580" i="3"/>
  <c r="BF697" i="3"/>
  <c r="BF728" i="3"/>
  <c r="BF735" i="3"/>
  <c r="BF784" i="3"/>
  <c r="BF833" i="3"/>
  <c r="BF859" i="3"/>
  <c r="BF864" i="3"/>
  <c r="BF875" i="3"/>
  <c r="BF876" i="3"/>
  <c r="BF899" i="3"/>
  <c r="BF903" i="3"/>
  <c r="BF905" i="3"/>
  <c r="BF930" i="3"/>
  <c r="BF931" i="3"/>
  <c r="BF935" i="3"/>
  <c r="BF939" i="3"/>
  <c r="BF943" i="3"/>
  <c r="BF953" i="3"/>
  <c r="BF966" i="3"/>
  <c r="BF967" i="3"/>
  <c r="BF968" i="3"/>
  <c r="BF1012" i="3"/>
  <c r="BF1038" i="3"/>
  <c r="BF1041" i="3"/>
  <c r="BF1049" i="3"/>
  <c r="BF1132" i="3"/>
  <c r="BF1165" i="3"/>
  <c r="BF1179" i="3"/>
  <c r="BF1289" i="3"/>
  <c r="BF1376" i="3"/>
  <c r="BF1411" i="3"/>
  <c r="BF1430" i="3"/>
  <c r="BF1431" i="3"/>
  <c r="BF1446" i="3"/>
  <c r="BF1449" i="3"/>
  <c r="BF1454" i="3"/>
  <c r="BF1466" i="3"/>
  <c r="BF1477" i="3"/>
  <c r="BF1489" i="3"/>
  <c r="BF1493" i="3"/>
  <c r="BF1512" i="3"/>
  <c r="BF1531" i="3"/>
  <c r="BF1547" i="3"/>
  <c r="BF1600" i="3"/>
  <c r="BF1627" i="3"/>
  <c r="BF1629" i="3"/>
  <c r="BF1634" i="3"/>
  <c r="BF1657" i="3"/>
  <c r="BF1684" i="3"/>
  <c r="BF1692" i="3"/>
  <c r="BF1698" i="3"/>
  <c r="BF1804" i="3"/>
  <c r="BF1812" i="3"/>
  <c r="BF174" i="3"/>
  <c r="BF177" i="3"/>
  <c r="BF186" i="3"/>
  <c r="BF233" i="3"/>
  <c r="BF255" i="3"/>
  <c r="BF261" i="3"/>
  <c r="BF319" i="3"/>
  <c r="BF323" i="3"/>
  <c r="BF371" i="3"/>
  <c r="BF403" i="3"/>
  <c r="BF420" i="3"/>
  <c r="BF443" i="3"/>
  <c r="BF583" i="3"/>
  <c r="BF584" i="3"/>
  <c r="BF598" i="3"/>
  <c r="BF606" i="3"/>
  <c r="BF607" i="3"/>
  <c r="BF613" i="3"/>
  <c r="BF643" i="3"/>
  <c r="BF705" i="3"/>
  <c r="BF733" i="3"/>
  <c r="BF736" i="3"/>
  <c r="BF771" i="3"/>
  <c r="BF779" i="3"/>
  <c r="BF783" i="3"/>
  <c r="BF787" i="3"/>
  <c r="BF810" i="3"/>
  <c r="BF866" i="3"/>
  <c r="BF936" i="3"/>
  <c r="BF951" i="3"/>
  <c r="BF971" i="3"/>
  <c r="BF990" i="3"/>
  <c r="BF991" i="3"/>
  <c r="BF1002" i="3"/>
  <c r="BF1094" i="3"/>
  <c r="BF1114" i="3"/>
  <c r="BF1121" i="3"/>
  <c r="BF1126" i="3"/>
  <c r="BF1200" i="3"/>
  <c r="BF1391" i="3"/>
  <c r="BF1397" i="3"/>
  <c r="BF1407" i="3"/>
  <c r="BF1412" i="3"/>
  <c r="BF1421" i="3"/>
  <c r="BF1470" i="3"/>
  <c r="BF1473" i="3"/>
  <c r="BF1487" i="3"/>
  <c r="BF1537" i="3"/>
  <c r="BF1549" i="3"/>
  <c r="BF1555" i="3"/>
  <c r="BF1587" i="3"/>
  <c r="BF1591" i="3"/>
  <c r="BF1620" i="3"/>
  <c r="BF1626" i="3"/>
  <c r="BF1647" i="3"/>
  <c r="BF1696" i="3"/>
  <c r="BF167" i="3"/>
  <c r="BF183" i="3"/>
  <c r="BF217" i="3"/>
  <c r="BF219" i="3"/>
  <c r="BF272" i="3"/>
  <c r="BF301" i="3"/>
  <c r="BF308" i="3"/>
  <c r="BF379" i="3"/>
  <c r="BF515" i="3"/>
  <c r="BF662" i="3"/>
  <c r="BF692" i="3"/>
  <c r="BF753" i="3"/>
  <c r="BF756" i="3"/>
  <c r="BF865" i="3"/>
  <c r="BF867" i="3"/>
  <c r="BF874" i="3"/>
  <c r="BF894" i="3"/>
  <c r="BF993" i="3"/>
  <c r="BF1023" i="3"/>
  <c r="BF1045" i="3"/>
  <c r="BF1046" i="3"/>
  <c r="BF1051" i="3"/>
  <c r="BF1072" i="3"/>
  <c r="BF1112" i="3"/>
  <c r="BF1208" i="3"/>
  <c r="BF1304" i="3"/>
  <c r="BF1409" i="3"/>
  <c r="BF1420" i="3"/>
  <c r="BF1462" i="3"/>
  <c r="BF1490" i="3"/>
  <c r="BF1498" i="3"/>
  <c r="BF1501" i="3"/>
  <c r="BF1585" i="3"/>
  <c r="BF1594" i="3"/>
  <c r="BF1597" i="3"/>
  <c r="BF1601" i="3"/>
  <c r="BF1636" i="3"/>
  <c r="BF1670" i="3"/>
  <c r="BF1814" i="3"/>
  <c r="BF1819" i="3"/>
  <c r="BF163" i="3"/>
  <c r="BF170" i="3"/>
  <c r="BF208" i="3"/>
  <c r="BF223" i="3"/>
  <c r="BF237" i="3"/>
  <c r="BF264" i="3"/>
  <c r="BF286" i="3"/>
  <c r="BF376" i="3"/>
  <c r="BF388" i="3"/>
  <c r="BF452" i="3"/>
  <c r="BF575" i="3"/>
  <c r="BF701" i="3"/>
  <c r="BF727" i="3"/>
  <c r="BF761" i="3"/>
  <c r="BF862" i="3"/>
  <c r="BF877" i="3"/>
  <c r="BF878" i="3"/>
  <c r="BF883" i="3"/>
  <c r="BF884" i="3"/>
  <c r="BF885" i="3"/>
  <c r="BF886" i="3"/>
  <c r="BF891" i="3"/>
  <c r="BF897" i="3"/>
  <c r="BF918" i="3"/>
  <c r="BF920" i="3"/>
  <c r="BF926" i="3"/>
  <c r="BF980" i="3"/>
  <c r="BF981" i="3"/>
  <c r="BF984" i="3"/>
  <c r="BF1007" i="3"/>
  <c r="BF1130" i="3"/>
  <c r="BF1215" i="3"/>
  <c r="BF1294" i="3"/>
  <c r="BF1380" i="3"/>
  <c r="BF1434" i="3"/>
  <c r="BF1440" i="3"/>
  <c r="BF1460" i="3"/>
  <c r="BF1504" i="3"/>
  <c r="BF1508" i="3"/>
  <c r="BF1528" i="3"/>
  <c r="BF1586" i="3"/>
  <c r="BF1588" i="3"/>
  <c r="BF1590" i="3"/>
  <c r="BF1606" i="3"/>
  <c r="BF1624" i="3"/>
  <c r="BF1630" i="3"/>
  <c r="BF1631" i="3"/>
  <c r="BF1633" i="3"/>
  <c r="BF1639" i="3"/>
  <c r="BF1643" i="3"/>
  <c r="BF1651" i="3"/>
  <c r="BF1652" i="3"/>
  <c r="BF1659" i="3"/>
  <c r="BF1682" i="3"/>
  <c r="BF1733" i="3"/>
  <c r="BF1799" i="3"/>
  <c r="BF154" i="3"/>
  <c r="BF160" i="3"/>
  <c r="BF250" i="3"/>
  <c r="BF280" i="3"/>
  <c r="BF284" i="3"/>
  <c r="BF309" i="3"/>
  <c r="BF338" i="3"/>
  <c r="BF455" i="3"/>
  <c r="BF572" i="3"/>
  <c r="BF592" i="3"/>
  <c r="BF652" i="3"/>
  <c r="BF689" i="3"/>
  <c r="BF700" i="3"/>
  <c r="BF708" i="3"/>
  <c r="BF711" i="3"/>
  <c r="BF738" i="3"/>
  <c r="BF750" i="3"/>
  <c r="BF760" i="3"/>
  <c r="BF767" i="3"/>
  <c r="BF908" i="3"/>
  <c r="BF913" i="3"/>
  <c r="BF945" i="3"/>
  <c r="BF989" i="3"/>
  <c r="BF996" i="3"/>
  <c r="BF998" i="3"/>
  <c r="BF1016" i="3"/>
  <c r="BF1025" i="3"/>
  <c r="BF1028" i="3"/>
  <c r="BF1035" i="3"/>
  <c r="BF1103" i="3"/>
  <c r="BF1136" i="3"/>
  <c r="BF1276" i="3"/>
  <c r="BF1291" i="3"/>
  <c r="BF1381" i="3"/>
  <c r="BF1410" i="3"/>
  <c r="BF1437" i="3"/>
  <c r="BF1443" i="3"/>
  <c r="BF1469" i="3"/>
  <c r="BF1471" i="3"/>
  <c r="BF1492" i="3"/>
  <c r="BF1515" i="3"/>
  <c r="BF1539" i="3"/>
  <c r="BF1593" i="3"/>
  <c r="BF1599" i="3"/>
  <c r="BF1628" i="3"/>
  <c r="BF1644" i="3"/>
  <c r="BF1648" i="3"/>
  <c r="BF1656" i="3"/>
  <c r="BF1668" i="3"/>
  <c r="BF1704" i="3"/>
  <c r="BF1728" i="3"/>
  <c r="E85" i="2"/>
  <c r="BF139" i="2"/>
  <c r="BF169" i="2"/>
  <c r="BF365" i="2"/>
  <c r="BF414" i="2"/>
  <c r="BF549" i="2"/>
  <c r="BF399" i="2"/>
  <c r="BF422" i="2"/>
  <c r="BF457" i="2"/>
  <c r="BF461" i="2"/>
  <c r="BF537" i="2"/>
  <c r="BF539" i="2"/>
  <c r="BF560" i="2"/>
  <c r="J89" i="2"/>
  <c r="BF145" i="2"/>
  <c r="BF149" i="2"/>
  <c r="BF153" i="2"/>
  <c r="BF285" i="2"/>
  <c r="BF323" i="2"/>
  <c r="BF339" i="2"/>
  <c r="BF423" i="2"/>
  <c r="BF424" i="2"/>
  <c r="BF503" i="2"/>
  <c r="BF506" i="2"/>
  <c r="BF509" i="2"/>
  <c r="BF510" i="2"/>
  <c r="BF516" i="2"/>
  <c r="BF530" i="2"/>
  <c r="BF540" i="2"/>
  <c r="BF543" i="2"/>
  <c r="F92" i="2"/>
  <c r="BF204" i="2"/>
  <c r="BF335" i="2"/>
  <c r="BF343" i="2"/>
  <c r="BF347" i="2"/>
  <c r="BF406" i="2"/>
  <c r="BF488" i="2"/>
  <c r="BF495" i="2"/>
  <c r="BF541" i="2"/>
  <c r="BF561" i="2"/>
  <c r="BF410" i="2"/>
  <c r="BF418" i="2"/>
  <c r="BF419" i="2"/>
  <c r="BF421" i="2"/>
  <c r="BF429" i="2"/>
  <c r="BF432" i="2"/>
  <c r="BF447" i="2"/>
  <c r="BF466" i="2"/>
  <c r="BF208" i="2"/>
  <c r="BF211" i="2"/>
  <c r="BF219" i="2"/>
  <c r="BF311" i="2"/>
  <c r="BF438" i="2"/>
  <c r="BF451" i="2"/>
  <c r="BF454" i="2"/>
  <c r="BF512" i="2"/>
  <c r="BF135" i="2"/>
  <c r="BF181" i="2"/>
  <c r="BF214" i="2"/>
  <c r="BF279" i="2"/>
  <c r="BF444" i="2"/>
  <c r="BF472" i="2"/>
  <c r="BF533" i="2"/>
  <c r="BF535" i="2"/>
  <c r="BF546" i="2"/>
  <c r="BF556" i="2"/>
  <c r="BF166" i="2"/>
  <c r="BF170" i="2"/>
  <c r="BF195" i="2"/>
  <c r="BF329" i="2"/>
  <c r="BF405" i="2"/>
  <c r="BF468" i="2"/>
  <c r="BF476" i="2"/>
  <c r="BF534" i="2"/>
  <c r="BF536" i="2"/>
  <c r="BF553" i="2"/>
  <c r="F36" i="2"/>
  <c r="BC95" i="1"/>
  <c r="F37" i="3"/>
  <c r="BD96" i="1" s="1"/>
  <c r="F36" i="13"/>
  <c r="BC106" i="1"/>
  <c r="F33" i="14"/>
  <c r="AZ107" i="1" s="1"/>
  <c r="F37" i="15"/>
  <c r="BD108" i="1"/>
  <c r="J33" i="3"/>
  <c r="AV96" i="1" s="1"/>
  <c r="J33" i="13"/>
  <c r="AV106" i="1"/>
  <c r="F35" i="13"/>
  <c r="BB106" i="1" s="1"/>
  <c r="J33" i="14"/>
  <c r="AV107" i="1"/>
  <c r="F35" i="15"/>
  <c r="BB108" i="1" s="1"/>
  <c r="F33" i="16"/>
  <c r="AZ109" i="1"/>
  <c r="J33" i="2"/>
  <c r="AV95" i="1" s="1"/>
  <c r="F36" i="3"/>
  <c r="BC96" i="1"/>
  <c r="F35" i="12"/>
  <c r="BB105" i="1" s="1"/>
  <c r="F33" i="15"/>
  <c r="AZ108" i="1"/>
  <c r="F37" i="16"/>
  <c r="BD109" i="1" s="1"/>
  <c r="F33" i="2"/>
  <c r="AZ95" i="1"/>
  <c r="F35" i="4"/>
  <c r="BB97" i="1" s="1"/>
  <c r="F33" i="5"/>
  <c r="AZ98" i="1"/>
  <c r="F36" i="5"/>
  <c r="BC98" i="1" s="1"/>
  <c r="F36" i="6"/>
  <c r="BC99" i="1"/>
  <c r="F33" i="7"/>
  <c r="AZ100" i="1" s="1"/>
  <c r="F35" i="7"/>
  <c r="BB100" i="1"/>
  <c r="F35" i="8"/>
  <c r="BB101" i="1" s="1"/>
  <c r="F37" i="8"/>
  <c r="BD101" i="1"/>
  <c r="F33" i="9"/>
  <c r="AZ102" i="1" s="1"/>
  <c r="F35" i="9"/>
  <c r="BB102" i="1"/>
  <c r="F35" i="11"/>
  <c r="BB104" i="1" s="1"/>
  <c r="J33" i="12"/>
  <c r="AV105" i="1"/>
  <c r="F36" i="14"/>
  <c r="BC107" i="1" s="1"/>
  <c r="F35" i="16"/>
  <c r="BB109" i="1"/>
  <c r="F35" i="3"/>
  <c r="BB96" i="1" s="1"/>
  <c r="F33" i="13"/>
  <c r="AZ106" i="1"/>
  <c r="F37" i="13"/>
  <c r="BD106" i="1" s="1"/>
  <c r="F37" i="14"/>
  <c r="BD107" i="1"/>
  <c r="J33" i="16"/>
  <c r="AV109" i="1" s="1"/>
  <c r="F35" i="2"/>
  <c r="BB95" i="1"/>
  <c r="J33" i="4"/>
  <c r="AV97" i="1" s="1"/>
  <c r="F37" i="4"/>
  <c r="BD97" i="1"/>
  <c r="F35" i="5"/>
  <c r="BB98" i="1" s="1"/>
  <c r="F33" i="6"/>
  <c r="AZ99" i="1"/>
  <c r="J33" i="6"/>
  <c r="AV99" i="1" s="1"/>
  <c r="F37" i="6"/>
  <c r="BD99" i="1"/>
  <c r="F36" i="7"/>
  <c r="BC100" i="1" s="1"/>
  <c r="F33" i="8"/>
  <c r="AZ101" i="1"/>
  <c r="F36" i="8"/>
  <c r="BC101" i="1" s="1"/>
  <c r="J33" i="9"/>
  <c r="AV102" i="1"/>
  <c r="F33" i="10"/>
  <c r="AZ103" i="1" s="1"/>
  <c r="J33" i="10"/>
  <c r="AV103" i="1"/>
  <c r="F36" i="10"/>
  <c r="BC103" i="1" s="1"/>
  <c r="F37" i="10"/>
  <c r="BD103" i="1"/>
  <c r="F35" i="10"/>
  <c r="BB103" i="1" s="1"/>
  <c r="F33" i="11"/>
  <c r="AZ104" i="1" s="1"/>
  <c r="F37" i="11"/>
  <c r="BD104" i="1" s="1"/>
  <c r="F33" i="12"/>
  <c r="AZ105" i="1"/>
  <c r="J33" i="15"/>
  <c r="AV108" i="1"/>
  <c r="F36" i="16"/>
  <c r="BC109" i="1" s="1"/>
  <c r="F37" i="2"/>
  <c r="BD95" i="1"/>
  <c r="F36" i="4"/>
  <c r="BC97" i="1" s="1"/>
  <c r="J33" i="5"/>
  <c r="AV98" i="1"/>
  <c r="F37" i="5"/>
  <c r="BD98" i="1" s="1"/>
  <c r="F35" i="6"/>
  <c r="BB99" i="1"/>
  <c r="J33" i="7"/>
  <c r="AV100" i="1" s="1"/>
  <c r="F37" i="7"/>
  <c r="BD100" i="1"/>
  <c r="J33" i="8"/>
  <c r="AV101" i="1" s="1"/>
  <c r="F37" i="9"/>
  <c r="BD102" i="1"/>
  <c r="F36" i="9"/>
  <c r="BC102" i="1" s="1"/>
  <c r="J33" i="11"/>
  <c r="AV104" i="1"/>
  <c r="F36" i="11"/>
  <c r="BC104" i="1" s="1"/>
  <c r="F36" i="12"/>
  <c r="BC105" i="1"/>
  <c r="F35" i="14"/>
  <c r="BB107" i="1" s="1"/>
  <c r="F33" i="3"/>
  <c r="AZ96" i="1"/>
  <c r="F37" i="12"/>
  <c r="BD105" i="1" s="1"/>
  <c r="F36" i="15"/>
  <c r="BC108" i="1"/>
  <c r="R125" i="11" l="1"/>
  <c r="R124" i="11" s="1"/>
  <c r="BK892" i="3"/>
  <c r="J892" i="3" s="1"/>
  <c r="J107" i="3" s="1"/>
  <c r="BK123" i="6"/>
  <c r="J123" i="6" s="1"/>
  <c r="J96" i="6" s="1"/>
  <c r="BK430" i="2"/>
  <c r="J430" i="2" s="1"/>
  <c r="J100" i="2" s="1"/>
  <c r="BK133" i="9"/>
  <c r="J133" i="9" s="1"/>
  <c r="J97" i="9" s="1"/>
  <c r="P892" i="3"/>
  <c r="BK119" i="14"/>
  <c r="J120" i="14"/>
  <c r="J98" i="14" s="1"/>
  <c r="BK119" i="13"/>
  <c r="J119" i="13" s="1"/>
  <c r="J30" i="13" s="1"/>
  <c r="AG106" i="1" s="1"/>
  <c r="J120" i="13"/>
  <c r="J97" i="13" s="1"/>
  <c r="P120" i="5"/>
  <c r="AU98" i="1"/>
  <c r="BK124" i="10"/>
  <c r="R124" i="12"/>
  <c r="R123" i="6"/>
  <c r="P152" i="3"/>
  <c r="P151" i="3"/>
  <c r="AU96" i="1" s="1"/>
  <c r="P167" i="9"/>
  <c r="P132" i="9"/>
  <c r="AU102" i="1"/>
  <c r="R430" i="2"/>
  <c r="R132" i="2" s="1"/>
  <c r="P131" i="8"/>
  <c r="P127" i="8"/>
  <c r="AU101" i="1" s="1"/>
  <c r="R122" i="4"/>
  <c r="R152" i="3"/>
  <c r="T119" i="13"/>
  <c r="BK122" i="7"/>
  <c r="BK121" i="7" s="1"/>
  <c r="J121" i="7" s="1"/>
  <c r="J30" i="7" s="1"/>
  <c r="AG100" i="1" s="1"/>
  <c r="T167" i="9"/>
  <c r="T132" i="9" s="1"/>
  <c r="T131" i="8"/>
  <c r="T127" i="8"/>
  <c r="T120" i="5"/>
  <c r="T123" i="6"/>
  <c r="P124" i="12"/>
  <c r="AU105" i="1"/>
  <c r="R121" i="16"/>
  <c r="R120" i="5"/>
  <c r="R892" i="3"/>
  <c r="R132" i="9"/>
  <c r="T430" i="2"/>
  <c r="T132" i="2" s="1"/>
  <c r="BK167" i="9"/>
  <c r="J167" i="9"/>
  <c r="J104" i="9"/>
  <c r="BK131" i="8"/>
  <c r="T121" i="16"/>
  <c r="R122" i="7"/>
  <c r="R121" i="7"/>
  <c r="P122" i="7"/>
  <c r="P121" i="7" s="1"/>
  <c r="AU100" i="1" s="1"/>
  <c r="T892" i="3"/>
  <c r="T124" i="12"/>
  <c r="P123" i="6"/>
  <c r="AU99" i="1"/>
  <c r="T122" i="7"/>
  <c r="T121" i="7" s="1"/>
  <c r="R131" i="8"/>
  <c r="R127" i="8"/>
  <c r="T152" i="3"/>
  <c r="T151" i="3" s="1"/>
  <c r="R124" i="10"/>
  <c r="R123" i="10"/>
  <c r="R119" i="13"/>
  <c r="P125" i="11"/>
  <c r="P124" i="11" s="1"/>
  <c r="AU104" i="1" s="1"/>
  <c r="T122" i="4"/>
  <c r="P121" i="16"/>
  <c r="AU109" i="1" s="1"/>
  <c r="P124" i="10"/>
  <c r="P123" i="10"/>
  <c r="AU103" i="1" s="1"/>
  <c r="T125" i="11"/>
  <c r="T124" i="11" s="1"/>
  <c r="P430" i="2"/>
  <c r="P132" i="2" s="1"/>
  <c r="AU95" i="1" s="1"/>
  <c r="BK123" i="4"/>
  <c r="J123" i="4"/>
  <c r="J97" i="4" s="1"/>
  <c r="BK136" i="10"/>
  <c r="J136" i="10"/>
  <c r="J101" i="10"/>
  <c r="BK122" i="16"/>
  <c r="J122" i="16" s="1"/>
  <c r="J97" i="16" s="1"/>
  <c r="BK127" i="16"/>
  <c r="J127" i="16" s="1"/>
  <c r="J99" i="16" s="1"/>
  <c r="BK128" i="8"/>
  <c r="J128" i="8"/>
  <c r="J97" i="8" s="1"/>
  <c r="BK118" i="15"/>
  <c r="J118" i="15"/>
  <c r="J96" i="15"/>
  <c r="BK124" i="11"/>
  <c r="BK122" i="4"/>
  <c r="J122" i="4" s="1"/>
  <c r="J96" i="4" s="1"/>
  <c r="BK151" i="3"/>
  <c r="J151" i="3"/>
  <c r="J96" i="3" s="1"/>
  <c r="BK132" i="2"/>
  <c r="J132" i="2"/>
  <c r="J96" i="2"/>
  <c r="F34" i="3"/>
  <c r="BA96" i="1" s="1"/>
  <c r="F34" i="2"/>
  <c r="BA95" i="1"/>
  <c r="J34" i="10"/>
  <c r="AW103" i="1" s="1"/>
  <c r="AT103" i="1" s="1"/>
  <c r="F34" i="12"/>
  <c r="BA105" i="1" s="1"/>
  <c r="BD94" i="1"/>
  <c r="W33" i="1"/>
  <c r="J34" i="4"/>
  <c r="AW97" i="1" s="1"/>
  <c r="AT97" i="1" s="1"/>
  <c r="J30" i="5"/>
  <c r="AG98" i="1"/>
  <c r="J34" i="6"/>
  <c r="AW99" i="1" s="1"/>
  <c r="AT99" i="1" s="1"/>
  <c r="J34" i="8"/>
  <c r="AW101" i="1" s="1"/>
  <c r="AT101" i="1" s="1"/>
  <c r="J34" i="11"/>
  <c r="AW104" i="1"/>
  <c r="AT104" i="1" s="1"/>
  <c r="F34" i="13"/>
  <c r="BA106" i="1"/>
  <c r="J34" i="14"/>
  <c r="AW107" i="1" s="1"/>
  <c r="AT107" i="1" s="1"/>
  <c r="F34" i="16"/>
  <c r="BA109" i="1" s="1"/>
  <c r="F34" i="4"/>
  <c r="BA97" i="1"/>
  <c r="F34" i="5"/>
  <c r="BA98" i="1" s="1"/>
  <c r="F34" i="6"/>
  <c r="BA99" i="1"/>
  <c r="J34" i="7"/>
  <c r="AW100" i="1" s="1"/>
  <c r="AT100" i="1" s="1"/>
  <c r="F34" i="9"/>
  <c r="BA102" i="1"/>
  <c r="F34" i="15"/>
  <c r="BA108" i="1" s="1"/>
  <c r="J34" i="16"/>
  <c r="AW109" i="1"/>
  <c r="AT109" i="1" s="1"/>
  <c r="J34" i="3"/>
  <c r="AW96" i="1" s="1"/>
  <c r="AT96" i="1" s="1"/>
  <c r="J34" i="5"/>
  <c r="AW98" i="1"/>
  <c r="AT98" i="1" s="1"/>
  <c r="J30" i="6"/>
  <c r="AG99" i="1"/>
  <c r="F34" i="7"/>
  <c r="BA100" i="1" s="1"/>
  <c r="J34" i="9"/>
  <c r="AW102" i="1"/>
  <c r="AT102" i="1"/>
  <c r="J34" i="15"/>
  <c r="AW108" i="1" s="1"/>
  <c r="AT108" i="1" s="1"/>
  <c r="BC94" i="1"/>
  <c r="W32" i="1" s="1"/>
  <c r="J34" i="2"/>
  <c r="AW95" i="1"/>
  <c r="AT95" i="1"/>
  <c r="F34" i="10"/>
  <c r="BA103" i="1" s="1"/>
  <c r="J34" i="12"/>
  <c r="AW105" i="1" s="1"/>
  <c r="AT105" i="1" s="1"/>
  <c r="BB94" i="1"/>
  <c r="W31" i="1" s="1"/>
  <c r="F34" i="8"/>
  <c r="BA101" i="1"/>
  <c r="F34" i="11"/>
  <c r="BA104" i="1" s="1"/>
  <c r="J30" i="12"/>
  <c r="AG105" i="1"/>
  <c r="J34" i="13"/>
  <c r="AW106" i="1" s="1"/>
  <c r="AT106" i="1" s="1"/>
  <c r="F34" i="14"/>
  <c r="BA107" i="1" s="1"/>
  <c r="AZ94" i="1"/>
  <c r="W29" i="1"/>
  <c r="J124" i="11" l="1"/>
  <c r="J96" i="11" s="1"/>
  <c r="AN106" i="1"/>
  <c r="J96" i="13"/>
  <c r="BK118" i="14"/>
  <c r="J118" i="14" s="1"/>
  <c r="J119" i="14"/>
  <c r="J97" i="14" s="1"/>
  <c r="BK127" i="8"/>
  <c r="J127" i="8"/>
  <c r="J96" i="8"/>
  <c r="R151" i="3"/>
  <c r="BK123" i="10"/>
  <c r="J123" i="10"/>
  <c r="J122" i="7"/>
  <c r="J97" i="7"/>
  <c r="BK121" i="16"/>
  <c r="J121" i="16"/>
  <c r="J124" i="10"/>
  <c r="J97" i="10"/>
  <c r="J96" i="7"/>
  <c r="J131" i="8"/>
  <c r="J99" i="8"/>
  <c r="BK132" i="9"/>
  <c r="J132" i="9" s="1"/>
  <c r="J96" i="9" s="1"/>
  <c r="AN105" i="1"/>
  <c r="J39" i="13"/>
  <c r="J39" i="12"/>
  <c r="AN99" i="1"/>
  <c r="J39" i="7"/>
  <c r="AN98" i="1"/>
  <c r="J39" i="6"/>
  <c r="J39" i="5"/>
  <c r="AN100" i="1"/>
  <c r="J30" i="16"/>
  <c r="AG109" i="1" s="1"/>
  <c r="AX94" i="1"/>
  <c r="J30" i="10"/>
  <c r="AG103" i="1"/>
  <c r="J30" i="3"/>
  <c r="AG96" i="1" s="1"/>
  <c r="AN96" i="1" s="1"/>
  <c r="BA94" i="1"/>
  <c r="W30" i="1" s="1"/>
  <c r="AU94" i="1"/>
  <c r="J30" i="4"/>
  <c r="AG97" i="1"/>
  <c r="AN97" i="1" s="1"/>
  <c r="AV94" i="1"/>
  <c r="AK29" i="1" s="1"/>
  <c r="AY94" i="1"/>
  <c r="J30" i="2"/>
  <c r="AG95" i="1" s="1"/>
  <c r="J30" i="15"/>
  <c r="AG108" i="1"/>
  <c r="AN108" i="1" s="1"/>
  <c r="J30" i="11" l="1"/>
  <c r="J30" i="14"/>
  <c r="J96" i="14"/>
  <c r="J39" i="10"/>
  <c r="J39" i="16"/>
  <c r="J96" i="16"/>
  <c r="J96" i="10"/>
  <c r="J39" i="15"/>
  <c r="J39" i="4"/>
  <c r="J39" i="3"/>
  <c r="J39" i="2"/>
  <c r="AN95" i="1"/>
  <c r="AN103" i="1"/>
  <c r="AN109" i="1"/>
  <c r="J30" i="9"/>
  <c r="AG102" i="1"/>
  <c r="AN102" i="1"/>
  <c r="J30" i="8"/>
  <c r="AG101" i="1" s="1"/>
  <c r="AW94" i="1"/>
  <c r="AK30" i="1"/>
  <c r="AG104" i="1" l="1"/>
  <c r="AN104" i="1" s="1"/>
  <c r="J39" i="11"/>
  <c r="AG107" i="1"/>
  <c r="AN107" i="1" s="1"/>
  <c r="J39" i="14"/>
  <c r="J39" i="8"/>
  <c r="J39" i="9"/>
  <c r="AN101" i="1"/>
  <c r="AG94" i="1"/>
  <c r="AN94" i="1" s="1"/>
  <c r="AT94" i="1"/>
  <c r="AK26" i="1" l="1"/>
  <c r="AK35" i="1"/>
</calcChain>
</file>

<file path=xl/sharedStrings.xml><?xml version="1.0" encoding="utf-8"?>
<sst xmlns="http://schemas.openxmlformats.org/spreadsheetml/2006/main" count="39814" uniqueCount="5051">
  <si>
    <t>Export Komplet</t>
  </si>
  <si>
    <t/>
  </si>
  <si>
    <t>2.0</t>
  </si>
  <si>
    <t>False</t>
  </si>
  <si>
    <t>{f2538852-7314-445e-9aab-764ae3722d7a}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</si>
  <si>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</si>
  <si>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</si>
  <si>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</si>
  <si>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</si>
  <si>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</si>
  <si>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</si>
  <si>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</si>
  <si>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</si>
  <si>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AKP26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</si>
  <si>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</si>
  <si>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</si>
  <si>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a modernizácia objektu Centra univerzitného športu pri SPU v Nitre</t>
  </si>
  <si>
    <t>JKSO:</t>
  </si>
  <si>
    <t>KS:</t>
  </si>
  <si>
    <t>Miesto:</t>
  </si>
  <si>
    <t>Nitra</t>
  </si>
  <si>
    <t>Dátum:</t>
  </si>
  <si>
    <t>1. 2. 2024</t>
  </si>
  <si>
    <t>Objednávateľ:</t>
  </si>
  <si>
    <t>IČO:</t>
  </si>
  <si>
    <t>SPU v Nitre</t>
  </si>
  <si>
    <t>IČ DPH:</t>
  </si>
  <si>
    <t>Zhotoviteľ:</t>
  </si>
  <si>
    <t>Vyplň údaj</t>
  </si>
  <si>
    <t>Projektant:</t>
  </si>
  <si>
    <t>Ing. Stanislav Mikle</t>
  </si>
  <si>
    <t>True</t>
  </si>
  <si>
    <t>Spracovateľ:</t>
  </si>
  <si>
    <t>Béger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</si>
  <si>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</si>
  <si>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</si>
  <si>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</si>
  <si>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</si>
  <si>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</si>
  <si>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</si>
  <si>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</si>
  <si>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</si>
  <si>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</si>
  <si>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</si>
  <si>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</si>
  <si>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</si>
  <si>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</si>
  <si>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</si>
  <si>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</si>
  <si>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</si>
  <si>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</si>
  <si>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</si>
  <si>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</si>
  <si>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</si>
  <si>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</si>
  <si>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</si>
  <si>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</si>
  <si>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</si>
  <si>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</si>
  <si>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</si>
  <si>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</si>
  <si>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</si>
  <si>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</si>
  <si>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</si>
  <si>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</si>
  <si>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</si>
  <si>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</si>
  <si>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</si>
  <si>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</si>
  <si>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</si>
  <si>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</si>
  <si>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</si>
  <si>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</si>
  <si>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</si>
  <si>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</si>
  <si>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</si>
  <si>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</si>
  <si>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</si>
  <si>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</si>
  <si>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</si>
  <si>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</si>
  <si>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Búracie práce</t>
  </si>
  <si>
    <t>STA</t>
  </si>
  <si>
    <t>1</t>
  </si>
  <si>
    <t>{008400b1-d5ff-4f1c-af12-1a923edd4cef}</t>
  </si>
  <si>
    <t>02</t>
  </si>
  <si>
    <t>Nové stavebné úpravy</t>
  </si>
  <si>
    <t>{88f131cc-1a16-4282-86f4-5bb5839be71e}</t>
  </si>
  <si>
    <t>03</t>
  </si>
  <si>
    <t>Vonkajšie oplotenie</t>
  </si>
  <si>
    <t>{c3d1e082-95bb-4ab0-b292-ff5e5a8724a5}</t>
  </si>
  <si>
    <t>04</t>
  </si>
  <si>
    <t>E1-9 - Slaboprúdová inštalácia</t>
  </si>
  <si>
    <t>{a85f2f1e-dce1-4d01-ba21-02e2bcecd1a9}</t>
  </si>
  <si>
    <t>05</t>
  </si>
  <si>
    <t>E1-10 - Prístupový systém</t>
  </si>
  <si>
    <t>{41f4bffe-ab44-4c6f-ade9-f93dc570559f}</t>
  </si>
  <si>
    <t>06</t>
  </si>
  <si>
    <t>OBNOVA A MODERNIZÁCIA - Spevnené plochy</t>
  </si>
  <si>
    <t>{84ebef4b-dcf8-41c4-82e8-1ec0b0e168d0}</t>
  </si>
  <si>
    <t>07</t>
  </si>
  <si>
    <t>E1.5 - Ústredné vykurovanie</t>
  </si>
  <si>
    <t>{46a3bc2f-5abd-4624-912a-59ebbe89be10}</t>
  </si>
  <si>
    <t>08</t>
  </si>
  <si>
    <t>Zdravotechnika</t>
  </si>
  <si>
    <t>{3465bc62-818d-44bc-a466-e289892fee82}</t>
  </si>
  <si>
    <t>09</t>
  </si>
  <si>
    <t>Plynoinštalácia</t>
  </si>
  <si>
    <t>{cbe8edb5-5e94-4833-a5b9-334d77e807c8}</t>
  </si>
  <si>
    <t>10</t>
  </si>
  <si>
    <t>Požiarna nádrž</t>
  </si>
  <si>
    <t>{34fd42cd-2a2c-4e3c-9d4a-ed2ab5ea39e1}</t>
  </si>
  <si>
    <t>11</t>
  </si>
  <si>
    <t>Vzduchotechnika</t>
  </si>
  <si>
    <t>{6a564314-d3c4-49b4-9619-bd9a774a1b78}</t>
  </si>
  <si>
    <t>12</t>
  </si>
  <si>
    <t>FVE</t>
  </si>
  <si>
    <t>{5396f120-956c-4c76-8ddd-333f570c2ef4}</t>
  </si>
  <si>
    <t>13</t>
  </si>
  <si>
    <t>EPS</t>
  </si>
  <si>
    <t>{2ac12d4f-3bbc-45e4-b1ac-4e0b4dc64818}</t>
  </si>
  <si>
    <t>14</t>
  </si>
  <si>
    <t>HSP</t>
  </si>
  <si>
    <t>{395898a6-3fc1-4009-b8b6-1c21ade718aa}</t>
  </si>
  <si>
    <t>15</t>
  </si>
  <si>
    <t>Elektroinštalácia</t>
  </si>
  <si>
    <t>{71352b65-6dc8-48e0-8da3-e63f0045ac20}</t>
  </si>
  <si>
    <t>VV0005</t>
  </si>
  <si>
    <t>Demontáž obloženia stien sauny - ozn. B8</t>
  </si>
  <si>
    <t>112,52</t>
  </si>
  <si>
    <t>3</t>
  </si>
  <si>
    <t>VV0006</t>
  </si>
  <si>
    <t>Demontáž hliníkového podhľadu  - ozn. B10</t>
  </si>
  <si>
    <t>173,27</t>
  </si>
  <si>
    <t>KRYCÍ LIST ROZPOČTU</t>
  </si>
  <si>
    <t>VV0009</t>
  </si>
  <si>
    <t>Strešný plášť - ozn. B15</t>
  </si>
  <si>
    <t>1481,03</t>
  </si>
  <si>
    <t>VV0010</t>
  </si>
  <si>
    <t>Strešný plášť - ozn. B16</t>
  </si>
  <si>
    <t>349,33</t>
  </si>
  <si>
    <t>VV0015</t>
  </si>
  <si>
    <t>Drevený obklad - ozn. B25</t>
  </si>
  <si>
    <t>328,4</t>
  </si>
  <si>
    <t>Objekt:</t>
  </si>
  <si>
    <t>01 -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</si>
  <si>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</si>
  <si>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</si>
  <si>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</si>
  <si>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</si>
  <si>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</si>
  <si>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</si>
  <si>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</si>
  <si>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</si>
  <si>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</si>
  <si>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</si>
  <si>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</si>
  <si>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715 - Izolácie proti chemickým vplyvom</t>
  </si>
  <si>
    <t xml:space="preserve">    731 - Ústredné kúrenie - kotolne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</si>
  <si>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</si>
  <si>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</si>
  <si>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</si>
  <si>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</si>
  <si>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</si>
  <si>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775 - Podlahy vlysové a parketové</t>
  </si>
  <si>
    <t xml:space="preserve">    776 - Podlahy povlakové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</si>
  <si>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</si>
  <si>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</si>
  <si>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</si>
  <si>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</si>
  <si>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</si>
  <si>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</si>
  <si>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</si>
  <si>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</si>
  <si>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</si>
  <si>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</si>
  <si>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</si>
  <si>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</si>
  <si>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</si>
  <si>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</si>
  <si>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</si>
  <si>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</si>
  <si>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</si>
  <si>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</si>
  <si>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81</t>
  </si>
  <si>
    <t>K</t>
  </si>
  <si>
    <t>938902302.S</t>
  </si>
  <si>
    <t>Čistenie betónového podkladu vysokotlakovým vodným lúčom do hrúbky 1 mm - stien</t>
  </si>
  <si>
    <t>m2</t>
  </si>
  <si>
    <t>4</t>
  </si>
  <si>
    <t>2</t>
  </si>
  <si>
    <t>1295408936</t>
  </si>
  <si>
    <t>VV</t>
  </si>
  <si>
    <t>"drenáž</t>
  </si>
  <si>
    <t>8,94*3,73</t>
  </si>
  <si>
    <t>Súčet</t>
  </si>
  <si>
    <t>961043111.1</t>
  </si>
  <si>
    <t>Búranie betónového okapového chodníka  - ozn. B31</t>
  </si>
  <si>
    <t>m3</t>
  </si>
  <si>
    <t>338472280</t>
  </si>
  <si>
    <t>"okapový chodník</t>
  </si>
  <si>
    <t>5,55*0,60*0,15*9</t>
  </si>
  <si>
    <t>31,20*0,60*0,15</t>
  </si>
  <si>
    <t>40,00*0,60*0,15</t>
  </si>
  <si>
    <t>961055111.1</t>
  </si>
  <si>
    <t>Búranie betónových schodiskových stupňov  -  ozn. B5</t>
  </si>
  <si>
    <t>-1400867071</t>
  </si>
  <si>
    <t>"1.PP - m.č. 0.23</t>
  </si>
  <si>
    <t>1,080*0,60</t>
  </si>
  <si>
    <t>76</t>
  </si>
  <si>
    <t>961055111.2</t>
  </si>
  <si>
    <t>Búranie betónovej jímky 1000x1000x500 mm  -  ozn. B36</t>
  </si>
  <si>
    <t>427727588</t>
  </si>
  <si>
    <t>1,00*4*0,50*0,15</t>
  </si>
  <si>
    <t>1,100*1,00*0,20</t>
  </si>
  <si>
    <t>962031132.1</t>
  </si>
  <si>
    <t>Búranie otvorov plochy nad 4 m2 z tehál pálených, plných alebo dutých hr. do 150 mm,  -0,19600t - ozn. B3</t>
  </si>
  <si>
    <t>1273775970</t>
  </si>
  <si>
    <t>"1.PP</t>
  </si>
  <si>
    <t>1,00*2,02*1</t>
  </si>
  <si>
    <t>0,90*2,02*3</t>
  </si>
  <si>
    <t>0,60*2,02*1</t>
  </si>
  <si>
    <t>"1.NP</t>
  </si>
  <si>
    <t>0,70*2,02*1</t>
  </si>
  <si>
    <t>"pohľad západný</t>
  </si>
  <si>
    <t>2,03*2,13*1</t>
  </si>
  <si>
    <t>"pohľad východný</t>
  </si>
  <si>
    <t>2,03*2,13*2</t>
  </si>
  <si>
    <t>78</t>
  </si>
  <si>
    <t>962031132.2</t>
  </si>
  <si>
    <t>Búranie prierazov v stenách a v nosnikoch</t>
  </si>
  <si>
    <t>ks</t>
  </si>
  <si>
    <t>-708503483</t>
  </si>
  <si>
    <t>12,00</t>
  </si>
  <si>
    <t>80</t>
  </si>
  <si>
    <t>962031132.4</t>
  </si>
  <si>
    <t>542071271</t>
  </si>
  <si>
    <t>962031132.S</t>
  </si>
  <si>
    <t>Búranie priečok z tehál pálených, plných alebo dutých hr. do 150 mm,  -0,19600t - ozn. B1</t>
  </si>
  <si>
    <t>1361427102</t>
  </si>
  <si>
    <t>"2.PP</t>
  </si>
  <si>
    <t>"m.č. -1.05 - zväčšenie otvoru</t>
  </si>
  <si>
    <t>0,50*2,20</t>
  </si>
  <si>
    <t>248,862</t>
  </si>
  <si>
    <t>"1.NP*</t>
  </si>
  <si>
    <t>116,445</t>
  </si>
  <si>
    <t>"priečka pod tribúnou</t>
  </si>
  <si>
    <t>21,560*2</t>
  </si>
  <si>
    <t>962032231.S</t>
  </si>
  <si>
    <t>Búranie muriva alebo vybúranie otvorov plochy nad 4 m2 nadzákladového z tehál pálených, vápenopieskových, cementových na maltu,  -1,90500t  - ozn. B3, B17</t>
  </si>
  <si>
    <t>24292266</t>
  </si>
  <si>
    <t>"ozn. B3</t>
  </si>
  <si>
    <t>4,00*2,70*0,30*1          "stena m.č. 0.20</t>
  </si>
  <si>
    <t>0,70*2,02*0,30*1           "otvor m.č. 0.20</t>
  </si>
  <si>
    <t>(2,20+3,80)*2,70*0,30    "steny m.č. 0.32 a 0.33</t>
  </si>
  <si>
    <t>2,00*2,20*0,30*1</t>
  </si>
  <si>
    <t>Medzisúčet - B3</t>
  </si>
  <si>
    <t>"ozn. B17</t>
  </si>
  <si>
    <t>"m.č. 1.15"        0,40*0,30*2,50</t>
  </si>
  <si>
    <t>Medzisúčet - B17</t>
  </si>
  <si>
    <t>962081131.S</t>
  </si>
  <si>
    <t>Búranie muriva priečok zo sklenených tvárnic, hr. do 100 mm,  -0,05500t  - ozn. B12</t>
  </si>
  <si>
    <t>-466851831</t>
  </si>
  <si>
    <t>"m.č. 1.07</t>
  </si>
  <si>
    <t>26,150</t>
  </si>
  <si>
    <t>"pohľad severný</t>
  </si>
  <si>
    <t>10,440</t>
  </si>
  <si>
    <t>"pohľad južný</t>
  </si>
  <si>
    <t>(5,150+5,150)</t>
  </si>
  <si>
    <t>73</t>
  </si>
  <si>
    <t>962086111.1</t>
  </si>
  <si>
    <t>Búranie obmurovky dažďových zvodov  - ozn. B35</t>
  </si>
  <si>
    <t>641241887</t>
  </si>
  <si>
    <t>"1.NP - m.č. 1.07</t>
  </si>
  <si>
    <t>4,376*0,996*2</t>
  </si>
  <si>
    <t>77</t>
  </si>
  <si>
    <t>963051113.S</t>
  </si>
  <si>
    <t xml:space="preserve">Búranie železobetónových stropov doskových hr.nad 80 mm, prierazy pre VZT na streche -2,40000t </t>
  </si>
  <si>
    <t>1525856222</t>
  </si>
  <si>
    <t>0,60*0,55*0,15*2</t>
  </si>
  <si>
    <t>16</t>
  </si>
  <si>
    <t>965043441.1</t>
  </si>
  <si>
    <t>Búranie cementového poteru hr. 400 mm,  strecha - ozn. B16</t>
  </si>
  <si>
    <t>1196593451</t>
  </si>
  <si>
    <t>VV0010*0,04</t>
  </si>
  <si>
    <t>17</t>
  </si>
  <si>
    <t>965081712.1</t>
  </si>
  <si>
    <t>Búranie schodiskových kamenných stupňov  - ozn. B28</t>
  </si>
  <si>
    <t>-320584700</t>
  </si>
  <si>
    <t>"vstupné schodisko - len stupne</t>
  </si>
  <si>
    <t>6,00*0,30*15</t>
  </si>
  <si>
    <t>18</t>
  </si>
  <si>
    <t>965081712.S</t>
  </si>
  <si>
    <t>Búranie dlažieb, bez podklad. lôžka z keramických dlaždíc hr. do 10 mm,  -0,02000t  - ozn. B4</t>
  </si>
  <si>
    <t>-1387201229</t>
  </si>
  <si>
    <t>"m.č. 0.05"              81,60</t>
  </si>
  <si>
    <t>"m.č. 0.06"              15,72</t>
  </si>
  <si>
    <t>"m.č. 0.07"              21,67</t>
  </si>
  <si>
    <t>"m.č. 0.08"              2,98</t>
  </si>
  <si>
    <t>"m.č. 0.10"              2,98</t>
  </si>
  <si>
    <t>"m.č. 0.11"              24,64</t>
  </si>
  <si>
    <t>"m.č. 0.12"              16,36</t>
  </si>
  <si>
    <t>"m.č. 0.13"              6,70</t>
  </si>
  <si>
    <t>"m.č. 0.16"              28,40</t>
  </si>
  <si>
    <t>"m.č. 0.17"              45,83</t>
  </si>
  <si>
    <t>"m.č. 0.18"              45,83</t>
  </si>
  <si>
    <t>"m.č. 0.19"              42,84</t>
  </si>
  <si>
    <t>"m.č. 0.20"              23,22</t>
  </si>
  <si>
    <t>"m.č. 0.22"              2,82</t>
  </si>
  <si>
    <t>"m.č. 0.23"              11,03</t>
  </si>
  <si>
    <t>"m.č. 0.24"              4,48</t>
  </si>
  <si>
    <t>"m.č. 0.26"              7,42</t>
  </si>
  <si>
    <t>"m.č. 0.27"              9,75</t>
  </si>
  <si>
    <t>"m.č. 0.28"              50,31</t>
  </si>
  <si>
    <t>"m.č. 0.29"              10,24</t>
  </si>
  <si>
    <t>"m.č. 0.30"              4,43</t>
  </si>
  <si>
    <t>"m.č. 0.31"              38,16</t>
  </si>
  <si>
    <t>"m.č. 0.32"              5,30</t>
  </si>
  <si>
    <t>"m.č. 0.33"              14,25</t>
  </si>
  <si>
    <t>"m.č. 0.35"              10,00</t>
  </si>
  <si>
    <t>"m.č. 0.36"              19,67</t>
  </si>
  <si>
    <t>"m.č. 0.37"              21,95</t>
  </si>
  <si>
    <t>"m.č. 0.39"              12,83</t>
  </si>
  <si>
    <t>"m.č. 0.40"              9,35</t>
  </si>
  <si>
    <t>"m.č. 0.41"              21,80</t>
  </si>
  <si>
    <t>"m.č. 0.42"              9,21</t>
  </si>
  <si>
    <t>"m.č. 0.48"              2,75</t>
  </si>
  <si>
    <t>"m.č. 0.50"              61,42</t>
  </si>
  <si>
    <t>"m.č. 0.51"              6,55</t>
  </si>
  <si>
    <t>Medzisúčet</t>
  </si>
  <si>
    <t>"1NP</t>
  </si>
  <si>
    <t>"m.č. 1.03"              18,11</t>
  </si>
  <si>
    <t>"m.č. 1.04"              47,28</t>
  </si>
  <si>
    <t>"m.č. 1.05"              23,76</t>
  </si>
  <si>
    <t>"m.č. 1.07"              220,11</t>
  </si>
  <si>
    <t>"m.č. 1.08"              10,67</t>
  </si>
  <si>
    <t>"m.č. 1.10"              2,63</t>
  </si>
  <si>
    <t>"m.č. 1.14"              27,30</t>
  </si>
  <si>
    <t>"m.č. 1.15"              8,09</t>
  </si>
  <si>
    <t>"m.č. 1.16"              34,52</t>
  </si>
  <si>
    <t>"m.č. 1.17"              17,19</t>
  </si>
  <si>
    <t>"m.č. 1.18"              17,92</t>
  </si>
  <si>
    <t>"m.č. 1.19"              20,98</t>
  </si>
  <si>
    <t>"m.č. 1.20"              9,86</t>
  </si>
  <si>
    <t>"m.č. 1.21"              11,25</t>
  </si>
  <si>
    <t>"m.č. 1.22"              6,52</t>
  </si>
  <si>
    <t>"m.č. 1.23"              23,34</t>
  </si>
  <si>
    <t>"m.č. 1.24"              7,96</t>
  </si>
  <si>
    <t>"m.č. 1.25"              7,92</t>
  </si>
  <si>
    <t>"m.č. 1.26"              33,31</t>
  </si>
  <si>
    <t>"m.č. 1.27"              16,70</t>
  </si>
  <si>
    <t>19</t>
  </si>
  <si>
    <t>968061125.S</t>
  </si>
  <si>
    <t>Vyvesenie dreveného dverného krídla do suti plochy do 2 m2, -0,02400t - ozn. B2</t>
  </si>
  <si>
    <t>-723391349</t>
  </si>
  <si>
    <t>25,00</t>
  </si>
  <si>
    <t>35,00</t>
  </si>
  <si>
    <t>968072244.1</t>
  </si>
  <si>
    <t>Demontáž okien a dverí vrátane vonkajších a vnútorných parapetov  -  ozn.B11</t>
  </si>
  <si>
    <t>-1914343866</t>
  </si>
  <si>
    <t>5,55*2,50*3</t>
  </si>
  <si>
    <t>0,90*1,20*1</t>
  </si>
  <si>
    <t>2,40*2,05*3</t>
  </si>
  <si>
    <t>2,85*1,05*5</t>
  </si>
  <si>
    <t>2,95*1,05*1</t>
  </si>
  <si>
    <t>2,76*1,05*1</t>
  </si>
  <si>
    <t>3,02*1,05*1</t>
  </si>
  <si>
    <t>2,85*1,05*10</t>
  </si>
  <si>
    <t>3,55*1,05*1</t>
  </si>
  <si>
    <t>5,55*4,80*9</t>
  </si>
  <si>
    <t>4,20*1,50*1</t>
  </si>
  <si>
    <t>0,90*0,90*9</t>
  </si>
  <si>
    <t>2,13*4,25*1</t>
  </si>
  <si>
    <t>1,50*4,25*1</t>
  </si>
  <si>
    <t>6,00*4,25*1</t>
  </si>
  <si>
    <t>1,50*4,25*5</t>
  </si>
  <si>
    <t>3,00*4,25*2</t>
  </si>
  <si>
    <t>"vnútorné dvere</t>
  </si>
  <si>
    <t>5,55*2,70*1</t>
  </si>
  <si>
    <t>21</t>
  </si>
  <si>
    <t>968072244.2</t>
  </si>
  <si>
    <t>Demontáž zasklených stien  - ozn. B13</t>
  </si>
  <si>
    <t>1377982797</t>
  </si>
  <si>
    <t>"vstup</t>
  </si>
  <si>
    <t>(1,30+1,90*2)*2,70</t>
  </si>
  <si>
    <t>1,61*2,20*2</t>
  </si>
  <si>
    <t>"m.č. 1.16</t>
  </si>
  <si>
    <t>(0,70*2+10,13)*4,21</t>
  </si>
  <si>
    <t>"m.č. 1.17 a 1.18</t>
  </si>
  <si>
    <t>(0,70*2+10,52)*4,21</t>
  </si>
  <si>
    <t>"m.č. 1.19, 1.20 a 1.21</t>
  </si>
  <si>
    <t>(0,70*2+12,53)*4,21</t>
  </si>
  <si>
    <t>22</t>
  </si>
  <si>
    <t>968072455.S</t>
  </si>
  <si>
    <t>Vybúranie kovových dverových zárubní plochy do 2 m2,  -0,07600t - ozn. B2</t>
  </si>
  <si>
    <t>378209594</t>
  </si>
  <si>
    <t>24,00</t>
  </si>
  <si>
    <t>32,00</t>
  </si>
  <si>
    <t>23</t>
  </si>
  <si>
    <t>968072456.S</t>
  </si>
  <si>
    <t>Vybúranie kovových dverových zárubní plochy nad 2 m2,  -0,06300t - ozn. B2</t>
  </si>
  <si>
    <t>-1533127482</t>
  </si>
  <si>
    <t>1,00</t>
  </si>
  <si>
    <t>3,00</t>
  </si>
  <si>
    <t>74</t>
  </si>
  <si>
    <t>971055003.S</t>
  </si>
  <si>
    <t>Rezanie konštrukcií zo železobetónu hr. panelu 100 mm stenovou pílou -0,01200t  -  ozn. B3</t>
  </si>
  <si>
    <t>m</t>
  </si>
  <si>
    <t>1277415682</t>
  </si>
  <si>
    <t>"pílenie otvorov do strešného plášťa pre okná</t>
  </si>
  <si>
    <t>(1,53*2+1,03*2)*6</t>
  </si>
  <si>
    <t>82</t>
  </si>
  <si>
    <t>974031127</t>
  </si>
  <si>
    <t>Vysekanie drážky v betónovom povrchu hĺbky 30 mm - ozn. B38</t>
  </si>
  <si>
    <t>-714229505</t>
  </si>
  <si>
    <t>"pre hliníkovú vstupnú rohož - m.č. 1.08</t>
  </si>
  <si>
    <t>5,00*1,20</t>
  </si>
  <si>
    <t>24</t>
  </si>
  <si>
    <t>976071111.S</t>
  </si>
  <si>
    <t>Vybúranie kovových madiel a zábradlí,  -0,03700t   - ozn. B33</t>
  </si>
  <si>
    <t>-744513635</t>
  </si>
  <si>
    <t>1,80*2+4,80*2</t>
  </si>
  <si>
    <t>25</t>
  </si>
  <si>
    <t>978036141.S</t>
  </si>
  <si>
    <t>Otlčenie nesúdržných omietok vonkajších, v rozsahu do 30 %,  -0,01600t  - ozn. B19</t>
  </si>
  <si>
    <t>1010212356</t>
  </si>
  <si>
    <t>"rezopohľad severný</t>
  </si>
  <si>
    <t>113,930+269,030+240,020</t>
  </si>
  <si>
    <t>"odpočet otvorov</t>
  </si>
  <si>
    <t>-(10,440+11,680+107,140+6,450+10,440*5)</t>
  </si>
  <si>
    <t>44,950+898,940</t>
  </si>
  <si>
    <t>-(5,030+26,590*9+14,400*8+42,030)</t>
  </si>
  <si>
    <t>(275,510+16,090+19,300+238,840)</t>
  </si>
  <si>
    <t>7,800</t>
  </si>
  <si>
    <t>452,640</t>
  </si>
  <si>
    <t>-2,400*2</t>
  </si>
  <si>
    <t>26</t>
  </si>
  <si>
    <t>978059511.S</t>
  </si>
  <si>
    <t>Odsekanie a odobratie obkladov stien z obkladačiek vnútorných vrátane podkladovej omietky,  -0,06800t  - ozn. B7</t>
  </si>
  <si>
    <t>-1281965986</t>
  </si>
  <si>
    <t>"m.č. 0.06</t>
  </si>
  <si>
    <t>18,984*2,20</t>
  </si>
  <si>
    <t>"m.č. 0.07</t>
  </si>
  <si>
    <t>(3,903+4,973+2,472+0,201+5,123)*2,20</t>
  </si>
  <si>
    <t>"m.č. 0.08</t>
  </si>
  <si>
    <t>(2,576+3,986+1,179)*2,20</t>
  </si>
  <si>
    <t>"m.č. 0.10</t>
  </si>
  <si>
    <t>"m.č. 0.11</t>
  </si>
  <si>
    <t>(5,996+3,903+5,852+2,453+0,151)*2,20</t>
  </si>
  <si>
    <t>"m.č. 0.12 a 0.13</t>
  </si>
  <si>
    <t>(3,903+6,153+3,903+6,155)*2,20</t>
  </si>
  <si>
    <t>"m.č. 0.29, 0.30 a 0.31</t>
  </si>
  <si>
    <t>40,452*2,30</t>
  </si>
  <si>
    <t>"m.č. 0.40</t>
  </si>
  <si>
    <t>(6,274+9,378)*2,10</t>
  </si>
  <si>
    <t>"m.č. 0.42</t>
  </si>
  <si>
    <t>15,611*2,10</t>
  </si>
  <si>
    <t>"m.č. 1.22</t>
  </si>
  <si>
    <t>10,347*1,60</t>
  </si>
  <si>
    <t>"m.č. 1.23</t>
  </si>
  <si>
    <t>20,597*2,00</t>
  </si>
  <si>
    <t>3,730*2,00*2</t>
  </si>
  <si>
    <t>"m.č. 1.24</t>
  </si>
  <si>
    <t>11,450*1,60</t>
  </si>
  <si>
    <t>"m.č. 1.25</t>
  </si>
  <si>
    <t>11,469*1,60</t>
  </si>
  <si>
    <t>"m.č. 1.26</t>
  </si>
  <si>
    <t>(15,393+0,764)*1,60</t>
  </si>
  <si>
    <t>16,578*2,00</t>
  </si>
  <si>
    <t>27</t>
  </si>
  <si>
    <t>978059611.S</t>
  </si>
  <si>
    <t>Odsekanie a odobratie obkladov stien z obkladačiek vonkajších vrátane podkladovej omietky,  -0,08900t  - ozn. B7</t>
  </si>
  <si>
    <t>1653719914</t>
  </si>
  <si>
    <t>19,910</t>
  </si>
  <si>
    <t>23,930+0,190*6</t>
  </si>
  <si>
    <t>28</t>
  </si>
  <si>
    <t>979011111.S</t>
  </si>
  <si>
    <t>Zvislá doprava sutiny a vybúraných hmôt za prvé podlažie nad alebo pod základným podlažím</t>
  </si>
  <si>
    <t>t</t>
  </si>
  <si>
    <t>594804897</t>
  </si>
  <si>
    <t>30</t>
  </si>
  <si>
    <t>979011201.S</t>
  </si>
  <si>
    <t>Plastový sklz na stavebnú sutinu výšky do 10 m</t>
  </si>
  <si>
    <t>-869440508</t>
  </si>
  <si>
    <t>"demontáž strešnej krytiny</t>
  </si>
  <si>
    <t>31</t>
  </si>
  <si>
    <t>979011202.S</t>
  </si>
  <si>
    <t>Príplatok k cene za každý ďalší meter výšky  (5m)</t>
  </si>
  <si>
    <t>1688982701</t>
  </si>
  <si>
    <t>"demontáž strechy</t>
  </si>
  <si>
    <t>5,00*3</t>
  </si>
  <si>
    <t>32</t>
  </si>
  <si>
    <t>979011231.S</t>
  </si>
  <si>
    <t>Demontáž sklzu na stavebnú sutinu výšky do 10 m</t>
  </si>
  <si>
    <t>-1782321033</t>
  </si>
  <si>
    <t>15,00*3</t>
  </si>
  <si>
    <t>33</t>
  </si>
  <si>
    <t>979081111.S</t>
  </si>
  <si>
    <t>Odvoz sutiny a vybúraných hmôt na skládku do 1 km</t>
  </si>
  <si>
    <t>1687483775</t>
  </si>
  <si>
    <t>34</t>
  </si>
  <si>
    <t>979081121.S</t>
  </si>
  <si>
    <t>Odvoz sutiny a vybúraných hmôt na skládku za každý ďalší 1 km  (20 km)</t>
  </si>
  <si>
    <t>704467602</t>
  </si>
  <si>
    <t>836,022*20 'Prepočítané koeficientom množstva</t>
  </si>
  <si>
    <t>35</t>
  </si>
  <si>
    <t>979082111.S</t>
  </si>
  <si>
    <t>Vnútrostavenisková doprava sutiny a vybúraných hmôt do 10 m</t>
  </si>
  <si>
    <t>-1166286841</t>
  </si>
  <si>
    <t>36</t>
  </si>
  <si>
    <t>979089012.S</t>
  </si>
  <si>
    <t>Poplatok za skládku - odpadu</t>
  </si>
  <si>
    <t>1280359582</t>
  </si>
  <si>
    <t>37</t>
  </si>
  <si>
    <t>979089713.S</t>
  </si>
  <si>
    <t>Prenájom kontajneru 7 m3</t>
  </si>
  <si>
    <t>-141336722</t>
  </si>
  <si>
    <t>83</t>
  </si>
  <si>
    <t>981511112.S</t>
  </si>
  <si>
    <t>Demolácia konštrukcií objektov, postupným rozoberaním z tehál alebo tvárnic na maltu cementovú,  -2,00400t - B39</t>
  </si>
  <si>
    <t>-871007428</t>
  </si>
  <si>
    <t>"m.č. 0.02 - miestnosť hlásateľa</t>
  </si>
  <si>
    <t>6,50*2,00*3,50</t>
  </si>
  <si>
    <t>99</t>
  </si>
  <si>
    <t>Presun hmôt HSV</t>
  </si>
  <si>
    <t>72</t>
  </si>
  <si>
    <t>999281111.S</t>
  </si>
  <si>
    <t>Presun hmôt pre opravy a údržbu objektov vrátane vonkajších plášťov výšky do 25 m</t>
  </si>
  <si>
    <t>-81868955</t>
  </si>
  <si>
    <t>PSV</t>
  </si>
  <si>
    <t>Práce a dodávky PSV</t>
  </si>
  <si>
    <t>712</t>
  </si>
  <si>
    <t>Izolácie striech, povlakové krytiny</t>
  </si>
  <si>
    <t>38</t>
  </si>
  <si>
    <t>712300831.S</t>
  </si>
  <si>
    <t>Odstránenie povlakovej krytiny na strechách plochých 10° jednovrstvovej,  -0,00600t  -  ozn. B15</t>
  </si>
  <si>
    <t>-1703262944</t>
  </si>
  <si>
    <t>"vodorovná plocha</t>
  </si>
  <si>
    <t>"vytiahnutie na atiku - zvislá plocha</t>
  </si>
  <si>
    <t>165,00*0,60</t>
  </si>
  <si>
    <t>39</t>
  </si>
  <si>
    <t>712300833.S</t>
  </si>
  <si>
    <t>Odstránenie povlakovej krytiny na strechách plochých 10° trojvrstvovej,  -0,01400t  - ozn. B16</t>
  </si>
  <si>
    <t>468607217</t>
  </si>
  <si>
    <t>138,00*0,40</t>
  </si>
  <si>
    <t>40</t>
  </si>
  <si>
    <t>712990813.1</t>
  </si>
  <si>
    <t>Odstránenie vrstvy z ľahčeného porobetónu striech do 10st. hr. nad 50  - ozn. B15</t>
  </si>
  <si>
    <t>1319758078</t>
  </si>
  <si>
    <t>41</t>
  </si>
  <si>
    <t>712990813.3</t>
  </si>
  <si>
    <t>Odstránenie povlakovej krytiny striech násypu zo škváry hr. 340mm  - ozn. B16</t>
  </si>
  <si>
    <t>-1665072305</t>
  </si>
  <si>
    <t>713</t>
  </si>
  <si>
    <t>Izolácie tepelné</t>
  </si>
  <si>
    <t>42</t>
  </si>
  <si>
    <t>713000034.S</t>
  </si>
  <si>
    <t>Odstránenie tepelnej izolácie stien uchytené pribitím, kotvením z vláknitých materiálov hr. do 10 cm -0,0054t  - ozn. B8</t>
  </si>
  <si>
    <t>1325896325</t>
  </si>
  <si>
    <t>43</t>
  </si>
  <si>
    <t>713000051.1</t>
  </si>
  <si>
    <t>Odstránenie striekanej polyuretánovej tepelnej izolácie striech plochých hr. 70 cm  -  ozn. B15</t>
  </si>
  <si>
    <t>-872384546</t>
  </si>
  <si>
    <t>1481,030</t>
  </si>
  <si>
    <t>44</t>
  </si>
  <si>
    <t>713000051.2</t>
  </si>
  <si>
    <t>Odstránenie striekanej polyuretánovej tepelnej izolácie striech plochých hr. 70 cm  -  ozn. B16</t>
  </si>
  <si>
    <t>469462509</t>
  </si>
  <si>
    <t>349,330</t>
  </si>
  <si>
    <t>715</t>
  </si>
  <si>
    <t>Izolácie proti chemickým vplyvom</t>
  </si>
  <si>
    <t>79</t>
  </si>
  <si>
    <t>715101816.S</t>
  </si>
  <si>
    <t>Odstránenie izolácie z obkladov, výmuroviek,dlažieb alebo primuroviek nad 1 m2 do 10 m2,  -0,30000t</t>
  </si>
  <si>
    <t>-257087857</t>
  </si>
  <si>
    <t>3,73*8,94</t>
  </si>
  <si>
    <t>731</t>
  </si>
  <si>
    <t>Ústredné kúrenie - kotolne</t>
  </si>
  <si>
    <t>45</t>
  </si>
  <si>
    <t>731361R01</t>
  </si>
  <si>
    <t>Demontáž oceľovej konštrukcie s komínom z plynovej kotolne  - ozn. B32</t>
  </si>
  <si>
    <t>súb.</t>
  </si>
  <si>
    <t>-2005235204</t>
  </si>
  <si>
    <t>762</t>
  </si>
  <si>
    <t>Konštrukcie tesárske</t>
  </si>
  <si>
    <t>46</t>
  </si>
  <si>
    <t>762526811.1</t>
  </si>
  <si>
    <t>Demontáž heraklitu hr. 40 mm, strecha  - ozn. B16</t>
  </si>
  <si>
    <t>-1762170838</t>
  </si>
  <si>
    <t>764</t>
  </si>
  <si>
    <t>Konštrukcie klampiarske</t>
  </si>
  <si>
    <t>47</t>
  </si>
  <si>
    <t>764430840.S</t>
  </si>
  <si>
    <t>Demontáž oplechovania atiky rš od 330 do 500 mm,  -0,00230t  - ozn. B21</t>
  </si>
  <si>
    <t>-1943340781</t>
  </si>
  <si>
    <t>166,245+73,699</t>
  </si>
  <si>
    <t>766</t>
  </si>
  <si>
    <t>Konštrukcie stolárske</t>
  </si>
  <si>
    <t>48</t>
  </si>
  <si>
    <t>766111820.1</t>
  </si>
  <si>
    <t>Demontáž dieliacich plných priečok,  -0,01695t  - ozn. B6</t>
  </si>
  <si>
    <t>1211412203</t>
  </si>
  <si>
    <t>4,402*2,20</t>
  </si>
  <si>
    <t>1,394*2,20*4</t>
  </si>
  <si>
    <t>6,15*2,20*1</t>
  </si>
  <si>
    <t>1,40*2,20*6</t>
  </si>
  <si>
    <t>2,50*2,20*1</t>
  </si>
  <si>
    <t>"m.č. 0.31</t>
  </si>
  <si>
    <t>3,003*2,20*2</t>
  </si>
  <si>
    <t>49</t>
  </si>
  <si>
    <t>766411821.S</t>
  </si>
  <si>
    <t>Demontáž obloženia stien palub. doskami,  -0,01098t  - ozn. B8</t>
  </si>
  <si>
    <t>-610351002</t>
  </si>
  <si>
    <t>"m.č. 0.32</t>
  </si>
  <si>
    <t>9,205*2,70</t>
  </si>
  <si>
    <t>"m.č. 0.33</t>
  </si>
  <si>
    <t>15,109*2,70</t>
  </si>
  <si>
    <t>(3,331+0,450+5,626+1,152+6,801)*2,70</t>
  </si>
  <si>
    <t>50</t>
  </si>
  <si>
    <t>766411821.1</t>
  </si>
  <si>
    <t>Demontáž obloženia stien z dreveného obkladu,  -0,01098t - ozn. B25</t>
  </si>
  <si>
    <t>1943607927</t>
  </si>
  <si>
    <t>"m.č. 1.01</t>
  </si>
  <si>
    <t>4,110*45</t>
  </si>
  <si>
    <t>"obklad pod oknami</t>
  </si>
  <si>
    <t>62,556*2,194</t>
  </si>
  <si>
    <t>"obklad samostatných stĺpov</t>
  </si>
  <si>
    <t>3,101*2</t>
  </si>
  <si>
    <t>51</t>
  </si>
  <si>
    <t>766411822.2</t>
  </si>
  <si>
    <t>Demontáž obloženia stien podkladových oceľových roštov  - ozn. B25</t>
  </si>
  <si>
    <t>517344432</t>
  </si>
  <si>
    <t>52</t>
  </si>
  <si>
    <t>766411822.S</t>
  </si>
  <si>
    <t>Demontáž obloženia stien podkladových roštov,  -0,00800t - ozn.B8</t>
  </si>
  <si>
    <t>-1828624179</t>
  </si>
  <si>
    <t>53</t>
  </si>
  <si>
    <t>766821821.1</t>
  </si>
  <si>
    <t>Demontáž lavíc v sauna - ozn. B9</t>
  </si>
  <si>
    <t>kpl</t>
  </si>
  <si>
    <t>1574685300</t>
  </si>
  <si>
    <t>54</t>
  </si>
  <si>
    <t>766821821.2</t>
  </si>
  <si>
    <t>Demontáž lavíc popri palubovke - ozn. B25</t>
  </si>
  <si>
    <t>-326398494</t>
  </si>
  <si>
    <t>767</t>
  </si>
  <si>
    <t>Konštrukcie doplnkové kovové</t>
  </si>
  <si>
    <t>75</t>
  </si>
  <si>
    <t>767411811.S</t>
  </si>
  <si>
    <t>Demontáž opláštenia sendvičovými stenovými panelmi so skrytým zámkom na OK,  -0,0128t</t>
  </si>
  <si>
    <t>-1059173971</t>
  </si>
  <si>
    <t>53,950</t>
  </si>
  <si>
    <t>55</t>
  </si>
  <si>
    <t>767581801.1</t>
  </si>
  <si>
    <t>Demontáž stropného podhľadu hliníkového  ozn. B10</t>
  </si>
  <si>
    <t>-1645786957</t>
  </si>
  <si>
    <t>52,900</t>
  </si>
  <si>
    <t>5,270</t>
  </si>
  <si>
    <t>14,270</t>
  </si>
  <si>
    <t>"m.č. 0.35</t>
  </si>
  <si>
    <t>29,420</t>
  </si>
  <si>
    <t>"m.č. 0.50</t>
  </si>
  <si>
    <t>64,860</t>
  </si>
  <si>
    <t>"m.č. 0.51</t>
  </si>
  <si>
    <t>6,550</t>
  </si>
  <si>
    <t>56</t>
  </si>
  <si>
    <t>767582800.S</t>
  </si>
  <si>
    <t>Demontáž podhľadov roštov,  -0,00200t  - ozn. B10</t>
  </si>
  <si>
    <t>-490867630</t>
  </si>
  <si>
    <t>57</t>
  </si>
  <si>
    <t>767996804.S</t>
  </si>
  <si>
    <t>Demontáž oceľového prístrešku  - ozn. B29</t>
  </si>
  <si>
    <t>kg</t>
  </si>
  <si>
    <t>1928369087</t>
  </si>
  <si>
    <t>58</t>
  </si>
  <si>
    <t>767996806</t>
  </si>
  <si>
    <t>Demontáž sedačiek v hľadisku  - ozn. B22</t>
  </si>
  <si>
    <t>485775512</t>
  </si>
  <si>
    <t>59</t>
  </si>
  <si>
    <t>767996807</t>
  </si>
  <si>
    <t>Demontáž šplhacích rámov na stenách  - ozn. B24</t>
  </si>
  <si>
    <t>1986524012</t>
  </si>
  <si>
    <t>60</t>
  </si>
  <si>
    <t>767996808</t>
  </si>
  <si>
    <t>Demontáž sklápacích basketbalových košov  - ozn. B26</t>
  </si>
  <si>
    <t>867047396</t>
  </si>
  <si>
    <t>61</t>
  </si>
  <si>
    <t>767996809</t>
  </si>
  <si>
    <t>Demontáž časomiery  - ozn. B27</t>
  </si>
  <si>
    <t>217269572</t>
  </si>
  <si>
    <t>769</t>
  </si>
  <si>
    <t>Montáže vzduchotechnických zariadení</t>
  </si>
  <si>
    <t>62</t>
  </si>
  <si>
    <t>769082805.1</t>
  </si>
  <si>
    <t>Demontáž vetracej mriežky hranatej s ventilátorom  - ozn. B30</t>
  </si>
  <si>
    <t>1064655931</t>
  </si>
  <si>
    <t>63</t>
  </si>
  <si>
    <t>769082805.2</t>
  </si>
  <si>
    <t>Demontáž vetracej mriežky hranatej 185x70 cm vetracieho komína  - ozn. B20</t>
  </si>
  <si>
    <t>1890342258</t>
  </si>
  <si>
    <t>64</t>
  </si>
  <si>
    <t>769083095.1</t>
  </si>
  <si>
    <t>Demontáž oceľovej rúry a VZT potrubia vrátane vetracej hlavice na streche - ozn. B18</t>
  </si>
  <si>
    <t>2060844862</t>
  </si>
  <si>
    <t>775</t>
  </si>
  <si>
    <t>Podlahy vlysové a parketové</t>
  </si>
  <si>
    <t>65</t>
  </si>
  <si>
    <t>775511800.1</t>
  </si>
  <si>
    <t>Demontáž drevenej palubovky hr. 32 mm, na terčoch - hr. 60 mm, podlaha, vrátane líšt -0,0150t  -  ozn. B14</t>
  </si>
  <si>
    <t>-1077624460</t>
  </si>
  <si>
    <t>"1.NP - m.č.. 1.01"              986,38</t>
  </si>
  <si>
    <t>66</t>
  </si>
  <si>
    <t>775511800.2</t>
  </si>
  <si>
    <t>Demontáž pôvodnej drevenej palubovky hr. 25 mm, podlaha  -  ozn. B14</t>
  </si>
  <si>
    <t>1940346070</t>
  </si>
  <si>
    <t>67</t>
  </si>
  <si>
    <t>775511800.3</t>
  </si>
  <si>
    <t>Demontáž pôvodného dreveného záklolu hr. 50 mm, podlaha  -  ozn. B14</t>
  </si>
  <si>
    <t>1900044727</t>
  </si>
  <si>
    <t>776</t>
  </si>
  <si>
    <t>Podlahy povlakové</t>
  </si>
  <si>
    <t>68</t>
  </si>
  <si>
    <t>776511820.1</t>
  </si>
  <si>
    <t>Odstránenie gumovej športovej podlahy  - ozn. B34</t>
  </si>
  <si>
    <t>1604478596</t>
  </si>
  <si>
    <t>"1.PP - m.č. 0.49"       220,59</t>
  </si>
  <si>
    <t>69</t>
  </si>
  <si>
    <t>775591910.S</t>
  </si>
  <si>
    <t>Ostatné opravy na nášľapnej ploche brúsenie podláh strojné  -  B34</t>
  </si>
  <si>
    <t>559613875</t>
  </si>
  <si>
    <t>VRN</t>
  </si>
  <si>
    <t>Vedľajšie rozpočtové náklady</t>
  </si>
  <si>
    <t>5</t>
  </si>
  <si>
    <t>70</t>
  </si>
  <si>
    <t>000200066</t>
  </si>
  <si>
    <t>Nepredvídané práce pri búracích prácach</t>
  </si>
  <si>
    <t>1024</t>
  </si>
  <si>
    <t>1639956354</t>
  </si>
  <si>
    <t>71</t>
  </si>
  <si>
    <t>000600011.S</t>
  </si>
  <si>
    <t>Zariadenie staveniska - prevádzkové kancelárie, sklady, TOi TOI,....</t>
  </si>
  <si>
    <t>eur</t>
  </si>
  <si>
    <t>826408604</t>
  </si>
  <si>
    <t>C1</t>
  </si>
  <si>
    <t>Omietka stropov - ozn. C1</t>
  </si>
  <si>
    <t>179,48</t>
  </si>
  <si>
    <t>C2</t>
  </si>
  <si>
    <t>Maľba stropu - ozn. C2</t>
  </si>
  <si>
    <t>1461,09</t>
  </si>
  <si>
    <t>C7</t>
  </si>
  <si>
    <t>Skladba stropu - ozn. C7</t>
  </si>
  <si>
    <t>257,865</t>
  </si>
  <si>
    <t>drenáž</t>
  </si>
  <si>
    <t>Nová drenáž</t>
  </si>
  <si>
    <t>33,346</t>
  </si>
  <si>
    <t>F1</t>
  </si>
  <si>
    <t>Skladba podlahy F1</t>
  </si>
  <si>
    <t>648,4</t>
  </si>
  <si>
    <t>F2</t>
  </si>
  <si>
    <t>Skladba podlahy F2</t>
  </si>
  <si>
    <t>433,88</t>
  </si>
  <si>
    <t>F3</t>
  </si>
  <si>
    <t>Skladba podlahy F3</t>
  </si>
  <si>
    <t>57,42</t>
  </si>
  <si>
    <t>02 - Nové stavebné úpravy</t>
  </si>
  <si>
    <t>F4</t>
  </si>
  <si>
    <t>Skladba podlahy f4</t>
  </si>
  <si>
    <t>75,62</t>
  </si>
  <si>
    <t>F5</t>
  </si>
  <si>
    <t>Skladba podlahy F5</t>
  </si>
  <si>
    <t>1027,85</t>
  </si>
  <si>
    <t>F7</t>
  </si>
  <si>
    <t>Skladba podlahy F7</t>
  </si>
  <si>
    <t>144,97</t>
  </si>
  <si>
    <t>F8</t>
  </si>
  <si>
    <t>Skladba podlahy F8</t>
  </si>
  <si>
    <t>225,86</t>
  </si>
  <si>
    <t>F9</t>
  </si>
  <si>
    <t>Skladba podlahy F9</t>
  </si>
  <si>
    <t>61,33</t>
  </si>
  <si>
    <t>odvoz</t>
  </si>
  <si>
    <t>Odvoz prebytočnej zeminy</t>
  </si>
  <si>
    <t>27,586</t>
  </si>
  <si>
    <t>ostenie</t>
  </si>
  <si>
    <t xml:space="preserve">Ostenie MW hr. 20 mm </t>
  </si>
  <si>
    <t>88,053</t>
  </si>
  <si>
    <t>pr_hr100</t>
  </si>
  <si>
    <t>Priečky hr. 100 mm - sauna</t>
  </si>
  <si>
    <t>31,999</t>
  </si>
  <si>
    <t>ryha</t>
  </si>
  <si>
    <t>Výkop ryhy pre drenáž</t>
  </si>
  <si>
    <t>VV0001</t>
  </si>
  <si>
    <t>Epoxidový náter - F6 - penetrácia</t>
  </si>
  <si>
    <t>673,016</t>
  </si>
  <si>
    <t>VV0001_1</t>
  </si>
  <si>
    <t>Plocha strechy - ozn. SP1 a SP2</t>
  </si>
  <si>
    <t>2171,606</t>
  </si>
  <si>
    <t>VV0002</t>
  </si>
  <si>
    <t>Vinylový obklad W3</t>
  </si>
  <si>
    <t>971,122</t>
  </si>
  <si>
    <t>VV0002_1</t>
  </si>
  <si>
    <t>Tepelná izolácia striech - SP1, SP2</t>
  </si>
  <si>
    <t>1816,5</t>
  </si>
  <si>
    <t>VV0003</t>
  </si>
  <si>
    <t>Vápennocementová omietka - W4</t>
  </si>
  <si>
    <t>1683,181</t>
  </si>
  <si>
    <t>VV0003_1</t>
  </si>
  <si>
    <t>Spádové kliny - strecha - SP2</t>
  </si>
  <si>
    <t>337,93</t>
  </si>
  <si>
    <t>VV0004</t>
  </si>
  <si>
    <t>Minerálna omietka - W1</t>
  </si>
  <si>
    <t>3435,594</t>
  </si>
  <si>
    <t>VV0004_1</t>
  </si>
  <si>
    <t>Spádové kliny - SP1</t>
  </si>
  <si>
    <t>87,55</t>
  </si>
  <si>
    <t>Drevený panel -W2</t>
  </si>
  <si>
    <t>438,802</t>
  </si>
  <si>
    <t>VV0005_1</t>
  </si>
  <si>
    <t>Protipožiarny náter - N35</t>
  </si>
  <si>
    <t>1251,626</t>
  </si>
  <si>
    <t>SDK priečky - ozn. N10</t>
  </si>
  <si>
    <t>20,72</t>
  </si>
  <si>
    <t>Drevený obklad - W5</t>
  </si>
  <si>
    <t>279,436</t>
  </si>
  <si>
    <t>VV0013</t>
  </si>
  <si>
    <t>Hliníkový podhľad - ozn. C4</t>
  </si>
  <si>
    <t>100</t>
  </si>
  <si>
    <t>VV0013_1</t>
  </si>
  <si>
    <t>Vonkajšie lešenie</t>
  </si>
  <si>
    <t>2775,64</t>
  </si>
  <si>
    <t>VV0014</t>
  </si>
  <si>
    <t>SDK podhľad - ozn. C9</t>
  </si>
  <si>
    <t>149,956</t>
  </si>
  <si>
    <t>Kazetový podhľad - ozn. C10</t>
  </si>
  <si>
    <t>165,83</t>
  </si>
  <si>
    <t>VV0017</t>
  </si>
  <si>
    <t>KZS EPS hr. 180 mm - ZS1</t>
  </si>
  <si>
    <t>1422,505</t>
  </si>
  <si>
    <t>VV0018</t>
  </si>
  <si>
    <t>KZS fenolová pena - ZS6</t>
  </si>
  <si>
    <t>41,04</t>
  </si>
  <si>
    <t>VV0019</t>
  </si>
  <si>
    <t>KZS MW hr. 180 mm - ZS4</t>
  </si>
  <si>
    <t>970,42</t>
  </si>
  <si>
    <t>VV0021</t>
  </si>
  <si>
    <t>KZS XPS hr. 180 mm  - ZS2</t>
  </si>
  <si>
    <t>55,11</t>
  </si>
  <si>
    <t>VV0022</t>
  </si>
  <si>
    <t>KZS  XPS hr. 180 mm  - ZS3</t>
  </si>
  <si>
    <t>98,211</t>
  </si>
  <si>
    <t>VV0023</t>
  </si>
  <si>
    <t>KZS  MW rr. 180 mm  - ZS7</t>
  </si>
  <si>
    <t>0,9</t>
  </si>
  <si>
    <t>VV0026</t>
  </si>
  <si>
    <t>Navýšenie atika hranolmi</t>
  </si>
  <si>
    <t>503,493</t>
  </si>
  <si>
    <t>VV0031</t>
  </si>
  <si>
    <t>Kompozitný obklad - N18</t>
  </si>
  <si>
    <t>60,76</t>
  </si>
  <si>
    <t>VV0033</t>
  </si>
  <si>
    <t>Odkvapový chodník - betón</t>
  </si>
  <si>
    <t>15,145</t>
  </si>
  <si>
    <t>VV0034</t>
  </si>
  <si>
    <t>SDK inštapačné steny</t>
  </si>
  <si>
    <t>78,595</t>
  </si>
  <si>
    <t>VV0035</t>
  </si>
  <si>
    <t>Ochranná sieť na okná  a steny</t>
  </si>
  <si>
    <t>602,02</t>
  </si>
  <si>
    <t>VV0036</t>
  </si>
  <si>
    <t>Atika - strechy</t>
  </si>
  <si>
    <t>249,602</t>
  </si>
  <si>
    <t>VV0037</t>
  </si>
  <si>
    <t>Strieška nad odvetranou fasádou</t>
  </si>
  <si>
    <t>18,79</t>
  </si>
  <si>
    <t>výkop_pätky</t>
  </si>
  <si>
    <t>Výkop pre pätky</t>
  </si>
  <si>
    <t>7,668</t>
  </si>
  <si>
    <t>výkop_ryhy</t>
  </si>
  <si>
    <t>Výkop pre základové pásy</t>
  </si>
  <si>
    <t>5,472</t>
  </si>
  <si>
    <t>zásyp_zemina</t>
  </si>
  <si>
    <t>Zásyp zeminou - drenáž</t>
  </si>
  <si>
    <t>18,9</t>
  </si>
  <si>
    <t>ZS5</t>
  </si>
  <si>
    <t>KZS MW hr. 100 mm  - ozn. ZS5</t>
  </si>
  <si>
    <t>49,5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</si>
  <si>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</si>
  <si>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</si>
  <si>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</si>
  <si>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</si>
  <si>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</si>
  <si>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8 - Rúrové vedenie</t>
  </si>
  <si>
    <t xml:space="preserve">    9.1 - Športové vybavenie do haly </t>
  </si>
  <si>
    <t xml:space="preserve">    711 - Izolácie proti vode a vlhkosti</t>
  </si>
  <si>
    <t xml:space="preserve">    714 - Akustické a protiotrasové opatrenie</t>
  </si>
  <si>
    <t xml:space="preserve">    721 - Zdravotechnika - vnútorná kanalizácia</t>
  </si>
  <si>
    <t xml:space="preserve">    725 - Zdravotechnika - zariaďovacie predmety</t>
  </si>
  <si>
    <t xml:space="preserve">    761 - Konštrukcie sklobetónové</t>
  </si>
  <si>
    <t xml:space="preserve">    763 - Konštrukcie - drevostavby</t>
  </si>
  <si>
    <t xml:space="preserve">    766-1 - Fínska sauna</t>
  </si>
  <si>
    <t xml:space="preserve">    771 - Podlahy z dlaždíc</t>
  </si>
  <si>
    <t xml:space="preserve">    772 - Podlahy z prírodného a konglomerovaného kameňa</t>
  </si>
  <si>
    <t xml:space="preserve">    777 - Podlahy syntetické</t>
  </si>
  <si>
    <t xml:space="preserve">    781 - Obklady</t>
  </si>
  <si>
    <t xml:space="preserve">    782 - Obklady z prírodného a konglomerovaného kameňa</t>
  </si>
  <si>
    <t xml:space="preserve">    783 - Nátery</t>
  </si>
  <si>
    <t xml:space="preserve">    784 - Maľby</t>
  </si>
  <si>
    <t>M - Práce a dodávky M</t>
  </si>
  <si>
    <t xml:space="preserve">    33-M - Montáže dopravných zariadení, skladových zariadení a váh</t>
  </si>
  <si>
    <t>Zemné práce</t>
  </si>
  <si>
    <t>131201101.S</t>
  </si>
  <si>
    <t>Výkop nezapaženej jamy v hornine 3, do 100 m3</t>
  </si>
  <si>
    <t>-1322702557</t>
  </si>
  <si>
    <t>"pre pätky ZP-01</t>
  </si>
  <si>
    <t>0,60*0,60*1,20*10</t>
  </si>
  <si>
    <t>"pätka pod ZP-02</t>
  </si>
  <si>
    <t>3,10*0,90*1,20*1</t>
  </si>
  <si>
    <t>131201109.S</t>
  </si>
  <si>
    <t>Hĺbenie nezapažených jám a zárezov. Príplatok za lepivosť horniny 3</t>
  </si>
  <si>
    <t>-1976552808</t>
  </si>
  <si>
    <t>výkop_pätky*0,30</t>
  </si>
  <si>
    <t>132201101.S</t>
  </si>
  <si>
    <t>Výkop ryhy do šírky 600 mm v horn.3 do 100 m3</t>
  </si>
  <si>
    <t>157539065</t>
  </si>
  <si>
    <t>"ryha pre ZP-03</t>
  </si>
  <si>
    <t>(2,65*2+3,05*2)*0,40*1,20</t>
  </si>
  <si>
    <t>132201109.S</t>
  </si>
  <si>
    <t>Príplatok k cene za lepivosť pri hĺbení rýh šírky do 600 mm zapažených i nezapažených s urovnaním dna v hornine 3</t>
  </si>
  <si>
    <t>1771329777</t>
  </si>
  <si>
    <t>výkop_ryhy*0,30</t>
  </si>
  <si>
    <t>805212059</t>
  </si>
  <si>
    <t>"ryha pre novú drenáž</t>
  </si>
  <si>
    <t>8,94*1,00*3,73</t>
  </si>
  <si>
    <t>6</t>
  </si>
  <si>
    <t>132211119.S</t>
  </si>
  <si>
    <t>Príplatok za lepivosť pri hĺbení rýh š do 600 mm ručným náradím v hornine tr. 3</t>
  </si>
  <si>
    <t>-1934182194</t>
  </si>
  <si>
    <t>ryha*0,30</t>
  </si>
  <si>
    <t>7</t>
  </si>
  <si>
    <t>162501102.S</t>
  </si>
  <si>
    <t>Vodorovné premiestnenie výkopku po spevnenej ceste z horniny tr.1-4, do 100 m3 na vzdialenosť do 3000 m</t>
  </si>
  <si>
    <t>-1742503556</t>
  </si>
  <si>
    <t>-zásyp_zemina</t>
  </si>
  <si>
    <t>8</t>
  </si>
  <si>
    <t>171201201.S</t>
  </si>
  <si>
    <t>Uloženie sypaniny na skládky do 100 m3</t>
  </si>
  <si>
    <t>506669103</t>
  </si>
  <si>
    <t>171209002.S</t>
  </si>
  <si>
    <t>Poplatok za skládku - zemina a kamenivo (17 05) ostatné</t>
  </si>
  <si>
    <t>-1453542290</t>
  </si>
  <si>
    <t>odvoz*1,7</t>
  </si>
  <si>
    <t>174101001.S</t>
  </si>
  <si>
    <t>Zásyp sypaninou so zhutnením jám, šachiet, rýh, zárezov alebo okolo objektov do 100 m3 - drenáž</t>
  </si>
  <si>
    <t>-1574382204</t>
  </si>
  <si>
    <t>"zásyp ryhy po zhotovení drenáže</t>
  </si>
  <si>
    <t>"ílovytá vrstva</t>
  </si>
  <si>
    <t>9,00*1,00*0,15</t>
  </si>
  <si>
    <t>íľ</t>
  </si>
  <si>
    <t>"okruhliaky fr. 32-63</t>
  </si>
  <si>
    <t>9,00*1,00*0,40</t>
  </si>
  <si>
    <t>okruhliaky</t>
  </si>
  <si>
    <t>"zásyp zeminou</t>
  </si>
  <si>
    <t>9,00*1,00*2,10</t>
  </si>
  <si>
    <t>"drvený kameň fr. 16-32</t>
  </si>
  <si>
    <t>9,00*1,0*1,00</t>
  </si>
  <si>
    <t>kamenivo</t>
  </si>
  <si>
    <t>M</t>
  </si>
  <si>
    <t>581250000100.S</t>
  </si>
  <si>
    <t>Zemina ílová</t>
  </si>
  <si>
    <t>-1231571152</t>
  </si>
  <si>
    <t>1,35115681233933*1,89 'Prepočítané koeficientom množstva</t>
  </si>
  <si>
    <t>583310002000.S</t>
  </si>
  <si>
    <t>Kamenivo ťažené hrubé frakcia 32-63 mm</t>
  </si>
  <si>
    <t>-1835761409</t>
  </si>
  <si>
    <t>583410002900.S</t>
  </si>
  <si>
    <t>Kamenivo drvené hrubé frakcia 16-32 mm</t>
  </si>
  <si>
    <t>2007762089</t>
  </si>
  <si>
    <t>181101102.S</t>
  </si>
  <si>
    <t>Úprava pláne v zárezoch v hornine 1-4 so zhutnením</t>
  </si>
  <si>
    <t>1347435643</t>
  </si>
  <si>
    <t>"úprava pláne pre okapový chodník</t>
  </si>
  <si>
    <t>168,275*1,00</t>
  </si>
  <si>
    <t>Zakladanie</t>
  </si>
  <si>
    <t>211971122.S</t>
  </si>
  <si>
    <t>Zhotov. oplášt. výplne z geotext. v ryhe alebo v záreze pri rozvinutej šírke opláštenia nad 2, 5 m - drenáž</t>
  </si>
  <si>
    <t>255211145</t>
  </si>
  <si>
    <t>"jama pre drenáž</t>
  </si>
  <si>
    <t>(4,00*2+1,00)*12</t>
  </si>
  <si>
    <t>693110003200.S</t>
  </si>
  <si>
    <t>Geotextília polypropylénová netkaná 500 g/m2 - drenáž</t>
  </si>
  <si>
    <t>694947245</t>
  </si>
  <si>
    <t>108*1,02 'Prepočítané koeficientom množstva</t>
  </si>
  <si>
    <t>271573001.1</t>
  </si>
  <si>
    <t>Násyp pod základové konštrukcie so zhutnením zo štrkopiesku fr.0-64 mm</t>
  </si>
  <si>
    <t>1457525105</t>
  </si>
  <si>
    <t>"odkvapový chodník</t>
  </si>
  <si>
    <t>168,275*0,50*0,10</t>
  </si>
  <si>
    <t>273321311.S</t>
  </si>
  <si>
    <t>Betón základových dosiek, železový (bez výstuže), tr. C 16/20  - ozn. N19</t>
  </si>
  <si>
    <t>-1079802085</t>
  </si>
  <si>
    <t>168,275*0,50*0,15</t>
  </si>
  <si>
    <t>273321411.6</t>
  </si>
  <si>
    <t>Betón jímky, železový (bez výstuže), tr. C 25/30 - jímka</t>
  </si>
  <si>
    <t>76490165</t>
  </si>
  <si>
    <t>"dno</t>
  </si>
  <si>
    <t>1,20*1,20*0,20</t>
  </si>
  <si>
    <t>"steny</t>
  </si>
  <si>
    <t>1,00*4*0,20*0,50</t>
  </si>
  <si>
    <t>273321411.S</t>
  </si>
  <si>
    <t>Betón základových dosiek, železový (bez výstuže), tr. C 25/30 - ozn. ZD-01</t>
  </si>
  <si>
    <t>-1701912301</t>
  </si>
  <si>
    <t>"ozn. ZD-01</t>
  </si>
  <si>
    <t>3,85*2,65*0,20</t>
  </si>
  <si>
    <t>273351217.S</t>
  </si>
  <si>
    <t>Debnenie stien základových dosiek, zhotovenie-tradičné  -  ozn. N19</t>
  </si>
  <si>
    <t>205087861</t>
  </si>
  <si>
    <t>170,00*0,20</t>
  </si>
  <si>
    <t>(3,85*2+2,65*2)*0,40</t>
  </si>
  <si>
    <t>(3,10*2+0,90*2)*0,40</t>
  </si>
  <si>
    <t>273351218.S</t>
  </si>
  <si>
    <t>Debnenie stien základových dosiek, odstránenie-tradičné  -  ozn. N19</t>
  </si>
  <si>
    <t>-221305503</t>
  </si>
  <si>
    <t>273351217.1</t>
  </si>
  <si>
    <t>Debnenie stien základových dosiek, zhotovenie-tradičné  -  jímka</t>
  </si>
  <si>
    <t>-1536233500</t>
  </si>
  <si>
    <t>"jímka - steny</t>
  </si>
  <si>
    <t>1,00*4*0,50</t>
  </si>
  <si>
    <t>273351218.1</t>
  </si>
  <si>
    <t>Debnenie stien základových dosiek, odstránenie-tradičné  -  jímka</t>
  </si>
  <si>
    <t>1163962508</t>
  </si>
  <si>
    <t>273351218.4</t>
  </si>
  <si>
    <t>Dilatácia odkvapového chodníka  -  ozn. N19</t>
  </si>
  <si>
    <t>1908242254</t>
  </si>
  <si>
    <t>"170,00/3  =  60</t>
  </si>
  <si>
    <t>60,00*0,60</t>
  </si>
  <si>
    <t>273362442.S</t>
  </si>
  <si>
    <t>Výstuž základových dosiek zo zvár. sietí KARI, priemer drôtu 8/8 mm, veľkosť oka 150x150 mm - jímka</t>
  </si>
  <si>
    <t>-670586456</t>
  </si>
  <si>
    <t>1,20*1,20*0,20*100*0,001</t>
  </si>
  <si>
    <t>1,00*4*0,20*0,50*100*0,001</t>
  </si>
  <si>
    <t>273362021.S</t>
  </si>
  <si>
    <t>Výstuž základových dosiek zo zvár. sietí KARI  -  ozn. N19</t>
  </si>
  <si>
    <t>770147610</t>
  </si>
  <si>
    <t>VV0033*40*0,001</t>
  </si>
  <si>
    <t>273362412.S</t>
  </si>
  <si>
    <t>Výstuž základových dosiek zo zvár. sietí KARI, priemer drôtu 5/5 mm, veľkosť oka 150x150 mm</t>
  </si>
  <si>
    <t>-1695533336</t>
  </si>
  <si>
    <t>168,275*0,50</t>
  </si>
  <si>
    <t>29</t>
  </si>
  <si>
    <t>274321411.S</t>
  </si>
  <si>
    <t>Betón základových pásov, železový (bez výstuže), tr. C 25/30</t>
  </si>
  <si>
    <t>-1303623033</t>
  </si>
  <si>
    <t>275321312.S</t>
  </si>
  <si>
    <t>Betón základových pätiek, železový (bez výstuže), tr. C 20/25</t>
  </si>
  <si>
    <t>269429909</t>
  </si>
  <si>
    <t>0,60*0,60*0,50*10</t>
  </si>
  <si>
    <t>275321411.S</t>
  </si>
  <si>
    <t>Betón základových pätiek, železový (bez výstuže), tr. C 25/30</t>
  </si>
  <si>
    <t>-1022316188</t>
  </si>
  <si>
    <t>3,10*0,90*1,40*1</t>
  </si>
  <si>
    <t>275361821.1</t>
  </si>
  <si>
    <t>Výstuž základových pätiek, pásov a dosiek z ocele B500 (10505)</t>
  </si>
  <si>
    <t>1725783926</t>
  </si>
  <si>
    <t>"v.č. V-02</t>
  </si>
  <si>
    <t>0,14321</t>
  </si>
  <si>
    <t>DB200</t>
  </si>
  <si>
    <t>Dista TEBAU - Kovové dištančné pásy (hady) - krytie 200mm, 2m kusy, balenie 50m (25ks)</t>
  </si>
  <si>
    <t>-1094640049</t>
  </si>
  <si>
    <t>Zvislé a kompletné konštrukcie</t>
  </si>
  <si>
    <t>311321315.1</t>
  </si>
  <si>
    <t>Zhotovenie betónovej jímky 1000x1000x500 mm, železový (bez výstuže) tr. C 20/25  - ozn. N39</t>
  </si>
  <si>
    <t>540941627</t>
  </si>
  <si>
    <t>"2.PP  - m.č. -1.04</t>
  </si>
  <si>
    <t>"steny jímky</t>
  </si>
  <si>
    <t>"dno jímky</t>
  </si>
  <si>
    <t>1,00*1,00*0,20</t>
  </si>
  <si>
    <t>317160311.S</t>
  </si>
  <si>
    <t xml:space="preserve">Keramický preklad nosný šírky 70 mm, výšky 238 mm, dĺžky 1000 mm </t>
  </si>
  <si>
    <t>-167878657</t>
  </si>
  <si>
    <t>"statika</t>
  </si>
  <si>
    <t>"1.PP"                    14,00</t>
  </si>
  <si>
    <t>"1.NP"                    6,00</t>
  </si>
  <si>
    <t>"architektúra</t>
  </si>
  <si>
    <t>"1.PP"                      5,00</t>
  </si>
  <si>
    <t>"1.NP"                      2,00</t>
  </si>
  <si>
    <t>317160312.S</t>
  </si>
  <si>
    <t xml:space="preserve">Keramický preklad nosný šírky 70 mm, výšky 238 mm, dĺžky 1250 mm </t>
  </si>
  <si>
    <t>-888303933</t>
  </si>
  <si>
    <t>"1.PP"                    16,00</t>
  </si>
  <si>
    <t>"1.PP"                     32,00</t>
  </si>
  <si>
    <t>"1.NP"                     2,00</t>
  </si>
  <si>
    <t>317160313.S</t>
  </si>
  <si>
    <t>Keramický preklad nosný šírky 70 mm, výšky 238 mm, dĺžky 1500 mm</t>
  </si>
  <si>
    <t>616577211</t>
  </si>
  <si>
    <t>317160314.S</t>
  </si>
  <si>
    <t>Keramický preklad nosný šírky 70 mm, výšky 238 mm, dĺžky 1750 mm</t>
  </si>
  <si>
    <t>-1350376773</t>
  </si>
  <si>
    <t xml:space="preserve">"architektúra"            </t>
  </si>
  <si>
    <t>"2.PP"                2,00</t>
  </si>
  <si>
    <t>"1.PP"                4,00</t>
  </si>
  <si>
    <t>"1.NP"                2,00</t>
  </si>
  <si>
    <t>317160316.S</t>
  </si>
  <si>
    <t>Keramický preklad nosný šírky 70 mm, výšky 238 mm, dĺžky 2250 mm</t>
  </si>
  <si>
    <t>1051680595</t>
  </si>
  <si>
    <t>"statika"                  6,00</t>
  </si>
  <si>
    <t>"architektúra"       2,00</t>
  </si>
  <si>
    <t>317160317.S</t>
  </si>
  <si>
    <t>Keramický preklad nosný šírky 70 mm, výšky 238 mm, dĺžky 2500 mm</t>
  </si>
  <si>
    <t>2035661308</t>
  </si>
  <si>
    <t>"statika"                   6,00</t>
  </si>
  <si>
    <t>"architektúra"         6,00</t>
  </si>
  <si>
    <t>340238240.S</t>
  </si>
  <si>
    <t>Zamurovanie otvorov plochy od 0,25 do 1 m2 z pórobetónových tvárnic hladkých hrúbky 450mm  - ozn. N36</t>
  </si>
  <si>
    <t>1183389476</t>
  </si>
  <si>
    <t>0,90*0,90*1</t>
  </si>
  <si>
    <t>342272031.S</t>
  </si>
  <si>
    <t>Priečky z pórobetónových tvárnic hladkých s objemovou hmotnosťou do 600 kg/m3 hrúbky 100 mm</t>
  </si>
  <si>
    <t>1649846854</t>
  </si>
  <si>
    <t>"nové priečky - 1.PP</t>
  </si>
  <si>
    <t>"m.č. 0.29 a 0.30</t>
  </si>
  <si>
    <t>(1,50*2+0,35+0,70)*3,00</t>
  </si>
  <si>
    <t>((2*PI*0,40*0,40+2*PI*0,40*3,00)/2)*2</t>
  </si>
  <si>
    <t>(2*PI*0,471*0,471+2*PI*0,471*3,00)/2</t>
  </si>
  <si>
    <t>(2*PI*0,471*0,471+2*PI*0,471*3,00)/4</t>
  </si>
  <si>
    <t>1,20*3,00</t>
  </si>
  <si>
    <t>340238267.S</t>
  </si>
  <si>
    <t>Zamurovanie otvorov plochy od 0,25 do 1 m2 z pórobetónových tvárnic hladkých hrúbky 300 mm - ozn. N13</t>
  </si>
  <si>
    <t>-1717115430</t>
  </si>
  <si>
    <t>"m.č. 0,31</t>
  </si>
  <si>
    <t>1,05*2,02</t>
  </si>
  <si>
    <t>"m.č. 0,33</t>
  </si>
  <si>
    <t>0,70*2,02</t>
  </si>
  <si>
    <t>342272051.S</t>
  </si>
  <si>
    <t>Priečky z pórobetónových tvárnic hladkých s objemovou hmotnosťou do 600 kg/m3 hrúbky 150 mm  - ozn. N13</t>
  </si>
  <si>
    <t>-150860519</t>
  </si>
  <si>
    <t>"Priečky hr. 150 mm - N13</t>
  </si>
  <si>
    <t>2,099*2,60</t>
  </si>
  <si>
    <t>(8,100+8,097+1,977+5,286+7,943)*2,803</t>
  </si>
  <si>
    <t>(10,344+5,346+0,825+1,948+7,745+6,396+3,548+6,748)*2,803</t>
  </si>
  <si>
    <t>(3,901+5,197+1,875)*2,803</t>
  </si>
  <si>
    <t>(0,424+0,324)*2,803</t>
  </si>
  <si>
    <t>"m.č. 0.05"       1,40*2,40-1,30*2,10</t>
  </si>
  <si>
    <t>"domurovanie priečky - m.č. 1.26, pri fasáde, os 6</t>
  </si>
  <si>
    <t>0,38*3,90</t>
  </si>
  <si>
    <t>"zamurovanie otvorov</t>
  </si>
  <si>
    <t>0,90*2,20*2</t>
  </si>
  <si>
    <t>2,496*(2,10+3,80)/2</t>
  </si>
  <si>
    <t>(1,598+1,934)*2,80</t>
  </si>
  <si>
    <t>4,611*2,60</t>
  </si>
  <si>
    <t>"nová priečka - m.č. 1.13</t>
  </si>
  <si>
    <t>2,175*3,80-1,70*2,20</t>
  </si>
  <si>
    <t>0,90*2,20*1</t>
  </si>
  <si>
    <t>0,60*0,90*1</t>
  </si>
  <si>
    <t>3,899*2,80</t>
  </si>
  <si>
    <t>(1,898+1,898+1,498)*2,40</t>
  </si>
  <si>
    <t>342272061.S</t>
  </si>
  <si>
    <t>Priečky z pórobetónových tvárnic hladkých s objemovou hmotnosťou do 600 kg/m3 hrúbky 200 mm - ozn. N13</t>
  </si>
  <si>
    <t>1140933289</t>
  </si>
  <si>
    <t>"Priečky hr. 200 mm - N13</t>
  </si>
  <si>
    <t>14,344*2,803</t>
  </si>
  <si>
    <t>342948112.S</t>
  </si>
  <si>
    <t>Ukotvenie priečok k murovaným konštrukciám priskrutkovaním</t>
  </si>
  <si>
    <t>1816926087</t>
  </si>
  <si>
    <t>2,80*22</t>
  </si>
  <si>
    <t>342948116.S</t>
  </si>
  <si>
    <t>Ukončenie priečok hr. nad 100 mm ku konštrukciám polyuretánovou penou</t>
  </si>
  <si>
    <t>895563344</t>
  </si>
  <si>
    <t>Vodorovné konštrukcie</t>
  </si>
  <si>
    <t>430321616.S</t>
  </si>
  <si>
    <t>Schodiskové konštrukcie, betón železový tr. C 30/37 - ozn. SD-01</t>
  </si>
  <si>
    <t>1408374834</t>
  </si>
  <si>
    <t>"statika - v.č. T-01</t>
  </si>
  <si>
    <t>"stupne</t>
  </si>
  <si>
    <t>6,00*4,535*0,30</t>
  </si>
  <si>
    <t>"podesta</t>
  </si>
  <si>
    <t>1,455*6,00*0,10</t>
  </si>
  <si>
    <t>430361821.S</t>
  </si>
  <si>
    <t>Výstuž schodiskových konštrukcií z betonárskej ocele B500 (10505)</t>
  </si>
  <si>
    <t>-1834611018</t>
  </si>
  <si>
    <t>"statika - v.č. V-01</t>
  </si>
  <si>
    <t>796,08*0,001</t>
  </si>
  <si>
    <t>431351121.S</t>
  </si>
  <si>
    <t>Debnenie do 4 m výšky - podest a podstupňových dosiek pôdorysne priamočiarych zhotovenie</t>
  </si>
  <si>
    <t>-1658195051</t>
  </si>
  <si>
    <t>6,00*1,50</t>
  </si>
  <si>
    <t>1,50*0,20*2</t>
  </si>
  <si>
    <t>6,00*4,60</t>
  </si>
  <si>
    <t>4,60*0,30*2</t>
  </si>
  <si>
    <t>6,00*0,20*16</t>
  </si>
  <si>
    <t>431351122.S</t>
  </si>
  <si>
    <t>Debnenie do 4 m výšky - podest a podstupňových dosiek pôdorysne priamočiarych odstránenie</t>
  </si>
  <si>
    <t>1278490858</t>
  </si>
  <si>
    <t>Úpravy povrchov, podlahy, osadenie</t>
  </si>
  <si>
    <t>611460124.S</t>
  </si>
  <si>
    <t>Príprava vnútorného podkladu stropov penetráciou pod omietky a nátery</t>
  </si>
  <si>
    <t>1866536691</t>
  </si>
  <si>
    <t>C1+C7</t>
  </si>
  <si>
    <t>611460363.S</t>
  </si>
  <si>
    <t>Vnútorná omietka stropov vápennocementová jednovrstvová, hr. 10 mm  - ozn. C1</t>
  </si>
  <si>
    <t>574770598</t>
  </si>
  <si>
    <t>"m.č. 0.15"         13,35</t>
  </si>
  <si>
    <t>"m.č. 0.16"         1,50</t>
  </si>
  <si>
    <t>"m.č. 0.37"         1,13</t>
  </si>
  <si>
    <t>"m.č. 1.03"         33,04</t>
  </si>
  <si>
    <t>"m.č. 1.04"         32,40</t>
  </si>
  <si>
    <t>"m.č. 1.05"         23,76</t>
  </si>
  <si>
    <t>"m.č. 1.06"         49,68</t>
  </si>
  <si>
    <t>"m.č. 1.22"         7,92</t>
  </si>
  <si>
    <t>"m.č. 1.24"         16,70</t>
  </si>
  <si>
    <t>611460552.S</t>
  </si>
  <si>
    <t>Vnútorná omietka stropov ušľachtilá minerálna, hr. 1,5 mm  - ozn. C7</t>
  </si>
  <si>
    <t>1269297610</t>
  </si>
  <si>
    <t>"m.č. 0.08"       2,98</t>
  </si>
  <si>
    <t>"m.č. 0.09"       2,85*1,90</t>
  </si>
  <si>
    <t>"m.č. 0.10"       2,98</t>
  </si>
  <si>
    <t>"m.č. 0.14"       31,11</t>
  </si>
  <si>
    <t>"m.č. 0.25"       13,20</t>
  </si>
  <si>
    <t>"m.č. 1.10"       3,90</t>
  </si>
  <si>
    <t>"m.č. 1.11"       9,35</t>
  </si>
  <si>
    <t>"m.č. 1.12"       3,76</t>
  </si>
  <si>
    <t>"m.č. 1.13"       40,26</t>
  </si>
  <si>
    <t>"m.č. 1.14"       23,16</t>
  </si>
  <si>
    <t>"m.č. 1.15"       10,97</t>
  </si>
  <si>
    <t>"m.č. 1.16"       14,15</t>
  </si>
  <si>
    <t>"m.č. 1.17"       13,91</t>
  </si>
  <si>
    <t>"m.č. 1.18"       14,19</t>
  </si>
  <si>
    <t>"m.č. 1.19"       6,52</t>
  </si>
  <si>
    <t>"m.č. 1.20"       23,34</t>
  </si>
  <si>
    <t>"m.č. 1.21"       7,96</t>
  </si>
  <si>
    <t>"m.č. 1.23"       30,71</t>
  </si>
  <si>
    <t>612460124.S</t>
  </si>
  <si>
    <t>Príprava vnútorného podkladu stien penetráciou pod omietky a nátery  - ozn. W2, W3, W4</t>
  </si>
  <si>
    <t>207036073</t>
  </si>
  <si>
    <t>VV0005        "W2"</t>
  </si>
  <si>
    <t>VV0002        "W3"</t>
  </si>
  <si>
    <t xml:space="preserve">VV0003        "W4" </t>
  </si>
  <si>
    <t>pr_hr100*2</t>
  </si>
  <si>
    <t>612460241.S</t>
  </si>
  <si>
    <t>Vnútorná omietka stien vápennocementová jadrová (hrubá), hr. 10 mm</t>
  </si>
  <si>
    <t>678497263</t>
  </si>
  <si>
    <t>612460272.S</t>
  </si>
  <si>
    <t>Vnútorná omietka stien sadrová, hr. 10 mm  - ozn. W3</t>
  </si>
  <si>
    <t>-2099623193</t>
  </si>
  <si>
    <t>612460363.S</t>
  </si>
  <si>
    <t>Vnútorná omietka stien vápennocementová jednovrstvová, hr. 10 mm - ozn. W4</t>
  </si>
  <si>
    <t>575629974</t>
  </si>
  <si>
    <t>"m.č. 0.15</t>
  </si>
  <si>
    <t>14,791*2,80</t>
  </si>
  <si>
    <t>"m.č. 0.16</t>
  </si>
  <si>
    <t>5,595*2,80</t>
  </si>
  <si>
    <t>"m.č. 0.17</t>
  </si>
  <si>
    <t>(23,838+2,698)*2,40</t>
  </si>
  <si>
    <t>"m.č. 0.18</t>
  </si>
  <si>
    <t>23,843*2,40</t>
  </si>
  <si>
    <t>"m.č. 0.19</t>
  </si>
  <si>
    <t>23,297*2,40</t>
  </si>
  <si>
    <t>"m.č. 0.20</t>
  </si>
  <si>
    <t>15,439*2,40</t>
  </si>
  <si>
    <t>"m.č. 0.21</t>
  </si>
  <si>
    <t>17,437*2,40</t>
  </si>
  <si>
    <t>"m.č. 0.22</t>
  </si>
  <si>
    <t>15,741*2,40</t>
  </si>
  <si>
    <t>"m.č. 0.23</t>
  </si>
  <si>
    <t>2,702*2,40</t>
  </si>
  <si>
    <t>"m.č. 0.24</t>
  </si>
  <si>
    <t>9,294*2,40</t>
  </si>
  <si>
    <t>"m.č. 0.26</t>
  </si>
  <si>
    <t>11,446*2,40</t>
  </si>
  <si>
    <t>"m.č. 0.27</t>
  </si>
  <si>
    <t>14,144*2,40</t>
  </si>
  <si>
    <t>21,788*2,40</t>
  </si>
  <si>
    <t>"m.č. 0.36</t>
  </si>
  <si>
    <t>(8,269+4,649)*2,40</t>
  </si>
  <si>
    <t>"m.č. 0.37</t>
  </si>
  <si>
    <t>4,491*2,40</t>
  </si>
  <si>
    <t>"m.č. 0.39</t>
  </si>
  <si>
    <t>(9,522+9,916)*2,40</t>
  </si>
  <si>
    <t>13,296*2,40</t>
  </si>
  <si>
    <t>"m.č. 0.41</t>
  </si>
  <si>
    <t>(12,168+9,733)*2,40</t>
  </si>
  <si>
    <t>13,274*2,40</t>
  </si>
  <si>
    <t>"m.č. 0.48</t>
  </si>
  <si>
    <t>62,698*3,90</t>
  </si>
  <si>
    <t>"m.č. 0.49</t>
  </si>
  <si>
    <t>39,242*3,90</t>
  </si>
  <si>
    <t>12,169*3,90</t>
  </si>
  <si>
    <t>"m.č. 1.03</t>
  </si>
  <si>
    <t>23,270*2,60</t>
  </si>
  <si>
    <t>"m.č. 1.04</t>
  </si>
  <si>
    <t>24,136*2,60</t>
  </si>
  <si>
    <t>"m.č. 1.06</t>
  </si>
  <si>
    <t>31,523*(3,80+4,95)/2</t>
  </si>
  <si>
    <t>11,426*4,25</t>
  </si>
  <si>
    <t>22,192*4,25</t>
  </si>
  <si>
    <t>34,940*3,90</t>
  </si>
  <si>
    <t>612460552.1</t>
  </si>
  <si>
    <t>Vnútorná omietka stien ušľachtilá minerálna, hr. 1,5 mm - dve vrstvy - ozn. W1</t>
  </si>
  <si>
    <t>67878958</t>
  </si>
  <si>
    <t>"m.č. 0.05</t>
  </si>
  <si>
    <t>(95,076+48,845+2,695)*2,40</t>
  </si>
  <si>
    <t>18,392*2,80</t>
  </si>
  <si>
    <t>19,739*2,80</t>
  </si>
  <si>
    <t>(2,550*2+1,20)*2,80</t>
  </si>
  <si>
    <t>"m.č. 0.09</t>
  </si>
  <si>
    <t>13,491*2,80</t>
  </si>
  <si>
    <t>"m.č. 0,10</t>
  </si>
  <si>
    <t>"m-č- 0.11</t>
  </si>
  <si>
    <t>20,994*2,80</t>
  </si>
  <si>
    <t>"m.č. 0.12</t>
  </si>
  <si>
    <t>16,359*2,80</t>
  </si>
  <si>
    <t>"m.č. 0,13</t>
  </si>
  <si>
    <t>11,284*2,80</t>
  </si>
  <si>
    <t>"m.č. 0,14</t>
  </si>
  <si>
    <t>(14,190+5,555)*2,80</t>
  </si>
  <si>
    <t>"m.č. 0.25</t>
  </si>
  <si>
    <t>(6,746*2+1,901)*4,25</t>
  </si>
  <si>
    <t>"m.č. 1.01 a 1.02</t>
  </si>
  <si>
    <t>53,463*11,10</t>
  </si>
  <si>
    <t>53,463*5,710</t>
  </si>
  <si>
    <t>290,750*2</t>
  </si>
  <si>
    <t>"m.č. 1.05</t>
  </si>
  <si>
    <t>3,144*4,25*2*4</t>
  </si>
  <si>
    <t>(39,020+50,512+3,557*4)*4,00</t>
  </si>
  <si>
    <t>"m.č. 1.10</t>
  </si>
  <si>
    <t>7,876*3,00</t>
  </si>
  <si>
    <t>"m.č. 1.11</t>
  </si>
  <si>
    <t>6,609*(4,25+7,65)/2</t>
  </si>
  <si>
    <t>"m.č. 1.12</t>
  </si>
  <si>
    <t>3,796*4,25</t>
  </si>
  <si>
    <t>"m.č. 1.13</t>
  </si>
  <si>
    <t>28,800*3,10</t>
  </si>
  <si>
    <t>11,781*3,10</t>
  </si>
  <si>
    <t>"m.č. 1.14 a 1.15</t>
  </si>
  <si>
    <t>15,434*3,10</t>
  </si>
  <si>
    <t>"m.č. 1.16, 1.17, 1.18</t>
  </si>
  <si>
    <t>17,925*3,10</t>
  </si>
  <si>
    <t>"m.č. 1.19</t>
  </si>
  <si>
    <t>10,327*4,25</t>
  </si>
  <si>
    <t>"M.č. 1.20</t>
  </si>
  <si>
    <t>20,374*4,25</t>
  </si>
  <si>
    <t>"m.č. 1.21</t>
  </si>
  <si>
    <t>11,430*4,25</t>
  </si>
  <si>
    <t>(14,947+17,722)*4,25</t>
  </si>
  <si>
    <t>6,663*2,80</t>
  </si>
  <si>
    <t>612902001.S</t>
  </si>
  <si>
    <t>Brúsenie vnútorných omietok - stien rovinných  - ozn. W2</t>
  </si>
  <si>
    <t>662646568</t>
  </si>
  <si>
    <t>VV0005    "W2</t>
  </si>
  <si>
    <t>622254603.1</t>
  </si>
  <si>
    <t>Montáž stien prevetrávanej fasády z fasádnych kompozitných dosiek hr. 10 mm, s hliníkovou konštrukcou, uchytenie na nity  - ozn. N18</t>
  </si>
  <si>
    <t>1306771561</t>
  </si>
  <si>
    <t>60,760</t>
  </si>
  <si>
    <t>607930000625</t>
  </si>
  <si>
    <t>Doska kompaktná z vysokotlakého laminátu (HPL) Fundermax Exterior GLITTER dekor CINNAMON + GLITTER - povrch NG ( lesk ), hrúbky 8mm, FUNDERMAX</t>
  </si>
  <si>
    <t>262728211</t>
  </si>
  <si>
    <t>622255110.S</t>
  </si>
  <si>
    <t>Montáž tepelnej izolácie stien prevetrávanej fasády doskami z minerálnej vlny, hrúbky 200 mm  - ozn. N18</t>
  </si>
  <si>
    <t>-1410291100</t>
  </si>
  <si>
    <t>VV0031         "N18</t>
  </si>
  <si>
    <t>631640003300.S</t>
  </si>
  <si>
    <t>Doska zo sklenej vlny hr. 200 mm s netkanou textíliou, pre prevetrávané fasády</t>
  </si>
  <si>
    <t>-1008240902</t>
  </si>
  <si>
    <t>622460123.S</t>
  </si>
  <si>
    <t>Príprava vonkajšieho podkladu stien penetráciou hĺbkovou na staré a nesúdržné podklady</t>
  </si>
  <si>
    <t>-1730272811</t>
  </si>
  <si>
    <t>VV0017          "ZS1</t>
  </si>
  <si>
    <t>VV0022          "ZS3</t>
  </si>
  <si>
    <t>VV0019          "ZS4</t>
  </si>
  <si>
    <t>ZS5                  "ZS5</t>
  </si>
  <si>
    <t>VV0018          "ZS6</t>
  </si>
  <si>
    <t>622460242.S</t>
  </si>
  <si>
    <t>Vonkajšia omietka stien vápennocementová jadrová (hrubá), hr. 15 mm</t>
  </si>
  <si>
    <t>1389035977</t>
  </si>
  <si>
    <t>"pohľad východný - ozn. N36</t>
  </si>
  <si>
    <t>"pohľad západný - ozn. N36</t>
  </si>
  <si>
    <t>622461053.S</t>
  </si>
  <si>
    <t>Vonkajšia omietka stien pastovitá silikónová roztieraná (škrabaná), hr. 2 mm</t>
  </si>
  <si>
    <t>-1460345805</t>
  </si>
  <si>
    <t>622469601</t>
  </si>
  <si>
    <t>Vyspravenie vonkajšej vetracej šachty - vápenncementová omietka, noné oplechovanie striešky Al plechom hr. 0,8 mm, nové vetracie mriežky - ozn. N48</t>
  </si>
  <si>
    <t>-1257942569</t>
  </si>
  <si>
    <t>624601111.1</t>
  </si>
  <si>
    <t>Tmelenie pružným tmelom - spoj odkvapového chodníka a TI</t>
  </si>
  <si>
    <t>1751798509</t>
  </si>
  <si>
    <t>168,275</t>
  </si>
  <si>
    <t>"ostanné tmelenia</t>
  </si>
  <si>
    <t>325,87</t>
  </si>
  <si>
    <t>625250216.S</t>
  </si>
  <si>
    <t>Kontaktný zatepľovací systém z bieleho EPS hr. 180 mm, skrutkovacie kotvy - ozn. ZS1</t>
  </si>
  <si>
    <t>-284470910</t>
  </si>
  <si>
    <t>1,940*10 "stĺpy</t>
  </si>
  <si>
    <t>5,960*9</t>
  </si>
  <si>
    <t>197,310</t>
  </si>
  <si>
    <t>21,860</t>
  </si>
  <si>
    <t>-5,030</t>
  </si>
  <si>
    <t>23,477*7,390</t>
  </si>
  <si>
    <t>161,810+14,29</t>
  </si>
  <si>
    <t>-62,340</t>
  </si>
  <si>
    <t>317,180</t>
  </si>
  <si>
    <t>-(4,320+4,400+2,400*2)</t>
  </si>
  <si>
    <t>243,240</t>
  </si>
  <si>
    <t>191,910</t>
  </si>
  <si>
    <t>14,300*2</t>
  </si>
  <si>
    <t>9,390</t>
  </si>
  <si>
    <t>10,710</t>
  </si>
  <si>
    <t>-4,320</t>
  </si>
  <si>
    <t>-(60,760+6,300+5,130)</t>
  </si>
  <si>
    <t>"odpočet zateplenia ZS4</t>
  </si>
  <si>
    <t>-148,150</t>
  </si>
  <si>
    <t>625250556.S</t>
  </si>
  <si>
    <t>Kontaktný zatepľovací systém soklovej časti XPS hr. 180 mm, skrutkovacie kotvy  - ozn. ZS3</t>
  </si>
  <si>
    <t>-875386225</t>
  </si>
  <si>
    <t>5,551*0,700*9</t>
  </si>
  <si>
    <t>5,393*0,700</t>
  </si>
  <si>
    <t>(6,110+3,300)</t>
  </si>
  <si>
    <t>"soklová časť na nižšej streche</t>
  </si>
  <si>
    <t>(24,085+33,649)*0,867</t>
  </si>
  <si>
    <t>625250556.ZS2</t>
  </si>
  <si>
    <t>Kontaktný zatepľovací systém soklovej XPS hr. 180 mm, 2x sklotextiná mriežka, skrutkovacie kotvy  - ozn. ZS2</t>
  </si>
  <si>
    <t>-134361150</t>
  </si>
  <si>
    <t>4,310</t>
  </si>
  <si>
    <t>23,920</t>
  </si>
  <si>
    <t>0,150*8</t>
  </si>
  <si>
    <t>45,210</t>
  </si>
  <si>
    <t>-2,790*7</t>
  </si>
  <si>
    <t>625250707.S</t>
  </si>
  <si>
    <t>Kontaktný zatepľovací systém z minerálnej vlny hr. 100 mm, skrutkovacie kotvy - podhľad - ozn. ZS5</t>
  </si>
  <si>
    <t>-694648635</t>
  </si>
  <si>
    <t>5,50*1,00*9</t>
  </si>
  <si>
    <t>625250712.S</t>
  </si>
  <si>
    <t>Kontaktný zatepľovací systém z minerálnej vlny hr. 180 mm, skrutkovacie kotvy  - ozn. ZS4</t>
  </si>
  <si>
    <t>1794099165</t>
  </si>
  <si>
    <t>22,890</t>
  </si>
  <si>
    <t>(22,890+161,560+159,990+152,160)</t>
  </si>
  <si>
    <t>23,250*9</t>
  </si>
  <si>
    <t>"odpočet sendvičových panelov</t>
  </si>
  <si>
    <t>-53,930</t>
  </si>
  <si>
    <t>(107,180+146,220)</t>
  </si>
  <si>
    <t>-10,450*2</t>
  </si>
  <si>
    <t>(6,500+10,370+1,430+44,810)</t>
  </si>
  <si>
    <t>134,820</t>
  </si>
  <si>
    <t>148,150</t>
  </si>
  <si>
    <t>625250712.ZS7</t>
  </si>
  <si>
    <t>Kontaktný zatepľovací systém z minerálnej vlny hr. 180 mm, 2x sklotextiná mriežka, skrutkovacie kotvy  - ozn. ZS7</t>
  </si>
  <si>
    <t>221029925</t>
  </si>
  <si>
    <t>0,450</t>
  </si>
  <si>
    <t>0,150*3</t>
  </si>
  <si>
    <t>625250761.S</t>
  </si>
  <si>
    <t>Kontaktný zatepľovací systém ostenia z minerálnej vlny hr. 20 mm</t>
  </si>
  <si>
    <t>-1861575033</t>
  </si>
  <si>
    <t>440,263*0,20</t>
  </si>
  <si>
    <t>625250781.S</t>
  </si>
  <si>
    <t>Kontaktný zatepľovací systém z fenolovej peny hr. 30 mm, skrutkovacie kotvy - ozn. ZS6</t>
  </si>
  <si>
    <t>-1158780566</t>
  </si>
  <si>
    <t>"bočné steny pilierov</t>
  </si>
  <si>
    <t>2,280*18</t>
  </si>
  <si>
    <t>632001051.S</t>
  </si>
  <si>
    <t>Zhotovenie jednonásobného penetračného náteru pre potery a stierky - F1, F2, F4, F7, F8, F9</t>
  </si>
  <si>
    <t>-815787016</t>
  </si>
  <si>
    <t>F1+F2+F4+F7+F8+F9</t>
  </si>
  <si>
    <t>498420</t>
  </si>
  <si>
    <t>Sikafloor-01 Primer - podkladný náter</t>
  </si>
  <si>
    <t>-308656142</t>
  </si>
  <si>
    <t>632451623.S</t>
  </si>
  <si>
    <t>Sanácia betónovej konštrukcie opravnou (reprofilačnou) maltou na betón a murivo hr. 15 mm</t>
  </si>
  <si>
    <t>-895803278</t>
  </si>
  <si>
    <t>632451730.S</t>
  </si>
  <si>
    <t>Vyspravenie betonových schodiskových stupňov a podest rýchlotuhnúcou hmotou hr. 5 mm (Ceresit CN83)  - ozn. F3</t>
  </si>
  <si>
    <t>688197724</t>
  </si>
  <si>
    <t>632452223.1</t>
  </si>
  <si>
    <t>Cementový poter, pevnosti v tlaku 20 MPa, hr. 80 mm</t>
  </si>
  <si>
    <t>-447446665</t>
  </si>
  <si>
    <t>632452618.0</t>
  </si>
  <si>
    <t>Cementová samonivelizačná stierka, Sikafloor 102, hr. 5 mm - ozn. F9</t>
  </si>
  <si>
    <t>221296835</t>
  </si>
  <si>
    <t>"pod hliníkovú rohož - ozn. B46</t>
  </si>
  <si>
    <t>84</t>
  </si>
  <si>
    <t>632452618.1</t>
  </si>
  <si>
    <t>Cementová samonivelizačná stierka, Sikafloor 102, hr. 10 mm - ozn. F1, F2, F4, F7, F8</t>
  </si>
  <si>
    <t>372646892</t>
  </si>
  <si>
    <t>F1+F2+F4+F7+F8</t>
  </si>
  <si>
    <t>85</t>
  </si>
  <si>
    <t>642944121.S</t>
  </si>
  <si>
    <t>Dodatočná montáž oceľovej dverovej zárubne, plochy otvoru do 2,5 m2</t>
  </si>
  <si>
    <t>278027693</t>
  </si>
  <si>
    <t>"ozn. 1"       10+10</t>
  </si>
  <si>
    <t>"ozn. 2"       5+2</t>
  </si>
  <si>
    <t>"ozn. 3"       3+1</t>
  </si>
  <si>
    <t>"ozn. 4"       1</t>
  </si>
  <si>
    <t>"ozn. 5"       1</t>
  </si>
  <si>
    <t>"ozn. 6"       1</t>
  </si>
  <si>
    <t>86</t>
  </si>
  <si>
    <t>553310001700.1</t>
  </si>
  <si>
    <t>Zárubňa kovová š. 150 mm, 600-1100/1970 mm, jednodielna zamurovacia</t>
  </si>
  <si>
    <t>1101353888</t>
  </si>
  <si>
    <t>87</t>
  </si>
  <si>
    <t>642945111.S</t>
  </si>
  <si>
    <t>Osadenie oceľ. zárubní protipož. dverí s obetónov. jednokrídlové do 2,5 m2</t>
  </si>
  <si>
    <t>-1265682828</t>
  </si>
  <si>
    <t>"ozn. 2A"            2</t>
  </si>
  <si>
    <t>"ozn. 6"               2</t>
  </si>
  <si>
    <t>"ozn. 6A"            1</t>
  </si>
  <si>
    <t>88</t>
  </si>
  <si>
    <t>553310010308.1</t>
  </si>
  <si>
    <t>Zárubňa požiarna oceľová, bezpečnostná, 600-800x1970 mm</t>
  </si>
  <si>
    <t>-1739784613</t>
  </si>
  <si>
    <t>Rúrové vedenie</t>
  </si>
  <si>
    <t>89</t>
  </si>
  <si>
    <t>881267111.S</t>
  </si>
  <si>
    <t>Drenážne potrubie z drenážnych rúrok z pálenej hliny DN 100</t>
  </si>
  <si>
    <t>-1017593562</t>
  </si>
  <si>
    <t>90</t>
  </si>
  <si>
    <t>895191111.S</t>
  </si>
  <si>
    <t>Drenážna šachta DN 400 mm</t>
  </si>
  <si>
    <t>-1050795296</t>
  </si>
  <si>
    <t>91</t>
  </si>
  <si>
    <t>941941032.S</t>
  </si>
  <si>
    <t>Montáž lešenia ľahkého pracovného radového s podlahami šírky od 0,80 do 1,00 m, výšky nad 10 do 30 m</t>
  </si>
  <si>
    <t>703788247</t>
  </si>
  <si>
    <t>"Množstvo určené pomocou aplikácie Výmery.</t>
  </si>
  <si>
    <t>"lešenie pre fasádu</t>
  </si>
  <si>
    <t>"477,470</t>
  </si>
  <si>
    <t>"(570,930+82,870)</t>
  </si>
  <si>
    <t>"(908,430+47,510)</t>
  </si>
  <si>
    <t>"(113,930+532,980+41,520)</t>
  </si>
  <si>
    <t>92</t>
  </si>
  <si>
    <t>941941192.S</t>
  </si>
  <si>
    <t>Príplatok za prvý a každý ďalší i začatý mesiac použitia lešenia ľahkého pracovného radového s podlahami šírky od 0,80 do 1,00 m, výšky nad 10 do 30 m</t>
  </si>
  <si>
    <t>1846589371</t>
  </si>
  <si>
    <t>VV0013_1*2</t>
  </si>
  <si>
    <t>93</t>
  </si>
  <si>
    <t>941941832.S</t>
  </si>
  <si>
    <t>Demontáž lešenia ľahkého pracovného radového s podlahami šírky nad 0,80 do 1,00 m, výšky nad 10 do 30 m</t>
  </si>
  <si>
    <t>71137824</t>
  </si>
  <si>
    <t>94</t>
  </si>
  <si>
    <t>941955003.S</t>
  </si>
  <si>
    <t>Lešenie ľahké pracovné pomocné s výškou lešeňovej podlahy nad 1,90 do 2,50 m</t>
  </si>
  <si>
    <t>-527689208</t>
  </si>
  <si>
    <t>"1.PP"       1740,00</t>
  </si>
  <si>
    <t>"1.NP"       2146-(1027+433)</t>
  </si>
  <si>
    <t>95</t>
  </si>
  <si>
    <t>941955004.S</t>
  </si>
  <si>
    <t>Lešenie ľahké pracovné pomocné s výškou lešeňovej podlahy nad 2,50 do 3,5 m</t>
  </si>
  <si>
    <t>-1508611870</t>
  </si>
  <si>
    <t>96</t>
  </si>
  <si>
    <t>944944103.S</t>
  </si>
  <si>
    <t>Ochranná sieť na boku lešenia</t>
  </si>
  <si>
    <t>-1887183998</t>
  </si>
  <si>
    <t>97</t>
  </si>
  <si>
    <t>944944803.S</t>
  </si>
  <si>
    <t>Demontáž ochrannej siete na boku lešenia</t>
  </si>
  <si>
    <t>-699912304</t>
  </si>
  <si>
    <t>98</t>
  </si>
  <si>
    <t>944945013.S</t>
  </si>
  <si>
    <t>Montáž záchytnej striešky zriadenej súčasne s ľahkým alebo ťažkým lešením šírky nad 2 m</t>
  </si>
  <si>
    <t>-675611177</t>
  </si>
  <si>
    <t>944945193.S</t>
  </si>
  <si>
    <t>Príplatok za prvý a každý ďalší i začatý mesiac použitia záchytnej striešky nad 2 m</t>
  </si>
  <si>
    <t>723901614</t>
  </si>
  <si>
    <t>10,000*2</t>
  </si>
  <si>
    <t>944945813.S</t>
  </si>
  <si>
    <t>Demontáž záchytnej striešky zriaďovanej súčasne s ľahkým alebo ťažkým lešením šírky nad 2 m</t>
  </si>
  <si>
    <t>493486800</t>
  </si>
  <si>
    <t>101</t>
  </si>
  <si>
    <t>952901111.S</t>
  </si>
  <si>
    <t>Vyčistenie budov pri výške podlaží do 4 m</t>
  </si>
  <si>
    <t>-959869737</t>
  </si>
  <si>
    <t>50,00</t>
  </si>
  <si>
    <t>1740,00</t>
  </si>
  <si>
    <t>2172,00</t>
  </si>
  <si>
    <t>102</t>
  </si>
  <si>
    <t>953942425.1</t>
  </si>
  <si>
    <t>Osadenie podlahového poklopu - ozn. N25</t>
  </si>
  <si>
    <t>2076976931</t>
  </si>
  <si>
    <t>103</t>
  </si>
  <si>
    <t>286620000800.1</t>
  </si>
  <si>
    <t>Poklop potiahnutý podlahovou krytinou - ozn N25</t>
  </si>
  <si>
    <t>1926836776</t>
  </si>
  <si>
    <t>104</t>
  </si>
  <si>
    <t>953945317.S</t>
  </si>
  <si>
    <t>Hliníkový soklový profil šírky 180 mm</t>
  </si>
  <si>
    <t>-1570780107</t>
  </si>
  <si>
    <t>105</t>
  </si>
  <si>
    <t>953995406.S</t>
  </si>
  <si>
    <t>Okenný a dverový začisťovací profil</t>
  </si>
  <si>
    <t>1989621229</t>
  </si>
  <si>
    <t>(0,80*2,00*2)*1</t>
  </si>
  <si>
    <t>(3,55+1,00*2)*1</t>
  </si>
  <si>
    <t>(2,85+1,00*2)*10</t>
  </si>
  <si>
    <t>(3,014*1,00*2)*1</t>
  </si>
  <si>
    <t>(2,85+1,00*2)*7</t>
  </si>
  <si>
    <t>3,00*3*1</t>
  </si>
  <si>
    <t>(2,40+2,10*2)*1</t>
  </si>
  <si>
    <t>(0,60+1,20*2)*1</t>
  </si>
  <si>
    <t>(5,55+2,50*2)*9</t>
  </si>
  <si>
    <t>1,50*3*2</t>
  </si>
  <si>
    <t>(5,55+2,125*2)*1</t>
  </si>
  <si>
    <t>25,255+4,25*2</t>
  </si>
  <si>
    <t>13,00+0,90*2</t>
  </si>
  <si>
    <t>(4,20+1,50*2)*1</t>
  </si>
  <si>
    <t>(2,03+2,13*2)*2</t>
  </si>
  <si>
    <t>(5,55+4,80*2)*9</t>
  </si>
  <si>
    <t>(1,80+2,10*2)*1</t>
  </si>
  <si>
    <t>106</t>
  </si>
  <si>
    <t>953995412.S</t>
  </si>
  <si>
    <t>Nadokenný profil s priznanou okapničkou</t>
  </si>
  <si>
    <t>-1447528451</t>
  </si>
  <si>
    <t>0,80*1</t>
  </si>
  <si>
    <t>3,55*1</t>
  </si>
  <si>
    <t>2,85*10</t>
  </si>
  <si>
    <t>3,014*1</t>
  </si>
  <si>
    <t>2,85*7</t>
  </si>
  <si>
    <t>3,00*1</t>
  </si>
  <si>
    <t>2,40*1</t>
  </si>
  <si>
    <t>0,60*1</t>
  </si>
  <si>
    <t>5,55*9</t>
  </si>
  <si>
    <t>1,50*2</t>
  </si>
  <si>
    <t>5,55*1</t>
  </si>
  <si>
    <t>4,20*1</t>
  </si>
  <si>
    <t>2,03*2</t>
  </si>
  <si>
    <t>1,80*1</t>
  </si>
  <si>
    <t>107</t>
  </si>
  <si>
    <t>953995421.S</t>
  </si>
  <si>
    <t>Rohový profil s integrovanou sieťovinou - pevný</t>
  </si>
  <si>
    <t>-1882323760</t>
  </si>
  <si>
    <t>"rohy budovy</t>
  </si>
  <si>
    <t>15,00*5</t>
  </si>
  <si>
    <t>4,00*20</t>
  </si>
  <si>
    <t>108</t>
  </si>
  <si>
    <t>953995426.S</t>
  </si>
  <si>
    <t>Dilatačný profil typ V - rohový</t>
  </si>
  <si>
    <t>2071092742</t>
  </si>
  <si>
    <t>15,00*2</t>
  </si>
  <si>
    <t>109</t>
  </si>
  <si>
    <t>979089002.S</t>
  </si>
  <si>
    <t>Poplatok za skládku - obaly, (15 01 01, 02, 06) ostatné</t>
  </si>
  <si>
    <t>268836301</t>
  </si>
  <si>
    <t>9.1</t>
  </si>
  <si>
    <t xml:space="preserve">Športové vybavenie do haly </t>
  </si>
  <si>
    <t>110</t>
  </si>
  <si>
    <t>95699001</t>
  </si>
  <si>
    <t>Montáž sedačiek do haly vrátane číslovania, kotviaceho materiálu a dopravy</t>
  </si>
  <si>
    <t>-316328766</t>
  </si>
  <si>
    <t>111</t>
  </si>
  <si>
    <t>611960001</t>
  </si>
  <si>
    <t>Sedačka vrátane číslovania a kotviaceho materiálu</t>
  </si>
  <si>
    <t>-436529936</t>
  </si>
  <si>
    <t>112</t>
  </si>
  <si>
    <t>95699002</t>
  </si>
  <si>
    <t>D+M Basketbalové koše, vrátane náhradnej dosky (2 ks = sada)</t>
  </si>
  <si>
    <t>sada</t>
  </si>
  <si>
    <t>-601458432</t>
  </si>
  <si>
    <t>113</t>
  </si>
  <si>
    <t>95699003</t>
  </si>
  <si>
    <t>D+M Ochranné siete pred štítové steny a okná, oká 5x5 cm</t>
  </si>
  <si>
    <t>-1605195931</t>
  </si>
  <si>
    <t>"štítové steny</t>
  </si>
  <si>
    <t>"147,970 *2</t>
  </si>
  <si>
    <t>"okná</t>
  </si>
  <si>
    <t>"306,080</t>
  </si>
  <si>
    <t>114</t>
  </si>
  <si>
    <t>95699004</t>
  </si>
  <si>
    <t>Kotvenie - Tréningové koše na basketbal</t>
  </si>
  <si>
    <t>-55487491</t>
  </si>
  <si>
    <t>115</t>
  </si>
  <si>
    <t>611960002</t>
  </si>
  <si>
    <t>Tréningové koše na basketbal</t>
  </si>
  <si>
    <t>-844162737</t>
  </si>
  <si>
    <t>116</t>
  </si>
  <si>
    <t>95699005</t>
  </si>
  <si>
    <t>D+M Volejbalové konštrukcie - tri ihriská</t>
  </si>
  <si>
    <t>-597807295</t>
  </si>
  <si>
    <t>117</t>
  </si>
  <si>
    <t>95699006</t>
  </si>
  <si>
    <t>D+M Deliaci záves</t>
  </si>
  <si>
    <t>1172385341</t>
  </si>
  <si>
    <t>118</t>
  </si>
  <si>
    <t>783520005.4</t>
  </si>
  <si>
    <t>D+M - Čiarovanie športovej podlahy v m.č. 1.01</t>
  </si>
  <si>
    <t>748347427</t>
  </si>
  <si>
    <t>"m.č. 1.01"             1060,00</t>
  </si>
  <si>
    <t>119</t>
  </si>
  <si>
    <t>783520005.5</t>
  </si>
  <si>
    <t>D+M - Loga na športovú plochu do stredového kruhu</t>
  </si>
  <si>
    <t>-1614240106</t>
  </si>
  <si>
    <t>120</t>
  </si>
  <si>
    <t>783520005.6</t>
  </si>
  <si>
    <t>D+M - Plnoplošná maľba hrušiek na basketbal</t>
  </si>
  <si>
    <t>-1670597095</t>
  </si>
  <si>
    <t>121</t>
  </si>
  <si>
    <t>783520005.7</t>
  </si>
  <si>
    <t>D+M - Nápis na markízu "ŠPORTOVÁ HALA SPU" s nástrekom PVS hr. 20 mm</t>
  </si>
  <si>
    <t>450544761</t>
  </si>
  <si>
    <t>122</t>
  </si>
  <si>
    <t>783520005.8</t>
  </si>
  <si>
    <t>D+M - Logo s nástrekom PVS hr. 20 mm, 1870x2380 mm</t>
  </si>
  <si>
    <t>758228191</t>
  </si>
  <si>
    <t>"1x interier na stene"         1,00</t>
  </si>
  <si>
    <t>"1x exterier na severnej fasáde"         1,00</t>
  </si>
  <si>
    <t>123</t>
  </si>
  <si>
    <t>-598134876</t>
  </si>
  <si>
    <t>711</t>
  </si>
  <si>
    <t>Izolácie proti vode a vlhkosti</t>
  </si>
  <si>
    <t>124</t>
  </si>
  <si>
    <t>711111001.S</t>
  </si>
  <si>
    <t>Zhotovenie izolácie proti zemnej vlhkosti vodorovná náterom penetračným za studena - ozn. SP1, SP2</t>
  </si>
  <si>
    <t>-688989655</t>
  </si>
  <si>
    <t>125</t>
  </si>
  <si>
    <t>246170000900.S</t>
  </si>
  <si>
    <t>Lak asfaltový penetračný</t>
  </si>
  <si>
    <t>-596643174</t>
  </si>
  <si>
    <t>2171,606*0,0003 'Prepočítané koeficientom množstva</t>
  </si>
  <si>
    <t>126</t>
  </si>
  <si>
    <t>711112011.S</t>
  </si>
  <si>
    <t>Zhotovenie  izolácie proti zemnej vlhkosti zvislá asfaltovou suspenziou za studena</t>
  </si>
  <si>
    <t>-1431167087</t>
  </si>
  <si>
    <t>127</t>
  </si>
  <si>
    <t>111630002300.S</t>
  </si>
  <si>
    <t>Suspenzia asfaltová</t>
  </si>
  <si>
    <t>1395945138</t>
  </si>
  <si>
    <t>33,346*0,0011 'Prepočítané koeficientom množstva</t>
  </si>
  <si>
    <t>128</t>
  </si>
  <si>
    <t>711131101.S</t>
  </si>
  <si>
    <t>Zhotovenie  izolácie proti zemnej vlhkosti vodorovná AIP na sucho</t>
  </si>
  <si>
    <t>-1298066906</t>
  </si>
  <si>
    <t>129</t>
  </si>
  <si>
    <t>628110000100.S</t>
  </si>
  <si>
    <t>Pás asfaltový bez krycej vrstvy, vložka strojná lepenka A 400/SH</t>
  </si>
  <si>
    <t>307835182</t>
  </si>
  <si>
    <t>75,86*1,15 'Prepočítané koeficientom množstva</t>
  </si>
  <si>
    <t>130</t>
  </si>
  <si>
    <t>711132107.S</t>
  </si>
  <si>
    <t>Zhotovenie izolácie proti zemnej vlhkosti nopovou fóloiu položenou voľne na ploche zvislej</t>
  </si>
  <si>
    <t>1463361738</t>
  </si>
  <si>
    <t>131</t>
  </si>
  <si>
    <t>283230002700.S</t>
  </si>
  <si>
    <t>Nopová HDPE fólia hrúbky 0,5 mm, výška nopu 8 mm, proti zemnej vlhkosti s radónovou ochranou, pre spodnú stavbu</t>
  </si>
  <si>
    <t>716709661</t>
  </si>
  <si>
    <t>117,484*1,15 'Prepočítané koeficientom množstva</t>
  </si>
  <si>
    <t>132</t>
  </si>
  <si>
    <t>711141559.S</t>
  </si>
  <si>
    <t>Zhotovenie  izolácie proti zemnej vlhkosti a tlakovej vode vodorovná NAIP pritavením  - ozn. SP1, SP2</t>
  </si>
  <si>
    <t>1383492686</t>
  </si>
  <si>
    <t>133</t>
  </si>
  <si>
    <t>628310001200.S</t>
  </si>
  <si>
    <t>Pás asfaltový s jemným posypom hr. 4,0 mm vystužený sklenenou rohožou a hliníkovou fóliou</t>
  </si>
  <si>
    <t>-619894399</t>
  </si>
  <si>
    <t>2171,606*1,15 'Prepočítané koeficientom množstva</t>
  </si>
  <si>
    <t>134</t>
  </si>
  <si>
    <t>711211051.S</t>
  </si>
  <si>
    <t>Jednozlož. silikátová hydroizolačná hmota, stierka vodorovná  - ozn. F7</t>
  </si>
  <si>
    <t>1979086272</t>
  </si>
  <si>
    <t>F7*2</t>
  </si>
  <si>
    <t>135</t>
  </si>
  <si>
    <t>711212001.S</t>
  </si>
  <si>
    <t>Jednozlož. hydroizolačná hmota disperzná, náter na vnútorne použitie zvislá  - ozn. ZS3</t>
  </si>
  <si>
    <t>-1536158857</t>
  </si>
  <si>
    <t>136</t>
  </si>
  <si>
    <t>711410100.S</t>
  </si>
  <si>
    <t>Zhotovenie  izolácie proti tlakovej vode na vodorovnej ploche náterom z tekutej gumy hr. 1 mm - jímka</t>
  </si>
  <si>
    <t>1831206696</t>
  </si>
  <si>
    <t>"2.PP - jímka</t>
  </si>
  <si>
    <t>1,00*1,00</t>
  </si>
  <si>
    <t>137</t>
  </si>
  <si>
    <t>245610003300</t>
  </si>
  <si>
    <t>Náterová hydroizolácia Rubber N 500, 1-zložková na báze modifikovaných asfaltov, tekutá guma, spotreba 0,5-2,0 kg/m2, 10 kg</t>
  </si>
  <si>
    <t>-540033015</t>
  </si>
  <si>
    <t>138</t>
  </si>
  <si>
    <t>711410200.S</t>
  </si>
  <si>
    <t>Zhotovenie  izolácie proti tlakovej vode na zvislej ploche náterom z tekutej gumy hr. 1 mm</t>
  </si>
  <si>
    <t>-805607398</t>
  </si>
  <si>
    <t>1,00*0,70*4</t>
  </si>
  <si>
    <t>139</t>
  </si>
  <si>
    <t>2136461700</t>
  </si>
  <si>
    <t>140</t>
  </si>
  <si>
    <t>711415125.S</t>
  </si>
  <si>
    <t>Izolácia proti tlakovej vode stierka 2-zložková na báze polymérmi modifikovanej bituménovej emulzie na ploche zvislej,dvojnásobná</t>
  </si>
  <si>
    <t>1050921247</t>
  </si>
  <si>
    <t>141</t>
  </si>
  <si>
    <t>711471054.S</t>
  </si>
  <si>
    <t>Zhotovenie izolácie proti tlakovej vode PVC fóliou položenou voľne na vodorovnej ploche s naleptaním spoju</t>
  </si>
  <si>
    <t>-2077159006</t>
  </si>
  <si>
    <t>142</t>
  </si>
  <si>
    <t>283220000300.S</t>
  </si>
  <si>
    <t>Hydroizolačná fólia PVC-P, hr. 1,5 mm, š. 1,3 m, izolácia základov proti zemnej vlhkosti, tlakovej vode, radónu</t>
  </si>
  <si>
    <t>1786954425</t>
  </si>
  <si>
    <t>1*1,15 'Prepočítané koeficientom množstva</t>
  </si>
  <si>
    <t>143</t>
  </si>
  <si>
    <t>711472054.S</t>
  </si>
  <si>
    <t>Zhotovenie izolácie proti tlakovej vode PVC fóliou položenou voľne na ploche zvislej s naleptaním spoju</t>
  </si>
  <si>
    <t>-1408127649</t>
  </si>
  <si>
    <t>144</t>
  </si>
  <si>
    <t>1708670278</t>
  </si>
  <si>
    <t>2,8*1,15 'Prepočítané koeficientom množstva</t>
  </si>
  <si>
    <t>145</t>
  </si>
  <si>
    <t>998711203.S</t>
  </si>
  <si>
    <t>Presun hmôt pre izoláciu proti vode v objektoch výšky nad 12 do 60 m</t>
  </si>
  <si>
    <t>%</t>
  </si>
  <si>
    <t>2057641984</t>
  </si>
  <si>
    <t>146</t>
  </si>
  <si>
    <t>712370030.S</t>
  </si>
  <si>
    <t>Zhotovenie povlakovej krytiny striech plochých do 10° PVC-P fóliou prikotvením s lepením spoju - ozn. SP1, SP2</t>
  </si>
  <si>
    <t>-293875896</t>
  </si>
  <si>
    <t>"vodorovná plocha - SP1</t>
  </si>
  <si>
    <t>"1590,680</t>
  </si>
  <si>
    <t>"zvislá plocha - SP1</t>
  </si>
  <si>
    <t>"53,488*0,334</t>
  </si>
  <si>
    <t>"53,488*0,945</t>
  </si>
  <si>
    <t>"27,643*0,740*2</t>
  </si>
  <si>
    <t>"vodorovná plocha - SP2</t>
  </si>
  <si>
    <t>"387,440</t>
  </si>
  <si>
    <t>"zvislá plocha - SP2</t>
  </si>
  <si>
    <t>"140,272*0,60</t>
  </si>
  <si>
    <t>147</t>
  </si>
  <si>
    <t>283220002200.S</t>
  </si>
  <si>
    <t>Hydroizolačná fólia PVC-P hr. 1,8 mm izolácia plochých striech</t>
  </si>
  <si>
    <t>-1476544975</t>
  </si>
  <si>
    <t>148</t>
  </si>
  <si>
    <t>311970001500.S</t>
  </si>
  <si>
    <t>Vrut do dĺžky 150 mm na upevnenie do kombi dosiek</t>
  </si>
  <si>
    <t>-1825763884</t>
  </si>
  <si>
    <t>149</t>
  </si>
  <si>
    <t>712990040.S</t>
  </si>
  <si>
    <t>Položenie geotextílie vodorovne alebo zvislo na strechy ploché do 10° -  ozn. SP1, SP2</t>
  </si>
  <si>
    <t>2013688271</t>
  </si>
  <si>
    <t>150</t>
  </si>
  <si>
    <t>693110004500.S</t>
  </si>
  <si>
    <t>Geotextília polypropylénová netkaná 300 g/m2</t>
  </si>
  <si>
    <t>-1266472992</t>
  </si>
  <si>
    <t>151</t>
  </si>
  <si>
    <t>712991040.S</t>
  </si>
  <si>
    <t>Montáž podkladnej konštrukcie z OSB dosiek na atike šírky 411 - 620 mm pod klampiarske konštrukcie</t>
  </si>
  <si>
    <t>189294682</t>
  </si>
  <si>
    <t>"strech ozn. SP1</t>
  </si>
  <si>
    <t>"167,860</t>
  </si>
  <si>
    <t>"strecha - ozn. SP2</t>
  </si>
  <si>
    <t>"81,742</t>
  </si>
  <si>
    <t>152</t>
  </si>
  <si>
    <t>311690001000.S</t>
  </si>
  <si>
    <t>Rozperný nit 6x30 mm do betónu, hliníkový</t>
  </si>
  <si>
    <t>1001206559</t>
  </si>
  <si>
    <t>153</t>
  </si>
  <si>
    <t>607260000300.S</t>
  </si>
  <si>
    <t>Doska OSB nebrúsená hr. 18 mm</t>
  </si>
  <si>
    <t>-25812230</t>
  </si>
  <si>
    <t>VV0036*0,60</t>
  </si>
  <si>
    <t>154</t>
  </si>
  <si>
    <t>712991050.S</t>
  </si>
  <si>
    <t>Montáž podkladnej konštrukcie z OSB dosiek na atike šírky 621 - 800 mm pod klampiarske konštrukcie</t>
  </si>
  <si>
    <t>1927609271</t>
  </si>
  <si>
    <t>"strieška nad odvetranou fasádou</t>
  </si>
  <si>
    <t>"18,790</t>
  </si>
  <si>
    <t>155</t>
  </si>
  <si>
    <t>-1576884988</t>
  </si>
  <si>
    <t>156</t>
  </si>
  <si>
    <t>607260000450.S</t>
  </si>
  <si>
    <t>Doska OSB nebrúsená hr. 25 mm</t>
  </si>
  <si>
    <t>-1334542280</t>
  </si>
  <si>
    <t>157</t>
  </si>
  <si>
    <t>998712203.S</t>
  </si>
  <si>
    <t>Presun hmôt pre izoláciu povlakovej krytiny v objektoch výšky nad 12 do 24 m</t>
  </si>
  <si>
    <t>1713784916</t>
  </si>
  <si>
    <t>158</t>
  </si>
  <si>
    <t>713131132.S</t>
  </si>
  <si>
    <t>Montáž tepelnej izolácie stien minerálnou vlnou, celoplošným prilepením</t>
  </si>
  <si>
    <t>-687835315</t>
  </si>
  <si>
    <t>159</t>
  </si>
  <si>
    <t>283750000900.S</t>
  </si>
  <si>
    <t>Doska XPS hr. 80 mm, zateplenie soklov</t>
  </si>
  <si>
    <t>966342526</t>
  </si>
  <si>
    <t>33,346*1,02 'Prepočítané koeficientom množstva</t>
  </si>
  <si>
    <t>160</t>
  </si>
  <si>
    <t>713142160.S</t>
  </si>
  <si>
    <t>Montáž tepelnej izolácie striech plochých do 10° spádovými doskami z polystyrénu v jednej vrstve - ozn. SP2</t>
  </si>
  <si>
    <t>1306171989</t>
  </si>
  <si>
    <t>"337,930</t>
  </si>
  <si>
    <t>161</t>
  </si>
  <si>
    <t>283750004255.1</t>
  </si>
  <si>
    <t xml:space="preserve">Doska PIR s obojstranným nasýteným skleneným vláknom, spádová izolácia hr. 0-130 mm   </t>
  </si>
  <si>
    <t>1918509999</t>
  </si>
  <si>
    <t>"strecha - SP2</t>
  </si>
  <si>
    <t>VV0003_1*0,13/2</t>
  </si>
  <si>
    <t>21,965*1,02 'Prepočítané koeficientom množstva</t>
  </si>
  <si>
    <t>162</t>
  </si>
  <si>
    <t>713142165.S</t>
  </si>
  <si>
    <t>Montáž tepelnej izolácie striech plochých do 10° - atikové kliny z polystyrénu - ozn. SP1</t>
  </si>
  <si>
    <t>-1371265378</t>
  </si>
  <si>
    <t>"kliny pre strechu SP1</t>
  </si>
  <si>
    <t>"87,550</t>
  </si>
  <si>
    <t>163</t>
  </si>
  <si>
    <t>283760007400.S</t>
  </si>
  <si>
    <t>Doska spádová EPS, pevnosť v tlaku 100 kPa, šedý polystyrén pre vyspádovanie plochých striech</t>
  </si>
  <si>
    <t>907605989</t>
  </si>
  <si>
    <t>87,55*0,012 'Prepočítané koeficientom množstva</t>
  </si>
  <si>
    <t>164</t>
  </si>
  <si>
    <t>713142250.S</t>
  </si>
  <si>
    <t>Montáž tepelnej izolácie striech plochých do 10° polystyrénom, dvojvrstvová kladenými voľne - ozn. SP1, SP2</t>
  </si>
  <si>
    <t>-1860758707</t>
  </si>
  <si>
    <t>"plocha strechy pre tepelnú izoláciu - SP1</t>
  </si>
  <si>
    <t>"1478,570</t>
  </si>
  <si>
    <t>"plocha strechy pre tepelnú izoláciu - SP2</t>
  </si>
  <si>
    <t>165</t>
  </si>
  <si>
    <t>283750004250.S</t>
  </si>
  <si>
    <t>Doska PIR s obojstranným nasýteným skleneným vláknom hr. 120 mm</t>
  </si>
  <si>
    <t>-1602732122</t>
  </si>
  <si>
    <t>1816,5*1,02 'Prepočítané koeficientom množstva</t>
  </si>
  <si>
    <t>166</t>
  </si>
  <si>
    <t>283750004255.S</t>
  </si>
  <si>
    <t>Doska PIR s obojstranným nasýteným skleneným vláknom hr. 140 mm</t>
  </si>
  <si>
    <t>-283308209</t>
  </si>
  <si>
    <t>714</t>
  </si>
  <si>
    <t>Akustické a protiotrasové opatrenie</t>
  </si>
  <si>
    <t>167</t>
  </si>
  <si>
    <t>714110100.S</t>
  </si>
  <si>
    <t>Montáž akustických minerálnych obkladov na stenu pomocou bočných klipov - ozn. W5</t>
  </si>
  <si>
    <t>570564846</t>
  </si>
  <si>
    <t>18,719*3,00*2</t>
  </si>
  <si>
    <t>2,894*2,70*2</t>
  </si>
  <si>
    <t>1,336*2,70*6</t>
  </si>
  <si>
    <t>168</t>
  </si>
  <si>
    <t>631480002161</t>
  </si>
  <si>
    <t>Akustický stenový panel - Aura Panelling AE - Absorber - FR (707) Black Raw PET - 800x1184x30 mm  - ozn. W5</t>
  </si>
  <si>
    <t>-1688695118</t>
  </si>
  <si>
    <t>149,585*1,05 'Prepočítané koeficientom množstva</t>
  </si>
  <si>
    <t>169</t>
  </si>
  <si>
    <t>714110230.S</t>
  </si>
  <si>
    <t>Montáž akustických obkladov na strop - hala</t>
  </si>
  <si>
    <t>427757335</t>
  </si>
  <si>
    <t>170</t>
  </si>
  <si>
    <t>283960001</t>
  </si>
  <si>
    <t>Dodávka akustického obkladu na strop AuraF CIR - Cloud SP - FR</t>
  </si>
  <si>
    <t>594108616</t>
  </si>
  <si>
    <t>171</t>
  </si>
  <si>
    <t>998714203.S</t>
  </si>
  <si>
    <t>Presun hmôt pre izolácie akustické a protiotrasové opatrenia v objektoch výšky (hĺbky) nad 12 do 24m</t>
  </si>
  <si>
    <t>1637616951</t>
  </si>
  <si>
    <t>721</t>
  </si>
  <si>
    <t>Zdravotechnika - vnútorná kanalizácia</t>
  </si>
  <si>
    <t>172</t>
  </si>
  <si>
    <t>721230003.1</t>
  </si>
  <si>
    <t>Montáž poistného strešného prepadu 100x100 dl. 850 mm s PVC manžetou  - ozn. N34</t>
  </si>
  <si>
    <t>1661749987</t>
  </si>
  <si>
    <t>"na streche SP1</t>
  </si>
  <si>
    <t>6,00</t>
  </si>
  <si>
    <t>173</t>
  </si>
  <si>
    <t>286630034300.1</t>
  </si>
  <si>
    <t>TWPP 100x100 PVC - Poistný prepad hranatý s manžetou z PVC hydroizolačnej fólie, dl. 850 mm</t>
  </si>
  <si>
    <t>356524079</t>
  </si>
  <si>
    <t>174</t>
  </si>
  <si>
    <t>721230099.S</t>
  </si>
  <si>
    <t>Montáž strešného vtoku pre PVC izolácie DN 110 - ozn. N33</t>
  </si>
  <si>
    <t>1983091362</t>
  </si>
  <si>
    <t>10,00</t>
  </si>
  <si>
    <t>175</t>
  </si>
  <si>
    <t>286630004900.S</t>
  </si>
  <si>
    <t>Sanačný strešný vtok s PVC manžetou, odtok DN 110, záchytný kôš - ozn. N33</t>
  </si>
  <si>
    <t>-1838637810</t>
  </si>
  <si>
    <t>725</t>
  </si>
  <si>
    <t>Zdravotechnika - zariaďovacie predmety</t>
  </si>
  <si>
    <t>176</t>
  </si>
  <si>
    <t>725190101.S</t>
  </si>
  <si>
    <t>Montáž sanitárnej priečky z HPL dosiek na WC s nerezovým kovaním</t>
  </si>
  <si>
    <t>-350868181</t>
  </si>
  <si>
    <t>"sanitárne deliace steny na WC</t>
  </si>
  <si>
    <t>"ozn. SS1</t>
  </si>
  <si>
    <t>(4,40+1,83+1,40*2)*2,05</t>
  </si>
  <si>
    <t>"ozn. SS2</t>
  </si>
  <si>
    <t>(4,29+1,83+1,42*2)*2,05</t>
  </si>
  <si>
    <t>"ozn. SS3</t>
  </si>
  <si>
    <t>(1,75+1,42)*2,05</t>
  </si>
  <si>
    <t>"ozn. SS4</t>
  </si>
  <si>
    <t>(1,03+1,58)*2,05</t>
  </si>
  <si>
    <t>"ozn. SS5</t>
  </si>
  <si>
    <t>1,10*2,05</t>
  </si>
  <si>
    <t>"ozn. SS6</t>
  </si>
  <si>
    <t>0,90*2,05</t>
  </si>
  <si>
    <t>"ozn. SS7</t>
  </si>
  <si>
    <t>(4,665+1,52*4)*2,05</t>
  </si>
  <si>
    <t>"ozn. SS8</t>
  </si>
  <si>
    <t>(5,30+1,10+3,73+1,40*4)*2,05</t>
  </si>
  <si>
    <t>"ozn. SS9 - miestnosť na masáž</t>
  </si>
  <si>
    <t>(4,50+3,23+2,37)*2,05</t>
  </si>
  <si>
    <t>177</t>
  </si>
  <si>
    <t>607930001500.1</t>
  </si>
  <si>
    <t>Sanitárna oddeľovacia stenba kompaktná z vysokotlakého laminátu (HPL) pre použitie v interiéri, hrúbky 13 mm, farba svetlo šedá - ozn. SS1 až SS9</t>
  </si>
  <si>
    <t>389419084</t>
  </si>
  <si>
    <t>127,809*1,05 'Prepočítané koeficientom množstva</t>
  </si>
  <si>
    <t>178</t>
  </si>
  <si>
    <t>998725203.S</t>
  </si>
  <si>
    <t>Presun hmôt pre zariaďovacie predmety v objektoch výšky nad 12 do 24 m</t>
  </si>
  <si>
    <t>-1883926597</t>
  </si>
  <si>
    <t>761</t>
  </si>
  <si>
    <t>Konštrukcie sklobetónové</t>
  </si>
  <si>
    <t>179</t>
  </si>
  <si>
    <t>761123111.S</t>
  </si>
  <si>
    <t>Sklobetónové steny a priečky jednofarebné, klasické murovanie, tvarovky hladké veľ. 190x190x80 mm  - ozn. N8</t>
  </si>
  <si>
    <t>1298897604</t>
  </si>
  <si>
    <t>25,940</t>
  </si>
  <si>
    <t>"odpočet otvoru</t>
  </si>
  <si>
    <t>-2,980</t>
  </si>
  <si>
    <t>180</t>
  </si>
  <si>
    <t>761623111.1</t>
  </si>
  <si>
    <t>Sklobetónové okná jednofarebné (2065x2500 mm), klasické murovanie, tvarovky hladké tepelnoizolačné, Vlnka, veľ. 190x190x160 mm, vrátane Al vonkajšieho parapetu  - ozn. O11</t>
  </si>
  <si>
    <t>-2103960872</t>
  </si>
  <si>
    <t>"1.PP  -  m.č. 0.34</t>
  </si>
  <si>
    <t>5,55*2,50*2</t>
  </si>
  <si>
    <t>181</t>
  </si>
  <si>
    <t>998761203.S</t>
  </si>
  <si>
    <t>Presun hmôt na sklobetónové konštrukcie v objektoch výšky nad 12 do 24 m</t>
  </si>
  <si>
    <t>-63201975</t>
  </si>
  <si>
    <t>182</t>
  </si>
  <si>
    <t>762512245.1</t>
  </si>
  <si>
    <t>Položenie podláh na drevený podklad z drevotrieskových dosiek priskrutkovaním  - ozn. F5</t>
  </si>
  <si>
    <t>-1764258991</t>
  </si>
  <si>
    <t>183</t>
  </si>
  <si>
    <t>607260000240.S</t>
  </si>
  <si>
    <t>Doska OSB nebrúsená hr. 15 mm</t>
  </si>
  <si>
    <t>371198972</t>
  </si>
  <si>
    <t>1027,85*1,08 'Prepočítané koeficientom množstva</t>
  </si>
  <si>
    <t>184</t>
  </si>
  <si>
    <t>762512245.5</t>
  </si>
  <si>
    <t>Zosilnenie športovej podlahy v mieste trasy posuvných kusov do kúta pre skladovanie</t>
  </si>
  <si>
    <t>426158334</t>
  </si>
  <si>
    <t>15,00*5,00</t>
  </si>
  <si>
    <t>185</t>
  </si>
  <si>
    <t>762512256</t>
  </si>
  <si>
    <t>Položenie podláh pod PVC na oceľovú konštrukcie pre TV z Cetris dosiek</t>
  </si>
  <si>
    <t>-1461382016</t>
  </si>
  <si>
    <t>"plošina pre TV - Z7</t>
  </si>
  <si>
    <t>3,60*1,40</t>
  </si>
  <si>
    <t>186</t>
  </si>
  <si>
    <t>591510001700</t>
  </si>
  <si>
    <t>Cementotriesková doska CETRIS BASIC, rozmer 24x3350x1250 mm, s hladkým cementovo šedým povrchom</t>
  </si>
  <si>
    <t>-256378986</t>
  </si>
  <si>
    <t>5,04*1,08 'Prepočítané koeficientom množstva</t>
  </si>
  <si>
    <t>187</t>
  </si>
  <si>
    <t>762712130.S</t>
  </si>
  <si>
    <t>Montáž priestorových viazaných konštrukcií z reziva hraneného prierezovej plochy 224 - 288 cm2</t>
  </si>
  <si>
    <t>2018220536</t>
  </si>
  <si>
    <t>188</t>
  </si>
  <si>
    <t>605470000200.S</t>
  </si>
  <si>
    <t>Hranoly drevené zo smreku, štvorstranne hobľované, masív, sušené 14±2%, s opracovanými spojmi, triedy 3A STN 480055, bez defektov, hniloby, hrčí</t>
  </si>
  <si>
    <t>1660913656</t>
  </si>
  <si>
    <t>VV0026*0,15*0,15</t>
  </si>
  <si>
    <t>11,329*1,08 'Prepočítané koeficientom množstva</t>
  </si>
  <si>
    <t>189</t>
  </si>
  <si>
    <t>998762203.S</t>
  </si>
  <si>
    <t>Presun hmôt pre konštrukcie tesárske v objektoch výšky od 12 do 24 m</t>
  </si>
  <si>
    <t>531060405</t>
  </si>
  <si>
    <t>763</t>
  </si>
  <si>
    <t>Konštrukcie - drevostavby</t>
  </si>
  <si>
    <t>190</t>
  </si>
  <si>
    <t>763112222.S</t>
  </si>
  <si>
    <t>Priečka SDK hr. 105 mm, kca CW+UW 50, dvojito opláštená doskou protipožiarnou DF 2x15 mm, TI 50 mm</t>
  </si>
  <si>
    <t>1040610749</t>
  </si>
  <si>
    <t>"hľadisko</t>
  </si>
  <si>
    <t>(3,30+0,60)*5,80</t>
  </si>
  <si>
    <t>191</t>
  </si>
  <si>
    <t>763115113.S</t>
  </si>
  <si>
    <t>Priečka SDK hr. 125 mm, kca CW+UW 100, jednoducho opláštená doskou štandardnou A 12,5 mm, TI 100 mm  - ozn. N10</t>
  </si>
  <si>
    <t>1935809314</t>
  </si>
  <si>
    <t>10,360*2</t>
  </si>
  <si>
    <t>192</t>
  </si>
  <si>
    <t>763120011.S</t>
  </si>
  <si>
    <t>Sadrokartónová inštalačná predstena pre sanitárne zariadenia, kca CD+UD, dvojito opláštená doskou impregnovanou H2 2x12,5 mm</t>
  </si>
  <si>
    <t>-1419851699</t>
  </si>
  <si>
    <t>"(3,990+3,808)*2,80</t>
  </si>
  <si>
    <t>"3,918*2,80</t>
  </si>
  <si>
    <t>"m.č. 0.13</t>
  </si>
  <si>
    <t>"1,739*2,80</t>
  </si>
  <si>
    <t>"1,003*2,80</t>
  </si>
  <si>
    <t>"1,098*2,80</t>
  </si>
  <si>
    <t>"(0,750+1,026)*2,80</t>
  </si>
  <si>
    <t>"m.č. 1.20</t>
  </si>
  <si>
    <t>"6,390*(0,20+2,00)</t>
  </si>
  <si>
    <t>"1,050*2,80</t>
  </si>
  <si>
    <t>"4,664*(0,20+2,00)</t>
  </si>
  <si>
    <t>193</t>
  </si>
  <si>
    <t>763126630.1</t>
  </si>
  <si>
    <t xml:space="preserve">Predsadená SDK stena hr. 65 mm, kca CW+UW 50, jednoducho opláštená doskou štandardnou A 12.5 mm  -kapotáž </t>
  </si>
  <si>
    <t>1380182312</t>
  </si>
  <si>
    <t>"kapotáž zvodov - zvislá</t>
  </si>
  <si>
    <t>(0,25+0,45+0,25)*4,00*2</t>
  </si>
  <si>
    <t>(0,30*2+0,35)*3,90</t>
  </si>
  <si>
    <t>"kapotáž zvodov - vodorovná</t>
  </si>
  <si>
    <t>"1.PP - os E 5, 6, 7, 8, 9, 10</t>
  </si>
  <si>
    <t>(0,40+0,40)*6*6</t>
  </si>
  <si>
    <t>"1.NP - os E 5, 6, 7, 8</t>
  </si>
  <si>
    <t>(0,40+0,40)*6*4</t>
  </si>
  <si>
    <t>194</t>
  </si>
  <si>
    <t>763135025</t>
  </si>
  <si>
    <t>Kazetový podhľad Rigips 600 x 600 mm, hrana A, konštrukcia viditeľná, doska Casoprano Casostar biela  - ozn. C10</t>
  </si>
  <si>
    <t>1904884905</t>
  </si>
  <si>
    <t>16,950</t>
  </si>
  <si>
    <t>22,950</t>
  </si>
  <si>
    <t>22,170</t>
  </si>
  <si>
    <t>12,160</t>
  </si>
  <si>
    <t>12,130</t>
  </si>
  <si>
    <t>7,22</t>
  </si>
  <si>
    <t>9,75</t>
  </si>
  <si>
    <t>"m.č. 0.28</t>
  </si>
  <si>
    <t>39,78</t>
  </si>
  <si>
    <t>22,72</t>
  </si>
  <si>
    <t>195</t>
  </si>
  <si>
    <t>7631350751</t>
  </si>
  <si>
    <t>Kazetový podhľad Rigips 600 x 600 mm, hrana A, konštrukcia viditeľná, doska Gyprex Asepta  - ozn. C11</t>
  </si>
  <si>
    <t>-1482332259</t>
  </si>
  <si>
    <t>"m.č. 0.29"          6,01</t>
  </si>
  <si>
    <t>"m.č. 0.30"          8,09</t>
  </si>
  <si>
    <t>"m.č. 0.31"          37,86</t>
  </si>
  <si>
    <t>"m.č. 0.33"          10,00</t>
  </si>
  <si>
    <t>"m.č. 0.34"          19,67</t>
  </si>
  <si>
    <t>C11</t>
  </si>
  <si>
    <t>196</t>
  </si>
  <si>
    <t>7631360551</t>
  </si>
  <si>
    <t>Kazetový podhľad Rigips 1800 x 300 mm, doska Gyptone Quattro 20 biela   -ozn. C3</t>
  </si>
  <si>
    <t>1720917070</t>
  </si>
  <si>
    <t>(56,580+3,990+29,460+3,060)</t>
  </si>
  <si>
    <t>8,950*4</t>
  </si>
  <si>
    <t>13,520</t>
  </si>
  <si>
    <t>197</t>
  </si>
  <si>
    <t>7631371401</t>
  </si>
  <si>
    <t>Kazetový podhľad Rigips 1800 x 300 mm, doska Gyptone Base a Gyptone Quatro  - ozn. C12</t>
  </si>
  <si>
    <t>-341541482</t>
  </si>
  <si>
    <t>"m.č. 0.05"                 134,26</t>
  </si>
  <si>
    <t>C12</t>
  </si>
  <si>
    <t>198</t>
  </si>
  <si>
    <t>763138202</t>
  </si>
  <si>
    <t>Podhľad SDK Rigips RBI 12.5 mm montovaný priamo, jednoúrovňová oceľová podkonštrukcia CD - ozn. C9</t>
  </si>
  <si>
    <t>-1952734347</t>
  </si>
  <si>
    <t>10,92</t>
  </si>
  <si>
    <t>9,990+4,060</t>
  </si>
  <si>
    <t>(8,824+2,825)*0,30</t>
  </si>
  <si>
    <t>4,080+4,060</t>
  </si>
  <si>
    <t>(3,826+3,830)*0,30</t>
  </si>
  <si>
    <t>6,450</t>
  </si>
  <si>
    <t>5,03*0,30</t>
  </si>
  <si>
    <t>13,09</t>
  </si>
  <si>
    <t>4,860</t>
  </si>
  <si>
    <t>4,051*0,30</t>
  </si>
  <si>
    <t>6,150</t>
  </si>
  <si>
    <t>3,55*0,30</t>
  </si>
  <si>
    <t>3,75</t>
  </si>
  <si>
    <t>5,89</t>
  </si>
  <si>
    <t>12,83</t>
  </si>
  <si>
    <t>9,35</t>
  </si>
  <si>
    <t>21,80</t>
  </si>
  <si>
    <t>9,21</t>
  </si>
  <si>
    <t>"m.č. 0.43</t>
  </si>
  <si>
    <t>5,34</t>
  </si>
  <si>
    <t>"m.č. 0.44</t>
  </si>
  <si>
    <t>1,69</t>
  </si>
  <si>
    <t>"m.č. 0.45</t>
  </si>
  <si>
    <t>1,61</t>
  </si>
  <si>
    <t>"m.č. 0.46</t>
  </si>
  <si>
    <t>4,03</t>
  </si>
  <si>
    <t>199</t>
  </si>
  <si>
    <t>7631382201</t>
  </si>
  <si>
    <t>Medzistrop samonosný SDK Rigips 2xRB 12.5 mm v dolnej aj hornej časti, hr. stropu 102 mm, profil UA - ozn. C8</t>
  </si>
  <si>
    <t>1482335727</t>
  </si>
  <si>
    <t>"m.č. 1.25"        2,60</t>
  </si>
  <si>
    <t>C8</t>
  </si>
  <si>
    <t>200</t>
  </si>
  <si>
    <t>763138221</t>
  </si>
  <si>
    <t>Podhľad SDK Rigips RF 12.5 mm závesný, dvojúrovňová oceľová podkonštrukcia CD, po stranách - ozn. C3</t>
  </si>
  <si>
    <t>1820246791</t>
  </si>
  <si>
    <t>12,011*0,50</t>
  </si>
  <si>
    <t>8,681*0,50*2</t>
  </si>
  <si>
    <t>20,418*0,50</t>
  </si>
  <si>
    <t>17,312*0,50*8</t>
  </si>
  <si>
    <t>201</t>
  </si>
  <si>
    <t>763138270</t>
  </si>
  <si>
    <t>Akustický podhľad SDK Rigips Gyptone Big, doska Big Quatro 41, TI 50 mm  - ozn. C6</t>
  </si>
  <si>
    <t>137955513</t>
  </si>
  <si>
    <t>"m.č. 0.48"          225,86</t>
  </si>
  <si>
    <t>"m.č. 0.49"          61,33</t>
  </si>
  <si>
    <t>"m.č. 1.26"          75,62</t>
  </si>
  <si>
    <t>C6</t>
  </si>
  <si>
    <t>202</t>
  </si>
  <si>
    <t>998763403.S</t>
  </si>
  <si>
    <t>Presun hmôt pre sadrokartónové konštrukcie v stavbách (objektoch) výšky od 7 do 24 m</t>
  </si>
  <si>
    <t>-2041969857</t>
  </si>
  <si>
    <t>203</t>
  </si>
  <si>
    <t>764312331.1</t>
  </si>
  <si>
    <t>Oplechovanie striešky z hliníkového Al plechu hr. 0,8 mm, farba prachová šedá RAL 7037 - ozn. K6</t>
  </si>
  <si>
    <t>-1286596531</t>
  </si>
  <si>
    <t>0,95*2,90</t>
  </si>
  <si>
    <t>204</t>
  </si>
  <si>
    <t>764331420.1</t>
  </si>
  <si>
    <t>Uholník z poplastovaného plechu, r.š. 100 mm - vonkajší  - ozn. K2</t>
  </si>
  <si>
    <t>1349781879</t>
  </si>
  <si>
    <t>205</t>
  </si>
  <si>
    <t>764331420.2</t>
  </si>
  <si>
    <t>Uholník z poplastovaného plechu r.š. 100 mm - vnútorný  - ozn. K3</t>
  </si>
  <si>
    <t>1978458350</t>
  </si>
  <si>
    <t>206</t>
  </si>
  <si>
    <t>764331420.3</t>
  </si>
  <si>
    <t>Tmeliaca lišta z poplastovaného plechu r.š. 100 mm - ozn. K4</t>
  </si>
  <si>
    <t>1758768642</t>
  </si>
  <si>
    <t>207</t>
  </si>
  <si>
    <t>764410350.1</t>
  </si>
  <si>
    <t>Odkvapnica na streche prístavby z hliníkového Al plechu hr. 0,8 mm, r.š. 300 mm, farba prachová šedá RAL 7037 - ozn. K1</t>
  </si>
  <si>
    <t>645742310</t>
  </si>
  <si>
    <t>208</t>
  </si>
  <si>
    <t>764721118.1</t>
  </si>
  <si>
    <t>Oplechovanie nadríms RHEINZINK CLASSIC WALZBLANK hr. 0,7 mm, r.š. 600 mm - ozn. K5</t>
  </si>
  <si>
    <t>1928416634</t>
  </si>
  <si>
    <t>209</t>
  </si>
  <si>
    <t>998764203.S</t>
  </si>
  <si>
    <t>Presun hmôt pre konštrukcie klampiarske v objektoch výšky nad 12 do 24 m</t>
  </si>
  <si>
    <t>1164090324</t>
  </si>
  <si>
    <t>210</t>
  </si>
  <si>
    <t>766411131.1</t>
  </si>
  <si>
    <t>Montáž zrkadlovej steny s nalepeným zrkadlom - ozn. N45</t>
  </si>
  <si>
    <t>1324023883</t>
  </si>
  <si>
    <t>4,50*2,20*3</t>
  </si>
  <si>
    <t>4,50*2,20*1</t>
  </si>
  <si>
    <t>N45</t>
  </si>
  <si>
    <t>211</t>
  </si>
  <si>
    <t>6072600R001</t>
  </si>
  <si>
    <t>Zrkadlová stena 4500x2200 mm, bezpečnostné zrkadlo hr. 4 mm, nalepené na podkladovú OSB dosku - N45</t>
  </si>
  <si>
    <t>830045353</t>
  </si>
  <si>
    <t>212</t>
  </si>
  <si>
    <t>766411132.S</t>
  </si>
  <si>
    <t>Montáž obloženia stien z tvrdého dreva, š. 80x160 mm  - ozn. N9</t>
  </si>
  <si>
    <t>1294606256</t>
  </si>
  <si>
    <t>7,438*4,25</t>
  </si>
  <si>
    <t>213</t>
  </si>
  <si>
    <t>611920007501.1</t>
  </si>
  <si>
    <t>Deliaca stena z KVH hranolov 80x160 mm, svetlá vzdialenosť 150 mm,hranoly opatrené dyhov jasen - ozn. N9</t>
  </si>
  <si>
    <t>717219581</t>
  </si>
  <si>
    <t>31,612*1,03 'Prepočítané koeficientom množstva</t>
  </si>
  <si>
    <t>214</t>
  </si>
  <si>
    <t>766414133.1</t>
  </si>
  <si>
    <t>Montáž vinylového stienového obkladu lepením  - ozn. W3</t>
  </si>
  <si>
    <t>480481684</t>
  </si>
  <si>
    <t>18,392*2,20</t>
  </si>
  <si>
    <t>19,739*2,20</t>
  </si>
  <si>
    <t>2,550*2,20*2</t>
  </si>
  <si>
    <t>20,994*2,20</t>
  </si>
  <si>
    <t>16,359*2,20</t>
  </si>
  <si>
    <t>11,284*2,20</t>
  </si>
  <si>
    <t>23,838*2,00</t>
  </si>
  <si>
    <t>2,698*2,00"stĺp</t>
  </si>
  <si>
    <t>23,843*2,00</t>
  </si>
  <si>
    <t>23,297*2,00</t>
  </si>
  <si>
    <t>13,550*2,00</t>
  </si>
  <si>
    <t>17,437*2,00</t>
  </si>
  <si>
    <t>15,741*2,00</t>
  </si>
  <si>
    <t>17,390*2,00</t>
  </si>
  <si>
    <t>2,702*2,00 "stĺp</t>
  </si>
  <si>
    <t>9,294*2,00</t>
  </si>
  <si>
    <t>11,446*2,00</t>
  </si>
  <si>
    <t>14,144*2,00</t>
  </si>
  <si>
    <t>21,788*2,00</t>
  </si>
  <si>
    <t>8,269*2,00</t>
  </si>
  <si>
    <t>4,649*2,00</t>
  </si>
  <si>
    <t>4,491*2,00</t>
  </si>
  <si>
    <t>(9,522+9,916)*2,00</t>
  </si>
  <si>
    <t>13,296*2,00</t>
  </si>
  <si>
    <t>(12,168+9,733)*2,00</t>
  </si>
  <si>
    <t>13,274*2,00</t>
  </si>
  <si>
    <t>10,327*2,00</t>
  </si>
  <si>
    <t>20,374*2,00</t>
  </si>
  <si>
    <t>11,430*2,00</t>
  </si>
  <si>
    <t>14,947*2,00</t>
  </si>
  <si>
    <t>(14,947+17,722)*2,00</t>
  </si>
  <si>
    <t>6,663*2,00</t>
  </si>
  <si>
    <t>215</t>
  </si>
  <si>
    <t>284110004610</t>
  </si>
  <si>
    <t>Viacúčelová vinylová stenová krytina, hr. 0,92 mm - ozn. W3</t>
  </si>
  <si>
    <t>-684466730</t>
  </si>
  <si>
    <t>971,122*1,03 'Prepočítané koeficientom množstva</t>
  </si>
  <si>
    <t>216</t>
  </si>
  <si>
    <t>766414133.2</t>
  </si>
  <si>
    <t>Montáž ochranného a krycieho panelu bez PVC prísad, hr. 1,5 mm, lepením  - ozn. W2</t>
  </si>
  <si>
    <t>698294802</t>
  </si>
  <si>
    <t>217</t>
  </si>
  <si>
    <t>61960001</t>
  </si>
  <si>
    <t>Ocharnný panel bez PVC vrátane ukončovacích líšt, hr. 1,5 mm, Decoshoc Staro, farebné prevedenie 0013 Greige, vrátane CLIP systému  - ozn. W2</t>
  </si>
  <si>
    <t>-1156810681</t>
  </si>
  <si>
    <t>438,802*1,5 'Prepočítané koeficientom množstva</t>
  </si>
  <si>
    <t>218</t>
  </si>
  <si>
    <t>766414133.3</t>
  </si>
  <si>
    <t>Montáž preglejkových lamiel hr. 12 mm /80 s nalaminovaným krycím panelom vrátane montáže roštu - ozn. W5</t>
  </si>
  <si>
    <t>1949365902</t>
  </si>
  <si>
    <t>219</t>
  </si>
  <si>
    <t>61960002</t>
  </si>
  <si>
    <t>Obklad z preglejkových lamiel hr. 12mm /80 s nalaminovaným krycím panelom bez PVC, hr. 1,5 mm, vrátane oceľového roštu  - ozn. W5</t>
  </si>
  <si>
    <t>-2039610363</t>
  </si>
  <si>
    <t>220</t>
  </si>
  <si>
    <t>766414133.7</t>
  </si>
  <si>
    <t>M+D revíznych dvierok v časti radiátorov pre obklad N11</t>
  </si>
  <si>
    <t>-604921004</t>
  </si>
  <si>
    <t>9,00</t>
  </si>
  <si>
    <t>221</t>
  </si>
  <si>
    <t>766661422.4</t>
  </si>
  <si>
    <t>Montáž dverí hliníkových protipožiarnych 1KR</t>
  </si>
  <si>
    <t>1945100493</t>
  </si>
  <si>
    <t>"ozn. 4"              1</t>
  </si>
  <si>
    <t>222</t>
  </si>
  <si>
    <t>553410032900.1</t>
  </si>
  <si>
    <t>Dvere hliníkové požiarne plné  EW-C 30, 1000x1970 mm, 1KR, so samozatváračom - ozn. 4P</t>
  </si>
  <si>
    <t>1033192949</t>
  </si>
  <si>
    <t>223</t>
  </si>
  <si>
    <t>766661422.5</t>
  </si>
  <si>
    <t>Montáž dverí hliníkových protipožiarnych 2KR</t>
  </si>
  <si>
    <t>221427289</t>
  </si>
  <si>
    <t>"ozn. 7"              1</t>
  </si>
  <si>
    <t>"ozn. 10"           1</t>
  </si>
  <si>
    <t>"ozn. 12"           1</t>
  </si>
  <si>
    <t>"ozn. 13"           1</t>
  </si>
  <si>
    <t>"ozn. 14"           1</t>
  </si>
  <si>
    <t>"ozn. 15"           1</t>
  </si>
  <si>
    <t>224</t>
  </si>
  <si>
    <t>553410032900.2</t>
  </si>
  <si>
    <t>Dvere hliníkové požiarne plné  EW-C 30, 2100x2550 mm, 2KR, so samozatváračom - ozn. 7P</t>
  </si>
  <si>
    <t>2065951077</t>
  </si>
  <si>
    <t>225</t>
  </si>
  <si>
    <t>553410032900.3</t>
  </si>
  <si>
    <t>Dvere hliníkové požiarne presklené  EW-C 30, 2100x2550 mm, 2KR, so samozatváračom - ozn. 10</t>
  </si>
  <si>
    <t>-1406339443</t>
  </si>
  <si>
    <t>226</t>
  </si>
  <si>
    <t>553410032900.4</t>
  </si>
  <si>
    <t>Dvere hliníkové požiarne plné  EW-C 30, 1500x2150 mm, 2KR, so samozatváračom - ozn. 12</t>
  </si>
  <si>
    <t>1457746733</t>
  </si>
  <si>
    <t>227</t>
  </si>
  <si>
    <t>553410032900.5</t>
  </si>
  <si>
    <t>Dvere hliníkové požiarne plné  EW-C 30, 1500x2020 mm, 2KR, so samozatváračom - ozn. 13</t>
  </si>
  <si>
    <t>-77579347</t>
  </si>
  <si>
    <t>228</t>
  </si>
  <si>
    <t>553410032900.6</t>
  </si>
  <si>
    <t>Dvere hliníkové požiarne presklené  EW-C 15, 1450x2150 mm, 2KR, so samozatváračom - ozn. 14</t>
  </si>
  <si>
    <t>2073129022</t>
  </si>
  <si>
    <t>229</t>
  </si>
  <si>
    <t>553410032900.7</t>
  </si>
  <si>
    <t>Dvere hliníkové požiarne presklené  EW-C 15, 1700x2150 mm, 2KR, so samozatváračom - ozn. 15</t>
  </si>
  <si>
    <t>1213742757</t>
  </si>
  <si>
    <t>230</t>
  </si>
  <si>
    <t>766661422.S</t>
  </si>
  <si>
    <t>Montáž dverí drevených protipožiarnych do kovovej bezpečnostnej zárubne</t>
  </si>
  <si>
    <t>1532980941</t>
  </si>
  <si>
    <t>"ozn. 8"              1</t>
  </si>
  <si>
    <t>231</t>
  </si>
  <si>
    <t>611650001081</t>
  </si>
  <si>
    <t>Dvere vnútorné protipožiarne drevené EW C 30, 900x1970 mm, bez polodrážky, SK certifikát, vrátane kovania - ozn. 2AL</t>
  </si>
  <si>
    <t>1219087019</t>
  </si>
  <si>
    <t>232</t>
  </si>
  <si>
    <t>611650001082</t>
  </si>
  <si>
    <t>Dvere vnútorné protipožiarne drevené EW C 60, 800x1970 mm, bez polodrážky, SK certifikát, vrátane kovania - ozn. 6AL</t>
  </si>
  <si>
    <t>1287355326</t>
  </si>
  <si>
    <t>233</t>
  </si>
  <si>
    <t>611650001084</t>
  </si>
  <si>
    <t xml:space="preserve">Dvere vnútorné protipožiarne drevené EW C 15, 800x1970 mm, bez polodrážky, SK certifikát, vrátane kovania - ozn. 6L </t>
  </si>
  <si>
    <t>-2098768269</t>
  </si>
  <si>
    <t>234</t>
  </si>
  <si>
    <t>611650001085</t>
  </si>
  <si>
    <t xml:space="preserve">Dvere vnútorné protipožiarne 2KR drevené EW C 15, 1500x2150 mm, bez polodrážky, SK certifikát, vrátane kovania - ozn. 8 </t>
  </si>
  <si>
    <t>-1027459362</t>
  </si>
  <si>
    <t>235</t>
  </si>
  <si>
    <t>766662113.S</t>
  </si>
  <si>
    <t>Montáž dverového krídla otočného jednokrídlového bezpoldrážkového, do existujúcej zárubne, vrátane kovania</t>
  </si>
  <si>
    <t>559166250</t>
  </si>
  <si>
    <t>236</t>
  </si>
  <si>
    <t>549150000600.S</t>
  </si>
  <si>
    <t>Kľučka dverová a rozeta 2x, nehrdzavejúca oceľ, povrch nerez brúsený</t>
  </si>
  <si>
    <t>325629783</t>
  </si>
  <si>
    <t>237</t>
  </si>
  <si>
    <t>611610002901</t>
  </si>
  <si>
    <t>Dvere vnútorné drevené 1KR, šírka 800x1970 mm, bez polodrážky  - ozn. 1L, 1P</t>
  </si>
  <si>
    <t>-220576639</t>
  </si>
  <si>
    <t>10+10</t>
  </si>
  <si>
    <t>238</t>
  </si>
  <si>
    <t>611610002902</t>
  </si>
  <si>
    <t>Dvere vnútorné drevené 1KR, šírka 900x1970 mm, bez polodrážky  - ozn. 2L, 2P</t>
  </si>
  <si>
    <t>-420803859</t>
  </si>
  <si>
    <t>5+2</t>
  </si>
  <si>
    <t>239</t>
  </si>
  <si>
    <t>611610002903</t>
  </si>
  <si>
    <t>Dvere vnútorné drevené 1KR, šírka 600x1970 mm, bez polodrážky  - ozn. 3L, 3P</t>
  </si>
  <si>
    <t>-1914773827</t>
  </si>
  <si>
    <t>3+1</t>
  </si>
  <si>
    <t>240</t>
  </si>
  <si>
    <t>611610002904</t>
  </si>
  <si>
    <t>Dvere vnútorné drevené 1KR, šírka 700x1970 mm, bez polodrážky  - ozn. 4L</t>
  </si>
  <si>
    <t>1995862698</t>
  </si>
  <si>
    <t>241</t>
  </si>
  <si>
    <t>611610002905</t>
  </si>
  <si>
    <t>Dvere vnútorné drevené 1KR, šírka 1100x1970 mm, bez polodrážky  - ozn. 5L</t>
  </si>
  <si>
    <t>-1360265870</t>
  </si>
  <si>
    <t>242</t>
  </si>
  <si>
    <t>611610002906</t>
  </si>
  <si>
    <t>Dvere vnútorné drevené 1KR, šírka 800x1970 mm, bez polodrážky  - ozn. 6P</t>
  </si>
  <si>
    <t>1867927260</t>
  </si>
  <si>
    <t>243</t>
  </si>
  <si>
    <t>766662133.S</t>
  </si>
  <si>
    <t>Montáž dverového krídla otočného dvojkrídlového bezpoldrážkového, do existujúcej zárubne, vrátane kovania</t>
  </si>
  <si>
    <t>1321833957</t>
  </si>
  <si>
    <t>"ozn. 5"         1</t>
  </si>
  <si>
    <t>"ozn. 9"         1</t>
  </si>
  <si>
    <t>244</t>
  </si>
  <si>
    <t>-1951333412</t>
  </si>
  <si>
    <t>245</t>
  </si>
  <si>
    <t>611610000401</t>
  </si>
  <si>
    <t>Dvere vnútorné 2KR, 800+600/1970 mm, bez polodrážky - ozn. 5</t>
  </si>
  <si>
    <t>1186297092</t>
  </si>
  <si>
    <t>246</t>
  </si>
  <si>
    <t>611610000402</t>
  </si>
  <si>
    <t>Dvere vnútorné 2KR, 1400/1970 mm, bez polodrážky - ozn. 9</t>
  </si>
  <si>
    <t>-661893698</t>
  </si>
  <si>
    <t>247</t>
  </si>
  <si>
    <t>998766203.S</t>
  </si>
  <si>
    <t>Presun hmot pre konštrukcie stolárske v objektoch výšky nad 12 do 24 m</t>
  </si>
  <si>
    <t>-1329956913</t>
  </si>
  <si>
    <t>766-1</t>
  </si>
  <si>
    <t>Fínska sauna</t>
  </si>
  <si>
    <t>248</t>
  </si>
  <si>
    <t>766R001</t>
  </si>
  <si>
    <t>Výroba, montáž, dodávka a doprava sauny, 6200x3800x2200 mm</t>
  </si>
  <si>
    <t>-483556734</t>
  </si>
  <si>
    <t>P</t>
  </si>
  <si>
    <t>Poznámka k položke:_x000D_
Prevedenie sauny: vstavaná komerčná interiérová sauna na kľúč_x000D_
Rozmer: 6200 x 3800 x 2200 mm (vonkajšie rozmery sauny)_x000D_
Dispozícia: podľa priloženého pôdorysu_x000D_
Konštrukcia sauny: Konstrukčné hranoly zo severského smreku + minerálna izolácia + odrazová fólia_x000D_
Obklad sauny: Palubové dosky jelša 15x90 mm, STP - vertikálne (vnútorný obklad)_x000D_
Lavice: jelša 28x90 mm, 2 úrovne lavíc vo výškach cca 45 cm a 90 cm od podlahy, mezilav. výplň, chrbtová opierka,_x000D_
podlahový rošt, ohrádka pece_x000D_
Podlahový rošt: jelša, profil SHP; výška roštu cca 5,6 cm</t>
  </si>
  <si>
    <t>249</t>
  </si>
  <si>
    <t>766R002</t>
  </si>
  <si>
    <t>Výroba presklenej časti sauny podľa zadania</t>
  </si>
  <si>
    <t>1076365613</t>
  </si>
  <si>
    <t>250</t>
  </si>
  <si>
    <t>Tech001</t>
  </si>
  <si>
    <t>Saunová regulácia, riadiaca jednotka HARVIA, C400VKK</t>
  </si>
  <si>
    <t>-1190383985</t>
  </si>
  <si>
    <t>251</t>
  </si>
  <si>
    <t>Tech002</t>
  </si>
  <si>
    <t>Saunové kamene HARVIA, veľ. 5-10 cm, 20kg, červené balenie</t>
  </si>
  <si>
    <t>-1246783018</t>
  </si>
  <si>
    <t>252</t>
  </si>
  <si>
    <t>Tech003</t>
  </si>
  <si>
    <t>Saunová pec HARVIA Profi L33</t>
  </si>
  <si>
    <t>1879896883</t>
  </si>
  <si>
    <t>253</t>
  </si>
  <si>
    <t>Doplnky01</t>
  </si>
  <si>
    <t>LED svetelné pásiky 5 m</t>
  </si>
  <si>
    <t>-298922137</t>
  </si>
  <si>
    <t>254</t>
  </si>
  <si>
    <t>Doplnky02</t>
  </si>
  <si>
    <t>Sada saunových doplnkov SENTIOTEC BASIC</t>
  </si>
  <si>
    <t>843812381</t>
  </si>
  <si>
    <t>255</t>
  </si>
  <si>
    <t>Doplnky03</t>
  </si>
  <si>
    <t>Núdzové bezpečnostné tlačidlo Sentiotec</t>
  </si>
  <si>
    <t>-1027341156</t>
  </si>
  <si>
    <t>256</t>
  </si>
  <si>
    <t>Ventilácia01</t>
  </si>
  <si>
    <t>Ventilačný šuplík SENTIOTEC, céder</t>
  </si>
  <si>
    <t>1689956131</t>
  </si>
  <si>
    <t>257</t>
  </si>
  <si>
    <t>767211112.S</t>
  </si>
  <si>
    <t>Montáž schodov rovných a podiest, osadených na oceľovú konštrukciu zváraním</t>
  </si>
  <si>
    <t>-530005774</t>
  </si>
  <si>
    <t>"statika - v.č. K-01</t>
  </si>
  <si>
    <t>1793,65+34,11</t>
  </si>
  <si>
    <t>258</t>
  </si>
  <si>
    <t>553972001</t>
  </si>
  <si>
    <t>Oceľové exterierové schodisko</t>
  </si>
  <si>
    <t>1876863771</t>
  </si>
  <si>
    <t>259</t>
  </si>
  <si>
    <t>767221210.S</t>
  </si>
  <si>
    <t>Montáž zábradlí schodísk z rúrok na oceľovú konštrukciu, s hmotnosťou 1 m zábradlia do 15 kg - ozn. Z1, Z4, Z4a</t>
  </si>
  <si>
    <t>-1397130335</t>
  </si>
  <si>
    <t>"schodiskové zábradlie - Z1</t>
  </si>
  <si>
    <t>4,50*1</t>
  </si>
  <si>
    <t>"schodiskové zábradlie - Z4</t>
  </si>
  <si>
    <t>(2,79*2+1,49)*3</t>
  </si>
  <si>
    <t>(2,79+1,49)*2</t>
  </si>
  <si>
    <t>260</t>
  </si>
  <si>
    <t>553520001400.1</t>
  </si>
  <si>
    <t>Zábradlie na schody, hliníkové eloxované, výška do 900 mm, kotvenie do podlahy, farba prachová šedá RAL 7037 - ozn. Z1</t>
  </si>
  <si>
    <t>163008270</t>
  </si>
  <si>
    <t>261</t>
  </si>
  <si>
    <t>553960002</t>
  </si>
  <si>
    <t>Zábradlie na schody, oceľové 2790x2x1490 mm , výška do 1150 mm, kotvenie do podlahy, farba zelená - ozn. Z4</t>
  </si>
  <si>
    <t>1448430955</t>
  </si>
  <si>
    <t>262</t>
  </si>
  <si>
    <t>553960003</t>
  </si>
  <si>
    <t>Zábradlie na schody, oceľové 2790x1490 mm, výška do 1150 mm, kotvenie do podlahy, farba zelená - ozn. Z4a</t>
  </si>
  <si>
    <t>-684049515</t>
  </si>
  <si>
    <t>263</t>
  </si>
  <si>
    <t>767310040.S</t>
  </si>
  <si>
    <t>Montáž svetlíka na odvetranie dymu - ozn. O12</t>
  </si>
  <si>
    <t>-685383880</t>
  </si>
  <si>
    <t>264</t>
  </si>
  <si>
    <t>611340022835</t>
  </si>
  <si>
    <t>Zariadenie na odvod teple a splodín ZOT a SH 1000x1500 mm, ovládanie manuálne, hliníková zliatina, polykarbonátové dosky - ozn. O12</t>
  </si>
  <si>
    <t>53600150</t>
  </si>
  <si>
    <t>265</t>
  </si>
  <si>
    <t>767411103.S</t>
  </si>
  <si>
    <t>Montáž opláštenia sendvičovými stenovými panelmi s viditeľným spojom na OK, hrúbky nad 150 mm</t>
  </si>
  <si>
    <t>-684922219</t>
  </si>
  <si>
    <t>266</t>
  </si>
  <si>
    <t>553250000600.S</t>
  </si>
  <si>
    <t>Panel sendvičový s jadrom z minerálnej vlny stenový s viditeľným spojom, oceľový plášť š. 1100 mm hr. jadra 150 mm</t>
  </si>
  <si>
    <t>-2009517077</t>
  </si>
  <si>
    <t>267</t>
  </si>
  <si>
    <t>767426202.1</t>
  </si>
  <si>
    <t>Montáž hliníkového slnolamu vertikálneho, YAWAL, kotvených do fasády</t>
  </si>
  <si>
    <t>-1963597634</t>
  </si>
  <si>
    <t>"južný pohľad</t>
  </si>
  <si>
    <t>239,80</t>
  </si>
  <si>
    <t>268</t>
  </si>
  <si>
    <t>611530003600.1</t>
  </si>
  <si>
    <t>Hliníkové slnolamy 5550x4800 mm, farba RAL 9006 MAT</t>
  </si>
  <si>
    <t>-2016637720</t>
  </si>
  <si>
    <t>269</t>
  </si>
  <si>
    <t>767583351.1</t>
  </si>
  <si>
    <t>Montáž podhľadov lamelových hliníkových  - ozn. C4</t>
  </si>
  <si>
    <t>-1854094627</t>
  </si>
  <si>
    <t>270</t>
  </si>
  <si>
    <t>767583711.S</t>
  </si>
  <si>
    <t>Montáž podhľadov montáž - doplnkov závesných ťahadiel nosných roštov  - ozn. C4</t>
  </si>
  <si>
    <t>2000093776</t>
  </si>
  <si>
    <t>271</t>
  </si>
  <si>
    <t>553960001</t>
  </si>
  <si>
    <t>Hliníkové lamely 200x50 mm, nosný rošt kotvený závitovými tyčami - ozn. C4</t>
  </si>
  <si>
    <t>82347345</t>
  </si>
  <si>
    <t>100*1,1 'Prepočítané koeficientom množstva</t>
  </si>
  <si>
    <t>272</t>
  </si>
  <si>
    <t>767590200.S</t>
  </si>
  <si>
    <t>Montáž čistiacej rohože z hliníkového profilu na podlahu - ozn. N46</t>
  </si>
  <si>
    <t>-831370279</t>
  </si>
  <si>
    <t>"m.č. 1.08</t>
  </si>
  <si>
    <t>273</t>
  </si>
  <si>
    <t>697510002601</t>
  </si>
  <si>
    <t>Hliníková čistiaca rohož s profilmi š. 44 mm, textilné pásky, čierna farba, 5000x1200 mm - ozn. N46</t>
  </si>
  <si>
    <t>-863022452</t>
  </si>
  <si>
    <t>274</t>
  </si>
  <si>
    <t>767612100.1</t>
  </si>
  <si>
    <t>Montáž interierových hliníkových zasklených stien s hydroizolačnými ISO páskami (exteriérová a interiérová)</t>
  </si>
  <si>
    <t>-1441279555</t>
  </si>
  <si>
    <t>"ozn. IZS1</t>
  </si>
  <si>
    <t>(5,55*2+2,20*2)*1</t>
  </si>
  <si>
    <t>"ozn. IZS2</t>
  </si>
  <si>
    <t>(13,275*2+3,60*2)*1</t>
  </si>
  <si>
    <t>"ozn. IZS2a</t>
  </si>
  <si>
    <t>(0,65*2+3,60*2)*3</t>
  </si>
  <si>
    <t>"ozn. IZS3</t>
  </si>
  <si>
    <t>(15,675*2+3,60*2)*1</t>
  </si>
  <si>
    <t>"ozn. IZS3a</t>
  </si>
  <si>
    <t>275</t>
  </si>
  <si>
    <t>283290006100.S</t>
  </si>
  <si>
    <t>Tesniaca paropriepustná fólia polymér-flísová, š. 290 mm, dĺ. 30 m, pre tesnenie pripájacej škáry okenného rámu a muriva z exteriéru</t>
  </si>
  <si>
    <t>1580101221</t>
  </si>
  <si>
    <t>276</t>
  </si>
  <si>
    <t>283290006200.S</t>
  </si>
  <si>
    <t>Tesniaca paronepriepustná fólia polymér-flísová, š. 70 mm, dĺ. 30 m, pre tesnenie pripájacej škáry okenného rámu a muriva z interiéru</t>
  </si>
  <si>
    <t>-256230819</t>
  </si>
  <si>
    <t>277</t>
  </si>
  <si>
    <t>553410003901</t>
  </si>
  <si>
    <t>Interierová hliníková zasklená stena 5550x2200 mm, automatické dvere 1400x2200 mm, farba čierna - ozn. IZS1</t>
  </si>
  <si>
    <t>-148837760</t>
  </si>
  <si>
    <t xml:space="preserve">Poznámka k položke:_x000D_
Rozmer   5550 x 2200 mm 5550 x 2200 mm _x000D_
Materiál   Hliníkový systém vnútorných stien a dverí bez požiadavky bez požiadavky na tepelnú izoláciu ALURPROF MB -45  _x000D_
Počet krídel  4x krídlo, hĺbka krídla a rámu 45 mm  _x000D_
Spôsob otvárania  otváravé, posuvné  _x000D_
Zasklenie   číre zasklenie  _x000D_
Dvere   1400/ 2200 automatické dvere, napojené na EPS,  norma EN16005, EN13849-1 úroveň zabezpečenia "d" 2x 900/ 2150 automaticky odblokované jednokrídlové  otváravé dvere na impulz EPS- elektromagnet, kovanie  ext. madlo, int. (v smere úniku) panikové kovanie ovládané  horizontálnym držadlom, presklené, otváravé von  _x000D_
Farebnosť krídla a rámu farba čierna (RAL 9005)     </t>
  </si>
  <si>
    <t>278</t>
  </si>
  <si>
    <t>553410003902</t>
  </si>
  <si>
    <t>Interierová hliníková zasklená stena 13275x3600 mm, otváravé dvere, mliečne sklo, farba čierna - ozn. IZS2</t>
  </si>
  <si>
    <t>-166324931</t>
  </si>
  <si>
    <t xml:space="preserve">Poznámka k položke:_x000D_
Rozmer   13275 x 3600 mm  _x000D_
Materiál   Hliníkový systém vnútorných stien a dverí bez požiadavky  na tepelnú izoláciu ALURPROF MB -45 _x000D_
Počet krídel  6x krídlo, hĺbka krídla a rámu 45 mm _x000D_
Spôsob otvárania  otváravé pravé, ľavé  _x000D_
Zasklenie   mliečne nepriehľadné zasklenie _x000D_
Dvere   2x 1400/ 2150 dvojkrídlové otváravé von, pravé, ľavé _x000D_
- požiarny uzáver EW 15 vybavený samozatváracím zariadením,  koordinátor samozatvárania,  kovanie v smere úniku panikové, kľučka+rozeta   _x000D_
1x 900/ 2150 jednokrídlové, otváravé dnu, ľavé -požiarny  uzáver EW 15 vybavený samozatváracím zariadením,  kovanie v smere úniku panikové ovládané horizontálnym držadlom,  kľučka + rozeta _x000D_
1x 900/ 2150 jednokrídlové, otváravé dnu, ľavé, kľučka + rozeta/kľučka + rozeta _x000D_
Farebnosť krídla a rámu farba čierna (RAL 9005)_x000D_
Požiadavky na PBS:  - vyznačená časť zasklenej steny s požiarnou odolnosťou EI 90 </t>
  </si>
  <si>
    <t>279</t>
  </si>
  <si>
    <t>553410003903</t>
  </si>
  <si>
    <t>Interierová hliníková zasklená stena 650x3600 mm, PO 1xEl 90 a 2x EI 15, mliečne sklo, farba čierna - ozn. IZS2a</t>
  </si>
  <si>
    <t>-1894247314</t>
  </si>
  <si>
    <t>280</t>
  </si>
  <si>
    <t>553410003904</t>
  </si>
  <si>
    <t>Interierová hliníková zasklená stena 15675x3600 mm, otváravé dvere, mliečne sklo, farba čierna - ozn. IZS3</t>
  </si>
  <si>
    <t>322019821</t>
  </si>
  <si>
    <t xml:space="preserve">Poznámka k položke:_x000D_
Rozmer   15675 x 3600 mm  _x000D_
Materiál   Hliníkový systém vnútorných stien a dverí bez požiadavky na tepelnú izoláciu ALURPROF MB -45 _x000D_
Počet krídel  4x krídlo, hĺbka krídla a rámu 45 mm  _x000D_
Spôsob otvárania  otváravé von pravé, ľavé_x000D_
Zasklenie mliečne nepriehľadné zasklenie _x000D_
Dvere   2x 1400/ 2150 dvojkrídlové -požiarny uzáver EW 15 vybavený samozatváracím zariadením, koordinátor samozatvárania, kovanie v smere úniku panikové horizontálnym držadlom, kľučka + rozeta _x000D_
1x 900/ 2150 jednokrídlové,  kovanie v smere úniku panikové horizontálnym držadlom, kľučka + rozeta _x000D_
Farebnosť krídla a rámu farba čierna (RAL 9005)      </t>
  </si>
  <si>
    <t>281</t>
  </si>
  <si>
    <t>553410003905</t>
  </si>
  <si>
    <t>Interierová hliníková zasklená stena 650x3600 mm, PO 3x EI 15, mliečne sklo, farba čierna - ozn. IZS3a</t>
  </si>
  <si>
    <t>-954458989</t>
  </si>
  <si>
    <t xml:space="preserve">Poznámka k položke:_x000D_
Rozmer   650 x 3600 mm _x000D_
Materiál -   Hliníkový systém vnútorných stien a dverí bez požiadavky na tepelnú izoláciu ALURPROF MB -45 _x000D_
Počet krídel  - 0 _x000D_
Spôsob otvárania  pevné zasklenie - fix pevné zasklenie  _x000D_
Zasklenie   mliečne nepriehľadné zasklenie  _x000D_
Farebnosť krídla a rámu farba čierna (RAL 9005) _x000D_
Požiadavky na PBS:  - 3x zasklená stena s požiarnou odolnosťou EI 15    </t>
  </si>
  <si>
    <t>282</t>
  </si>
  <si>
    <t>767612100.2</t>
  </si>
  <si>
    <t>Montáž hliníkovej fasády, zasklených stien s hydroizolačnými ISO páskami (exteriérová a interiérová)</t>
  </si>
  <si>
    <t>1301438409</t>
  </si>
  <si>
    <t>"ozn. F1</t>
  </si>
  <si>
    <t>(25,25*2+4,05*2)*1</t>
  </si>
  <si>
    <t>"ozn. F1a</t>
  </si>
  <si>
    <t>(1,60*2+2,20*2)*2</t>
  </si>
  <si>
    <t>"ozn. F2</t>
  </si>
  <si>
    <t>(5,55*2+4,80*2)*9</t>
  </si>
  <si>
    <t>283</t>
  </si>
  <si>
    <t>343132771</t>
  </si>
  <si>
    <t>284</t>
  </si>
  <si>
    <t>1111624558</t>
  </si>
  <si>
    <t>285</t>
  </si>
  <si>
    <t>553410003909</t>
  </si>
  <si>
    <t>Hliníhová fasáda 25250x4050 mm, pevné zasklenie, 3x okenné krídlo - ozn. F1</t>
  </si>
  <si>
    <t>1229111066</t>
  </si>
  <si>
    <t xml:space="preserve">Poznámka k položke:_x000D_
Rozmer   25250 x 4050 mm _x000D_
Materiál   Hliníkové fasádne profily s prerušením tep. mosta,  Uwmax= 1,0 W/(m².K) _x000D_
Počet krídel  4x krídlo, hĺbka krídla a rámu 77 mm 4x krídlo_x000D_
Spôsob otvárania  otváravé, posuvné  _x000D_
Zasklenie/Výplň  izolačné trojsklo ESG,VSG 33.2 6-16-6-16-44.2ESG, VSG,, Ug= 0,6 W/(m².K), g= 49%, teplý dištančný rámik, sklo kalené VSG,  ,  plná tepelnoizoolačná výplň _x000D_
Dvere   1400/ 2200 automatické dvere, napojené na EPS, norma EN16005, EN13849-1 úroveň zabezpečenia "d" 2x 900/ 2150 automaticky odblokované jednokrídlové  900/ 2150 automaticky odblokované jednokrídlové 900/ 2150 automaticky odblokované jednokrídlové otváravé dvere na impulz EPS- elektromagnet, kovanie dvere na impulz EPS- elektromagnet, kovanie  na impulz EPS- elektromagnet, kovanie , kovanie ext. madlo, int. panikové kovanie ovládané  horizontálnym držadlom, presklené, otváravé von _x000D_
Kovanie   celoobvodové _x000D_
Počet tesnení   3 _x000D_
R ´w okna ako celku - dB_x000D_
Farebnosť krídla  exteriér farba prachová šedá (RAL 7037), interiér farba  prachová šedá (RAL 7037), i    _x000D_
Parapet interiér  -  _x000D_
Parapet exteriér  - _x000D_
Tienenie   nie _x000D_
Požiadavky na PBS:  - vyznačené časti hliníkovejfasády s požiarnou odolnosťou EI 45 a EI 15 </t>
  </si>
  <si>
    <t>286</t>
  </si>
  <si>
    <t>553410003910</t>
  </si>
  <si>
    <t>Hliníhová fasáda 1600x2200 mm, pevné zasklenie, 3x okenné krídlo - ozn. F1a</t>
  </si>
  <si>
    <t>327716107</t>
  </si>
  <si>
    <t xml:space="preserve">Poznámka k položke:_x000D_
Rozmer   1600 x 2200 mm  _x000D_
Materiál   Hliníkové fasádne profily s prerušením tep. mosta, Uwmax= 1,0 W/(m².K) _x000D_
Počet krídel  - _x000D_
Spôsob otvárania  pevné zasklenie - fix  _x000D_
Zasklenie   bezpečnostné vrstvené sklo VSG 10.10.4 (ESG HST 10+ číre fólie + ESG HST 10), celková hr. 21,5 mm  _x000D_
Kovanie   -  _x000D_
Počet tesnení   3  _x000D_
R ´w okna ako celku - dB _x000D_
Farebnosť krídla  exteriér farba prachová šedá (RAL 7037), interiér farba  prachová šedá (RAL 7037)    _x000D_
Parapet interiér  - _x000D_
Parapet exteriér  -_x000D_
Tienenie   nie      nie      </t>
  </si>
  <si>
    <t>287</t>
  </si>
  <si>
    <t>553410003911</t>
  </si>
  <si>
    <t>Hliníhová fasáda 5550x4800 mm, pevné zasklenie, 15x fix + 3x O, vrátane vnútorných a vonkajších parapetov - ozn. F2</t>
  </si>
  <si>
    <t>262518593</t>
  </si>
  <si>
    <t xml:space="preserve">Poznámka k položke:_x000D_
Rozmer   5500 x 4800 mm  _x000D_
Materiál   Hliníkové fasádne profily s prerušením tepelného mosta,  Uwmax= 1,0 W/(m².K) _x000D_
Počet krídel  3x krídlo, hĺbka rámu a krídla 77 mm 3x krídlo, hĺbka rámu a krídla 77 mm _x000D_
Spôsob otvárania  sklopné, pevné zasklenie - fix _x000D_
Zasklenie   izolačné trojsklo 6-14-4-14-6 s protislnečnou ochranou - reflexné, Ug= 0,6 W/(m².K), g= 49% teplý dištančný rámik_x000D_
Kovanie   celoobvodové _x000D_
Počet tesnení   3 _x000D_
Rw okna ako celku - dB_x000D_
Akust. prívodná štrbina nie _x000D_
Farebnosť krídla  exteriér aj interér farba prachová šedá (RAL 7037) Parapet interiér werzalit, prachová šedá (RAL 7037) _x000D_
Parapet exteriér  hliníkový plech - súčasť dodávky okien , farba prachová šedá (RAL 7037) _x000D_
Tienenie   systém protislnečnej ochrany fasád - lisované hliníkové lamely eliptyckého tvaru CORTIZO  _x000D_
- spĺňajú požiadavky na odolnosť proti vetru podľa normy UNE 13659:2004: Trieda  max. 6  _x000D_
-orientácia: v horizontálnom smere       _x000D_
- lamely pevné  v 15°uhle  _x000D_
- farba RAL 7037    </t>
  </si>
  <si>
    <t>288</t>
  </si>
  <si>
    <t>767612100.4</t>
  </si>
  <si>
    <t>Montáž okien hliníkových s hydroizolačnými páskami (exteriérová a interiérová)</t>
  </si>
  <si>
    <t>-1195196249</t>
  </si>
  <si>
    <t>"ozn. O1</t>
  </si>
  <si>
    <t>(2,85*2+1,10*2)*15</t>
  </si>
  <si>
    <t>"ozn. O1a</t>
  </si>
  <si>
    <t>(2,85*2+1,10*2)*1</t>
  </si>
  <si>
    <t>"ozn. O1b</t>
  </si>
  <si>
    <t>(2,85*2+1,10*2)*2</t>
  </si>
  <si>
    <t>"ozn. O2</t>
  </si>
  <si>
    <t>(3,55*2+1,10*2)*1</t>
  </si>
  <si>
    <t>"ozn. O3</t>
  </si>
  <si>
    <t>(0,60*2+1,20*2)*1</t>
  </si>
  <si>
    <t>"ozn. O4</t>
  </si>
  <si>
    <t>(0,90*2+0,90*2)*8</t>
  </si>
  <si>
    <t>"ozn. O5</t>
  </si>
  <si>
    <t>(0,45*2+0,90*2)*1</t>
  </si>
  <si>
    <t>"ozn. O6</t>
  </si>
  <si>
    <t>(4,20*2+1,50*2)*1</t>
  </si>
  <si>
    <t>"ozn. O7</t>
  </si>
  <si>
    <t>(3,40*2+1,90*2)*1</t>
  </si>
  <si>
    <t>"ozn. O8</t>
  </si>
  <si>
    <t>(5,50*2+1,90*2)*2</t>
  </si>
  <si>
    <t>"ozn. O8a</t>
  </si>
  <si>
    <t>(5,50*2+1,90*2)*1</t>
  </si>
  <si>
    <t>"ozn. O8b</t>
  </si>
  <si>
    <t>(5,50*2+1,90*2)*3</t>
  </si>
  <si>
    <t>"ozn. O9</t>
  </si>
  <si>
    <t>(5,50*2+2,125*2)*1</t>
  </si>
  <si>
    <t>"ozn. O10</t>
  </si>
  <si>
    <t>(5,55*2+2,50*2)*2</t>
  </si>
  <si>
    <t>289</t>
  </si>
  <si>
    <t>1155693435</t>
  </si>
  <si>
    <t>290</t>
  </si>
  <si>
    <t>6953512</t>
  </si>
  <si>
    <t>291</t>
  </si>
  <si>
    <t>553410Al01</t>
  </si>
  <si>
    <t>Okno hliníkové, S, 2850x1100 mm, izolačné trojsko, farba prachová šedá, bezpečnostné zasklenie RC3, vrátane vnútorného a vonkajšieho parapetu - ozn. O1</t>
  </si>
  <si>
    <t>-594611773</t>
  </si>
  <si>
    <t>292</t>
  </si>
  <si>
    <t>553410Al01a</t>
  </si>
  <si>
    <t>Okno hliníkové, 1fix+S, 2850x1100 mm, izolačné trojsko, farba prachová šedá, bezpečnostné zasklenie RC3, vrátane vnútorného a vonkajšieho parapetu - ozn. O1a</t>
  </si>
  <si>
    <t>-83083095</t>
  </si>
  <si>
    <t>293</t>
  </si>
  <si>
    <t>553410Al01b</t>
  </si>
  <si>
    <t>Okno hliníkové, 1fix+S, 2850x1100 mm, izolačné trojsko, farba prachová šedá, bezpečnostné zasklenie RC3, PO EI 30 D1, vrátane vnútorného a vonkajšieho parapetu - ozn. O1b</t>
  </si>
  <si>
    <t>-674628322</t>
  </si>
  <si>
    <t>294</t>
  </si>
  <si>
    <t>553410Al02</t>
  </si>
  <si>
    <t>Okno hliníkové, 3x fix, 3550x1100 mm, izolačné trojsko, farba prachová šedá, bezpečnostné zasklenie RC3, PO EI 45 D1, vrátane vnútorného a vonkajšieho parapetu - ozn. O2</t>
  </si>
  <si>
    <t>896366531</t>
  </si>
  <si>
    <t>295</t>
  </si>
  <si>
    <t>553410Al03</t>
  </si>
  <si>
    <t>Okno hliníkové, OS, 600x1200 mm, izolačné trojsko, farba prachová šedá, vrátane vnútorného a vonkajšieho parapetu - ozn. O3</t>
  </si>
  <si>
    <t>-127095133</t>
  </si>
  <si>
    <t>296</t>
  </si>
  <si>
    <t>553410Al04</t>
  </si>
  <si>
    <t>Okno hliníkové, OS, 900x900 mm, izolačné trojsko, farba prachová šedá, vrátane vnútorného a vonkajšieho parapetu - ozn. O4</t>
  </si>
  <si>
    <t>-936195857</t>
  </si>
  <si>
    <t>297</t>
  </si>
  <si>
    <t>553410Al05</t>
  </si>
  <si>
    <t>Okno hliníkové, OS, 450x900 mm, izolačné trojsko, farba prachová šedá, vrátane vnútorného a vonkajšieho parapetu - ozn. O5</t>
  </si>
  <si>
    <t>-1086877742</t>
  </si>
  <si>
    <t>298</t>
  </si>
  <si>
    <t>553410Al06</t>
  </si>
  <si>
    <t>Okno hliníkové, OS, 3KR, 4200x1500 mm, izolačné trojsko, farba prachová šedá, vrátane vnútorného a vonkajšieho parapetu - ozn. O6</t>
  </si>
  <si>
    <t>-447210043</t>
  </si>
  <si>
    <t>299</t>
  </si>
  <si>
    <t>553410Al07</t>
  </si>
  <si>
    <t>Okno hliníkové,4x fix, 3400x1900 mm, izolačné trojsko,1x PO EI 45 D1, farba prachová šedá, vrátane vnútorného a vonkajšieho parapetu - ozn. O7</t>
  </si>
  <si>
    <t>-811551845</t>
  </si>
  <si>
    <t>300</t>
  </si>
  <si>
    <t>553410Al08</t>
  </si>
  <si>
    <t>Okno hliníkové,6x fix, 5500x1900 mm, izolačné trojsko,1x EI 45 D1 + 1x EI 15 D1, farba prachová šedá, vrátane vnútorného a vonkajšieho parapetu - ozn. O8</t>
  </si>
  <si>
    <t>1501683293</t>
  </si>
  <si>
    <t>301</t>
  </si>
  <si>
    <t>553410Al08a</t>
  </si>
  <si>
    <t>Okno hliníkové,4x fix + 2x O, 5500x1900 mm, izolačné trojsko, 1x EI 15 D1, farba prachová šedá, vrátane vnútorného a vonkajšieho parapetu - ozn. O8a</t>
  </si>
  <si>
    <t>-295838801</t>
  </si>
  <si>
    <t>302</t>
  </si>
  <si>
    <t>553410Al08b</t>
  </si>
  <si>
    <t>Okno hliníkové,3x fix + 3x O, 5500x1900 mm, izolačné trojsko, farba prachová šedá, vrátane vnútorného a vonkajšieho parapetu - ozn. O8b</t>
  </si>
  <si>
    <t>-1119875997</t>
  </si>
  <si>
    <t>303</t>
  </si>
  <si>
    <t>553410Al09</t>
  </si>
  <si>
    <t>Okno hliníkové,6x fix, 5500x2125 mm, izolačné trojsko,1x EI 45 D1, farba prachová šedá, vrátane vnútorného a vonkajšieho parapetu - ozn. O9</t>
  </si>
  <si>
    <t>-24543855</t>
  </si>
  <si>
    <t>304</t>
  </si>
  <si>
    <t>553410Al10</t>
  </si>
  <si>
    <t>Okno hliníkové,6x fix + 3x O, 5500x2500 mm, izolačné trojsko, farba prachová šedá, vrátane vnútorného a vonkajšieho parapetu - ozn. O10</t>
  </si>
  <si>
    <t>1007381285</t>
  </si>
  <si>
    <t>305</t>
  </si>
  <si>
    <t>767634102.1</t>
  </si>
  <si>
    <t>Montáž okien lamelových pre prívod vzduchu - ozn. O12</t>
  </si>
  <si>
    <t>-1855540711</t>
  </si>
  <si>
    <t>2,00*2,00*1</t>
  </si>
  <si>
    <t>306</t>
  </si>
  <si>
    <t>5534100017001</t>
  </si>
  <si>
    <t>Okno lamelové  2000x2000 mm pre prívod vzduchu, napojené na ZOTaSH  - ozn. O12</t>
  </si>
  <si>
    <t>-1867054803</t>
  </si>
  <si>
    <t>307</t>
  </si>
  <si>
    <t>767646520.S</t>
  </si>
  <si>
    <t>Montáž dverí hliníkových, vchodových, 1 m obvodu dverí</t>
  </si>
  <si>
    <t>1226113699</t>
  </si>
  <si>
    <t>"ozn. D1</t>
  </si>
  <si>
    <t>(2,40*2+2,10*2)*2</t>
  </si>
  <si>
    <t>"ozn. D2</t>
  </si>
  <si>
    <t>(2,40*2+2,10*2)*1</t>
  </si>
  <si>
    <t>"ozn. D3</t>
  </si>
  <si>
    <t>(2,00*2+2,20*2)*1</t>
  </si>
  <si>
    <t>"ozn. 11</t>
  </si>
  <si>
    <t>(1,60*2+2,30*2)*1</t>
  </si>
  <si>
    <t>308</t>
  </si>
  <si>
    <t>5534100970601</t>
  </si>
  <si>
    <t>Dvere hliníkové exterierové, 2KR O, izolačné bezpečnostné trojsklo, 2400x2100 mm, farba prachová šedá - ozn. D1</t>
  </si>
  <si>
    <t>1354091301</t>
  </si>
  <si>
    <t>Poznámka k položke:_x000D_
Dvere sú vyhotovené v základnom prevední najbežnejšie používaného profilu. Sú dimenzované tak, aby spĺňali požiadavky na tepelnú izoláciu podľa platných predpisov. V prípade zmeny vlastností povrchovej úpravy rámu alebo zmeny typu izolačného skla resp. akejkoľvek inej modifikície sa cena môže líšiť a je potrebná individuálna kalkulácia. V cene materiálu nie je kalkulované príšlušenstvo (sieťky proti hmyzu, žalúzie, prahy, parapety, spojovacie a rozširovacie profily).</t>
  </si>
  <si>
    <t>309</t>
  </si>
  <si>
    <t>5534100970602</t>
  </si>
  <si>
    <t>Dvere hliníkové exterierové, 2KR O, izolačné bezpečnostné trojsklo, 2400x2100 mm, farba prachová šedá - ozn. D2</t>
  </si>
  <si>
    <t>-1495571791</t>
  </si>
  <si>
    <t>310</t>
  </si>
  <si>
    <t>5534100970603</t>
  </si>
  <si>
    <t>Dvere hliníkové exterierové, 2KR O, izolačné bezpečnostné trojsklo, 2000x2200 mm, farba prachová šedá - ozn. D3</t>
  </si>
  <si>
    <t>-565870537</t>
  </si>
  <si>
    <t>311</t>
  </si>
  <si>
    <t>5534100970604</t>
  </si>
  <si>
    <t>Dvere hliníkové,  2KR O, presklené, 1600x2300 mm - ozn. 11</t>
  </si>
  <si>
    <t>-1347440682</t>
  </si>
  <si>
    <t>312</t>
  </si>
  <si>
    <t>767832100.1</t>
  </si>
  <si>
    <t>Montáž hliníkového rebríka do muriva s ochranným košom  - ozn. N32</t>
  </si>
  <si>
    <t>-925863464</t>
  </si>
  <si>
    <t>313</t>
  </si>
  <si>
    <t>404490011801</t>
  </si>
  <si>
    <t>Požiarny rebrík hliníkový, dĺžka 8,00 m na strechu, bezpečnostná bariera proti vniknutiu - ozn. N32</t>
  </si>
  <si>
    <t>-1573664351</t>
  </si>
  <si>
    <t>314</t>
  </si>
  <si>
    <t>767832100.2</t>
  </si>
  <si>
    <t>Montáž hliníkového rebríka do muriva s ochranným košom a oddychovou plošinou - ozn. N31</t>
  </si>
  <si>
    <t>-1617611622</t>
  </si>
  <si>
    <t>315</t>
  </si>
  <si>
    <t>404490011802</t>
  </si>
  <si>
    <t>Požiarny rebrík hliníkový, dĺžka 15,60 m na strechu, bezpečnostná bariera proti vniknutiu s oddychovou plošinou - ozn. N31</t>
  </si>
  <si>
    <t>39292779</t>
  </si>
  <si>
    <t>316</t>
  </si>
  <si>
    <t>767995102.1</t>
  </si>
  <si>
    <t xml:space="preserve">Montáž oceľovej tyčovej výplne na schodisku v 1.PP - ozn. Z3 </t>
  </si>
  <si>
    <t>1825117879</t>
  </si>
  <si>
    <t>317</t>
  </si>
  <si>
    <t>553966001</t>
  </si>
  <si>
    <t xml:space="preserve">Oceľovej tyčovej výplne na schodisku v 1.PP - ozn. Z3 </t>
  </si>
  <si>
    <t>1496462751</t>
  </si>
  <si>
    <t>318</t>
  </si>
  <si>
    <t>767995105.1</t>
  </si>
  <si>
    <t>Montáž oceľovej plošiny pre TV kameru so zábradlím</t>
  </si>
  <si>
    <t>1091814309</t>
  </si>
  <si>
    <t>319</t>
  </si>
  <si>
    <t>553960004</t>
  </si>
  <si>
    <t>Oceľová plošina pre TV kameru so zábradlím 3525x1200 mm, výška 1325 mm, farba zelená - ozn. Z7</t>
  </si>
  <si>
    <t>573275969</t>
  </si>
  <si>
    <t>320</t>
  </si>
  <si>
    <t>767995105.15</t>
  </si>
  <si>
    <t>Posun oceľovej konštrukcue komína s komíno o hrúbku zateplenia, rozšírenie existujúceho bet. základu o 30 cm, prekozviť s pôvodným základom s oc. tyčami DN 12 mmm na chemické kotvy - ozn. N28</t>
  </si>
  <si>
    <t>-526446067</t>
  </si>
  <si>
    <t>321</t>
  </si>
  <si>
    <t>767995105.2</t>
  </si>
  <si>
    <t>Montáž prístrešku na bicykle vátane betónových pätiek rozmerov 7500x2000 mm - ozn. Z8</t>
  </si>
  <si>
    <t>581108419</t>
  </si>
  <si>
    <t>322</t>
  </si>
  <si>
    <t>553960005</t>
  </si>
  <si>
    <t>Prístrešok pre bicykle Urbania typ TUBO, 7500x2000 mm - ozn. Z8</t>
  </si>
  <si>
    <t>1074762305</t>
  </si>
  <si>
    <t>Poznámka k položke:_x000D_
Prístrešok na bicykle Urbania typ TUBO alebo ekvivalent _x000D_
- trubková konštrukcia,  predĺžená strecha a zadné sĺpiky väčšieho priemeru - hotový       výrobok _x000D_
-varianta s bočnicami _x000D_
-zvislá výplň bezpečnostné sklo _x000D_
-dutinkový polykarbonát _x000D_
- prístrešok vybavený stojanmi na bicykle typ: IKS _x000D_
- vrátanebetónových základových pätiek 600x 600 x800 mm</t>
  </si>
  <si>
    <t>323</t>
  </si>
  <si>
    <t>767995105.6</t>
  </si>
  <si>
    <t>Montáž oceľových nosníkov pod VZT potrubím</t>
  </si>
  <si>
    <t>-306651810</t>
  </si>
  <si>
    <t>49,83+300,495</t>
  </si>
  <si>
    <t>324</t>
  </si>
  <si>
    <t>553972002</t>
  </si>
  <si>
    <t>Oceľové nosníky pod VZT potrubím, vrátane vrchného náteru</t>
  </si>
  <si>
    <t>880426990</t>
  </si>
  <si>
    <t>325</t>
  </si>
  <si>
    <t>767995105.7</t>
  </si>
  <si>
    <t xml:space="preserve">Montáž oceľových prekladov nad otvormi VZT </t>
  </si>
  <si>
    <t>1908336349</t>
  </si>
  <si>
    <t>4,27+214,441</t>
  </si>
  <si>
    <t>326</t>
  </si>
  <si>
    <t>553972003</t>
  </si>
  <si>
    <t>Oceľové preklady nad otvormi VZT, vrátane vrchného náteru</t>
  </si>
  <si>
    <t>1746478202</t>
  </si>
  <si>
    <t>327</t>
  </si>
  <si>
    <t>767995105.8</t>
  </si>
  <si>
    <t>Montáž oceľovej konštrukcie pre VZT jednotku</t>
  </si>
  <si>
    <t>-857095413</t>
  </si>
  <si>
    <t>19,25+384,33</t>
  </si>
  <si>
    <t>328</t>
  </si>
  <si>
    <t>553972004</t>
  </si>
  <si>
    <t>Oceľová konštrukcia pre VZT jednotku, vrátane vrchného náteru</t>
  </si>
  <si>
    <t>1235131346</t>
  </si>
  <si>
    <t>329</t>
  </si>
  <si>
    <t>767995105.9</t>
  </si>
  <si>
    <t>Montáž oceľovej konštrukcie časomiery</t>
  </si>
  <si>
    <t>1444268013</t>
  </si>
  <si>
    <t>117,186+10,436</t>
  </si>
  <si>
    <t>330</t>
  </si>
  <si>
    <t>553972005</t>
  </si>
  <si>
    <t>Oceľová konštrukcia časomiery, vrátane vrchného náteru</t>
  </si>
  <si>
    <t>543343191</t>
  </si>
  <si>
    <t>331</t>
  </si>
  <si>
    <t>767995105.10</t>
  </si>
  <si>
    <t>Montáž oceľovej konštrukcie strešného svetlíka  (6 ks)</t>
  </si>
  <si>
    <t>181753582</t>
  </si>
  <si>
    <t>27,089+330,869</t>
  </si>
  <si>
    <t>332</t>
  </si>
  <si>
    <t>553972006</t>
  </si>
  <si>
    <t>Oceľová konštrukcia strešných svetlíkov  (6 ks), vrátane vrchného náteru</t>
  </si>
  <si>
    <t>1982997435</t>
  </si>
  <si>
    <t>333</t>
  </si>
  <si>
    <t>553972007</t>
  </si>
  <si>
    <t>D+M Uhlíkových lamiel Sika CarboDur S 512</t>
  </si>
  <si>
    <t>907955403</t>
  </si>
  <si>
    <t>334</t>
  </si>
  <si>
    <t>998767203.S</t>
  </si>
  <si>
    <t>Presun hmôt pre kovové stavebné doplnkové konštrukcie v objektoch výšky nad 12 do 24 m</t>
  </si>
  <si>
    <t>-1025802380</t>
  </si>
  <si>
    <t>771</t>
  </si>
  <si>
    <t>Podlahy z dlaždíc</t>
  </si>
  <si>
    <t>335</t>
  </si>
  <si>
    <t>771575108.S</t>
  </si>
  <si>
    <t>Montáž podláh z dlaždíc keramických do tmelu - jímka</t>
  </si>
  <si>
    <t>1280322328</t>
  </si>
  <si>
    <t>"jímka</t>
  </si>
  <si>
    <t>1,00*1,00*1</t>
  </si>
  <si>
    <t>"boky</t>
  </si>
  <si>
    <t>0,50*1,00*4</t>
  </si>
  <si>
    <t>"vrch</t>
  </si>
  <si>
    <t>1,60*0,30*4</t>
  </si>
  <si>
    <t>336</t>
  </si>
  <si>
    <t>597740000401</t>
  </si>
  <si>
    <t>Dlaždice keramické s hladkým povrchom  jednofarebné - jímka</t>
  </si>
  <si>
    <t>-1667696539</t>
  </si>
  <si>
    <t>4,92*1,04 'Prepočítané koeficientom množstva</t>
  </si>
  <si>
    <t>337</t>
  </si>
  <si>
    <t>771575546.S</t>
  </si>
  <si>
    <t>Montáž podláh z dlaždíc keramických do tmelu veľ. 600 x 600 mm  - ozn. F7</t>
  </si>
  <si>
    <t>-1668899562</t>
  </si>
  <si>
    <t>"skladba - ozn. F7</t>
  </si>
  <si>
    <t>"m.č. 0.28"              39,78</t>
  </si>
  <si>
    <t>"m.č. 0.29"              6,01</t>
  </si>
  <si>
    <t>"m.č. 0.30"              8,09</t>
  </si>
  <si>
    <t>"m.č. 0.31"              37,86</t>
  </si>
  <si>
    <t>"m.č. 0.32"              23,56</t>
  </si>
  <si>
    <t>"m.č. 0.33"              10,00</t>
  </si>
  <si>
    <t>"m.č. 0.34"              19,67</t>
  </si>
  <si>
    <t>338</t>
  </si>
  <si>
    <t>5977400032051</t>
  </si>
  <si>
    <t>Dlaždice keramické potišmykové  600x600x9 mm, farba bielošedá, protišmyková</t>
  </si>
  <si>
    <t>940849108</t>
  </si>
  <si>
    <t>144,97*1,06 'Prepočítané koeficientom množstva</t>
  </si>
  <si>
    <t>339</t>
  </si>
  <si>
    <t>998771203.S</t>
  </si>
  <si>
    <t>Presun hmôt pre podlahy z dlaždíc v objektoch výšky nad 12 do 24 m</t>
  </si>
  <si>
    <t>-1765069156</t>
  </si>
  <si>
    <t>772</t>
  </si>
  <si>
    <t>Podlahy z prírodného a konglomerovaného kameňa</t>
  </si>
  <si>
    <t>340</t>
  </si>
  <si>
    <t>772211302.S</t>
  </si>
  <si>
    <t>Montáž obkladu schodiskových stupňov doskami z pravideľných tvarov hr. 30 mm - ozn. N22</t>
  </si>
  <si>
    <t>1201066342</t>
  </si>
  <si>
    <t>"vonkajšie schodisko</t>
  </si>
  <si>
    <t>6,00*14</t>
  </si>
  <si>
    <t>341</t>
  </si>
  <si>
    <t>583840010000.S</t>
  </si>
  <si>
    <t>Doska obkladová kamenná leštená, hrúbka 30 mm, travertín</t>
  </si>
  <si>
    <t>-420702438</t>
  </si>
  <si>
    <t>84*0,28 'Prepočítané koeficientom množstva</t>
  </si>
  <si>
    <t>342</t>
  </si>
  <si>
    <t>772211413.S</t>
  </si>
  <si>
    <t>Montáž obkladu podstupnice kamennými doskami v.do 200 mm, hr. do 30 mm - ozn. N22</t>
  </si>
  <si>
    <t>525127947</t>
  </si>
  <si>
    <t>6,00*15</t>
  </si>
  <si>
    <t>343</t>
  </si>
  <si>
    <t>583840012300.S</t>
  </si>
  <si>
    <t>Doska obkladová kamenná podstupnica leštená B, stupeň 280, hrúbka 30 mm, travertín</t>
  </si>
  <si>
    <t>-1724790910</t>
  </si>
  <si>
    <t>90*0,2 'Prepočítané koeficientom množstva</t>
  </si>
  <si>
    <t>344</t>
  </si>
  <si>
    <t>772501140.S</t>
  </si>
  <si>
    <t>Kladenie dlažby z kameňa z pravouhlých dosiek alebo dlaždíc hr. do 30 mm</t>
  </si>
  <si>
    <t>2145348891</t>
  </si>
  <si>
    <t>6,00*2,00</t>
  </si>
  <si>
    <t>345</t>
  </si>
  <si>
    <t>583840011900.S</t>
  </si>
  <si>
    <t>Doska obkladová kamenná brúsená, hrúbka 30 mm, travertín</t>
  </si>
  <si>
    <t>-1443522315</t>
  </si>
  <si>
    <t>12*1,04 'Prepočítané koeficientom množstva</t>
  </si>
  <si>
    <t>346</t>
  </si>
  <si>
    <t>998772203.S</t>
  </si>
  <si>
    <t>Presun hmôt pre kamennú dlažbu v objektoch výšky nad 12 do 60 m</t>
  </si>
  <si>
    <t>-1781630834</t>
  </si>
  <si>
    <t>347</t>
  </si>
  <si>
    <t>776520005.1</t>
  </si>
  <si>
    <t xml:space="preserve">D+M - Športová podlaha trojvrstvová doska, jaseň hr. 5,2 mm, trámový systém odpruženými s podložkami 24x1125x2550 v súlade s normou EU 14 904, reakcia na oheň Cfl-s1, CERTIFIKÁT FIBA, výška systému 47 mm - ozn. F5 </t>
  </si>
  <si>
    <t>451181116</t>
  </si>
  <si>
    <t>"m.č. 1.01"             1027,85</t>
  </si>
  <si>
    <t>348</t>
  </si>
  <si>
    <t>776520005.2</t>
  </si>
  <si>
    <t xml:space="preserve">D+M - Podlahové dlaždice z vulkanizovaného kaučuku 900x900 mm, neporézna nášlapná vrstva, rybánový spoj -  ozn. F8, F9 </t>
  </si>
  <si>
    <t>1317287795</t>
  </si>
  <si>
    <t>"m.č. 0.48"             225,86</t>
  </si>
  <si>
    <t>Medzisúčet - F8</t>
  </si>
  <si>
    <t>"m.č. 0.49"             61,33</t>
  </si>
  <si>
    <t>Medzisúčet - F9</t>
  </si>
  <si>
    <t>349</t>
  </si>
  <si>
    <t>776541300.1</t>
  </si>
  <si>
    <t>Lepenie povlakových podláh PVC vinyl heterogénnych LVT na schodisku - ozn. F3</t>
  </si>
  <si>
    <t>-850321361</t>
  </si>
  <si>
    <t>"skladba - ozn. F3</t>
  </si>
  <si>
    <t>"m.č. 0.14"              31,11</t>
  </si>
  <si>
    <t>"m.č. 0.25"              13,20</t>
  </si>
  <si>
    <t>"m.č. 1.11"              9,35</t>
  </si>
  <si>
    <t>"m.č. 1.12"              3,76</t>
  </si>
  <si>
    <t>Medzisúčet - F3</t>
  </si>
  <si>
    <t>350</t>
  </si>
  <si>
    <t>284110004608</t>
  </si>
  <si>
    <t>Vinylová podlahová krytina s integrovanou schodiskovou hranou,hr. 3,35 mm, povrchvá úprava Protecsol 2, trieda záťaže 34-42, farebné prevedenie Sansol, vrátane fabiónov - F3</t>
  </si>
  <si>
    <t>144648488</t>
  </si>
  <si>
    <t>Poznámka k položke:_x000D_
PVB namiesto PVC, 0,55 mm nášlap</t>
  </si>
  <si>
    <t>57,42*1,03 'Prepočítané koeficientom množstva</t>
  </si>
  <si>
    <t>351</t>
  </si>
  <si>
    <t>776541300.S</t>
  </si>
  <si>
    <t>Lepenie povlakových podláh PVC vinyl heterogénnych LVT  - ozn. F1, F2, F4</t>
  </si>
  <si>
    <t>-421408847</t>
  </si>
  <si>
    <t>"skladba - ozn. F1</t>
  </si>
  <si>
    <t>"m.č. 0.05"              134,26</t>
  </si>
  <si>
    <t>"m.č. 0.16"              1,50</t>
  </si>
  <si>
    <t>"m.č. 0.37"              1,13</t>
  </si>
  <si>
    <t>"m.č. 0.50"              6,55</t>
  </si>
  <si>
    <t>"m.č. 1.03"              33,04</t>
  </si>
  <si>
    <t>"m.č. 1.04"              33,40</t>
  </si>
  <si>
    <t>"m.č. 1.07"              258,84</t>
  </si>
  <si>
    <t>"m.č. 1.08"              10,76</t>
  </si>
  <si>
    <t>"m.č. 1.10"              3,90</t>
  </si>
  <si>
    <t>"m.č. 1.13"              40,26</t>
  </si>
  <si>
    <t>"m.č. 1.14"              23,16</t>
  </si>
  <si>
    <t>"m.č. 1.15"              10,97</t>
  </si>
  <si>
    <t>"m.č. 1.16"              14,15</t>
  </si>
  <si>
    <t>"m.č. 1.17"              13,91</t>
  </si>
  <si>
    <t>"m.č. 1.18"              14,19</t>
  </si>
  <si>
    <t>"m.č. 1.22"              7,92</t>
  </si>
  <si>
    <t>"m.č. 1.24"              16,70</t>
  </si>
  <si>
    <t>Medzisúčet - F1</t>
  </si>
  <si>
    <t>"skladba - ozn. F2</t>
  </si>
  <si>
    <t>"m.č. 0.09"              10,92</t>
  </si>
  <si>
    <t>"m.č. 0.17"              32,16</t>
  </si>
  <si>
    <t>"m.č. 0.18"              30,98</t>
  </si>
  <si>
    <t>"m.č. 0.19"              28,70</t>
  </si>
  <si>
    <t>"m.č. 0.20"              13,09</t>
  </si>
  <si>
    <t>"m.č. 0.21"              17,02</t>
  </si>
  <si>
    <t>"m.č. 0.22"              13,55</t>
  </si>
  <si>
    <t>"m.č. 0.23"              17,72</t>
  </si>
  <si>
    <t>"m.č. 0.24"              3,75</t>
  </si>
  <si>
    <t>"m.č. 0.26"              7,22</t>
  </si>
  <si>
    <t>"m.č. 0.35"              22,72</t>
  </si>
  <si>
    <t>"m.č. 0.36"              5,89</t>
  </si>
  <si>
    <t>"m.č. 1.19"              6,52</t>
  </si>
  <si>
    <t>"m.č. 1.20"              23,34</t>
  </si>
  <si>
    <t>"m.č. 1.21"              7,96</t>
  </si>
  <si>
    <t>"m.č. 1.23"              30,71</t>
  </si>
  <si>
    <t>"m.č. 1.25"              2,60</t>
  </si>
  <si>
    <t>Medzisúčet - F2</t>
  </si>
  <si>
    <t>"skladba - ozn. F4</t>
  </si>
  <si>
    <t>"m.č. 1.26"              75,62</t>
  </si>
  <si>
    <t>Medzisúčet - F4</t>
  </si>
  <si>
    <t>352</t>
  </si>
  <si>
    <t>284110004606</t>
  </si>
  <si>
    <t>Podlaha PVC heterogénna, LVT, vinylová v roliach s výstužnou mriežkou, hr. 2,0 mm, povrchvá úprava Protecsol 2, trieda záťaže 34-43, farebné prevedenie Dark Beige 1088, vrátane fabiónov, - F1</t>
  </si>
  <si>
    <t>-502647070</t>
  </si>
  <si>
    <t>651,234633867079*1,03 'Prepočítané koeficientom množstva</t>
  </si>
  <si>
    <t>353</t>
  </si>
  <si>
    <t>284110004607</t>
  </si>
  <si>
    <t>Protišmyková podlaha PVC heterogénna, LVT, vinylová v roliach s výstužnou mriežkou, Tarase Ultra, hr. 2,0 mm, povrchová úprava Sparclean, trieda záťaže 34-43, farebné prevedenie Granite 8709, vrátane fabiónov - F2</t>
  </si>
  <si>
    <t>-1860991476</t>
  </si>
  <si>
    <t>433,88*1,03 'Prepočítané koeficientom množstva</t>
  </si>
  <si>
    <t>354</t>
  </si>
  <si>
    <t>284110004609</t>
  </si>
  <si>
    <t>Viacúčelová športová vinylová podlaha,hr. 9,0 mm, povrchvá úprava Protecsol - F4</t>
  </si>
  <si>
    <t>1885540184</t>
  </si>
  <si>
    <t>75,62*1,03 'Prepočítané koeficientom množstva</t>
  </si>
  <si>
    <t>355</t>
  </si>
  <si>
    <t>776990110.S</t>
  </si>
  <si>
    <t>Penetrovanie podkladu pred kladením povlakových podláh - ozn. F3</t>
  </si>
  <si>
    <t>225009482</t>
  </si>
  <si>
    <t>356</t>
  </si>
  <si>
    <t>998776203.S</t>
  </si>
  <si>
    <t>Presun hmôt pre podlahy povlakové v objektoch výšky nad 12 do 24 m</t>
  </si>
  <si>
    <t>-1842268283</t>
  </si>
  <si>
    <t>777</t>
  </si>
  <si>
    <t>Podlahy syntetické</t>
  </si>
  <si>
    <t>357</t>
  </si>
  <si>
    <t>777610100.S</t>
  </si>
  <si>
    <t>Epoxidový penetračný náter jednonásobný - ozn. F6</t>
  </si>
  <si>
    <t>-629660003</t>
  </si>
  <si>
    <t>"m.č. 1.02</t>
  </si>
  <si>
    <t>50,504*13,326</t>
  </si>
  <si>
    <t>358</t>
  </si>
  <si>
    <t>777610230.S</t>
  </si>
  <si>
    <t>Epoxidový konečný farebný náter, jedna vrstva, dvojzložkový - ozn. F6</t>
  </si>
  <si>
    <t>-436338541</t>
  </si>
  <si>
    <t>359</t>
  </si>
  <si>
    <t>998777203.S</t>
  </si>
  <si>
    <t>Presun hmôt pre podlahy syntetické v objektoch výšky nad 12 do 24 m</t>
  </si>
  <si>
    <t>-1681995722</t>
  </si>
  <si>
    <t>781</t>
  </si>
  <si>
    <t>Obklady</t>
  </si>
  <si>
    <t>360</t>
  </si>
  <si>
    <t>781481131.S</t>
  </si>
  <si>
    <t>Montáž obkladov vnútor. stien z mozaiky s oblými alebo vykrojenými hranami do malty v obmedzenom priestore</t>
  </si>
  <si>
    <t>462992322</t>
  </si>
  <si>
    <t>"nové priečky v m.č. 0.29 a 0.30</t>
  </si>
  <si>
    <t>0,12*3,00*4</t>
  </si>
  <si>
    <t>21,00*3,00</t>
  </si>
  <si>
    <t>"m.č. 0.33 a 0.34</t>
  </si>
  <si>
    <t>31,70*2,40</t>
  </si>
  <si>
    <t>361</t>
  </si>
  <si>
    <t>597620000700.S</t>
  </si>
  <si>
    <t>Mozaikový keramický obklad</t>
  </si>
  <si>
    <t>1210256670</t>
  </si>
  <si>
    <t>204,518*1,1 'Prepočítané koeficientom množstva</t>
  </si>
  <si>
    <t>362</t>
  </si>
  <si>
    <t>998781203.S</t>
  </si>
  <si>
    <t>Presun hmôt pre obklady keramické v objektoch výšky nad 12 do 24 m</t>
  </si>
  <si>
    <t>1237562462</t>
  </si>
  <si>
    <t>782</t>
  </si>
  <si>
    <t>Obklady z prírodného a konglomerovaného kameňa</t>
  </si>
  <si>
    <t>363</t>
  </si>
  <si>
    <t>782111120.S</t>
  </si>
  <si>
    <t>Montáž obkladov stien pravouhl. doskami z mäkkých kameňov s lícom rovným, hr. do 25 mm z remienkov</t>
  </si>
  <si>
    <t>796000412</t>
  </si>
  <si>
    <t>VV0021          "ZS2</t>
  </si>
  <si>
    <t>VV0023          "ZS7</t>
  </si>
  <si>
    <t>364</t>
  </si>
  <si>
    <t>583840000301</t>
  </si>
  <si>
    <t>Obklad kamenný, hrúbka 10 mm</t>
  </si>
  <si>
    <t>1626873949</t>
  </si>
  <si>
    <t>56,01*1,1 'Prepočítané koeficientom množstva</t>
  </si>
  <si>
    <t>365</t>
  </si>
  <si>
    <t>998782203.S</t>
  </si>
  <si>
    <t>Presun hmôt pre kamenné obklady v objektoch výšky nad 12 do 60 m</t>
  </si>
  <si>
    <t>425144441</t>
  </si>
  <si>
    <t>783</t>
  </si>
  <si>
    <t>Nátery</t>
  </si>
  <si>
    <t>366</t>
  </si>
  <si>
    <t>783201812.S</t>
  </si>
  <si>
    <t>Odstránenie starých náterov z kovových stavebných doplnkových konštrukcií oceľovou kefou</t>
  </si>
  <si>
    <t>-1910806380</t>
  </si>
  <si>
    <t>367</t>
  </si>
  <si>
    <t>783782406.S</t>
  </si>
  <si>
    <t>Nátery tesárskych konštrukcií, hĺbková impregnácia 3 v 1 s biocídom, jednonásobná</t>
  </si>
  <si>
    <t>-1061929077</t>
  </si>
  <si>
    <t>VV0026*(0,15*4)</t>
  </si>
  <si>
    <t>368</t>
  </si>
  <si>
    <t>783980003.1</t>
  </si>
  <si>
    <t>Nátery protipožiarne oceľovej konštrukcie krovu  - ozn. N35</t>
  </si>
  <si>
    <t>1718061378</t>
  </si>
  <si>
    <t>"oceľové väzníky</t>
  </si>
  <si>
    <t>"L60x7</t>
  </si>
  <si>
    <t>"väzník  L 60*(0,06*4+0,07*2)*17</t>
  </si>
  <si>
    <t>"L60x7 x 2</t>
  </si>
  <si>
    <t>"väzník  L 60 x 2*(0,07*4)*17</t>
  </si>
  <si>
    <t>"L100x13</t>
  </si>
  <si>
    <t>"väzník  L 100*(0,100*4+0,13*2)*17</t>
  </si>
  <si>
    <t>"L120x13</t>
  </si>
  <si>
    <t>"väzník L 120*(0,12*4+0,13*2)*17</t>
  </si>
  <si>
    <t>369</t>
  </si>
  <si>
    <t>783980003.2</t>
  </si>
  <si>
    <t>Nátery protipožiarne oceľovej konštrukcie krovu  - ozn. N20</t>
  </si>
  <si>
    <t>-1990147183</t>
  </si>
  <si>
    <t>"vonkajšie oceľové schodisko</t>
  </si>
  <si>
    <t>13*1793,65*0,001</t>
  </si>
  <si>
    <t>784</t>
  </si>
  <si>
    <t>Maľby</t>
  </si>
  <si>
    <t>370</t>
  </si>
  <si>
    <t>784152372.1</t>
  </si>
  <si>
    <t>Maľby z maliarskych zmesí na vodnej báze, strojne nanášané trojnásobné, na jemnozrnný podklad  - ozn. W1</t>
  </si>
  <si>
    <t>-1662021576</t>
  </si>
  <si>
    <t>VV0004    "W1</t>
  </si>
  <si>
    <t>C7                 "minerálna omietka</t>
  </si>
  <si>
    <t>VV0014      "SDK podhľad C9</t>
  </si>
  <si>
    <t>VV0015      "podhľad C10</t>
  </si>
  <si>
    <t>371</t>
  </si>
  <si>
    <t>784152372.S</t>
  </si>
  <si>
    <t>Maľby z maliarskych zmesí na vodnej báze, strojne nanášané dvojnásobné, na jemnozrnný podklad  - ozn. W4, N10</t>
  </si>
  <si>
    <t>-20742599</t>
  </si>
  <si>
    <t>VV0003    "W4</t>
  </si>
  <si>
    <t>VV0006*2    "SDK priečky - ozn. N10</t>
  </si>
  <si>
    <t>C1                  "vápennocementový strop</t>
  </si>
  <si>
    <t>"skladba C2"</t>
  </si>
  <si>
    <t>"m.č. 1.01"         1027,85</t>
  </si>
  <si>
    <t>"m.č. 1.02"         433,24</t>
  </si>
  <si>
    <t>372</t>
  </si>
  <si>
    <t>784410130.S</t>
  </si>
  <si>
    <t>Penetrovanie jednonásobné hrubozrnných,savých podkladov výšky</t>
  </si>
  <si>
    <t>-1144711785</t>
  </si>
  <si>
    <t xml:space="preserve">VV0004   "W1 </t>
  </si>
  <si>
    <t>C2                 "maľba stropu</t>
  </si>
  <si>
    <t>Práce a dodávky M</t>
  </si>
  <si>
    <t>33-M</t>
  </si>
  <si>
    <t>Montáže dopravných zariadení, skladových zariadení a váh</t>
  </si>
  <si>
    <t>373</t>
  </si>
  <si>
    <t>330039601</t>
  </si>
  <si>
    <t>M+D Schodiskového zábradlia so šikmou schodiskovou plošinou do exterieru ARES,dĺžka dráhy 6500 mm, typ STRATOS SP - ozn. Z1a</t>
  </si>
  <si>
    <t>965675966</t>
  </si>
  <si>
    <t xml:space="preserve">Poznámka k položke:_x000D_
Šikmá schodisková plošina  do exteriéru ARES  typ: STRATOS SP  _x000D_
Max. nosnosť:    225kg _x000D_
Menovitá rýchlosť:   0,105m/s _x000D_
Pohon:    1x230V, akumulátorový 24V DC 1x230V _x000D_
Dĺžka dráhy:   cca 6500 mm_x000D_
Počet zastávok:   2  _x000D_
Ovládanie:   Tlačidlové, na plošine a v staniciach _x000D_
Povrchová úprava:  komaxit RAL 7037 komaxit  _x000D_
Montáž:    na stĺpiky _x000D_
Rozmery podlahy plošiny : 800 x 900 mm  _x000D_
sklápanie plošiny:   mechanické mechanické _x000D_
Počet zákrut:   1 x 90° _x000D_
Prípojka el. prúdu:  1 x 230V, 50 Hz  _x000D_
Príkon:    0,37kW_x000D_
Bezpečnostné prvky:  citlivé dno a hrany, signalizácia preťaženia  _x000D_
Stĺpiky a madlo sú súčasťou dodávky schodiskovej plošiny  </t>
  </si>
  <si>
    <t>374</t>
  </si>
  <si>
    <t>330039602</t>
  </si>
  <si>
    <t>M+D Schodiskového zábradlia so šikmou schodiskovou plošinou do interieru ARES, dĺžka dráhy 8600 mm, typ STRATOS SP - ozn. Z3a</t>
  </si>
  <si>
    <t>-2059259805</t>
  </si>
  <si>
    <t xml:space="preserve">Poznámka k položke:_x000D_
Šikmá schodisková plošina  do interieru ARES  typ: STRATOS SP  _x000D_
Max. nosnosť:    225kg _x000D_
Menovitá rýchlosť:   0,105m/s _x000D_
Pohon:    1x230V, akumulátorový 24V DC  _x000D_
Dĺžka dráhy:   cca 8600 mm_x000D_
Počet zastávok:   2  _x000D_
Ovládanie:   Tlačidlové, na plošine a v staniciach  _x000D_
Povrchová úprava:  komaxit RAL 7037  _x000D_
Montáž:    na stĺpiky  _x000D_
Rozmery podlahy plošiny : 800 x 900 mm  _x000D_
sklápanie plošiny:   mechanické mechanické _x000D_
Počet zákrut:   1 x 90° _x000D_
Prípojka el. prúdu:  1 x 230V, 50 Hz _x000D_
Príkon:    0,37kW _x000D_
Bezpečnostné prvky:  citlivé dno a hrany, signalizácia preťaženia _x000D_
Stĺpiky a madlo sú súčasťou dodávky schodiskovej plošiny  </t>
  </si>
  <si>
    <t>375</t>
  </si>
  <si>
    <t>000200067</t>
  </si>
  <si>
    <t>Nepredvídané práce pri rekonštrukčných prácach</t>
  </si>
  <si>
    <t>-2024263660</t>
  </si>
  <si>
    <t>376</t>
  </si>
  <si>
    <t>2069884379</t>
  </si>
  <si>
    <t>03 - Vonkajšie oplotenie</t>
  </si>
  <si>
    <t>1844047836</t>
  </si>
  <si>
    <t>"výkop pre pätky oplotenia</t>
  </si>
  <si>
    <t>0,40*0,40*0,80*12</t>
  </si>
  <si>
    <t>329695438</t>
  </si>
  <si>
    <t>1,536*0,30</t>
  </si>
  <si>
    <t>181101101.S</t>
  </si>
  <si>
    <t>Úprava pláne v zárezoch v hornine 1-4 bez zhutnenia</t>
  </si>
  <si>
    <t>-1268238517</t>
  </si>
  <si>
    <t>(5,00*2+16,50)*1,00</t>
  </si>
  <si>
    <t>275313611.S</t>
  </si>
  <si>
    <t>Betón základových pätiek, prostý tr. C 16/20</t>
  </si>
  <si>
    <t>1313678223</t>
  </si>
  <si>
    <t>"pätky pre stĺpy</t>
  </si>
  <si>
    <t>998151111.S</t>
  </si>
  <si>
    <t>Presun hmôt pre oplotenie</t>
  </si>
  <si>
    <t>398848334</t>
  </si>
  <si>
    <t>767914130.S</t>
  </si>
  <si>
    <t>Montáž oplotenia rámového, na oceľové stĺpiky, vo výške nad 1,5 do 2,0 m</t>
  </si>
  <si>
    <t>294914038</t>
  </si>
  <si>
    <t>5,00*2+16,50</t>
  </si>
  <si>
    <t>553510025100.S</t>
  </si>
  <si>
    <t>Panel pre panelový plotový systém, veľkosť oka 200x50 mm, vxl 2x2,48 m, poplastovaný na pozinkovanej oceli</t>
  </si>
  <si>
    <t>-1879822551</t>
  </si>
  <si>
    <t>5/2,5*2</t>
  </si>
  <si>
    <t>"16,50/2,5="   7,00</t>
  </si>
  <si>
    <t>553510030100.S</t>
  </si>
  <si>
    <t>Stĺpik, výška 2,5 m, poplastovaný na pozinkovanej oceli, pre panelový plotový systém</t>
  </si>
  <si>
    <t>605896316</t>
  </si>
  <si>
    <t>767920020.S</t>
  </si>
  <si>
    <t>Montáž vrát a vrátok k panelovému oploteniu osadzovaných na stĺpiky oceľové, s plochou jednotlivo nad 2 do 4 m2</t>
  </si>
  <si>
    <t>467621429</t>
  </si>
  <si>
    <t>553510011110.S</t>
  </si>
  <si>
    <t>Bránka dvojkrídlová, šxv 1,2*2,50 m, úprava Zn+PVC, výplň jokel 25x25 mm, farba RAL</t>
  </si>
  <si>
    <t>-757686500</t>
  </si>
  <si>
    <t>998767201.S</t>
  </si>
  <si>
    <t>Presun hmôt pre kovové stavebné doplnkové konštrukcie v objektoch výšky do 6 m</t>
  </si>
  <si>
    <t>-1254553198</t>
  </si>
  <si>
    <t>04 - E1-9 - Slaboprúdová inštalácia</t>
  </si>
  <si>
    <t>D1 - ŠTRUKTÚROVANÁ KABELÁŽ - Pasívna časť</t>
  </si>
  <si>
    <t>D2 - ŠTRUKTÚROVANÁ KABELÁŽ - Aktívna časť</t>
  </si>
  <si>
    <t>D3 - OZVUČENIE - Audio</t>
  </si>
  <si>
    <t>DČ - Časomiera</t>
  </si>
  <si>
    <t>D1</t>
  </si>
  <si>
    <t>ŠTRUKTÚROVANÁ KABELÁŽ - Pasívna časť</t>
  </si>
  <si>
    <t>Pol1</t>
  </si>
  <si>
    <t>Universal cabinet, 42U 800x1070, delene bocnice, kolecka, staticka nosnost 1.360 kg, v pohybe na koleckach 1.133kg, spojovacia sada, 69% perforacia dveri. Predne cele, zadne delene, drziak vertikalnych PDU, zaslepene otvory v strope pre vstup kablov: 2x16</t>
  </si>
  <si>
    <t>Pol2</t>
  </si>
  <si>
    <t>Napájací panel 1U, 12xC13, 230V 16A, 3m prípojný kábel, IEC 603 09 konektor, 3,7kVa, napr. PANDUIT P12B34M</t>
  </si>
  <si>
    <t>Pol3</t>
  </si>
  <si>
    <t>Patchpanel 1U 24-port neosadený, plastový rámik inštalovaný spredu pre rýchly prístup, napr. PANDUIT CPPL24WBLY</t>
  </si>
  <si>
    <t>Pol4</t>
  </si>
  <si>
    <t>Prechodka na kable do stropu skrine 83x120mm, rukav so suchym zipsom, napr. PANDUIT CTGN3X5</t>
  </si>
  <si>
    <t>Pol5</t>
  </si>
  <si>
    <t>Prechodka na kable do stropu skrine 165x165mm, rukav so suchym zipsom, napr. PANDUIT CTGN6X6</t>
  </si>
  <si>
    <t>Pol6</t>
  </si>
  <si>
    <t>Datovy kabel C7A S/FTP LSZH, 500M, B2CA, 1200MHz, napr. PANDUIT PSW7A04WH-HED</t>
  </si>
  <si>
    <t>Pol7</t>
  </si>
  <si>
    <t>Metalický patchcord, Cat6A, S/FTP, LSZH, 1m, farba siva, napr. PANDUIT STP6X1MIG</t>
  </si>
  <si>
    <t>Pol8</t>
  </si>
  <si>
    <t>Data modul do patchpanelu tieneny cat6a, napr. PANDUIT CJS6X88TGY</t>
  </si>
  <si>
    <t>Pol9</t>
  </si>
  <si>
    <t>Zásuvka 45 mm x 45 mm, priama, adaptér, 2 porty, arktická biela, napr. PANDUIT CFPFF2AW</t>
  </si>
  <si>
    <t>Pol10</t>
  </si>
  <si>
    <t>Zásuvka 1xRJ45 na omietku, biela, pre 1x MiniCom modul</t>
  </si>
  <si>
    <t>Pol11</t>
  </si>
  <si>
    <t>Data modul do zásuvky, tieneny cat6a</t>
  </si>
  <si>
    <t>Pol12</t>
  </si>
  <si>
    <t>Din Patch Modul RJ45 cat 6A</t>
  </si>
  <si>
    <t>Pol13</t>
  </si>
  <si>
    <t>Optický panel pre 4xFAP, výsuvný, integrovaný organizér prepojovacích kábloch s popisným štítkom s plným čelom, 1U, maximálne pre 96 vlákien, napr. PANDUIT FCE1U</t>
  </si>
  <si>
    <t>Pol14</t>
  </si>
  <si>
    <t>Kazeta pre uložeie rezervy vlákna a ochrany 24 zvarov, napr. PANDUIT FOSMF</t>
  </si>
  <si>
    <t>Pol15</t>
  </si>
  <si>
    <t>Držiak kazety, napr. PANDUIT FOSMH1U</t>
  </si>
  <si>
    <t>Pol16</t>
  </si>
  <si>
    <t>Panel s 6x LC duplex adaptermi, zirconia, napr. PANDUIT FAP6WBUDLCZ</t>
  </si>
  <si>
    <t>Pol17</t>
  </si>
  <si>
    <t>Záslepka pre optický výsuvný panel, napr. PANDUIT FAPB</t>
  </si>
  <si>
    <t>Pol18</t>
  </si>
  <si>
    <t>Optický pigtail LC OS2, 1m, buffer 900µm, napr. PANDUIT NKFP91BN1NNM001</t>
  </si>
  <si>
    <t>Pol19</t>
  </si>
  <si>
    <t>Optický patchcord LC-LC duplex, 1,6mm plášť, LSZH, 1m, napr. PANDUIT NKFP92ELLLSM001</t>
  </si>
  <si>
    <t>Pol20</t>
  </si>
  <si>
    <t>Optický patchcord LC-LC duplex, 1,6mm plášť, LSZH, 5m, napr. PANDUIT NKFP92ELLLSM005</t>
  </si>
  <si>
    <t>Pol21</t>
  </si>
  <si>
    <t>Optický kábel OS2 24-vlákno, priemer vlákna 250µm , Vnútorná aj vonkajšia inštalácia, LSZH, B2ca, MOQ 1000M, napr. PANDUIT FACC924-14</t>
  </si>
  <si>
    <t>Pol22</t>
  </si>
  <si>
    <t>Optický kábel OS2 12-vlákno, priemer vlákna 250µm , Vnútorná aj vonkajšia inštalácia, LSZH, B2ca, MOQ 1000M, napr. PANDUIT FACC912-14</t>
  </si>
  <si>
    <t>Pol23</t>
  </si>
  <si>
    <t>Trubka ohybná 750N FXP 25 Turbo GR sivá</t>
  </si>
  <si>
    <t>Pol24</t>
  </si>
  <si>
    <t>KZI 60x300x1,00 S káblový žľab s integrovanou spojkou, dierovaný</t>
  </si>
  <si>
    <t>Pol25</t>
  </si>
  <si>
    <t>T kus - KZI 60x300x1,00 S káblový žľab dierovaný</t>
  </si>
  <si>
    <t>Pol26</t>
  </si>
  <si>
    <t>Závitová tyč pre káblový žlab M10 (1000 mm)</t>
  </si>
  <si>
    <t>Pol27</t>
  </si>
  <si>
    <t>Skrutka M10</t>
  </si>
  <si>
    <t>Pol28</t>
  </si>
  <si>
    <t>Skrutka M10x25</t>
  </si>
  <si>
    <t>Pol29</t>
  </si>
  <si>
    <t>Záves pre káblový žlab 125 mm</t>
  </si>
  <si>
    <t>Pol30</t>
  </si>
  <si>
    <t>Hmoždinka HM 10</t>
  </si>
  <si>
    <t>Pol31</t>
  </si>
  <si>
    <t>Prechod cez vnutornu stenu vratane protipoziarnej prepazky</t>
  </si>
  <si>
    <t>Pol32</t>
  </si>
  <si>
    <t>Merací protokol pre metalický pár</t>
  </si>
  <si>
    <t>Pol33</t>
  </si>
  <si>
    <t>Merací protokol pre optický pár</t>
  </si>
  <si>
    <t>Pol34</t>
  </si>
  <si>
    <t>Pomocný inštalačný materiál</t>
  </si>
  <si>
    <t>D2</t>
  </si>
  <si>
    <t>ŠTRUKTÚROVANÁ KABELÁŽ - Aktívna časť</t>
  </si>
  <si>
    <t>Pol35</t>
  </si>
  <si>
    <t>Router napr. C111X-8P, ISR 1100 8 Ports Dual GE WAN Ethernet Router w 8G Memory</t>
  </si>
  <si>
    <t>Pol36</t>
  </si>
  <si>
    <t>SL-1100-8P-APP AppX License for Cisco ISR 1100 8P Series</t>
  </si>
  <si>
    <t>Pol37</t>
  </si>
  <si>
    <t>Swith napr. C9200L-48PL-4X-E, Catalyst 9200L 48-port Partial PoE+, 4 x 10G, NW Essentials</t>
  </si>
  <si>
    <t>Pol38</t>
  </si>
  <si>
    <t>CON-SNT-C9200XXE, SNTC-8X5XNBD Catalyst 9200L 48-port Partial PoE+, 4 x</t>
  </si>
  <si>
    <t>Pol39</t>
  </si>
  <si>
    <t>C9200L-NW-E-48, C9200L Network Essentials, 48-port license</t>
  </si>
  <si>
    <t>Pol40</t>
  </si>
  <si>
    <t>CAB-TA-EU, Europe AC Type A Power Cable</t>
  </si>
  <si>
    <t>Pol41</t>
  </si>
  <si>
    <t>PWR-C5-BLANK, Config 5 Power Supply Blank</t>
  </si>
  <si>
    <t>Pol42</t>
  </si>
  <si>
    <t>C9200L-DNA-E-48, C9200L Cisco DNA Essentials, 48-port Term license</t>
  </si>
  <si>
    <t>Pol43</t>
  </si>
  <si>
    <t>C9200L-DNA-E-48-3Y, C9200L Cisco DNA Essentials, 48-port, 3 Year Term license</t>
  </si>
  <si>
    <t>Pol44</t>
  </si>
  <si>
    <t>NETWORK-PNP-LIC, Network Plug-n-Play Connect for zero-touch device deployment</t>
  </si>
  <si>
    <t>Pol45</t>
  </si>
  <si>
    <t>Záložný zdroj, napr. APC SMT3000RMI2UNC</t>
  </si>
  <si>
    <t>Pol46</t>
  </si>
  <si>
    <t>Jednotky distribúcie napájania so vzdialeným riadením, napr. APC AP8959</t>
  </si>
  <si>
    <t>D3</t>
  </si>
  <si>
    <t>OZVUČENIE - Audio</t>
  </si>
  <si>
    <t>Pol47</t>
  </si>
  <si>
    <t>2-pásmová reproduktorová sústava s drevenou skrinkovou ozvučnicou, max. SPL minimálne 126 dB, frekvenčný rozsah 50 Hz – 20 kH, zvyžarovací uhol 90°x60°, maximálne rozmery 610x300x350 mm, napr. DAS Artec-310.96</t>
  </si>
  <si>
    <t>Pol48</t>
  </si>
  <si>
    <t>U konzola pre zavesenie reproduktorovej sústavy s na mieru vyrobeným úchytom na výstuž nosníka, napr. DAS AXU-AR310</t>
  </si>
  <si>
    <t>Pol49</t>
  </si>
  <si>
    <t>inštalačný reproduktorový kábel 2x2,5mm2 s požiarnym certifikátom B2CA, napr. Procab CLS225-B2CA</t>
  </si>
  <si>
    <t>Pol50</t>
  </si>
  <si>
    <t>4-kanálový zosilňovač triedy D, výkon min. 4x500W/4Ohm, DSP procesor s WaveDynamics, 2.5" LCD displej, možnosť integrácie DANTE karty budúce rozšírenie, napr. Audac SMQ500</t>
  </si>
  <si>
    <t>Pol51</t>
  </si>
  <si>
    <t>Bezdrôtová UHF sada pozostávajúca z 2ks bezdrôtových mikrofónov do ruky s synamickou vložkou a 1ks duálneho prijímača s možnosťou inštalácie do racku. Možnosť pripojenia externých antén. Vysielače vrátane nabíjateľného akumulátora, možnosť nabíjania vysie</t>
  </si>
  <si>
    <t>Pol52</t>
  </si>
  <si>
    <t>Nabíjačka na bezdrôtový mikrofón do ruky, napr. Mipro MP-800</t>
  </si>
  <si>
    <t>Pol53</t>
  </si>
  <si>
    <t>Aktívna smerová anténa pre bezdrôtový mikrofón vrátane anténneho kábla a inštalačného držiaku, napr. Mipro AT90W Set</t>
  </si>
  <si>
    <t>Pol54</t>
  </si>
  <si>
    <t>Digitálna audio matica s možnosťou vzdialeného ovládania za pomoci bezplatnej aplikácie Audac Touch, napr. Audac Luna U</t>
  </si>
  <si>
    <t>Pol55</t>
  </si>
  <si>
    <t>Univerzálny prípojný bod s možnosťou pripojenia mikrofónu, line alebo BlueTooth, napr. Audac WP225</t>
  </si>
  <si>
    <t>Pol56</t>
  </si>
  <si>
    <t>Napájač pre prípojný bod, napr. Audac PSC241</t>
  </si>
  <si>
    <t>Pol57</t>
  </si>
  <si>
    <t>Sada prepojovacích audiokáblov pre kompletné prepojenie zariadení, napr. Procab Audio Set</t>
  </si>
  <si>
    <t>Pol58</t>
  </si>
  <si>
    <t>Uzamykateľná zásuvka do racku s výškou 2U pre bezpečné uloženie zariadení a príslušenstva, napr. Caymon RD220L</t>
  </si>
  <si>
    <t>Pol59</t>
  </si>
  <si>
    <t>Kalibrácia a nastavenie zvukového systému</t>
  </si>
  <si>
    <t>Pol60</t>
  </si>
  <si>
    <t>programovanie digitálne ovládacej zvukovej matice a aplikácie v smarti zariadeniach</t>
  </si>
  <si>
    <t>Pol61</t>
  </si>
  <si>
    <t>Prenájom lešenia s pojazdom</t>
  </si>
  <si>
    <t>h</t>
  </si>
  <si>
    <t>Pol62</t>
  </si>
  <si>
    <t>Doprava</t>
  </si>
  <si>
    <t>DČ</t>
  </si>
  <si>
    <t>Časomiera</t>
  </si>
  <si>
    <t>R001</t>
  </si>
  <si>
    <t>Systém časomiery</t>
  </si>
  <si>
    <t>1066302118</t>
  </si>
  <si>
    <t>05 - E1-10 - Prístupový systém</t>
  </si>
  <si>
    <t>D2 - RECEPCIA</t>
  </si>
  <si>
    <t>D3 - ŠATŇOVÉ ZÁMKY</t>
  </si>
  <si>
    <t>D4 - VSTUP BAZÉN</t>
  </si>
  <si>
    <t>D5 - VSTUP HALA</t>
  </si>
  <si>
    <t>D6 - PRÍSTUPOVÝ SYSTÉM</t>
  </si>
  <si>
    <t>D7 - KARTY, ČIPOVÉ HODINKY</t>
  </si>
  <si>
    <t>D8 - SLUŽBY</t>
  </si>
  <si>
    <t>RECEPCIA</t>
  </si>
  <si>
    <t>Pol63</t>
  </si>
  <si>
    <t>Serverová čiasť SW pre predaj vstupeniek</t>
  </si>
  <si>
    <t>Pol64</t>
  </si>
  <si>
    <t>Pokladničný SW - licencia</t>
  </si>
  <si>
    <t>Pol65</t>
  </si>
  <si>
    <t>Komunikačné rozhranie s online predajcom- napr. Ticket Portal atp.</t>
  </si>
  <si>
    <t>Pol66</t>
  </si>
  <si>
    <t>Pokladničné PC, dotykový all-in-one - vrátane stojana</t>
  </si>
  <si>
    <t>Pol67</t>
  </si>
  <si>
    <t>Tlačiareň vstupeniek - tlač na tvrdý papier - tlač z kotúča</t>
  </si>
  <si>
    <t>Pol68</t>
  </si>
  <si>
    <t>Pokladničná zásuvka</t>
  </si>
  <si>
    <t>Pol69</t>
  </si>
  <si>
    <t>Displej stolný pre pokladňu - zobrazenie ceny pre návštěvníka</t>
  </si>
  <si>
    <t>Pol70</t>
  </si>
  <si>
    <t>Stolná čítačka bezkontaktných kariet / čipových hodiniek - USB</t>
  </si>
  <si>
    <t>Pol71</t>
  </si>
  <si>
    <t>Záložný zdroj, UPS</t>
  </si>
  <si>
    <t>Pol72</t>
  </si>
  <si>
    <t>Kontrolný a ovládací panel s dotykovou obrazovkou - pre vzdálené ovládanie turniketov - riadenie neomezeného počtu turniketov - panik tlačidlo (všetky turnikety otvorené vo smeru úniku)</t>
  </si>
  <si>
    <t>Pol73</t>
  </si>
  <si>
    <t>Montáž a inštalácia, vrátane dopravy na miesto</t>
  </si>
  <si>
    <t>Pol74</t>
  </si>
  <si>
    <t>Konfigurácia SW a HW</t>
  </si>
  <si>
    <t>Pol75</t>
  </si>
  <si>
    <t>Školenie na inštalovaný systém</t>
  </si>
  <si>
    <t>Pol76</t>
  </si>
  <si>
    <t>Export/Import dát - základný export dát o osobách, kartách, vstupenkách - import dát z univerzity (študenti, učitelia, …)</t>
  </si>
  <si>
    <t>Pol77</t>
  </si>
  <si>
    <t>Kabeláže - prepojenie medzi turniketmi, medzi recepciou a turniketmi - neobsahuje 230V a datové rozvody - pripraví stavba podľa dodaného výkresu</t>
  </si>
  <si>
    <t>ŠATŇOVÉ ZÁMKY</t>
  </si>
  <si>
    <t>Pol78</t>
  </si>
  <si>
    <t>Šatňový bateriový zámok - funkčné pre karty na frekvenci 13.56 MHz, Mifare - offline prevádzka, bez káblov</t>
  </si>
  <si>
    <t>Pol79</t>
  </si>
  <si>
    <t>SW Manažér - management šatňových zámkov - súšasťou sú Administrátorske karty pre offline konfiguráciu a servis zámkov</t>
  </si>
  <si>
    <t>Pol80</t>
  </si>
  <si>
    <t>Stolná čítačka kariet, USB - pre prácu s Admin kartami</t>
  </si>
  <si>
    <t>Pol81</t>
  </si>
  <si>
    <t>Inštalácia SW Manažér</t>
  </si>
  <si>
    <t>Pol82</t>
  </si>
  <si>
    <t>Informačný terminál</t>
  </si>
  <si>
    <t>Pol83</t>
  </si>
  <si>
    <t>Montáž a inštalácia zámkov - inštalácia zámkov na dvierka šatnej skrinky, do vopred pripravených montážnych otvorov, pripravených podľa odovzdanej výkresovej dokumentácie</t>
  </si>
  <si>
    <t>Pol84</t>
  </si>
  <si>
    <t>Konfigurácia SW/HW</t>
  </si>
  <si>
    <t>D4</t>
  </si>
  <si>
    <t>VSTUP BAZÉN</t>
  </si>
  <si>
    <t>Pol85</t>
  </si>
  <si>
    <t>Krajný kabinet s jedným skleneným krídlom - senzory priechodu len na jednej strane kabinetu - sklenene krídlo - bezpečnostné 10mm sklo, výška krídla - 850 mm - rozmery kabinetu: výška - 990 mm; dľžka - 1500 mm, šírka - 180 mm - materiál: telo kabinetu - b</t>
  </si>
  <si>
    <t>Pol86</t>
  </si>
  <si>
    <t>Stredný kabinet s dvoma krídlami - senzory priechodu na oboch stranách kabinetu - sklenene krídlo - bezpečnostné 10mm sklo, výška krídla - 850 mm - rozmery kabinetu: výška - 990 mm; dľžka - 1500 mm, šírka - 180 mm - materiál: telo kabinetu - brúsená nerez</t>
  </si>
  <si>
    <t>Pol87</t>
  </si>
  <si>
    <t>Interný zdroj napájania 230VAC - cena za 1 priechod</t>
  </si>
  <si>
    <t>Pol88</t>
  </si>
  <si>
    <t>Núdzové otvorenie turniketu pri výpadku napájania - cena za jeden priechod</t>
  </si>
  <si>
    <t>Pol89</t>
  </si>
  <si>
    <t>Vrchný panel s LED osvetleným symbolom pre čítanie karty - barevná signalizácia (biela, zelená, červená) - cena za jeden kabinet (tj 2ks)</t>
  </si>
  <si>
    <t>Pol90</t>
  </si>
  <si>
    <t>Čítačka BC/QR - integrácia do vrchného panelu turniketu, za čítačku kariet</t>
  </si>
  <si>
    <t>Pol91</t>
  </si>
  <si>
    <t>Nerezová zábrana - nerezové stĺpiky, sklenená výplň - dĺžka podľa výkresu</t>
  </si>
  <si>
    <t>Pol92</t>
  </si>
  <si>
    <t>Montáž a inštalácia vrátane dopravy osôb a materiálu na miesto inštalácie</t>
  </si>
  <si>
    <t>Pol93</t>
  </si>
  <si>
    <t>Inštalácia káblového vedenia</t>
  </si>
  <si>
    <t>D5</t>
  </si>
  <si>
    <t>VSTUP HALA</t>
  </si>
  <si>
    <t>Pol94</t>
  </si>
  <si>
    <t>Interný zdroj napájania 230VAC</t>
  </si>
  <si>
    <t>Pol95</t>
  </si>
  <si>
    <t>D6</t>
  </si>
  <si>
    <t>PRÍSTUPOVÝ SYSTÉM</t>
  </si>
  <si>
    <t>Pol96</t>
  </si>
  <si>
    <t>Interná čítačka bezkontaktných kariet 13.56 MHz (pre karty DESFire) - vnútri turniketu</t>
  </si>
  <si>
    <t>Pol97</t>
  </si>
  <si>
    <t>Riadiaca jednotka prístupového systému - plastový box IP55 - 4 vstupy/výstupy - napájanie 10VDC - 30VDC - LAN pripojenie do PC siete, vlastná IP adresa</t>
  </si>
  <si>
    <t>Pol98</t>
  </si>
  <si>
    <t>HW Modul pre riadenie čítačky QR kódov</t>
  </si>
  <si>
    <t>Pol99</t>
  </si>
  <si>
    <t>Externý napájací zdroj - 230VAC/12VDC, 3A</t>
  </si>
  <si>
    <t>Pol100</t>
  </si>
  <si>
    <t>Akumulátor 12V/17Ah</t>
  </si>
  <si>
    <t>Pol101</t>
  </si>
  <si>
    <t>Základní serverový modul prístupového SW</t>
  </si>
  <si>
    <t>Pol102</t>
  </si>
  <si>
    <t>SW Licencie prístupového systému</t>
  </si>
  <si>
    <t>Pol103</t>
  </si>
  <si>
    <t>Inštalácia software</t>
  </si>
  <si>
    <t>Pol104</t>
  </si>
  <si>
    <t>Pol105</t>
  </si>
  <si>
    <t>Pol106</t>
  </si>
  <si>
    <t>D7</t>
  </si>
  <si>
    <t>KARTY, ČIPOVÉ HODINKY</t>
  </si>
  <si>
    <t>Pol107</t>
  </si>
  <si>
    <t>Karta MIFARE DESFIRE EV1 4K - bezkontaktná čipová karta 13.56 MHz, ISO R/W, bílá</t>
  </si>
  <si>
    <t>Pol108</t>
  </si>
  <si>
    <t>Pásek wristband modrý, pre čipové hodinky - materiál perlon, šírka 16 mm, dĺžka 270mm</t>
  </si>
  <si>
    <t>Pol109</t>
  </si>
  <si>
    <t>Wristband Mifare Ultralight púzdro modré - bez pásku</t>
  </si>
  <si>
    <t>Pol110</t>
  </si>
  <si>
    <t>Laser gravírovanie čísla čipu na púzdro hodiniek</t>
  </si>
  <si>
    <t>D8</t>
  </si>
  <si>
    <t>SLUŽBY</t>
  </si>
  <si>
    <t>Pol111</t>
  </si>
  <si>
    <t>Dokumentácia skutočného prevedenia inštalácie - výkres PDF</t>
  </si>
  <si>
    <t>Pol112</t>
  </si>
  <si>
    <t>Vedenie projektu, koordinácia prác</t>
  </si>
  <si>
    <t>Pol113</t>
  </si>
  <si>
    <t>Komplexné zkúšky</t>
  </si>
  <si>
    <t>06 - OBNOVA A MODERNIZÁCIA - Spevnené plochy</t>
  </si>
  <si>
    <t xml:space="preserve">HSV - Práce a dodávky HSV   </t>
  </si>
  <si>
    <t xml:space="preserve">    1 - Zemné práce   </t>
  </si>
  <si>
    <t xml:space="preserve">    5 - Komunikácie   </t>
  </si>
  <si>
    <t xml:space="preserve">    9 - Ostatné konštrukcie a práce-búranie   </t>
  </si>
  <si>
    <t xml:space="preserve">    99 - Presun hmôt HSV   </t>
  </si>
  <si>
    <t xml:space="preserve">Práce a dodávky HSV   </t>
  </si>
  <si>
    <t xml:space="preserve">Zemné práce   </t>
  </si>
  <si>
    <t>113152330.S</t>
  </si>
  <si>
    <t>Frézovanie asf. podkladu alebo krytu bez prek., plochy cez 500 do 1000 m2, pruh š. cez 0,5 m do 1 m, hr. 50 mm  0,125 t</t>
  </si>
  <si>
    <t>180402111.S</t>
  </si>
  <si>
    <t>Založenie trávnika parkového výsevom v rovine do 1:5</t>
  </si>
  <si>
    <t>005720001400.S</t>
  </si>
  <si>
    <t>Osivá tráv - semená parkovej zmesi</t>
  </si>
  <si>
    <t xml:space="preserve">50 * 0,0309   </t>
  </si>
  <si>
    <t>181301101.S</t>
  </si>
  <si>
    <t>Rozprestretie ornice v rovine, plocha do 500 m2, hr.do 100 mm</t>
  </si>
  <si>
    <t>103640000100.S</t>
  </si>
  <si>
    <t>Zemina pre terénne úpravy - ornica</t>
  </si>
  <si>
    <t xml:space="preserve">50*0,1*1,35   </t>
  </si>
  <si>
    <t xml:space="preserve">Komunikácie   </t>
  </si>
  <si>
    <t>573231109.S</t>
  </si>
  <si>
    <t>Postrek asfaltový spojovací bez posypu kamenivom z cestnej emulzie v množstve 0,70 kg/m2</t>
  </si>
  <si>
    <t>577144251.S</t>
  </si>
  <si>
    <t>Asfaltový betón vrstva obrusná AC 11 O v pruhu š. do 3 m z modifik. asfaltu tr. I, po zhutnení hr. 50 mm</t>
  </si>
  <si>
    <t xml:space="preserve">Ostatné konštrukcie a práce-búranie   </t>
  </si>
  <si>
    <t>914001111.S</t>
  </si>
  <si>
    <t>Osadenie a montáž cestnej zvislej dopravnej značky na stĺpik, stĺp, konzolu alebo objekt</t>
  </si>
  <si>
    <t>404440000100.S</t>
  </si>
  <si>
    <t>Úchyt na stĺpik, d 60 mm, križový, Zn</t>
  </si>
  <si>
    <t>404410035880</t>
  </si>
  <si>
    <t>Regulačná značka ZDZ 230 "Zákaz vjazdu", Zn lisovaná, V1 - kruh 420 mm, RA2, P3, E2, SP1</t>
  </si>
  <si>
    <t>404410037570</t>
  </si>
  <si>
    <t>Regulačná značka ZDZ 272 "Parkovanie", Zn lisovaná, V1 - 420 x x420 mm, RA2, P3, E2, SP1</t>
  </si>
  <si>
    <t>404410113153</t>
  </si>
  <si>
    <t>Informatívna značka ZDZ 321-30 "Jednosmerná cesta", Zn lisovaná, V2-600x600 mm, RA2, P3, E2, SP1</t>
  </si>
  <si>
    <t>404410179926</t>
  </si>
  <si>
    <t>Všeobecná dodatková tabuľa ZDZ 506-86 V1RA2 "Platí pre (osoby so zdravotným postihnutím)", rozmer 231x420 mm, Zn lisovaná, P3, E2, SP1</t>
  </si>
  <si>
    <t>404410180006</t>
  </si>
  <si>
    <t>Všeobecná dodatková tabuľa ZDZ 509-100.r1 V1RA2 "Spresňujúce informácie (2x)", rozmer 231x420 mm, Zn lisovaná, P3, E2, SP1</t>
  </si>
  <si>
    <t>914501121.S</t>
  </si>
  <si>
    <t>Montáž stĺpika zvislej dopravnej značky dĺžky do 3,5 m do betónového základu</t>
  </si>
  <si>
    <t>404490008400.S</t>
  </si>
  <si>
    <t>Stĺpik Zn, d 60 mm/1 bm, pre dopravné značky</t>
  </si>
  <si>
    <t>404490008600.S</t>
  </si>
  <si>
    <t>Krytka stĺpika, d 60 mm, plastová</t>
  </si>
  <si>
    <t>914501122.S</t>
  </si>
  <si>
    <t>Montáž stĺpika zvislej dopravnej značky dĺžky do 3,5 m do hliníkovej pätky</t>
  </si>
  <si>
    <t>404490008800.S</t>
  </si>
  <si>
    <t>Hliníkova pätka pre montáž stĺpika d 60 mm do pevného základu</t>
  </si>
  <si>
    <t>914501123.S</t>
  </si>
  <si>
    <t>Demontáž a montáž bezpečonostného stĺpika resp. turniketu závory na oceľové pätky</t>
  </si>
  <si>
    <t>915716122.S</t>
  </si>
  <si>
    <t>Vodorovné dopravné značenie striekané farbou čiar tenkých súvislých, farba biela retroreflexná šírky 120 mm</t>
  </si>
  <si>
    <t xml:space="preserve">5,3*19+4,5*10+7+3*2,5+0,5*4+7,5+20   </t>
  </si>
  <si>
    <t>915721222.S</t>
  </si>
  <si>
    <t>Vodorovné dopravné značenie striekané farbou prechodov pre chodcov, šípky, symboly a pod., žltá retroreflexná</t>
  </si>
  <si>
    <t xml:space="preserve">0,4*4+(7*2,5/2)/2+0,3*2   </t>
  </si>
  <si>
    <t>915791111.S</t>
  </si>
  <si>
    <t>Predznačenie pre značenie striekané farbou z náterových hmôt deliace čiary, vodiace prúžky</t>
  </si>
  <si>
    <t>915791112.S</t>
  </si>
  <si>
    <t>Predznačenie pre vodorovné značenie striekané farbou alebo vykonávané z náterových hmôt</t>
  </si>
  <si>
    <t>919720122.S</t>
  </si>
  <si>
    <t>Geomreža pre vystuženie asfaltových vrstiev komunikácií zo sklenných vlákien, pozdĺžna pevnosť v ťahu nad 50 do 100 kN/m</t>
  </si>
  <si>
    <t>693210003300.S</t>
  </si>
  <si>
    <t>Geomreža sklovláknitá, pevnosť v ťahu 50 kN/m, výstužná do asfaltových vrstiev vozoviek</t>
  </si>
  <si>
    <t xml:space="preserve">800 * 1,15   </t>
  </si>
  <si>
    <t>966006132.S</t>
  </si>
  <si>
    <t>Odstránenie značky so stĺpikmi s bet. pätkami,  -0,08200t</t>
  </si>
  <si>
    <t>Odvoz sutiny a vybúraných hmôt na skládku za každý ďalší 1 km</t>
  </si>
  <si>
    <t>979089212.S</t>
  </si>
  <si>
    <t>Poplatok za skládku - bitúmenové zmesi, uholný decht, dechtové výrobky (17 03 ), ostatné</t>
  </si>
  <si>
    <t xml:space="preserve">Presun hmôt HSV   </t>
  </si>
  <si>
    <t>998225111.S</t>
  </si>
  <si>
    <t>Presun hmôt pre pozemnú komunikáciu a letisko s krytom asfaltovým akejkoľvek dĺžky objektu</t>
  </si>
  <si>
    <t>07 - E1.5 - Ústredné vykurovanie</t>
  </si>
  <si>
    <t xml:space="preserve">    731 - Ústredné kúrenie - kotolňa, strojovňa VZT</t>
  </si>
  <si>
    <t xml:space="preserve">    733 - Ústredné kúrenie - rozvodné potrubie</t>
  </si>
  <si>
    <t xml:space="preserve">    734 - Ústredné kúrenie, armatúry.</t>
  </si>
  <si>
    <t xml:space="preserve">    735 - Ústredné kúrenie, vykurov. telesá</t>
  </si>
  <si>
    <t>OST - Ostatné</t>
  </si>
  <si>
    <t xml:space="preserve">    O01 - Ostatné</t>
  </si>
  <si>
    <t>9720560021.S</t>
  </si>
  <si>
    <t>Vŕtanie dier pre stúpačky do priemeru 30 mm do stropov - železobetónových hrúbky 200 mm</t>
  </si>
  <si>
    <t>Sub</t>
  </si>
  <si>
    <t>713400821.S</t>
  </si>
  <si>
    <t>Odstránenie tepelnej izolácie potrubia pásmi alebo fóliami potrubie,  -0,00210t</t>
  </si>
  <si>
    <t>713482132.S</t>
  </si>
  <si>
    <t>Montáž trubíc z PE, hr.30 mm,vnút.priemer 39-70 mm</t>
  </si>
  <si>
    <t>109046</t>
  </si>
  <si>
    <t>Potrubné puzdro ROCKWOOL 800 s hr. izolácie 20 mm, DN 18, pre izoláciu rozvodov tepla, ROCKWOOL</t>
  </si>
  <si>
    <t>109047</t>
  </si>
  <si>
    <t>Potrubné puzdro ROCKWOOL 800 s hr. izolácie 20 mm, DN 22, pre izoláciu rozvodov tepla, ROCKWOOL</t>
  </si>
  <si>
    <t>109053</t>
  </si>
  <si>
    <t>Potrubné puzdro ROCKWOOL 800 s hr. izolácie 30 mm, DN 28, pre izoláciu rozvodov tepla, ROCKWOOL</t>
  </si>
  <si>
    <t>109054</t>
  </si>
  <si>
    <t>Potrubné puzdro ROCKWOOL 800 s hr. izolácie 30 mm, DN 35, pre izoláciu rozvodov tepla, ROCKWOOL</t>
  </si>
  <si>
    <t>109059</t>
  </si>
  <si>
    <t>Potrubné puzdro ROCKWOOL 800 s hr. izolácie 40 mm, DN 42, pre izoláciu rozvodov tepla, ROCKWOOL</t>
  </si>
  <si>
    <t>74254</t>
  </si>
  <si>
    <t>Potrubné puzdro ROCKWOOL 800 s hr. izolácie 50 mm, DN 54, pre izoláciu rozvodov tepla, ROCKWOOL</t>
  </si>
  <si>
    <t>HZS000112.S</t>
  </si>
  <si>
    <t>Stavebno montážne práce náročnejšie, ucelené, obtiažne, rutinné (Tr. 2) v rozsahu viac ako 8 hodín náročnejšie</t>
  </si>
  <si>
    <t>hod</t>
  </si>
  <si>
    <t>998713201.S</t>
  </si>
  <si>
    <t>Presun hmôt pre izolácie tepelné v objektoch výšky do 6 m</t>
  </si>
  <si>
    <t>Ústredné kúrenie - kotolňa, strojovňa VZT</t>
  </si>
  <si>
    <t>731291070.S</t>
  </si>
  <si>
    <t>Montáž rýchlomontážnej sady s 3-cestným zmiešavačom DN 25(dodávka VZT)</t>
  </si>
  <si>
    <t>7312910701.S</t>
  </si>
  <si>
    <t>Dopojenie ohrievača VZT jednotky</t>
  </si>
  <si>
    <t>sub</t>
  </si>
  <si>
    <t>H20M4000</t>
  </si>
  <si>
    <t>Nerezová vlnovcová trubka  - ohybná - 20mm; 1", 4m, IVAR.SITE-TR</t>
  </si>
  <si>
    <t>H20MAC20</t>
  </si>
  <si>
    <t>Pripojovacia sada pre nerezové vlnovcové trubky IVAR.SITE-TR - 20mm; 1", IVAR.SITE-PS</t>
  </si>
  <si>
    <t>M1650014</t>
  </si>
  <si>
    <t>Vsuvka/prechod - pre nerezové vlnovcové trubky IVAR.SITE-TR - 1"Mx1"M, IVAR.SITE-VS</t>
  </si>
  <si>
    <t>M1650016</t>
  </si>
  <si>
    <t>Vsuvka/prechod - pre nerezové vlnovcové trubky IVAR.SITE-TR - 3/4"Mx1"M, IVAR.SITE-VS</t>
  </si>
  <si>
    <t>731361100.S</t>
  </si>
  <si>
    <t>Predĺženie trojvrstvového nerezového dymovodu Schiedel d250 kvôli zatepleniu obvodovej steny</t>
  </si>
  <si>
    <t>998731201.S</t>
  </si>
  <si>
    <t>Presun hmôt pre kotolne umiestnené vo výške (hĺbke) do 6 m</t>
  </si>
  <si>
    <t>733</t>
  </si>
  <si>
    <t>Ústredné kúrenie - rozvodné potrubie</t>
  </si>
  <si>
    <t>733110803.S</t>
  </si>
  <si>
    <t>Demontáž potrubia z oceľových rúrok závitových do DN 15,  -0,00100t</t>
  </si>
  <si>
    <t>733110806.S</t>
  </si>
  <si>
    <t>Demontáž potrubia z oceľových rúrok závitových nad 15 do DN 32,  -0,00320t</t>
  </si>
  <si>
    <t>733110808.S</t>
  </si>
  <si>
    <t>Demontáž potrubia z oceľových rúrok závitových nad 32 do DN 50,  -0,00532t</t>
  </si>
  <si>
    <t>733113113.S</t>
  </si>
  <si>
    <t>Potrubie z rúrok závitových Príplatok k cene za zhotovenie prípojky z oceľ. rúrok závitových DN 15</t>
  </si>
  <si>
    <t>7331131131.S</t>
  </si>
  <si>
    <t>Príplatok k cene za zhotovenie prípojky k vykurovacím telesám d18</t>
  </si>
  <si>
    <t>733120826.S</t>
  </si>
  <si>
    <t>Demontáž potrubia z oceľových rúrok hladkých nad 60,3 do D 89,  -0,00841t</t>
  </si>
  <si>
    <t>7331241191.S</t>
  </si>
  <si>
    <t>Zhotovenie rúrkového prechodu z rúrok hladkých kovaním 65/50</t>
  </si>
  <si>
    <t>733141003.S</t>
  </si>
  <si>
    <t>Potrubie z nerezových rúrok  Viega Temponox spájaných lisovaním dxt 18x1,0 mm</t>
  </si>
  <si>
    <t>733141006.S</t>
  </si>
  <si>
    <t>Potrubie z nerezových rúrok Viega Temponox spájaných lisovaním dxt 22x1,2 mm</t>
  </si>
  <si>
    <t>733141009.S</t>
  </si>
  <si>
    <t>Potrubie z nerezových rúrok Viega Temponox spájaných lisovaním dxt 28x1,2 mm</t>
  </si>
  <si>
    <t>733141012.S</t>
  </si>
  <si>
    <t>Potrubie z nerezových rúrok Viega Temponox spájaných lisovaním dxt 35x1,5 mm</t>
  </si>
  <si>
    <t>733141015.S</t>
  </si>
  <si>
    <t>Potrubie z nerezových rúrok Viega Temponox spájaných lisovaním dxt 42x1,5 mm</t>
  </si>
  <si>
    <t>733141018.S</t>
  </si>
  <si>
    <t>Potrubie z nerezových rúrok Viega Temponox spájaných lisovaním dxt 54x1,5 mm</t>
  </si>
  <si>
    <t>733166106</t>
  </si>
  <si>
    <t>Plasthliníkové potrubie Herz PE-RT v tyčiach pre vykurovanie spájané lisovaním dxt 32x3 mm</t>
  </si>
  <si>
    <t>733190801.S</t>
  </si>
  <si>
    <t>Demontáž príslušenstva potrubia, odrezanie objímky dvojitej do DN 50 -0,00072t</t>
  </si>
  <si>
    <t>733191202.S</t>
  </si>
  <si>
    <t>Tlaková skúška medeného potrubia nad 35 do 64 mm</t>
  </si>
  <si>
    <t>733191301.S</t>
  </si>
  <si>
    <t>Tlaková skúška plastového potrubia do 32 mm</t>
  </si>
  <si>
    <t>733191828.S</t>
  </si>
  <si>
    <t>Odrezanie strmeňového držiaka do priemeru 108 -0,00068t</t>
  </si>
  <si>
    <t>733191928.S</t>
  </si>
  <si>
    <t>Oprava rozvodov potrubí - privarenie odbočky do DN 50</t>
  </si>
  <si>
    <t>733890801.S</t>
  </si>
  <si>
    <t>Vnútrostav. premiestnenie vybúraných hmôt rozvodov potrubia vodorovne do 100 m z obj. výš. do 6 m</t>
  </si>
  <si>
    <t>998733201.S</t>
  </si>
  <si>
    <t>Presun hmôt pre rozvody potrubia v objektoch výšky do 6 m</t>
  </si>
  <si>
    <t>734</t>
  </si>
  <si>
    <t>Ústredné kúrenie, armatúry.</t>
  </si>
  <si>
    <t>734209101.S</t>
  </si>
  <si>
    <t>Montáž závitovej armatúry s 1 závitom do G 1/2</t>
  </si>
  <si>
    <t>551110011400</t>
  </si>
  <si>
    <t>Guľový uzáver vypúšťací s páčkou, 1/2" M, niklovaná mosadz, IVAR.EURO N</t>
  </si>
  <si>
    <t>551110011300</t>
  </si>
  <si>
    <t>Guľový uzáver vypúšťací s páčkou, 3/4" M, mosadz, EURO M, IVAR</t>
  </si>
  <si>
    <t>734209104.S</t>
  </si>
  <si>
    <t>Montáž závitovej armatúry s 1 závitom G 3/4</t>
  </si>
  <si>
    <t>734209112.S</t>
  </si>
  <si>
    <t>Montáž závitovej armatúry s 2 závitmi do G 1/2</t>
  </si>
  <si>
    <t>1091062</t>
  </si>
  <si>
    <t>šróbenie pre vykurovac. telesá "Combi 2" DN15, 1/2", PN10, mosadz nikl., rohové</t>
  </si>
  <si>
    <t>734213270.S</t>
  </si>
  <si>
    <t>Montáž ventilu odvzdušňovacieho závitového automatického G 1/2 so spätnou klapkou</t>
  </si>
  <si>
    <t>89000</t>
  </si>
  <si>
    <t>Flexvent 1/2, připojení R 1/2"</t>
  </si>
  <si>
    <t>734223120.S</t>
  </si>
  <si>
    <t>Montáž ventilu závitového termostatického rohového jednoregulačného G 1/2</t>
  </si>
  <si>
    <t>1182164</t>
  </si>
  <si>
    <t>Termostatický ventil "AQ", DN15, priamy, s "Q-Tech"</t>
  </si>
  <si>
    <t>1183194</t>
  </si>
  <si>
    <t>Termostatický ventil  "AQH" DN15, priamy, do 400 l/h</t>
  </si>
  <si>
    <t>734223166.S</t>
  </si>
  <si>
    <t>Montáž vyvažovacieho ventilu šikmého pre kúrenie DN 15</t>
  </si>
  <si>
    <t>1060204</t>
  </si>
  <si>
    <t>Slučkový regulačný ventil "Hydrocontrol VTR", bronz , DN15, vnútor.záv.1/2", 2 meracie ventily</t>
  </si>
  <si>
    <t>734223208.S</t>
  </si>
  <si>
    <t>Montáž termostatickej hlavice kvapalinovej jednoduchej</t>
  </si>
  <si>
    <t>1011465</t>
  </si>
  <si>
    <t>Termostatická hlavica "Uni LH" 7-28°C, 0 * 1-5, kvapalinové čidlo, biela</t>
  </si>
  <si>
    <t>734232000.S</t>
  </si>
  <si>
    <t>Montáž uzatváracieho ventilu šikmého pre kúrenie DN 15</t>
  </si>
  <si>
    <t>1067504</t>
  </si>
  <si>
    <t>Slučkový uzatvárac. ventil "Hydrocontrol ATR", bronz DN15, vnútor.závit 1/2", PN25, zaslepovacie zátky</t>
  </si>
  <si>
    <t>734232002.S</t>
  </si>
  <si>
    <t>Montáž uzatváracieho ventilu šikmého pre kúrenie DN 20</t>
  </si>
  <si>
    <t>1067506</t>
  </si>
  <si>
    <t>Slučkový uzatvárac. ventil "Hydrocontrol ATR", bronz DN20, vnútor.závit 3/4", PN25, zaslepovacie zátky</t>
  </si>
  <si>
    <t>734232004.S</t>
  </si>
  <si>
    <t>Montáž uzatváracieho ventilu šikmého pre kúrenie DN 25</t>
  </si>
  <si>
    <t>1067608</t>
  </si>
  <si>
    <t>Slučkový uzatvárac. ventil "Hydrocontrol ATR", bronz DN25, vonkajš.závit 1 1/4", PN16, zaslepovacie zátky</t>
  </si>
  <si>
    <t>734232006.S</t>
  </si>
  <si>
    <t>Montáž uzatváracieho ventilu šikmého pre kúrenie DN 32</t>
  </si>
  <si>
    <t>1067510</t>
  </si>
  <si>
    <t>Slučkový uzatvárac. ventil "Hydrocontrol ATR",bronz DN32,vnútor.závit 1 1/4", PN25, zaslepovacie zátky</t>
  </si>
  <si>
    <t>734240000.S</t>
  </si>
  <si>
    <t>Montáž spätnej klapky závitovej G 1/2</t>
  </si>
  <si>
    <t>551190000800.S</t>
  </si>
  <si>
    <t>Spätná klapka vodorovná závitová 1/2", PN 10, pre vodu, mosadz</t>
  </si>
  <si>
    <t>HZS000113.S</t>
  </si>
  <si>
    <t>Stavebno montážne práce náročné ucelené - odborné, tvorivé remeselné (Tr. 3) v rozsahu viac ako 8 hodín</t>
  </si>
  <si>
    <t>998734201.S</t>
  </si>
  <si>
    <t>Presun hmôt pre armatúry v objektoch výšky do 6 m</t>
  </si>
  <si>
    <t>735</t>
  </si>
  <si>
    <t>Ústredné kúrenie, vykurov. telesá</t>
  </si>
  <si>
    <t>735000912.S</t>
  </si>
  <si>
    <t>Vyregulovanie dvojregulačného ventilu s termostatickým ovládaním</t>
  </si>
  <si>
    <t>735111810.S</t>
  </si>
  <si>
    <t>Demontáž vykurovacích telies liatinových článkových,  -0,02380t</t>
  </si>
  <si>
    <t>735151811.S</t>
  </si>
  <si>
    <t>Demontáž vykurovacieho telesa panelového jednoradového stavebnej dĺžky do 1500 mm,  -0,01235t</t>
  </si>
  <si>
    <t>735151821.S</t>
  </si>
  <si>
    <t>Demontáž vykurovacieho telesa panelového dvojradového stavebnej dĺžky do 1500 mm,  -0,02493t</t>
  </si>
  <si>
    <t>735151831.S</t>
  </si>
  <si>
    <t>Demontáž vykurovacieho telesa panelového trojradového stavebnej dĺžky do 1500 mm,  -0,03749t</t>
  </si>
  <si>
    <t>735151832.S</t>
  </si>
  <si>
    <t>Demontáž vykurovacieho telesa panelového trojradového stavebnej dĺžky nad 1500 do 2820 mm,  -0,07003t</t>
  </si>
  <si>
    <t>735154040.S</t>
  </si>
  <si>
    <t>Montáž vykurovacieho telesa panelového jednoradového 600 mm/ dĺžky 400-600 mm</t>
  </si>
  <si>
    <t>K00116005009016011</t>
  </si>
  <si>
    <t>Radiátor KORAD 11K 600x0500</t>
  </si>
  <si>
    <t>735154050.S</t>
  </si>
  <si>
    <t>Montáž vykurovacieho telesa panelového jednoradového 900 mm/ dĺžky 400-600 mm</t>
  </si>
  <si>
    <t>K00119004009016011</t>
  </si>
  <si>
    <t>Radiátor KORAD 11K 900x0400</t>
  </si>
  <si>
    <t>K00119005009016011</t>
  </si>
  <si>
    <t>Radiátor KORAD 11K 900x0500</t>
  </si>
  <si>
    <t>735154140.S</t>
  </si>
  <si>
    <t>Montáž vykurovacieho telesa panelového dvojradového výšky 600 mm/ dĺžky 400-600 mm</t>
  </si>
  <si>
    <t>K00216005009016011</t>
  </si>
  <si>
    <t>Radiátor KORAD 21K 600x0500</t>
  </si>
  <si>
    <t>K00216006009016011</t>
  </si>
  <si>
    <t>Radiátor KORAD 21K 600x0600</t>
  </si>
  <si>
    <t>735154141.S</t>
  </si>
  <si>
    <t>Montáž vykurovacieho telesa panelového dvojradového výšky 600 mm/ dĺžky 700-900 mm</t>
  </si>
  <si>
    <t>K00216007009016011</t>
  </si>
  <si>
    <t>Radiátor KORAD 21K 600x0700</t>
  </si>
  <si>
    <t>K00216009009016011</t>
  </si>
  <si>
    <t>Radiátor KORAD 21K 600x0900</t>
  </si>
  <si>
    <t>735154142.S</t>
  </si>
  <si>
    <t>Montáž vykurovacieho telesa panelového dvojradového výšky 600 mm/ dĺžky 1000-1200 mm</t>
  </si>
  <si>
    <t>K00216010009016011</t>
  </si>
  <si>
    <t>Radiátor KORAD 21K 600x1000</t>
  </si>
  <si>
    <t>K00216012009016011</t>
  </si>
  <si>
    <t>Radiátor KORAD 21K 600x1200</t>
  </si>
  <si>
    <t>K00226012009016011</t>
  </si>
  <si>
    <t>Radiátor KORAD 22K 600x1200</t>
  </si>
  <si>
    <t>735154143.S</t>
  </si>
  <si>
    <t>Montáž vykurovacieho telesa panelového dvojradového výšky 600 mm/ dĺžky 1400-1800 mm</t>
  </si>
  <si>
    <t>K00216013009016011</t>
  </si>
  <si>
    <t>Radiátor KORAD 21K 600x1300</t>
  </si>
  <si>
    <t>K00216015009016011</t>
  </si>
  <si>
    <t>Radiátor KORAD 21K 600x1500</t>
  </si>
  <si>
    <t>735154150.S</t>
  </si>
  <si>
    <t>Montáž vykurovacieho telesa panelového dvojradového výšky 900 mm/ dĺžky 400-600 mm</t>
  </si>
  <si>
    <t>K00219005009016011</t>
  </si>
  <si>
    <t>Radiátor KORAD 21K 900x0500</t>
  </si>
  <si>
    <t>K00219006009016011</t>
  </si>
  <si>
    <t>Radiátor KORAD 21K 900x0600</t>
  </si>
  <si>
    <t>K00229006009016011</t>
  </si>
  <si>
    <t>Radiátor KORAD 22K 900x0600</t>
  </si>
  <si>
    <t>735154151.S</t>
  </si>
  <si>
    <t>Montáž vykurovacieho telesa panelového dvojradového výšky 900 mm/ dĺžky 700-900 mm</t>
  </si>
  <si>
    <t>K00219007009016011</t>
  </si>
  <si>
    <t>Radiátor KORAD 21K 900x0700</t>
  </si>
  <si>
    <t>K00219009009016011</t>
  </si>
  <si>
    <t>Radiátor KORAD 21K 900x0900</t>
  </si>
  <si>
    <t>K00229009009016011</t>
  </si>
  <si>
    <t>Radiátor KORAD 22K 900x0900</t>
  </si>
  <si>
    <t>735154152.S</t>
  </si>
  <si>
    <t>Montáž vykurovacieho telesa panelového dvojradového výšky 900 mm/ dĺžky 1000-1200 mm</t>
  </si>
  <si>
    <t>K00219010009016011</t>
  </si>
  <si>
    <t>Radiátor KORAD 21K 900x1000</t>
  </si>
  <si>
    <t>K00219011009016011</t>
  </si>
  <si>
    <t>Radiátor KORAD 21K 900x1100</t>
  </si>
  <si>
    <t>735154153.S</t>
  </si>
  <si>
    <t>Montáž vykurovacieho telesa panelového dvojradového výšky 900 mm/ dĺžky 1400-1800 mm</t>
  </si>
  <si>
    <t>K00219013009016011</t>
  </si>
  <si>
    <t>Radiátor KORAD 21K 900x1300</t>
  </si>
  <si>
    <t>K00229015009016011</t>
  </si>
  <si>
    <t>Radiátor KORAD 22K 900x1500</t>
  </si>
  <si>
    <t>735154254.S</t>
  </si>
  <si>
    <t>Montáž vykurovacieho telesa panelového trojradového výšky 900 mm/ dĺžky 2000-2600 mm</t>
  </si>
  <si>
    <t>K00339020009016011</t>
  </si>
  <si>
    <t>Radiátor KORAD 33K 900x2000</t>
  </si>
  <si>
    <t>32665</t>
  </si>
  <si>
    <t>COSMOSADA - Kotva hmoždinkové pre vykurovacie telesa CosmoNova (sada 2 kusy)</t>
  </si>
  <si>
    <t>735158120.S</t>
  </si>
  <si>
    <t>Vykurovacie telesá panelové dvojradové, tlaková skúška telesa vodou</t>
  </si>
  <si>
    <t>735191905.S</t>
  </si>
  <si>
    <t>Ostatné opravy vykurovacích telies, odvzdušnenie telesa</t>
  </si>
  <si>
    <t>735191910.S</t>
  </si>
  <si>
    <t>Napustenie vody do vykurovacieho systému vrátane potrubia o v. pl. vykurovacích telies</t>
  </si>
  <si>
    <t>735211822.S</t>
  </si>
  <si>
    <t>Demontáž registra z oceľových rúrok rebrového 76/3/156 do 6m s počtom prameňov 2,  -0,12842t</t>
  </si>
  <si>
    <t>735291800.S</t>
  </si>
  <si>
    <t>Demontáž konzol alebo držiakov vykurovacieho telesa, registra, konvektora do odpadu,  0,00075t</t>
  </si>
  <si>
    <t>735494811.S</t>
  </si>
  <si>
    <t>Vypúšťanie vody z vykurovacích sústav o v. pl. vykurovacích telies</t>
  </si>
  <si>
    <t>HZS000114.S</t>
  </si>
  <si>
    <t>Stavebno montážne práce najnáročnejšie na odbornosť - prehliadky pracoviska a revízie (Tr. 4) v rozsahu viac ako 8 hodín</t>
  </si>
  <si>
    <t>998735201.S</t>
  </si>
  <si>
    <t>Presun hmôt pre vykurovacie telesá v objektoch výšky do 6 m</t>
  </si>
  <si>
    <t>767995102.S</t>
  </si>
  <si>
    <t>Montáž ostatných atypických kovových stavebných doplnkových konštrukcií nad 5 do 10 kg</t>
  </si>
  <si>
    <t>228831</t>
  </si>
  <si>
    <t>Závesy a kotviace prvky Hilti</t>
  </si>
  <si>
    <t>OST</t>
  </si>
  <si>
    <t>Ostatné</t>
  </si>
  <si>
    <t>O01</t>
  </si>
  <si>
    <t>HZS-001</t>
  </si>
  <si>
    <t>Hydraulické vyregulovanie vykurovacej sústavy s vystavením protokolu</t>
  </si>
  <si>
    <t>HZS-007</t>
  </si>
  <si>
    <t>Tlaková skúška</t>
  </si>
  <si>
    <t>HZS-008</t>
  </si>
  <si>
    <t>Vykurovacia skúška</t>
  </si>
  <si>
    <t>08 - Zdravotechnika</t>
  </si>
  <si>
    <t xml:space="preserve">    721 - Zdravotech. vnútorná kanalizácia</t>
  </si>
  <si>
    <t xml:space="preserve">    722 - Zdravotechnika - vnútorný vodovod</t>
  </si>
  <si>
    <t xml:space="preserve">    734 - Ústredné kúrenie - armatúry</t>
  </si>
  <si>
    <t xml:space="preserve">    36-M - Montáž prev.,mer. a regul.zariadení</t>
  </si>
  <si>
    <t>113107112</t>
  </si>
  <si>
    <t>Búranie  podlahy v ploche do 200m2 z kameniva ťaženého, hr.100-200mm,  -0,24000t</t>
  </si>
  <si>
    <t>113107132</t>
  </si>
  <si>
    <t>Búranie podlahy v ploche do 200 m2 z betónu prostého, hr. vrstvy 150 do 300 mm,  -0,50000t</t>
  </si>
  <si>
    <t>139711101.S</t>
  </si>
  <si>
    <t>Výkop v uzavretých priestoroch s naložením výkopu na dopravný prostriedok v hornine 1 až 4</t>
  </si>
  <si>
    <t>130001101.S</t>
  </si>
  <si>
    <t>Príplatok k cenám za sťaženie výkopu v blízkosti podzemného vedenia alebo výbušbnín - pre všetky triedy</t>
  </si>
  <si>
    <t>161101501.S</t>
  </si>
  <si>
    <t>Zvislé premiestnenie výkopku z horniny I až IV, nosením za každé 3 m výšky</t>
  </si>
  <si>
    <t>162501132.S</t>
  </si>
  <si>
    <t>Vodorovné premiestnenie výkopku po nespevnenej ceste z horniny tr.1-4, nad 100 do 1000 m3 na vzdialenosť do 3000 m</t>
  </si>
  <si>
    <t>Zásyp sypaninou so zhutnením jám, šachiet, rýh, zárezov alebo okolo objektov do 100 m3</t>
  </si>
  <si>
    <t>175101102.S</t>
  </si>
  <si>
    <t>Obsyp potrubia sypaninou z vhodných hornín 1 až 4 s prehodením sypaniny</t>
  </si>
  <si>
    <t>583310003400.S</t>
  </si>
  <si>
    <t>Štrkopiesok frakcia 0-63 mm</t>
  </si>
  <si>
    <t>451573111.S</t>
  </si>
  <si>
    <t>Lôžko pod potrubie, stoky a drobné objekty, v otvorenom výkope z piesku a štrkopiesku do 63 mm</t>
  </si>
  <si>
    <t>622452121</t>
  </si>
  <si>
    <t>Omietka stien z malty zo 450 kg cementu na 1 m3 malty hladená oceľovým hladidlom</t>
  </si>
  <si>
    <t>631312411</t>
  </si>
  <si>
    <t>Mazanina z betónu prostého tr.C 8/10 hr.nad 50 do 80 mm</t>
  </si>
  <si>
    <t>631362021</t>
  </si>
  <si>
    <t>Výstuž mazanín z betónov (z kameniva) a z ľahkých betónov zo zváraných sietí z drôtov typu KARI</t>
  </si>
  <si>
    <t>632477005</t>
  </si>
  <si>
    <t>Nivelačná stierka podlahová KNAUF hrúbky 3mm</t>
  </si>
  <si>
    <t>871181114.S</t>
  </si>
  <si>
    <t>Montáž vodovodného potrubia z dvojvsrtvového PE 100 SDR11, SDR17 zváraných elektrotvarovkami D 40x3,7 mm</t>
  </si>
  <si>
    <t>286130033500.S</t>
  </si>
  <si>
    <t>Rúra HDPE na vodu PE100 PN16 SDR11 40x3,7x100 m</t>
  </si>
  <si>
    <t>919735122</t>
  </si>
  <si>
    <t>Rezanie betónového krytu alebo podkladu tr. nad C 12/15 hr. nad 50 do 100 mm</t>
  </si>
  <si>
    <t>938903116</t>
  </si>
  <si>
    <t>Vysekanie škár pri hĺbke škáry do 70mm v murive z tehál -0,01700t</t>
  </si>
  <si>
    <t>938903211</t>
  </si>
  <si>
    <t>Vysekanie škár pri hĺbke 70 do 120mm v murive z lomového kameňa -0,02700t</t>
  </si>
  <si>
    <t>972056007.S</t>
  </si>
  <si>
    <t>Jadrové vrty diamantovými korunkami do D 80 mm do stropov - železobetónových -0,00012t</t>
  </si>
  <si>
    <t>cm</t>
  </si>
  <si>
    <t>972056011.S</t>
  </si>
  <si>
    <t>Jadrové vrty diamantovými korunkami do D 120 mm do stropov - železobetónových -0,00027t</t>
  </si>
  <si>
    <t>Poplatok za skládku - betón, tehly, dlaždice (17 01) ostatné</t>
  </si>
  <si>
    <t>998276101.S</t>
  </si>
  <si>
    <t>Presun hmôt pre rúrové vedenie hĺbené z rúr z plast., hmôt alebo sklolamin. v otvorenom výkope</t>
  </si>
  <si>
    <t>713482305.S</t>
  </si>
  <si>
    <t>Montaž trubíc na báze PE peny hr. do 13 mm, vnút.priemer 22 - 42 mm</t>
  </si>
  <si>
    <t>283310002900.S</t>
  </si>
  <si>
    <t>Izolačná PE trubica dxhr. 22x13 mm, nadrezaná, na izolovanie rozvodov vody, kúrenia, zdravotechniky</t>
  </si>
  <si>
    <t>283310003100.S</t>
  </si>
  <si>
    <t>Izolačná PE trubica dxhr. 28x13 mm, nadrezaná, na izolovanie rozvodov vody, kúrenia, zdravotechniky</t>
  </si>
  <si>
    <t>283310003300.S</t>
  </si>
  <si>
    <t>Izolačná PE trubica dxhr. 35x13 mm, nadrezaná, na izolovanie rozvodov vody, kúrenia, zdravotechniky</t>
  </si>
  <si>
    <t>283310003500.S</t>
  </si>
  <si>
    <t>Izolačná PE trubica dxhr. 42x13 mm, nadrezaná, na izolovanie rozvodov vody, kúrenia, zdravotechniky</t>
  </si>
  <si>
    <t>713482307.S</t>
  </si>
  <si>
    <t>Montaž trubíc na báze PE peny hr. do 13 mm, vnút.priemer 53 - 88 mm</t>
  </si>
  <si>
    <t>283310003800.S</t>
  </si>
  <si>
    <t>Izolačná PE trubica dxhr. 54x13 mm, nadrezaná, na izolovanie rozvodov vody, kúrenia, zdravotechniky</t>
  </si>
  <si>
    <t>283310004100.S</t>
  </si>
  <si>
    <t>Izolačná PE trubica dxhr. 76x13 mm, nadrezaná, na izolovanie rozvodov vody, kúrenia, zdravotechniky</t>
  </si>
  <si>
    <t>283310004000.S</t>
  </si>
  <si>
    <t>Izolačná PE trubica dxhr. 64x13 mm, nadrezaná, na izolovanie rozvodov vody, kúrenia, zdravotechniky</t>
  </si>
  <si>
    <t>283310004200.S</t>
  </si>
  <si>
    <t>Izolačná PE trubica dxhr. 89x13 mm, nadrezaná, na izolovanie rozvodov vody, kúrenia, zdravotechniky</t>
  </si>
  <si>
    <t>713482308.S</t>
  </si>
  <si>
    <t>Montaž trubíc na báze PE peny hr. od 13 mm, vnút.priemer do 76 mm</t>
  </si>
  <si>
    <t>283310004700.S</t>
  </si>
  <si>
    <t>Izolačná PE trubica dxhr. 22x20 mm, nadrezaná, na izolovanie rozvodov vody, kúrenia, zdravotechniky</t>
  </si>
  <si>
    <t>283310006300.S</t>
  </si>
  <si>
    <t>Izolačná PE trubica dxhr. 28x30 mm, rozrezaná, na izolovanie rozvodov vody, kúrenia, zdravotechniky</t>
  </si>
  <si>
    <t>283310006400.S</t>
  </si>
  <si>
    <t>Izolačná PE trubica dxhr. 35x30 mm, rozrezaná, na izolovanie rozvodov vody, kúrenia, zdravotechniky</t>
  </si>
  <si>
    <t>6314152880</t>
  </si>
  <si>
    <t>Technická izolácia (SKRUŽ AL), čadičová minerálna izolácia potrubných rozvodov s AL fóliou- skruž do 100°C, 43x40x1000 mm</t>
  </si>
  <si>
    <t>354551</t>
  </si>
  <si>
    <t>Technické izolácie (SKRUŽ AL), čadičová minerálna izolácia potrubných rozvodov s Al fóliou - vinutá skruž do 200/80°C, 54x50x1200</t>
  </si>
  <si>
    <t>354574</t>
  </si>
  <si>
    <t>Technické izolácie Thermo-teK PS Eco ALU, čadičová minerálna izolácia potrubných rozvodov s Al fóliou - vinutá skruž do 200/80°C, 64x60x1200</t>
  </si>
  <si>
    <t>354597</t>
  </si>
  <si>
    <t>Technické izolácie Thermo-teK PS Eco ALU, čadičová minerálna izolácia potrubných rozvodov s Al fóliou - vinutá skruž do 200/80°C, 76x70x1200</t>
  </si>
  <si>
    <t>354609</t>
  </si>
  <si>
    <t>Technické izolácie Thermo-teK PS Eco ALU, čadičová minerálna izolácia potrubných rozvodov s Al fóliou - vinutá skruž do 200/80°C, 89x80x1200</t>
  </si>
  <si>
    <t>715172001.S</t>
  </si>
  <si>
    <t>Zhotovenie izolácie staveb.konštr.špeciál.asfaltovými pásmi pritavením dvojvrst., plôch vodorovných</t>
  </si>
  <si>
    <t>N2104</t>
  </si>
  <si>
    <t>Elastobit GG 40</t>
  </si>
  <si>
    <t>N2607</t>
  </si>
  <si>
    <t>Elastobit PV 40</t>
  </si>
  <si>
    <t>Zdravotech. vnútorná kanalizácia</t>
  </si>
  <si>
    <t>721140802.S</t>
  </si>
  <si>
    <t>Demontáž potrubia z liatinových rúr odpadového alebo dažďového do DN 100,  -0,01492t</t>
  </si>
  <si>
    <t>721140806.S</t>
  </si>
  <si>
    <t>Demontáž potrubia z liatinových rúr odpadového alebo dažďového nad DN 100 do DN 200,  -0,03065t</t>
  </si>
  <si>
    <t>721171206</t>
  </si>
  <si>
    <t>Potrubie z rúr PE-HD GEBERIT Dxt 75x3 mm ležaté zavesené</t>
  </si>
  <si>
    <t>721171208</t>
  </si>
  <si>
    <t>Potrubie z rúr PE-HD GEBERIT Dxt 110x4,3 mm ležaté zavesené</t>
  </si>
  <si>
    <t>721171209</t>
  </si>
  <si>
    <t>Potrubie z rúr PE-HD GEBERIT Dxt 125x4,9 mm ležaté zavesené</t>
  </si>
  <si>
    <t>721171210</t>
  </si>
  <si>
    <t>Potrubie z rúr PE-HD GEBERIT Dxt 160x6,2 mm ležaté zavesené</t>
  </si>
  <si>
    <t>721171308</t>
  </si>
  <si>
    <t>Potrubie z rúr PE-HD GEBERIT Dxt110x4,3 mm ležaté</t>
  </si>
  <si>
    <t>721171309</t>
  </si>
  <si>
    <t>Potrubie z rúr PE-HD GEBERIT Dxt 125x4,9 mm ležaté</t>
  </si>
  <si>
    <t>721171406</t>
  </si>
  <si>
    <t>Potrubie z rúr PE-HD GEBERIT 75/3 odpadné zvislé (odbočka 45°)</t>
  </si>
  <si>
    <t>721171408</t>
  </si>
  <si>
    <t>Potrubie z rúr PE-HD GEBERIT 110/4,3 odpadné zvislé (odbočka 45°)</t>
  </si>
  <si>
    <t>721171409</t>
  </si>
  <si>
    <t>Potrubie z rúr PE-HD GEBERIT 125/4,9 odpadné zvislé (odbočka 45°)</t>
  </si>
  <si>
    <t>721171502</t>
  </si>
  <si>
    <t>Potrubie z rúr PE-HD GEBERIT Dxt 40x3 mm odpadné prípojné</t>
  </si>
  <si>
    <t>721171503</t>
  </si>
  <si>
    <t>Potrubie z rúr PE-HD GEBERIT Dxt 50x3 mm odpadné prípojné</t>
  </si>
  <si>
    <t>721171506</t>
  </si>
  <si>
    <t>Potrubie z rúr PE-HD GEBERIT Dxt 75x3 mm odpadné prípojné</t>
  </si>
  <si>
    <t>721171508</t>
  </si>
  <si>
    <t>Potrubie z rúr PE-HD GEBERIT Dxt 110x4,3 mm odpadné prípojné</t>
  </si>
  <si>
    <t>721171803.S</t>
  </si>
  <si>
    <t>Demontáž potrubia z PVC-U rúr odpadového alebo pripojovacieho do D 75 mm,  -0,00156 t</t>
  </si>
  <si>
    <t>721171808.S</t>
  </si>
  <si>
    <t>Demontáž potrubia z PVC-U rúr odpadového alebo pripojovacieho nad D 75 mm - D 114 mm,  -0,00198 t</t>
  </si>
  <si>
    <t>721171809.S</t>
  </si>
  <si>
    <t>Demontáž potrubia z PVC-U rúr odpadového alebo pripojovacieho nad D 114 mm - D 160 mm,  -0,00263t</t>
  </si>
  <si>
    <t>721174057.S</t>
  </si>
  <si>
    <t>Montáž tvarovky kanalizačného potrubia z PE-HD zváraného natupo D 110 mm</t>
  </si>
  <si>
    <t>286530264000</t>
  </si>
  <si>
    <t>Čistiaca tvarovka PE 90° s kruhovým servisným otvorom, D 110 mm, GEBERIT</t>
  </si>
  <si>
    <t>286530264300</t>
  </si>
  <si>
    <t>Čistiaca tvarovka PE 90° s oválnym servisným otvorom, D 110 mm, GEBERIT</t>
  </si>
  <si>
    <t>721174148.S</t>
  </si>
  <si>
    <t>Montáž elektrotvarovky kanalizačného potrubia z PE-HD D 125 mm</t>
  </si>
  <si>
    <t>286530264400</t>
  </si>
  <si>
    <t>Čistiaca tvarovka PE 90° s oválnym servisným otvorom, D 125 mm, GEBERIT</t>
  </si>
  <si>
    <t>286530264100</t>
  </si>
  <si>
    <t>Čistiaca tvarovka PE 90° s kruhovým servisným otvorom, D 125 mm, GEBERIT</t>
  </si>
  <si>
    <t>721210818.S</t>
  </si>
  <si>
    <t>Demontáž vpustu do DN 100,  -0,02027t</t>
  </si>
  <si>
    <t>721220801.S</t>
  </si>
  <si>
    <t>Demontáž zápachovej uzávierky do DN 70,  -0,00310t</t>
  </si>
  <si>
    <t>722172225</t>
  </si>
  <si>
    <t>Potrubie z plastických rúrok PP DN 32x4, 5 polyfúznym zváraním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</si>
  <si>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</si>
  <si>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</si>
  <si>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</si>
  <si>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</si>
  <si>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</si>
  <si>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</si>
  <si>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721213015.S</t>
  </si>
  <si>
    <t>Montáž podlahového/sprchového vpustu s zvislým odtokom DN 110</t>
  </si>
  <si>
    <t>2866300261001</t>
  </si>
  <si>
    <t>Podlahový vpust HL310NK, (0,5 l/s), vertikálny odtok DN 50/75/110, mriežka Quadra 115x115 mm, Klick-Klack, rám 121x121 mm, zápachová uzávierka Primus, PVC</t>
  </si>
  <si>
    <t>286630049300</t>
  </si>
  <si>
    <t>Nadstavec HL38P, D 110 mm, zverná príruba PVC, plastový rám D 138,5 mm, mriežka D 115 mm, zápachová uzávierka Primus, pre podlahové vpusty, PVC/nerez</t>
  </si>
  <si>
    <t>725869301.S</t>
  </si>
  <si>
    <t>Montáž zápachovej uzávierky pre zariaďovacie predmety, umývadlovej do D 40 mm</t>
  </si>
  <si>
    <t>551620006400.S</t>
  </si>
  <si>
    <t>Zápachová uzávierka - sifón pre umývadlá DN 40</t>
  </si>
  <si>
    <t>725869371.S</t>
  </si>
  <si>
    <t>Montáž zápachovej uzávierky pre zariaďovacie predmety, pisoárovej do D 50 mm</t>
  </si>
  <si>
    <t>551620011000.S</t>
  </si>
  <si>
    <t>Zápachová uzávierka - sifón pre pisoáre DN 50</t>
  </si>
  <si>
    <t>725869381.S</t>
  </si>
  <si>
    <t>Montáž zápachovej uzávierky pre zariaďovacie predmety, ostatných typov do D 40 mm</t>
  </si>
  <si>
    <t>551620015600</t>
  </si>
  <si>
    <t>Zápachová uzávierka podomietková UP HL138, DN32, krytka 100x100 mm, prídavná zápachová uzávierka, vetranie a klimatizácia, PP/ABS</t>
  </si>
  <si>
    <t>551620015500</t>
  </si>
  <si>
    <t>Zápachová uzávierka HL136.3, DN 40, kondezačný sifón 60 mm, vertikálne pripojenie 5/4", s protizápachovou klapkou a čistiacim kusom, vetranie a klimatizácia, PP</t>
  </si>
  <si>
    <t>725869383.S</t>
  </si>
  <si>
    <t>Montáž zápachovej uzávierky pre zariaďovacie predmety, ostatných typov do D 110 mm</t>
  </si>
  <si>
    <t>551620016400</t>
  </si>
  <si>
    <t>Zápachová uzávierka HL610, DN 110, umiestnenie do nezamŕzajúcich častí budov, horizontálne potrubia</t>
  </si>
  <si>
    <t>721172357.S</t>
  </si>
  <si>
    <t>Montáž čistiaceho kusu potrubia DN 100</t>
  </si>
  <si>
    <t>286540141700</t>
  </si>
  <si>
    <t>Čistiaca tvarovka HL98, DN 110, nerezová 150x150 mm, podlahy a steny s napojením na plastové potrubia, PP/nerezová oceľ V2A</t>
  </si>
  <si>
    <t>721274112.S</t>
  </si>
  <si>
    <t>Montáž ventilačných hlavíc - iných typov DN 100</t>
  </si>
  <si>
    <t>551610000100</t>
  </si>
  <si>
    <t>Privzdušňovacia hlavica HL900N, DN 50/75/110, (37 l/s), - 40 až + 60°C, dvojitá vzduchová izolácia, vnútorná kanalizácia, PP</t>
  </si>
  <si>
    <t>429720001200.S</t>
  </si>
  <si>
    <t>Hlavica vetracia  DN 100, systém pre rozvod vnútorného odpadu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</si>
  <si>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</si>
  <si>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</si>
  <si>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</si>
  <si>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</si>
  <si>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998721102.S</t>
  </si>
  <si>
    <t>Presun hmôt pre vnútornú kanalizáciu v objektoch výšky nad 6 do 12 m</t>
  </si>
  <si>
    <t>722</t>
  </si>
  <si>
    <t>Zdravotechnika - vnútorný vodovod</t>
  </si>
  <si>
    <t>722130214.S</t>
  </si>
  <si>
    <t>Potrubie z oceľových rúr pozink. bezšvíkových bežných-11 353.0, 10 004.0 zvarov. bežných-11 343.00 DN 32</t>
  </si>
  <si>
    <t>722130216.S</t>
  </si>
  <si>
    <t>Potrubie z oceľových rúr pozink. bezšvíkových bežných-11 353.0, 10 004.0 zvarov. bežných-11 343.00 DN 50</t>
  </si>
  <si>
    <t>722130803.S</t>
  </si>
  <si>
    <t>Demontáž potrubia z oceľových rúrok závitových do DN 50,  -0,00670t</t>
  </si>
  <si>
    <t>722170804.S</t>
  </si>
  <si>
    <t>Demontáž potrubia z rúrok z plastu do D 50 mm,  -0,00196t</t>
  </si>
  <si>
    <t>722131119</t>
  </si>
  <si>
    <t>Potrubie z ušlachtilej ocele Geberit Mapress 1.4401, rúry lisovacie dxt 88,9x2.0 mm</t>
  </si>
  <si>
    <t>722171312</t>
  </si>
  <si>
    <t>Plasthliníkové potrubie z viacvrstvových rúr PE Geberit Mepla v tyčiach spájané lisovaním dxt 20x2,5 mm</t>
  </si>
  <si>
    <t>722171313</t>
  </si>
  <si>
    <t>Plasthliníkové potrubie z viacvrstvových rúr PE Geberit Mepla v tyčiach spájané lisovaním dxt 26x3 mm</t>
  </si>
  <si>
    <t>722171314</t>
  </si>
  <si>
    <t>Plasthliníkové potrubie z viacvrstvových rúr PE Geberit Mepla v tyčiach spájané lisovaním dxt 32x3 mm</t>
  </si>
  <si>
    <t>722171315</t>
  </si>
  <si>
    <t>Plasthliníkové potrubie z viacvrstvových rúr PE Geberit Mepla v tyčiach spájané lisovaním dxt 40x3,5 mm</t>
  </si>
  <si>
    <t>722171316</t>
  </si>
  <si>
    <t>Plasthliníkové potrubie z viacvrstvových rúr PE Geberit Mepla v tyčiach spájané lisovaním dxt 50x4 mm</t>
  </si>
  <si>
    <t>722171317</t>
  </si>
  <si>
    <t>Plasthliníkové potrubie z viacvrstvových rúr PE Geberit Mepla v tyčiach spájané lisovaním dxt 63x4,5 mm</t>
  </si>
  <si>
    <t>722171318</t>
  </si>
  <si>
    <t>Plasthliníkové potrubie z viacvrstvových rúr PE Geberit Mepla v tyčiach spájané lisovaním dxt 75x4,7 mm</t>
  </si>
  <si>
    <t>722181114.S</t>
  </si>
  <si>
    <t>Ochrana potrubia plstenými pásmi DN 32 a DN 40</t>
  </si>
  <si>
    <t>722181116.S</t>
  </si>
  <si>
    <t>Ochrana potrubia plstenými pásmi DN 50 a DN 65</t>
  </si>
  <si>
    <t>722190401.S</t>
  </si>
  <si>
    <t>Vyvedenie a upevnenie výpustky DN 15</t>
  </si>
  <si>
    <t>722190403</t>
  </si>
  <si>
    <t>Vyvedenie a upevnenie výpustky DN 25</t>
  </si>
  <si>
    <t>722220111.S</t>
  </si>
  <si>
    <t>Montáž armatúry závitovej s jedným závitom, nástenka pre výtokový ventil G 1/2</t>
  </si>
  <si>
    <t>197730076700</t>
  </si>
  <si>
    <t>Nástenka Press koncová, 1/2" Fx20, PN 10, T = +120 °C, pre napojenie potrubia , niklovaná mosadz, tesnenie EPDM,</t>
  </si>
  <si>
    <t>722220121.S</t>
  </si>
  <si>
    <t>Montáž armatúry závitovej s jedným závitom, nástenka pre batériu G 1/2</t>
  </si>
  <si>
    <t>pár</t>
  </si>
  <si>
    <t>197730077100</t>
  </si>
  <si>
    <t>Nástenka Press priechodná, 16x1/2"Fx16, PN 10, T = +120 °C, pre napojenie potrubia , niklovaná mosadz, tesnenie EPDM,</t>
  </si>
  <si>
    <t>722221010.S</t>
  </si>
  <si>
    <t>Montáž guľového kohúta závitového priameho pre vodu G 1/2</t>
  </si>
  <si>
    <t>551110007100.S</t>
  </si>
  <si>
    <t>Guľový uzáver pre vodu s odvodnením, 1/2" FF, páčka, niklovaná mosadz</t>
  </si>
  <si>
    <t>722221025.S</t>
  </si>
  <si>
    <t>Montáž guľového kohúta závitového priameho pre vodu G 5/4</t>
  </si>
  <si>
    <t>551110007400.S</t>
  </si>
  <si>
    <t>Guľový uzáver pre vodu s odvodnením, 5/4" FF, páčka, niklovaná mosadz</t>
  </si>
  <si>
    <t>722221280.S</t>
  </si>
  <si>
    <t>Montáž spätného ventilu závitového G 5/4</t>
  </si>
  <si>
    <t>551190002000</t>
  </si>
  <si>
    <t>Spätná klapka vodorovná Clapet, 5/4" FF, tesnenie kov-kov, mosadz, FIV.08401, IVAR</t>
  </si>
  <si>
    <t>722221082.S</t>
  </si>
  <si>
    <t>Montáž guľového kohúta vypúšťacieho závitového G 1/2</t>
  </si>
  <si>
    <t>551110011200</t>
  </si>
  <si>
    <t>Guľový uzáver vypúšťací s páčkou, 1/2" M, mosadz, IVAR.EURO M</t>
  </si>
  <si>
    <t>722221015.S</t>
  </si>
  <si>
    <t>Montáž guľového kohúta závitového priameho pre vodu G 3/4</t>
  </si>
  <si>
    <t>551110007200.S</t>
  </si>
  <si>
    <t>Guľový uzáver pre vodu s odvodnením, 3/4" FF, páčka, niklovaná mosadz</t>
  </si>
  <si>
    <t>722221020.S</t>
  </si>
  <si>
    <t>Montáž guľového kohúta závitového priameho pre vodu G 1</t>
  </si>
  <si>
    <t>551110007300.S</t>
  </si>
  <si>
    <t>Guľový uzáver pre vodu s odvodnením, 1" FF, páčka, niklovaná mosadz</t>
  </si>
  <si>
    <t>722221030.S</t>
  </si>
  <si>
    <t>Montáž guľového kohúta závitového priameho pre vodu G 6/4</t>
  </si>
  <si>
    <t>551110015400</t>
  </si>
  <si>
    <t>Guľový uzáver pre vodu Perfecta, 6/4" MF, páčka, niklovaná mosadz, FIV.8364, IVAR</t>
  </si>
  <si>
    <t>722221035.S</t>
  </si>
  <si>
    <t>Montáž guľového kohúta závitového priameho pre vodu G 2</t>
  </si>
  <si>
    <t>551110006000.S</t>
  </si>
  <si>
    <t>Guľový uzáver pre vodu 2", niklovaná mosadz</t>
  </si>
  <si>
    <t>722221290.S</t>
  </si>
  <si>
    <t>Montáž spätného ventilu závitového G 2</t>
  </si>
  <si>
    <t>ECO3T200</t>
  </si>
  <si>
    <t>Zamedzovač spätného prietoku - DISCONNECTOR - séria ECO 3T - 2"; L=428mm, BRA.ECO 3T</t>
  </si>
  <si>
    <t>722221385.S</t>
  </si>
  <si>
    <t>Montáž vodovodného filtra závitového G 2</t>
  </si>
  <si>
    <t>436320006100.S</t>
  </si>
  <si>
    <t>Filter 10" cyklonový odkaľovací - 2" F, PN 6, mosadz, pre filtrovanie mechanických nečistôt z pitnej vody</t>
  </si>
  <si>
    <t>722222000.S</t>
  </si>
  <si>
    <t>Montáž vyvažovacieho ventilu šikmého na pitnú vodu DN 15</t>
  </si>
  <si>
    <t>551110028826.S</t>
  </si>
  <si>
    <t>Ventil vyvažovací šikmý DN 15, na pitnú vodu, 2xvnútorný závit</t>
  </si>
  <si>
    <t>722222002.S</t>
  </si>
  <si>
    <t>Montáž vyvažovacieho ventilu šikmého na pitnú vodu DN 20</t>
  </si>
  <si>
    <t>551110028816.S</t>
  </si>
  <si>
    <t>Ventil vyvažovací šikmý DN 20, na pitnú vodu s meracími ventilčekmi na meranie tlakovej diferencie, 2xvnútorný závit</t>
  </si>
  <si>
    <t>722250005.S</t>
  </si>
  <si>
    <t>Montáž hydrantového systému s tvarovo stálou hadicou D 25</t>
  </si>
  <si>
    <t>449150003100</t>
  </si>
  <si>
    <t>Hydrantový systém s tvarovo stálou hadicou D 25, hadica 30 m, skriňa 650x650x285 mm, plné dvierka, prúdnica ekv.10</t>
  </si>
  <si>
    <t>722290226.S</t>
  </si>
  <si>
    <t>Tlaková skúška vodovodného potrubia závitového do DN 50</t>
  </si>
  <si>
    <t>722290229.S</t>
  </si>
  <si>
    <t>Tlaková skúška vodovodného potrubia závitového nad DN 50 do DN 100</t>
  </si>
  <si>
    <t>722290234.S</t>
  </si>
  <si>
    <t>Prepláchnutie a dezinfekcia vodovodného potrubia do DN 80</t>
  </si>
  <si>
    <t>998722102.S</t>
  </si>
  <si>
    <t>Presun hmôt pre vnútorný vodovod v objektoch výšky nad 6 do 12 m</t>
  </si>
  <si>
    <t>725110814.S</t>
  </si>
  <si>
    <t>Demontáž záchoda odsávacieho alebo kombinačného,  -0,03420t</t>
  </si>
  <si>
    <t>72511910901P</t>
  </si>
  <si>
    <t>Montáž tlačidla WC splachovača</t>
  </si>
  <si>
    <t>552380000100</t>
  </si>
  <si>
    <t>Ovládacie tlačidlo podomietkové pre dvojité splachovanie Sigma20, 246x164 mm, lesklý/matný/lesklý chróm, GEBERIT</t>
  </si>
  <si>
    <t>725119410.S</t>
  </si>
  <si>
    <t>Montáž záchodovej misy keramickej zavesenej s rovným odpadom</t>
  </si>
  <si>
    <t>642360004000.S</t>
  </si>
  <si>
    <t>Misa záchodová keramická závesná</t>
  </si>
  <si>
    <t>642360004900.S</t>
  </si>
  <si>
    <t>Misa záchodová keramická závesná bezbariérová, imobilný</t>
  </si>
  <si>
    <t>725119721</t>
  </si>
  <si>
    <t>Montáž predstenového systému záchodov do ľahkých stien s kovovou konštrukciou (napr.GEBERIT, AlcaPlast)</t>
  </si>
  <si>
    <t>súb</t>
  </si>
  <si>
    <t>5516423005457</t>
  </si>
  <si>
    <t>Predstena pre WC s variabilnou výškou UP320 1.138x 187x 452</t>
  </si>
  <si>
    <t>725122813.S</t>
  </si>
  <si>
    <t>Demontáž pisoára s nádržkou a 1 záchodom,  -0,01720t</t>
  </si>
  <si>
    <t>725122911.S</t>
  </si>
  <si>
    <t>Príplatok za každý ďalší záchod -0,01400t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</si>
  <si>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</si>
  <si>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</si>
  <si>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</si>
  <si>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</si>
  <si>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552370000300</t>
  </si>
  <si>
    <t>Predstenový systém DuoFix pre závesné WC, výška 1120 mm so splachovacou podomietkovou nádržou Sigma 12, bezbariérový pre podpery a držadlá, plast, GEBERIT</t>
  </si>
  <si>
    <t>725149805.S</t>
  </si>
  <si>
    <t>Montáž predstenového systému výleviek do ľahkých stien s kovovou konštrukciou</t>
  </si>
  <si>
    <t>552370001110.S</t>
  </si>
  <si>
    <t>Predstenový systém pre výlevku do ľahkých montovaných konštrukcií</t>
  </si>
  <si>
    <t>725149810.S</t>
  </si>
  <si>
    <t>Montáž výleviek do predstenového systému</t>
  </si>
  <si>
    <t>725210821.S</t>
  </si>
  <si>
    <t>Demontáž umývadiel alebo umývadielok bez výtokovej armatúry,  -0,01946t</t>
  </si>
  <si>
    <t>725291112</t>
  </si>
  <si>
    <t>Montáž doplnkov zariadení kúpeľní a záchodov, toaletná doska</t>
  </si>
  <si>
    <t>64201404501</t>
  </si>
  <si>
    <t>WC sedadlo, upevnenie zhora: Automatické plynulé zatváranie=Nie, Rýchloupínacie závesy=Nie, Upevnenie=Zhora, Biela</t>
  </si>
  <si>
    <t>725219201.S</t>
  </si>
  <si>
    <t>Montáž umývadla keramického na konzoly, bez výtokovej armatúry</t>
  </si>
  <si>
    <t>642110004300.S</t>
  </si>
  <si>
    <t>Umývadlo keramické bežný typ</t>
  </si>
  <si>
    <t>725129210.S</t>
  </si>
  <si>
    <t>Montáž pisoáru keramického s automatickým splachovaním</t>
  </si>
  <si>
    <t>642510000100.S</t>
  </si>
  <si>
    <t>Pisoár Geberit Alex, prítok zozadu, odtok dozadu</t>
  </si>
  <si>
    <t>115.801.00.5</t>
  </si>
  <si>
    <t>Súprava pre hrubú montáž Geberit pre ovládanie splachovania pisoárov Basic</t>
  </si>
  <si>
    <t>116.021.JQ.5</t>
  </si>
  <si>
    <t>Ovládanie splachovania pisoárov Geberit s elektronickým spúšťaním splachovania, napájanie zo siete, krycia doska z plastu: Alpská biela</t>
  </si>
  <si>
    <t>725149745.S</t>
  </si>
  <si>
    <t>Montáž pisoáru do predstenového systému</t>
  </si>
  <si>
    <t>725149740.S</t>
  </si>
  <si>
    <t>Montáž predstenového systému pisoárov do ľahkých stien s kovovou konštrukciou</t>
  </si>
  <si>
    <t>111.695.11.5</t>
  </si>
  <si>
    <t>Prvok Geberit DuofixBasic pre pisoár, 130 cm, univerzálny, pre ovládanie splachovania pisoárov Basic (kompatibilita 115.817.11.5, 115.817.46.5, 115.820.11.5, 115.820.46.5)</t>
  </si>
  <si>
    <t>725219601</t>
  </si>
  <si>
    <t>Montáž stĺpa umývadla</t>
  </si>
  <si>
    <t>6429125100</t>
  </si>
  <si>
    <t>Stĺp biely k umývadlu</t>
  </si>
  <si>
    <t>725291114.S</t>
  </si>
  <si>
    <t>Montáž doplnkov zariadení kúpeľní a záchodov, madlá</t>
  </si>
  <si>
    <t>552380012400.S</t>
  </si>
  <si>
    <t>Madlo nerezové univerzálne pevné</t>
  </si>
  <si>
    <t>725332320.S</t>
  </si>
  <si>
    <t>Montáž výlevky keramickej závesnej bez výtokovej armatúry</t>
  </si>
  <si>
    <t>552320000200.S</t>
  </si>
  <si>
    <t>Výlevka nerezová nástenná</t>
  </si>
  <si>
    <t>725333360.S</t>
  </si>
  <si>
    <t>Montáž výlevky keramickej voľne stojacej bez výtokovej armatúry</t>
  </si>
  <si>
    <t>642710000100.S</t>
  </si>
  <si>
    <t>Výlevka stojatá keramická s plastovou mrežou</t>
  </si>
  <si>
    <t>725530826.S</t>
  </si>
  <si>
    <t>Demontáž elektrického zásobníkového ohrievača vody akumulačného do 800 l,  -0,69347t</t>
  </si>
  <si>
    <t>725819201</t>
  </si>
  <si>
    <t>Montáž ventilu nástenného G 1/2</t>
  </si>
  <si>
    <t>5517534600.1</t>
  </si>
  <si>
    <t>Rohový guľový ventil, chróm 1/2"-3/4"</t>
  </si>
  <si>
    <t>378</t>
  </si>
  <si>
    <t>725820810.S</t>
  </si>
  <si>
    <t>Demontáž batérie drezovej, umývadlovej nástennej,  -0,0026t</t>
  </si>
  <si>
    <t>380</t>
  </si>
  <si>
    <t>725829601</t>
  </si>
  <si>
    <t>Montáž batérií umývadlových stojankových pákových alebo klasických</t>
  </si>
  <si>
    <t>382</t>
  </si>
  <si>
    <t>5514654560.1</t>
  </si>
  <si>
    <t>Umývadlová stojanková batéria</t>
  </si>
  <si>
    <t>384</t>
  </si>
  <si>
    <t>725839203</t>
  </si>
  <si>
    <t>Montáž batérie vaňovej nástennej G 1/2</t>
  </si>
  <si>
    <t>386</t>
  </si>
  <si>
    <t>5514512300</t>
  </si>
  <si>
    <t>Batéria vaňová mosadzná s ručnou sprchou TU 8115 XPS 1/2"x 100 mm</t>
  </si>
  <si>
    <t>388</t>
  </si>
  <si>
    <t>5514812000</t>
  </si>
  <si>
    <t>Predĺženie s nátr. a čapom T 216 1/2"x 100 mm</t>
  </si>
  <si>
    <t>390</t>
  </si>
  <si>
    <t>725840870.S</t>
  </si>
  <si>
    <t>Demontáž batérie vaňovej, sprchovej nástennej,  -0,00225t</t>
  </si>
  <si>
    <t>392</t>
  </si>
  <si>
    <t>725840873.S</t>
  </si>
  <si>
    <t>Demontáž príslušenstva pre sprchové batérie, držiak na sprchu,  -0,00113t</t>
  </si>
  <si>
    <t>394</t>
  </si>
  <si>
    <t>725849232.S</t>
  </si>
  <si>
    <t>Montáž batérie sprchovej podomietkovej automatickej</t>
  </si>
  <si>
    <t>396</t>
  </si>
  <si>
    <t>3237541</t>
  </si>
  <si>
    <t>Schell - Podomietková sprchová batéria so zmiešavaním pre Masterbox, nerez</t>
  </si>
  <si>
    <t>398</t>
  </si>
  <si>
    <t>3237542</t>
  </si>
  <si>
    <t>Schell - Podomietkový Masterbox so zmiešavaním</t>
  </si>
  <si>
    <t>400</t>
  </si>
  <si>
    <t>725860820.S</t>
  </si>
  <si>
    <t>Demontáž jednoduchej zápachovej uzávierky pre zariaďovacie predmety, umývadlá, drezy, práčky  -0,00085t</t>
  </si>
  <si>
    <t>402</t>
  </si>
  <si>
    <t>725989101</t>
  </si>
  <si>
    <t>Montáž dvierok kovových lakovaných</t>
  </si>
  <si>
    <t>404</t>
  </si>
  <si>
    <t>5516757500</t>
  </si>
  <si>
    <t>Dvierka krycie 30x30 cm komaxit biely</t>
  </si>
  <si>
    <t>406</t>
  </si>
  <si>
    <t>998725102.S</t>
  </si>
  <si>
    <t>Presun hmôt pre zariaďovacie predmety v objektoch výšky nad 6 do 12 m</t>
  </si>
  <si>
    <t>408</t>
  </si>
  <si>
    <t>Ústredné kúrenie - armatúry</t>
  </si>
  <si>
    <t>734421130</t>
  </si>
  <si>
    <t>Tlakomer deformačný kruhový B 0-10 MPa č.03313 priem. 160</t>
  </si>
  <si>
    <t>410</t>
  </si>
  <si>
    <t>36-M</t>
  </si>
  <si>
    <t>Montáž prev.,mer. a regul.zariadení</t>
  </si>
  <si>
    <t>361410308</t>
  </si>
  <si>
    <t>Montáž čerpadla, napájanie 220 V, 50 Hz</t>
  </si>
  <si>
    <t>412</t>
  </si>
  <si>
    <t>426190000300.S</t>
  </si>
  <si>
    <t>Odstředivé čerpadlo: VERTY NOVA 200 M</t>
  </si>
  <si>
    <t>414</t>
  </si>
  <si>
    <t>361410308K01</t>
  </si>
  <si>
    <t>Napojenie odvodu kondenzátu zo vzduchotechnických, klimatizačných a kúrenárskych zariadení</t>
  </si>
  <si>
    <t>416</t>
  </si>
  <si>
    <t>36202035K1</t>
  </si>
  <si>
    <t>Zavesy,konzoly, objimky,pevne body</t>
  </si>
  <si>
    <t>418</t>
  </si>
  <si>
    <t>09 - Plynoinštalácia</t>
  </si>
  <si>
    <t xml:space="preserve">    723 - Zdravotechnika - plynovod</t>
  </si>
  <si>
    <t xml:space="preserve">    23-M - Montáže potrubia</t>
  </si>
  <si>
    <t xml:space="preserve">    95-M - Revízie</t>
  </si>
  <si>
    <t>723</t>
  </si>
  <si>
    <t>Zdravotechnika - plynovod</t>
  </si>
  <si>
    <t>625907111.S</t>
  </si>
  <si>
    <t>Očistenie  od usadenín, hrdze a starého náteru</t>
  </si>
  <si>
    <t>723120202.S</t>
  </si>
  <si>
    <t>Potrubie z oceľových rúrok závitových čiernych spájaných zvarovaním - akosť 11 353.0 DN 15</t>
  </si>
  <si>
    <t>722130913.S</t>
  </si>
  <si>
    <t>Oprava vodovodného potrubia závitového prerezanie oceľovej rúrky do DN 25</t>
  </si>
  <si>
    <t>723190901.S</t>
  </si>
  <si>
    <t>Oprava plynovodného potrubia uzatvorenie alebo otvorenie plynovodného potrubia pri opravách</t>
  </si>
  <si>
    <t>998723101.S</t>
  </si>
  <si>
    <t>Presun hmôt pre vnútorný plynovod v objektoch výšky do 6 m</t>
  </si>
  <si>
    <t>7679951011</t>
  </si>
  <si>
    <t>Dodávka a montáž objímok, konzol, uchytení potrubia, podperna konstrukcia z Hilty nosníkov</t>
  </si>
  <si>
    <t>783424340</t>
  </si>
  <si>
    <t>Nátery kov.potr.a armatúr syntet. do DN 50 mm</t>
  </si>
  <si>
    <t>23-M</t>
  </si>
  <si>
    <t>Montáže potrubia</t>
  </si>
  <si>
    <t>230230016.S</t>
  </si>
  <si>
    <t>Hlavná tlaková skúška vzduchom 0, 6 MPa DN 50</t>
  </si>
  <si>
    <t>95-M</t>
  </si>
  <si>
    <t>Revízie</t>
  </si>
  <si>
    <t>9505050391</t>
  </si>
  <si>
    <t>Revizia ,revizna sprava, uradne skusky</t>
  </si>
  <si>
    <t>10 - Požiarna nádrž</t>
  </si>
  <si>
    <t>113107224.S</t>
  </si>
  <si>
    <t>Odstránenie krytu v ploche nad 200 m2 z kameniva hrubého drveného, hr. 300 do 400 mm,  -0,56000t</t>
  </si>
  <si>
    <t>113107242.S</t>
  </si>
  <si>
    <t>Odstránenie krytu asfaltového v ploche nad 200 m2, hr. nad 50 do 100 mm,  -0,25000t</t>
  </si>
  <si>
    <t>130201001.S</t>
  </si>
  <si>
    <t>Výkop jamy a ryhy v obmedzenom priestore horn. tr.3 ručne</t>
  </si>
  <si>
    <t>131201102.S</t>
  </si>
  <si>
    <t>Výkop nezapaženej jamy v hornine 3, nad 100 do 1000 m3</t>
  </si>
  <si>
    <t>174101002.S</t>
  </si>
  <si>
    <t>Zásyp sypaninou so zhutnením jám, šachiet, rýh, zárezov alebo okolo objektov nad 100 do 1000 m3</t>
  </si>
  <si>
    <t>270328136.S</t>
  </si>
  <si>
    <t>Konštrukcie základové z betónu  železového s výstužou, hmot. nad 90 kg/m3 tr. C25/30</t>
  </si>
  <si>
    <t>564841111.S</t>
  </si>
  <si>
    <t>Podklad zo štrkodrviny s rozprestretím a zhutnením, po zhutnení hr. 120 mm</t>
  </si>
  <si>
    <t>Komunikácie</t>
  </si>
  <si>
    <t>564782111</t>
  </si>
  <si>
    <t>Podklad alebo kryt z kameniva hrubého drveného veľ. 32-63mm(vibr.štrk) po zhut.hr. 300 mm</t>
  </si>
  <si>
    <t>894101112.S</t>
  </si>
  <si>
    <t>Osadenie akumulačnej nádrže železobetónovej, hmotnosti nad 4 do 10 t</t>
  </si>
  <si>
    <t>KLPN35</t>
  </si>
  <si>
    <t>Požiarna nádrž KL PN 35, KLARTEC</t>
  </si>
  <si>
    <t>919735111</t>
  </si>
  <si>
    <t>Rezanie existujúceho asfaltového krytu alebo podkladu hĺbky do 50 mm</t>
  </si>
  <si>
    <t>998144475.S</t>
  </si>
  <si>
    <t>Doprava nádrží na stavbu</t>
  </si>
  <si>
    <t>11 - Vzduchotechnika</t>
  </si>
  <si>
    <t>D2 - Zariadenie č.1 - Vetranie športovej plochy a hľadiska</t>
  </si>
  <si>
    <t>D3 - Zariadenie č.2 - Vetranie priestorov 1.np</t>
  </si>
  <si>
    <t>D4 - Zariadenie č.3 - Vetranie šatní na 1.pp</t>
  </si>
  <si>
    <t>D5 - Zariadenie č.4 - Vetranie priestorov maséra a sauny</t>
  </si>
  <si>
    <t>D6 - Zariadenie č.5 - Vetranie priestorov posilňovne</t>
  </si>
  <si>
    <t>D7 - Zariadenie č.6 - Odvetranie hygienických zariadení</t>
  </si>
  <si>
    <t>D8 - Zariadenie č.7 - Chladenie servera</t>
  </si>
  <si>
    <t>D9 - Demontáž jestvujúceho zariadenia, montáž nového zariadenia</t>
  </si>
  <si>
    <t>Zariadenie č.1 - Vetranie športovej plochy a hľadiska</t>
  </si>
  <si>
    <t>1.1</t>
  </si>
  <si>
    <t>Vzduchotechnická jednotka VVS230, vonkajšie vyhotovenie, komory nad sebou,  osadená na podlahe, v zložení: -prívodná časť:  doskový filter F7, rotačný rekuperátor, zmiešavacia komora, prívodný ventilátor s EC-motorm (24500m3/h, 350Pa), priamy výparník dvo</t>
  </si>
  <si>
    <t>1903357875</t>
  </si>
  <si>
    <t>1.2</t>
  </si>
  <si>
    <t>Kondnezačná jednotka Clivet MSAN8-X400T,  vrátane:  -Ahu box AHUKZ 03D</t>
  </si>
  <si>
    <t>1147723615</t>
  </si>
  <si>
    <t>Dvojica Cu-potrubia f12,7/25,4,  s komunikačným káblom a tepelnou izoláciou</t>
  </si>
  <si>
    <t>bm</t>
  </si>
  <si>
    <t>-721036080</t>
  </si>
  <si>
    <t>1.3</t>
  </si>
  <si>
    <t>Tlmič hluku buňkový G*250*500*1000</t>
  </si>
  <si>
    <t>1.4</t>
  </si>
  <si>
    <t>Regulačná klapka ručná TUNE-R-450-1-H, farba čierna</t>
  </si>
  <si>
    <t>642196560</t>
  </si>
  <si>
    <t>1.5</t>
  </si>
  <si>
    <t>Výustka z pozinkovanej ocele NOVA-C-2-1225x225-R1, farba čierna</t>
  </si>
  <si>
    <t>1.6</t>
  </si>
  <si>
    <t>Výustka z pozinkovanej ocele NOVA-C-2-1225x325-R1, farba čierna</t>
  </si>
  <si>
    <t>1.7</t>
  </si>
  <si>
    <t>Výustka z pozinkovanej ocele NOVA-C-1-10225x325-R1, farba čierna</t>
  </si>
  <si>
    <t>1.8</t>
  </si>
  <si>
    <t>Požiarna vetracia mriežka FGS-500x300-DV1-2, s pružinovým aktivačným mechanizmom a tavnou tepelnou poistkou nastavenou na 74°C + indikácia otvorenej a zatvorenej polohy s mikrospínačmi 230V AC</t>
  </si>
  <si>
    <t>1.9</t>
  </si>
  <si>
    <t>Krycia mriežka pre výfuk</t>
  </si>
  <si>
    <t>Kruhové Spiro potrubie pozinkované  D1250/30% tvarovky, farba čierna</t>
  </si>
  <si>
    <t>Kruhové Spiro potrubie pozinkované  D1100/30% tvarovky, farba čierna</t>
  </si>
  <si>
    <t>Kruhové Spiro potrubie pozinkované  D900/30% tvarovky, farba čierna</t>
  </si>
  <si>
    <t>Kruhové Spiro potrubie pozinkované  D450/30% tvarovky, farba čierna</t>
  </si>
  <si>
    <t>Potrubie štvorhranné Sk.1, nízkotlaké prevedenie,( pretlak do 630 Pa) z oceľového pozinkovaného plechu s vrstvou zinku 275 g/m2,  výška príruby 20 mm, 4-dierové - 5000 /30% tv.</t>
  </si>
  <si>
    <t xml:space="preserve">Poznámka k položke:_x000D_
Potrubie štvorhranné Sk.1, nízkotlaké prevedenie,( pretlak do 630 Pa) z oceľového pozinkovaného plechu s vrstvou zinku 275 g/m2,  výška príruby 20 mm, 4-dierové, včítane montážneho, tesniaceho a spojovacieho materiálu a závesov potrubia. Trieda tesnosti  A  pre zariadenia vetracie. V hale farba čierna_x000D_
_x000D_
</t>
  </si>
  <si>
    <t>Potrubie štvorhranné Sk.1, nízkotlaké prevedenie,( pretlak do 630 Pa) z oceľového pozinkovaného plechu s vrstvou zinku 275 g/m2,  výška príruby 20 mm, 4-dierové -4500 /30% tv.</t>
  </si>
  <si>
    <t xml:space="preserve">Poznámka k položke:_x000D_
Potrubie štvorhranné Sk.1, nízkotlaké prevedenie,( pretlak do 630 Pa) z oceľového pozinkovaného plechu s vrstvou zinku 275 g/m2,  výška príruby 20 mm, 4-dierové, včítane montážneho, tesniaceho a spojovacieho materiálu a závesov potrubia. Trieda tesnosti  A  pre zariadenia vetracie. V hale farba čierna_x000D_
</t>
  </si>
  <si>
    <t>N1 -  hluková izolácia Ultimate U TPA 34 - hr.60mm - potrubie od vzt jednotky po tlmič hluku, oplechované</t>
  </si>
  <si>
    <t>-1188868162</t>
  </si>
  <si>
    <t>T1 - Vonkajšia tepelná izolácia K-FLEX H DUCT ALU hr.40mm  - potrubie upraveného  a odvodného vzduchu,  vo vonkajšom prostredí,  oplechované</t>
  </si>
  <si>
    <t>Konštriukcia pre osadenie vzt jednotky  a kondenzačných jednotiek - dodávka stavby</t>
  </si>
  <si>
    <t>Konštrukcia - pre uchytenie zvislého potrubia vedúceho po fasáde</t>
  </si>
  <si>
    <t>Montážny, tesniaci, spojovací a závesný materiál</t>
  </si>
  <si>
    <t>-382218172</t>
  </si>
  <si>
    <t>Zariadenie č.2 - Vetranie priestorov 1.np</t>
  </si>
  <si>
    <t>2.1</t>
  </si>
  <si>
    <t xml:space="preserve">Vzduchotechnická jednotka VVS040c, vonkajšie vyhotovenie, komory nad sebou,  v zložení: -prívodná časť:  doskový filter F7, protiprúdový výmenník, prívodný ventilátor s EC-motorm (4400m3/h, 350Pa), elektrický ohrievač (nominálny vykurovací výkon 24kW), - </t>
  </si>
  <si>
    <t>-344195615</t>
  </si>
  <si>
    <t>2.2</t>
  </si>
  <si>
    <t>2.3</t>
  </si>
  <si>
    <t>Tlmič hluku buňkový G*200*500*1000</t>
  </si>
  <si>
    <t>2.4</t>
  </si>
  <si>
    <t>Regulačná klapka ručná RK-315x200-R</t>
  </si>
  <si>
    <t>2.5</t>
  </si>
  <si>
    <t>Regulačná klapka ručná RK-280x160-R</t>
  </si>
  <si>
    <t>2.6</t>
  </si>
  <si>
    <t>Regulačná klapka ručná RK-315x160-R</t>
  </si>
  <si>
    <t>2.7</t>
  </si>
  <si>
    <t>Regulačná klapka ručná RK-200x160-R</t>
  </si>
  <si>
    <t>2.8</t>
  </si>
  <si>
    <t>Výustka hliníková jednoradová NOVA-A-1-3-400x200-H, vrátane prepojovacieho potrubia 400x200/250</t>
  </si>
  <si>
    <t>2.9</t>
  </si>
  <si>
    <t>Výustka hliníková jednoradová NOVA-A-1-3-300x300-H</t>
  </si>
  <si>
    <t>2.10</t>
  </si>
  <si>
    <t>Výustka hliníková jednoradová NOVA-A-1-3-400x200-H</t>
  </si>
  <si>
    <t>2.11</t>
  </si>
  <si>
    <t>Výustka hliníková dvojradová NOVA-A-2-3-400x200-H</t>
  </si>
  <si>
    <t>2.12</t>
  </si>
  <si>
    <t>Výustka hliníková dvojradová NOVA-A-2-3-200x150-H</t>
  </si>
  <si>
    <t>2.13</t>
  </si>
  <si>
    <t>Výustka hliníková dvojradová NOVA-A-2-3-500x200-H</t>
  </si>
  <si>
    <t>Šikmý kus so sitom pre sanie 500/500</t>
  </si>
  <si>
    <t>Šikmý kus so sitom pre výfuk 500/400</t>
  </si>
  <si>
    <t>Pol18a</t>
  </si>
  <si>
    <t>Potrubie štvorhranné Sk.1, nízkotlaké prevedenie,( pretlak do 630 Pa) z oceľového pozinkovaného plechu s vrstvou zinku 275 g/m2,  výška príruby 20 mm, 4-dierové - 2000 /30% tv.</t>
  </si>
  <si>
    <t>Pol19a</t>
  </si>
  <si>
    <t>Potrubie štvorhranné Sk.1, nízkotlaké prevedenie,( pretlak do 630 Pa) z oceľového pozinkovaného plechu s vrstvou zinku 275 g/m2,  výška príruby 20 mm, 4-dierové - 1100 /30% tv.</t>
  </si>
  <si>
    <t>-1751668074</t>
  </si>
  <si>
    <t>T2 - vnútorná tepelná izolácia K-FLEX H DUCT ALU hr.30mm  - v zmysle výkresu</t>
  </si>
  <si>
    <t>Konštriukcia pre osadenie vzt jednotky  - dodávka stavby</t>
  </si>
  <si>
    <t>Pol15a</t>
  </si>
  <si>
    <t>Zariadenie č.3 - Vetranie šatní na 1.pp</t>
  </si>
  <si>
    <t>3.1</t>
  </si>
  <si>
    <t>Vzduchotechnická jednotka VVS040c, vnútorné vyhotovenie, komory nad sebou,  v zložení: -prívodná časť:  doskový filter F7, protiprúdový výmenník, prívodný ventilátor s EC-motorm (4250m3/h, 350Pa), vodný ohrievač (nominálny vykurovací výkon 18,1kW, teplota</t>
  </si>
  <si>
    <t>1414507916</t>
  </si>
  <si>
    <t>3.2</t>
  </si>
  <si>
    <t>Požiarna klapka FDS-3G-500x500-H2, s ručnou pákou a aktivačným mechanizmom s pružinou, s tavnou tepelnou poistkou nastavenou na 74°C+ indikácia otvorenej a zatvorenej polohy s mikrospínačmi 230V AC</t>
  </si>
  <si>
    <t>-178977394</t>
  </si>
  <si>
    <t>3.3</t>
  </si>
  <si>
    <t>Požiarna klapka FDS-3G-500x400-H2, s ručnou pákou a aktivačným mechanizmom s pružinou, s tavnou tepelnou poistkou nastavenou na 74°C+ indikácia otvorenej a zatvorenej polohy s mikrospínačmi 230V AC</t>
  </si>
  <si>
    <t>506139495</t>
  </si>
  <si>
    <t>3.4</t>
  </si>
  <si>
    <t>Požiarna klapka FDS-3G-355x315-H2, s ručnou pákou a aktivačným mechanizmom s pružinou, s tavnou tepelnou poistkou nastavenou na 74°C+ indikácia otvorenej a zatvorenej polohy s mikrospínačmi 230V AC</t>
  </si>
  <si>
    <t>2112463797</t>
  </si>
  <si>
    <t>3.5</t>
  </si>
  <si>
    <t>Požiarna klapka FDS-3G-400x280-H2, s ručnou pákou a aktivačným mechanizmom s pružinou, s tavnou tepelnou poistkou nastavenou na 74°C+ indikácia otvorenej a zatvorenej polohy s mikrospínačmi 230V AC</t>
  </si>
  <si>
    <t>-966615205</t>
  </si>
  <si>
    <t>3.6</t>
  </si>
  <si>
    <t>3.7</t>
  </si>
  <si>
    <t>3.8</t>
  </si>
  <si>
    <t>Regulačná klapka ručná RK-500x315-R</t>
  </si>
  <si>
    <t>3.9</t>
  </si>
  <si>
    <t>Regulačná klapka ručná RK-500x250-R</t>
  </si>
  <si>
    <t>3.10</t>
  </si>
  <si>
    <t>Výustka hliníková dvojradová NOVA-A-2-3-600x200-H</t>
  </si>
  <si>
    <t>3.11</t>
  </si>
  <si>
    <t>3.12</t>
  </si>
  <si>
    <t>Výustka hliníková jednoradová NOVA-A-1-3-600x300-H, vrátane prepojovacieho potrubia 600x300/250</t>
  </si>
  <si>
    <t>3.13</t>
  </si>
  <si>
    <t>Výustka hliníková jednoradová NOVA-A-1-3-600x200-H</t>
  </si>
  <si>
    <t>3.14</t>
  </si>
  <si>
    <t>Výustka hliníková jednoradová NOVA-A-1-3-300x200-H</t>
  </si>
  <si>
    <t>3.15</t>
  </si>
  <si>
    <t>Tanierový ventil odvodný VEF 100, vrátane montážneho rámika</t>
  </si>
  <si>
    <t>Pol22a</t>
  </si>
  <si>
    <t>Kruhové Spiro potrubie pozinkované  D100/30% tvarovky</t>
  </si>
  <si>
    <t>Pol23a</t>
  </si>
  <si>
    <t>Ohybná hadica D100</t>
  </si>
  <si>
    <t>Pol18b</t>
  </si>
  <si>
    <t>Pol24b</t>
  </si>
  <si>
    <t>Potrubie štvorhranné Sk.1, nízkotlaké prevedenie,( pretlak do 630 Pa) z oceľového pozinkovaného plechu s vrstvou zinku 275 g/m2,  výška príruby 20 mm, 4-dierové - 1500 /30% tv.</t>
  </si>
  <si>
    <t>1465505517</t>
  </si>
  <si>
    <t>Pol20b</t>
  </si>
  <si>
    <t>Pol25b</t>
  </si>
  <si>
    <t>T3 - vnútorná tepelná izolácia K-FLEX H DUCT ALU hr.20mm  - v zmysle výkresu</t>
  </si>
  <si>
    <t>Demontáž a likvidácia potrubia s tepelnou izoláciou 630x315</t>
  </si>
  <si>
    <t>Dodávka a montáž potrubia s tepelnou 500x400 - napojenie jestvujúcej vzt jednotky</t>
  </si>
  <si>
    <t>Pol15b</t>
  </si>
  <si>
    <t>Zariadenie č.4 - Vetranie priestorov maséra a sauny</t>
  </si>
  <si>
    <t>4.1</t>
  </si>
  <si>
    <t xml:space="preserve">Vzduchotechnická jednotka VVS020s, vnútorné vyhotovenie, komory vedľa seba,  v zložení: -prívodná časť:  doskový filter F7, protiprúdový výmenník, prívodný ventilátor s EC-motorm (2400m3/h, 350Pa), elektrický ohrievač (nominálny vykurovací výkon 18,0kW), </t>
  </si>
  <si>
    <t>1988054082</t>
  </si>
  <si>
    <t>4.2</t>
  </si>
  <si>
    <t>Protidažďová žaluzia PZAL-710x500-UR-S</t>
  </si>
  <si>
    <t>128317263</t>
  </si>
  <si>
    <t>4.3</t>
  </si>
  <si>
    <t>4.4</t>
  </si>
  <si>
    <t>4.5</t>
  </si>
  <si>
    <t>Regulačná klapka ručná TUNE-R-200-1-H</t>
  </si>
  <si>
    <t>5704687</t>
  </si>
  <si>
    <t>4.6</t>
  </si>
  <si>
    <t>Regulačná klapka ručná TUNE-R-160-1-H</t>
  </si>
  <si>
    <t>-287334516</t>
  </si>
  <si>
    <t>4.7</t>
  </si>
  <si>
    <t>Vírivá výustka prívodná VVKR-A-S-600-48-RAL podľa architekta + Pretlaková komora PB-VVK-S-600-S-H-D1, pripojenie zboku D200</t>
  </si>
  <si>
    <t>4.8</t>
  </si>
  <si>
    <t>Vírivá výustka odvodná VVKR-A-S-600-48-RAL podľa architekta + Pretlaková komora PB-VVK-E-600-S-H-D1, pripojenie zboku D200</t>
  </si>
  <si>
    <t>4.9</t>
  </si>
  <si>
    <t>4.10</t>
  </si>
  <si>
    <t>Výustka hliníková dvojradová NOVA-A-2-3-525x225-H</t>
  </si>
  <si>
    <t>4.11</t>
  </si>
  <si>
    <t>4.12</t>
  </si>
  <si>
    <t>Výustka hliníková jednoradová NOVA-A-1-3-525x225-H</t>
  </si>
  <si>
    <t>Pol28c</t>
  </si>
  <si>
    <t>Kruhové Spiro potrubie pozinkované  D160/30% tvarovky</t>
  </si>
  <si>
    <t>Pol29c</t>
  </si>
  <si>
    <t>Kruhové Spiro potrubie pozinkované  D200/30% tvarovky</t>
  </si>
  <si>
    <t>Pol30c</t>
  </si>
  <si>
    <t>Ohybná hadica D160</t>
  </si>
  <si>
    <t>Pol31c</t>
  </si>
  <si>
    <t>Ohybná hadica D200</t>
  </si>
  <si>
    <t>Pol19c</t>
  </si>
  <si>
    <t>Pol24c</t>
  </si>
  <si>
    <t>428393959</t>
  </si>
  <si>
    <t>Pol20c</t>
  </si>
  <si>
    <t>Pol25c</t>
  </si>
  <si>
    <t>Pol15c</t>
  </si>
  <si>
    <t>Zariadenie č.5 - Vetranie priestorov posilňovne</t>
  </si>
  <si>
    <t>5.1</t>
  </si>
  <si>
    <t xml:space="preserve">Vzduchotechnická jednotka VVS030s, vnútorné vyhotovenie, komory vedľa seba,  v zložení: -prívodná časť:  doskový filter F7, protiprúdový výmenník, prívodný ventilátor s EC-motorm (3650m3/h, 350Pa), elektrický ohrievač (nominálny vykurovací výkon 18,0kW), </t>
  </si>
  <si>
    <t>1497046499</t>
  </si>
  <si>
    <t>5.2</t>
  </si>
  <si>
    <t>Protidažďová žaluzia PZAL-1000x500-UR-S</t>
  </si>
  <si>
    <t>161565257</t>
  </si>
  <si>
    <t>5.3</t>
  </si>
  <si>
    <t>5.4</t>
  </si>
  <si>
    <t>Regulačná klapka ručná RK-400x250-R</t>
  </si>
  <si>
    <t>5.5</t>
  </si>
  <si>
    <t>5.6</t>
  </si>
  <si>
    <t>1496927112</t>
  </si>
  <si>
    <t>5.7</t>
  </si>
  <si>
    <t>-1510769246</t>
  </si>
  <si>
    <t>5.8</t>
  </si>
  <si>
    <t>Tanierový ventil odvodný VEF 160, vrátane montážneho rámika</t>
  </si>
  <si>
    <t>5.10</t>
  </si>
  <si>
    <t>5.11</t>
  </si>
  <si>
    <t>5.12</t>
  </si>
  <si>
    <t>Výustka hliníková dvojradová NOVA-A-2-3-600x200</t>
  </si>
  <si>
    <t>5.13</t>
  </si>
  <si>
    <t>Pol28d</t>
  </si>
  <si>
    <t>Pol29d</t>
  </si>
  <si>
    <t>Potrubie štvorhranné Sk.1, nízkotlaké prevedenie,( pretlak do 630 Pa) z oceľového pozinkovaného plechu s vrstvou zinku 275 g/m2,  výška príruby 20 mm, 4-dierové - 3000 /30% tv.</t>
  </si>
  <si>
    <t>-227592308</t>
  </si>
  <si>
    <t>Pol20d</t>
  </si>
  <si>
    <t>Pol25d</t>
  </si>
  <si>
    <t>Pol15d</t>
  </si>
  <si>
    <t>Zariadenie č.6 - Odvetranie hygienických zariadení</t>
  </si>
  <si>
    <t>6.1</t>
  </si>
  <si>
    <t>Ventilátor do kruhového potrubia TD 800/200 T napájanie:  230V, 50Hz množstvo vzduchu : 600m3/h Príslušenstvo: - časový dobeh DT3 - 1ks spätná klapka RSK-200 - 2ks rýchloupínacia spona VBM200 - 2ks tlmič hluku MAA-200, dl.600mm</t>
  </si>
  <si>
    <t>-1702884510</t>
  </si>
  <si>
    <t>6.2</t>
  </si>
  <si>
    <t>Ventilátor do kruhového potrubia TD 500/160 T napájanie:  230V, 50Hz množstvo vzduchu : 340m3/h Príslušenstvo: - časový dobeh DT3 - 1ks spätná klapka RSK-160 - 2ks rýchloupínacia spona VBM160 - 2ks tlmič hluku MAA-160, dl.600mm</t>
  </si>
  <si>
    <t>-1655557641</t>
  </si>
  <si>
    <t>6.3</t>
  </si>
  <si>
    <t>Ventilátor do podhľadu SILENT ECO-U 60 Z, so zabudovanou spätnou klapkou a časovým dobehom DT4</t>
  </si>
  <si>
    <t>53332831</t>
  </si>
  <si>
    <t>6.4</t>
  </si>
  <si>
    <t>Ventilátor do podhľadu SILENT ECO-U 100 Z, so zabudovanou spätnou klapkou a časovým dobehom DT4</t>
  </si>
  <si>
    <t>-1302705985</t>
  </si>
  <si>
    <t>6.5</t>
  </si>
  <si>
    <t>Protidažďová žaluzia PZAL-630x400-UR-S</t>
  </si>
  <si>
    <t>-297512521</t>
  </si>
  <si>
    <t>6.6</t>
  </si>
  <si>
    <t>Tanierový ventil odvodný VEF 125, vrátane montážneho rámika</t>
  </si>
  <si>
    <t>6.7</t>
  </si>
  <si>
    <t>Ohybná hadica D125</t>
  </si>
  <si>
    <t>Kruhové Spiro potrubie pozinkované  D125/30% tvarovky</t>
  </si>
  <si>
    <t>Potrubie štvorhranné Sk.1, nízkotlaké prevedenie,( pretlak do 630 Pa) z oceľového pozinkovaného plechu s vrstvou zinku 275 g/m2,  výška príruby 20 mm, 4-dierové - 2100 /30% tv.</t>
  </si>
  <si>
    <t>Pol15e</t>
  </si>
  <si>
    <t>Zariadenie č.7 - Chladenie servera</t>
  </si>
  <si>
    <t>7.1</t>
  </si>
  <si>
    <t>Vonkajšia kondenzačná jednotka Daikin RZAG35A1, Qch=3,5W, Qvyk=4kW</t>
  </si>
  <si>
    <t>-35131625</t>
  </si>
  <si>
    <t>7.2</t>
  </si>
  <si>
    <t>Vnútorná nástenná jednotka FTXM35R, vrátane ovládača</t>
  </si>
  <si>
    <t>Dvojica Cu potrubia 6,35/9,52 mm s komunikačným káblom a tepelnou izoláciou (trasa)</t>
  </si>
  <si>
    <t>Betonové kocky pre osadenie vonkajše kondenzačnej jednotky na streche</t>
  </si>
  <si>
    <t>Pol15f</t>
  </si>
  <si>
    <t>D9</t>
  </si>
  <si>
    <t>Demontáž jestvujúceho zariadenia, montáž nového zariadenia</t>
  </si>
  <si>
    <t>Demontáž a likvidácia jestvujúcich protidžďových žaluzií, rozmer 1000x1000mm</t>
  </si>
  <si>
    <t>-1307238757</t>
  </si>
  <si>
    <t>Dodávka a montáž - protidažďová žaluzia PZAL-1000x1000-UR-S</t>
  </si>
  <si>
    <t>1452950412</t>
  </si>
  <si>
    <t>Demontáž a likvidácia jestvujúcich protidžďových žaluzií, rozmer 1000x800mm -2ks, 1800x650 - 1ks</t>
  </si>
  <si>
    <t>1619774744</t>
  </si>
  <si>
    <t>Dodávka a montáž - protidažďová žaluzia PZAL-1000x800-UR-S - 2ks, PZALS-1800x650-UR-S - 1ks,</t>
  </si>
  <si>
    <t>-664504683</t>
  </si>
  <si>
    <t>Dodávka a montáž - doplnenie potrubia v kotolni</t>
  </si>
  <si>
    <t>2022679458</t>
  </si>
  <si>
    <t>814656656</t>
  </si>
  <si>
    <t>Pol43g</t>
  </si>
  <si>
    <t>Zariadenie staveniska</t>
  </si>
  <si>
    <t>307905245</t>
  </si>
  <si>
    <t>Doprava, ťažké mechanizmy, lešenie</t>
  </si>
  <si>
    <t>1481644249</t>
  </si>
  <si>
    <t>Zaregulovanie, vyskúšanie, odovzdanie zariadení</t>
  </si>
  <si>
    <t>-451953644</t>
  </si>
  <si>
    <t>Technická inšpekcia</t>
  </si>
  <si>
    <t>-952676507</t>
  </si>
  <si>
    <t>12 - FVE</t>
  </si>
  <si>
    <t xml:space="preserve">M - Práce a dodávky M   </t>
  </si>
  <si>
    <t xml:space="preserve">    21-M - Elektromontáže   </t>
  </si>
  <si>
    <t xml:space="preserve">HZS - Hodinové zúčtovacie sadzby   </t>
  </si>
  <si>
    <t xml:space="preserve">Práce a dodávky M   </t>
  </si>
  <si>
    <t>21-M</t>
  </si>
  <si>
    <t xml:space="preserve">Elektromontáže   </t>
  </si>
  <si>
    <t>210010115.S</t>
  </si>
  <si>
    <t>Lišta elektroinštalačná z PVC 140x60, uložená pevne, vkladacia</t>
  </si>
  <si>
    <t>345750057600</t>
  </si>
  <si>
    <t>Kanál elektroinštalačný HD z PVC, EKE 140x60 mm, KOPOS</t>
  </si>
  <si>
    <t>210020301</t>
  </si>
  <si>
    <t>Káblový žľab MARS 62x50 mm</t>
  </si>
  <si>
    <t>345750008600</t>
  </si>
  <si>
    <t>Žlab káblový MARS 62x50 mm</t>
  </si>
  <si>
    <t>210100002.S</t>
  </si>
  <si>
    <t>Ukončenie vodičov v rozvádzač. vrátane zapojenia a vodičovej koncovky do 6 mm2</t>
  </si>
  <si>
    <t>210100004.S</t>
  </si>
  <si>
    <t>Ukončenie vodičov v rozvádzač. vrátane zapojenia a vodičovej koncovky do 25 mm2</t>
  </si>
  <si>
    <t>210193272.S</t>
  </si>
  <si>
    <t>Rozvádzač oceľoplechový povrchová montáž IP 43, výška 950, 1150 x šírka 510 mm</t>
  </si>
  <si>
    <t>357140007600.S</t>
  </si>
  <si>
    <t>Rozvodnicová skriňa oceľoplechová nástenná, šxv 950x1150 mm, - R_DC</t>
  </si>
  <si>
    <t>357140007605.S</t>
  </si>
  <si>
    <t>Rozvodnicová skriňa oceľoplechová nástenná, šxv 950x1150 mm, - R_AC</t>
  </si>
  <si>
    <t>357 d</t>
  </si>
  <si>
    <t>Kompaktný istič 63A 3p</t>
  </si>
  <si>
    <t>210220001.S</t>
  </si>
  <si>
    <t>Uzemňovacie vedenie na povrchu FeZn drôt zvodový O 8-10</t>
  </si>
  <si>
    <t>354410054700.S</t>
  </si>
  <si>
    <t>Drôt bleskozvodový FeZn, d 8 mm</t>
  </si>
  <si>
    <t>210220101.S</t>
  </si>
  <si>
    <t>Podpery vedenia FeZn na plochú strechu PV21</t>
  </si>
  <si>
    <t>354410034800.S</t>
  </si>
  <si>
    <t>Podpera vedenia FeZn na ploché strechy označenie PV 21 oceľ</t>
  </si>
  <si>
    <t>210220206.S</t>
  </si>
  <si>
    <t>Zachytávacia tyč FeZn s osadením JP 30</t>
  </si>
  <si>
    <t>354410023300.S</t>
  </si>
  <si>
    <t>Tyč zachytávacia FeZn  označenie JP 30, d 25 mm</t>
  </si>
  <si>
    <t>210220210.S</t>
  </si>
  <si>
    <t>Podstavec betónový FeZn k zachytávacej tyči JP</t>
  </si>
  <si>
    <t>354410024825.S</t>
  </si>
  <si>
    <t>Podstavec betónový k zachytávacej tyči FeZn k JP a OB, d 330 mm</t>
  </si>
  <si>
    <t>354410030650.S</t>
  </si>
  <si>
    <t>Podložka ochranná AlMgSi k betónovému podstavcu, d 330 mm</t>
  </si>
  <si>
    <t>210220241.S</t>
  </si>
  <si>
    <t>Svorka FeZn krížová SK a diagonálna krížová DKS</t>
  </si>
  <si>
    <t>354410002500.S</t>
  </si>
  <si>
    <t>Svorka FeZn krížová označenie SK</t>
  </si>
  <si>
    <t>210220243.S</t>
  </si>
  <si>
    <t>Svorka FeZn spojovacia SS</t>
  </si>
  <si>
    <t>354410003400.S</t>
  </si>
  <si>
    <t>Svorka FeZn spojovacia označenie SS 2 skrutky s príložkou</t>
  </si>
  <si>
    <t>210220800.S</t>
  </si>
  <si>
    <t>Uzemňovacie vedenie na povrchu AlMgSi drôt zvodový O 8-10 mm</t>
  </si>
  <si>
    <t>354410064200.S</t>
  </si>
  <si>
    <t>Drôt bleskozvodový zliatina AlMgSi, d 8 mm, Al</t>
  </si>
  <si>
    <t>210220853.S</t>
  </si>
  <si>
    <t>Svorka zliatina AlMgSi spojovacia SS</t>
  </si>
  <si>
    <t>354410012900.S</t>
  </si>
  <si>
    <t>Svorka spojovacia zliatina AlMgSi označenie SS 2 skrutky s príložkou Al</t>
  </si>
  <si>
    <t>210501055.S</t>
  </si>
  <si>
    <t>Montáž konštrukcie pre kotvenie fotovoltických panelov na plochú strechu</t>
  </si>
  <si>
    <t>346510004180</t>
  </si>
  <si>
    <t>Fotovoltická hliníková konštrukcia na plochú strechu 10-20° východ - západ</t>
  </si>
  <si>
    <t>210501103.S</t>
  </si>
  <si>
    <t>Montáž a stringovanie fotovoltického panelu veľkoformátového</t>
  </si>
  <si>
    <t>346510000120.S</t>
  </si>
  <si>
    <t>Fotovoltický modul JinkoSolar Holding Co. Ltd. JKM-545M-72HL4-V Tiger Pro 72HC</t>
  </si>
  <si>
    <t>314 c</t>
  </si>
  <si>
    <t>Príchytka FVE panelu  40mm JH SET</t>
  </si>
  <si>
    <t>210501265.S</t>
  </si>
  <si>
    <t>Montáž fotovoltického striedača trojfázového pre komerčné inštalácie</t>
  </si>
  <si>
    <t>346510000730.S</t>
  </si>
  <si>
    <t>Fotovoltický striedač  3-fázový 30 kW</t>
  </si>
  <si>
    <t>210501285.S</t>
  </si>
  <si>
    <t>Zhotovenie štruktúrovanej kabeláže na strane fotovoltického striedača trojfázového pre komerčné inštalácie</t>
  </si>
  <si>
    <t>341 b</t>
  </si>
  <si>
    <t>DC Rozvodna skriňa pre Fotovoltaické systémy</t>
  </si>
  <si>
    <t>210812003.S</t>
  </si>
  <si>
    <t>Vodič medený silový uložený voľne NYY 0,6/1 kV 1x6</t>
  </si>
  <si>
    <t>341110012800.S</t>
  </si>
  <si>
    <t>Solárny kábel 1x6 mm2</t>
  </si>
  <si>
    <t>341 a</t>
  </si>
  <si>
    <t>Konektor pre solárne panely MC4</t>
  </si>
  <si>
    <t>210812064.S</t>
  </si>
  <si>
    <t>Kábel medený silový uložený voľne NYY 0,6/1 kV 5x16</t>
  </si>
  <si>
    <t>341110018900.S</t>
  </si>
  <si>
    <t>Kábel medený NYY 5x25 mm2</t>
  </si>
  <si>
    <t>998921203.S</t>
  </si>
  <si>
    <t>Presun hmôt pre montáž silnoprúdových rozvodov a zariadení v stavbe (objekte) výšky nad 7 do 24 m</t>
  </si>
  <si>
    <t>998921291.S</t>
  </si>
  <si>
    <t>Príplatok za zväčšený silnoprúdových rozvodov a zariadení presun nad vymedzenú najväčšiu dopravnú vzdialenosť po stavenisku do 1 km</t>
  </si>
  <si>
    <t>999</t>
  </si>
  <si>
    <t>podružný material</t>
  </si>
  <si>
    <t>998921294.S</t>
  </si>
  <si>
    <t>Príplatok za zväčšený presun silnoprúdových rozvodov a zariadení nad vymedzenú najväčšiu dopravnú vzdialenosť mimo staveniska k.ď. 1 km</t>
  </si>
  <si>
    <t>HZS</t>
  </si>
  <si>
    <t xml:space="preserve">Hodinové zúčtovacie sadzby   </t>
  </si>
  <si>
    <t>Prace žeriavom, plošinou</t>
  </si>
  <si>
    <t>262144</t>
  </si>
  <si>
    <t>Stavebno montážne práce upravy v jestvujúcom rozvádzači</t>
  </si>
  <si>
    <t>HZS000125.S</t>
  </si>
  <si>
    <t>Projektova dokumentacia skutocneho vyhotovenia stavby</t>
  </si>
  <si>
    <t>klpl</t>
  </si>
  <si>
    <t>HZS000215.S</t>
  </si>
  <si>
    <t>staticky posudok</t>
  </si>
  <si>
    <t>13 - EPS</t>
  </si>
  <si>
    <t>M - M</t>
  </si>
  <si>
    <t xml:space="preserve">    EPS - EPS</t>
  </si>
  <si>
    <t>Prezvonenie káblov a meranie úseku slučky</t>
  </si>
  <si>
    <t>Vytvorenie káblovej formy na konci kábla vrátane vyrovnania, odstránenia izolácie a označenie kábla.</t>
  </si>
  <si>
    <t>Vyznačenie trasy vedenia, šírky drážok alebo úchytných bodov, vyznačenie prechodu a krabíc</t>
  </si>
  <si>
    <t>Oboznámenie sa s PD a s prevádzkou</t>
  </si>
  <si>
    <t>Drobný inštalačný materiál ( sadra, cementová malta, viazacia páska, skrutky, hmoždinky....)</t>
  </si>
  <si>
    <t>420</t>
  </si>
  <si>
    <t>419</t>
  </si>
  <si>
    <t>rúrka tuhá 320 N PVC priem. 16mm + klip CL 16</t>
  </si>
  <si>
    <t>Protipožiarne príchytky E30 vrátane upevňovacieho materiálu</t>
  </si>
  <si>
    <t>417</t>
  </si>
  <si>
    <t>Kábel JE-H(St)H-V 2x2x0,8, požiarna odolnosť 180 minút</t>
  </si>
  <si>
    <t>Kábel JE-H(St)H-R 1x2x0,8,</t>
  </si>
  <si>
    <t>415</t>
  </si>
  <si>
    <t>Záslepka PG 16</t>
  </si>
  <si>
    <t>Skrinka pre slučkové moduly, 13x94x57mm</t>
  </si>
  <si>
    <t>413</t>
  </si>
  <si>
    <t>SD- karta 1GB</t>
  </si>
  <si>
    <t>Popisný štítok pre USB</t>
  </si>
  <si>
    <t>411</t>
  </si>
  <si>
    <t>Batéria 12 V / 17 Ah</t>
  </si>
  <si>
    <t>ELMDENE zdroj 24V/5A</t>
  </si>
  <si>
    <t>409</t>
  </si>
  <si>
    <t>BX-REL4 relé modul</t>
  </si>
  <si>
    <t>Manuálny tlačidlový hlásič MCP 535X-1 RAL 31</t>
  </si>
  <si>
    <t>407</t>
  </si>
  <si>
    <t>Nálepka so symbolom ruky pre MCP 535</t>
  </si>
  <si>
    <t>Pätica USB 502-6</t>
  </si>
  <si>
    <t>405</t>
  </si>
  <si>
    <t>Multisenzorový hlásič MTD</t>
  </si>
  <si>
    <t>B8 Operačný panel MAP MMI-BUS plastové prevedenie bez popisného štítku</t>
  </si>
  <si>
    <t>403</t>
  </si>
  <si>
    <t>MAP popisný štítok slovenský Integral IP BX</t>
  </si>
  <si>
    <t>MAP popisný štítok slovenský Integral IP MX</t>
  </si>
  <si>
    <t>401</t>
  </si>
  <si>
    <t>Integral ustredňa</t>
  </si>
  <si>
    <t>Náklady na plošinu</t>
  </si>
  <si>
    <t>Transportná réžia</t>
  </si>
  <si>
    <t>Drobné murárske a zváračské práce</t>
  </si>
  <si>
    <t>Správa o východiskovej revízii, certifikáty, návod na obsluhu, zaškolenie</t>
  </si>
  <si>
    <t>Projektová realizačná dokumentácia skutočného prevedenia</t>
  </si>
  <si>
    <t>Prevádzková kniha EPS</t>
  </si>
  <si>
    <t>Uvedenie ústredne a sytému do trvalej prevádzky</t>
  </si>
  <si>
    <t>Program konfiguračný, naprogramovanie systému</t>
  </si>
  <si>
    <t>Protipožiarne utesnenie káblov a prechodov cez steny</t>
  </si>
  <si>
    <t>Uvedenie hlásiča do trvalej prevádzky, preskúšanie jeho funkcie a označenie</t>
  </si>
  <si>
    <t>14 - HSP</t>
  </si>
  <si>
    <t xml:space="preserve">    HSP - HSP</t>
  </si>
  <si>
    <t>210881213</t>
  </si>
  <si>
    <t>Kábel bezhalogénový, medený uložený pevne 1-CHKE-V 0,6/1,0 kV  2x2,5</t>
  </si>
  <si>
    <t>341610020500</t>
  </si>
  <si>
    <t>Kábel medený bezhalogenový 1-CHKE-V 2x2,5 mm2</t>
  </si>
  <si>
    <t>2100</t>
  </si>
  <si>
    <t>Plena Voice Alarm System - stanice hlasatele</t>
  </si>
  <si>
    <t>4100</t>
  </si>
  <si>
    <t>2110</t>
  </si>
  <si>
    <t>Plena Voice Alarm System - řídicí jednotka</t>
  </si>
  <si>
    <t>4110</t>
  </si>
  <si>
    <t>2120</t>
  </si>
  <si>
    <t>Plena Voice Alarm System - směrovač</t>
  </si>
  <si>
    <t>4120</t>
  </si>
  <si>
    <t>2130</t>
  </si>
  <si>
    <t>Plena Voice Alarm System - deska dohledu (6 kusů)</t>
  </si>
  <si>
    <t>4130</t>
  </si>
  <si>
    <t>2140</t>
  </si>
  <si>
    <t>Plena Voice Alarm System - nabíječ baterií, 24V, EN 54-4</t>
  </si>
  <si>
    <t>4140</t>
  </si>
  <si>
    <t>2150</t>
  </si>
  <si>
    <t>Plena - booster zesilovač 240W (jmenovitý výkon)</t>
  </si>
  <si>
    <t>4150</t>
  </si>
  <si>
    <t>s</t>
  </si>
  <si>
    <t>2160</t>
  </si>
  <si>
    <t>Plena - booster zesilovač 480W (jmenovitý výkon)</t>
  </si>
  <si>
    <t>4160</t>
  </si>
  <si>
    <t>2170</t>
  </si>
  <si>
    <t>Skříňkový reproduktor 6W, kovová bílá skříňka, EVAC</t>
  </si>
  <si>
    <t>4170</t>
  </si>
  <si>
    <t>2190</t>
  </si>
  <si>
    <t>Skřínkový reproduktor 6W,ABS, EVAC</t>
  </si>
  <si>
    <t>4190</t>
  </si>
  <si>
    <t>2200</t>
  </si>
  <si>
    <t>Záložné akumulátory</t>
  </si>
  <si>
    <t>4200</t>
  </si>
  <si>
    <t>48010-1001</t>
  </si>
  <si>
    <t>Kontrola rozvod. zariaď. revízna  správa a prevádzková revízna kniha</t>
  </si>
  <si>
    <t>22037-0064</t>
  </si>
  <si>
    <t>Meranie rozhlas zariadenia 400W</t>
  </si>
  <si>
    <t>15 - Elektroinštalácia</t>
  </si>
  <si>
    <t>971036003</t>
  </si>
  <si>
    <t>Jadrové vrty diamantovými korunkami do D 40 mm do stien - murivo tehlové -0,00002t</t>
  </si>
  <si>
    <t>974031188</t>
  </si>
  <si>
    <t>Vysekávanie rýh v akomkoľvek murive tehlovom na akúkoľvek maltu do hĺbky 300 mm a š. nad 300mm,  -0,14100t + úprava omietky</t>
  </si>
  <si>
    <t>585410000100</t>
  </si>
  <si>
    <t>Sadra sivá, 30 kg</t>
  </si>
  <si>
    <t>210010301.S</t>
  </si>
  <si>
    <t>Krabica prístrojová bez zapojenia (1901, KP 68, KZ 3)</t>
  </si>
  <si>
    <t>345410014890.S</t>
  </si>
  <si>
    <t>Krabica prístrojová KP 68/2HF bezhalogénová z PVC</t>
  </si>
  <si>
    <t>210010381.S</t>
  </si>
  <si>
    <t>Krabica bezhalogénová z PP, 80x80 mm, IP 66 vrátane ukončenia káblov a zapojenia vodičov</t>
  </si>
  <si>
    <t>345410015025</t>
  </si>
  <si>
    <t>Krabica bezhalogénová s krytím ip 66 z PP/ABS svetlo šedá KSK 80 KA, šxvxh 81x81x34 mm, KOPOS</t>
  </si>
  <si>
    <t>345610014410.S</t>
  </si>
  <si>
    <t>Svorkovnica S-KSK 1, z PP</t>
  </si>
  <si>
    <t>210011304.S</t>
  </si>
  <si>
    <t>Osadenie polyamidovej príchytky (hmoždinky) HM 12, do tehlového muriva</t>
  </si>
  <si>
    <t>311310008440.S</t>
  </si>
  <si>
    <t>Hmoždinka pre tvrdé podklady na elektroinštaláciu 12x60 mm, PE</t>
  </si>
  <si>
    <t>210020303</t>
  </si>
  <si>
    <t>Káblový žľab Mars, pozink. vrátane príslušenstva, 62/50 mm vrátane veka a podpery</t>
  </si>
  <si>
    <t>345750011200</t>
  </si>
  <si>
    <t>Kryt káblového žľabu MARS 62 mm</t>
  </si>
  <si>
    <t>345750044300</t>
  </si>
  <si>
    <t>Záves v tvare U pre káblový žlab MARS 62 mm</t>
  </si>
  <si>
    <t>345750053900</t>
  </si>
  <si>
    <t>Závitová tyč pre káblový žlab MARS M8 (1000 mm)</t>
  </si>
  <si>
    <t>345750054400</t>
  </si>
  <si>
    <t>Spojovacia sada pre káblový žlab MARS M6</t>
  </si>
  <si>
    <t>210020305</t>
  </si>
  <si>
    <t>Káblový žľab Mars, pozink. vrátane príslušenstva, 125/50 mm vrátane veka a podpery</t>
  </si>
  <si>
    <t>345750008700</t>
  </si>
  <si>
    <t>Žlab káblový MARS 125x50 mm</t>
  </si>
  <si>
    <t>345750011500</t>
  </si>
  <si>
    <t>Kryt káblového žľabu MARS 125 mm</t>
  </si>
  <si>
    <t>345750053200</t>
  </si>
  <si>
    <t>Trapezový úchyt pre káblový žlab MARS M8</t>
  </si>
  <si>
    <t>210020309</t>
  </si>
  <si>
    <t>Káblový žľab Mars, pozink. vrátane príslušenstva, 250/50 mm vrátane veka a podpery</t>
  </si>
  <si>
    <t>345750008900</t>
  </si>
  <si>
    <t>Žlab káblový MARS 250x50 mm</t>
  </si>
  <si>
    <t>345750011800</t>
  </si>
  <si>
    <t>Kryt káblového žľabu MARS 250 mm</t>
  </si>
  <si>
    <t>345750054300</t>
  </si>
  <si>
    <t>Spojovacia sada pre káblový žlab MARS M8</t>
  </si>
  <si>
    <t>210020313</t>
  </si>
  <si>
    <t>Káblový žľab Mars, pozink. vrátane príslušenstva, 500/100 mm vrátane veka a podpery</t>
  </si>
  <si>
    <t>345750010700</t>
  </si>
  <si>
    <t>Žlab káblový MARS 500x100 mm</t>
  </si>
  <si>
    <t>345750012100</t>
  </si>
  <si>
    <t>Kryt káblového žľabu MARS 500 mm</t>
  </si>
  <si>
    <t>210100001</t>
  </si>
  <si>
    <t>Ukončenie vodičov v rozvádzač. vrátane zapojenia a vodičovej koncovky do 1,5 mm2</t>
  </si>
  <si>
    <t>210100001.S</t>
  </si>
  <si>
    <t>Ukončenie vodičov v rozvádzač. vrátane zapojenia a vodičovej koncovky do 2,5 mm2</t>
  </si>
  <si>
    <t>210100003</t>
  </si>
  <si>
    <t>Ukončenie vodičov v rozvádzač. vrátane zapojenia a vodičovej koncovky do 16 mm2</t>
  </si>
  <si>
    <t>343820000100</t>
  </si>
  <si>
    <t>Páska izolačná čierna 19 mm, dĺ. 10 m, typ FEK10</t>
  </si>
  <si>
    <t>343820000700</t>
  </si>
  <si>
    <t>Páska izolačná zeleno-žltá 19 mm, dĺ. 10 m, typ ZS10</t>
  </si>
  <si>
    <t>210100008.S</t>
  </si>
  <si>
    <t>Ukončenie vodičov v rozvádzač. vrátane zapojenia a vodičovej koncovky do 95 mm2</t>
  </si>
  <si>
    <t>354310024800.S</t>
  </si>
  <si>
    <t>Káblové oko medené lisovacie CU 95x08 KU-L</t>
  </si>
  <si>
    <t>210110021.S</t>
  </si>
  <si>
    <t>Jednopólový spínač - radenie 1, zapustená montáž , vrátane zapojenia</t>
  </si>
  <si>
    <t>345340007925</t>
  </si>
  <si>
    <t>Spínač Valena Life jednopólový pre zapustenú montáž, radenie č.1, IP44, biely, LEGRAND</t>
  </si>
  <si>
    <t>210110023.S</t>
  </si>
  <si>
    <t>Sériový spínač - radenie 5, zapustená montáž IP 44, vrátane zapojenia</t>
  </si>
  <si>
    <t>345340007940</t>
  </si>
  <si>
    <t>Spínač Valena Life sériový pre zapustenú montáž, radenie č.5, IP44, biely, LEGRAND</t>
  </si>
  <si>
    <t>210110024.S</t>
  </si>
  <si>
    <t>Striedavý prepínač - radenie 6, zapustená montáž IP 44, vrátane zapojenia</t>
  </si>
  <si>
    <t>345330003450</t>
  </si>
  <si>
    <t>Prepínač Valena Life striedavý pre zapustenú montáž, radenie č.6, IP44, biely, LEGRAND</t>
  </si>
  <si>
    <t>210110032.S</t>
  </si>
  <si>
    <t>Jednopólové tlačítko - radenie 1/0, zapustená montáž IP 44, vrátane zapojenia</t>
  </si>
  <si>
    <t>345310000300.S</t>
  </si>
  <si>
    <t>Ovládač tlačítkový zapínací radenie 1/0, IP66</t>
  </si>
  <si>
    <t>210111011.S</t>
  </si>
  <si>
    <t>Domová zásuvka polozapustená alebo zapustená 250 V / 16A, vrátane zapojenia 2P + PE</t>
  </si>
  <si>
    <t>345520000480</t>
  </si>
  <si>
    <t>Zásuvka Valena Life jednonásobná, radenie 2P+T, s detskou ochranou, biela, LEGRAND</t>
  </si>
  <si>
    <t>210193070.S</t>
  </si>
  <si>
    <t>Zásuvkova rozvodnica</t>
  </si>
  <si>
    <t>357150000310.S</t>
  </si>
  <si>
    <t>Zásuvková rozvodnica 32A,16A,5P,2x230V</t>
  </si>
  <si>
    <t>357150000120</t>
  </si>
  <si>
    <t>Rozvodnicová skriňa ROS1 bez DALI systemu</t>
  </si>
  <si>
    <t>357150000125</t>
  </si>
  <si>
    <t>Rozvodnicová skriňa RS2</t>
  </si>
  <si>
    <t>357150000150</t>
  </si>
  <si>
    <t>Rozvodnicová skriňa RS1</t>
  </si>
  <si>
    <t>150a</t>
  </si>
  <si>
    <t>Rozvodnicova skriňa RS0</t>
  </si>
  <si>
    <t>151a</t>
  </si>
  <si>
    <t>Rozvodnicova skriňa R3</t>
  </si>
  <si>
    <t>152a</t>
  </si>
  <si>
    <t>Rozvodnicova skriňa RT</t>
  </si>
  <si>
    <t>153a</t>
  </si>
  <si>
    <t>Rozvodnicova skriňa RZ</t>
  </si>
  <si>
    <t>154a</t>
  </si>
  <si>
    <t>Rozvodnicova skriňa HR</t>
  </si>
  <si>
    <t>210193254.S</t>
  </si>
  <si>
    <t>Rozvádzač oceľoplechový bez sekacích prác</t>
  </si>
  <si>
    <t>210201514.S</t>
  </si>
  <si>
    <t>Zapojenie núdzového svietidla IP65, 1x svetelný LED zdroj - núdzový režim</t>
  </si>
  <si>
    <t>348150001206</t>
  </si>
  <si>
    <t>LED svietidlo núdzové EXIT 2W, STANDARD,  1h stály/núdzový režim, AMI</t>
  </si>
  <si>
    <t>210201902.S</t>
  </si>
  <si>
    <t>Montáž svietidla interiérového na stenu do 2 kg</t>
  </si>
  <si>
    <t>348110001602</t>
  </si>
  <si>
    <t>LED svietdla nacenené samostatne v prilohe rozpoctu</t>
  </si>
  <si>
    <t>210220020.S</t>
  </si>
  <si>
    <t>Uzemňovacie vedenie v zemi FeZn do 120 mm2 vrátane izolácie spojov</t>
  </si>
  <si>
    <t>354410058800.S</t>
  </si>
  <si>
    <t>Pásovina uzemňovacia FeZn 30 x 4 mm</t>
  </si>
  <si>
    <t>210220810.S</t>
  </si>
  <si>
    <t>Podpery vedenia zliatina AlMgSi na plochú strechu PV21</t>
  </si>
  <si>
    <t>354410034900.S</t>
  </si>
  <si>
    <t>Podložka plastová k podpere vedenia FeZn označenie podložka k PV 21</t>
  </si>
  <si>
    <t>210220831.S</t>
  </si>
  <si>
    <t>Zachytávacia tyč zliatina AlMgSi bez osadenia JP 10, JP 15, JP 20</t>
  </si>
  <si>
    <t>354410030600.S</t>
  </si>
  <si>
    <t>Tyč zachytávacia zliatina AlMgSi označenie JP 20 Al</t>
  </si>
  <si>
    <t>210220835.S</t>
  </si>
  <si>
    <t>Podstavec betónový zliatina AlMgSi k zachytávacej tyči JP</t>
  </si>
  <si>
    <t>354410024800.S</t>
  </si>
  <si>
    <t>Podstavec betónový k zachytávacej tyči FeZn označenie JP a OB 350x350</t>
  </si>
  <si>
    <t>354410058640.S</t>
  </si>
  <si>
    <t>Klin nerezový do podstavca, d 330 mm</t>
  </si>
  <si>
    <t>210220856.S</t>
  </si>
  <si>
    <t>Svorka zliatina AlMgSi na odkvapový žľab SO</t>
  </si>
  <si>
    <t>354410013800.S</t>
  </si>
  <si>
    <t>Svorka okapová zliatina AlMgSi označenie SO Al</t>
  </si>
  <si>
    <t>210220862.S</t>
  </si>
  <si>
    <t>Svorka zliatina AlMgSi uzemňovacia SR03</t>
  </si>
  <si>
    <t>354410016600.S</t>
  </si>
  <si>
    <t>Svorka uzemňovacia zliatina AlMgSi označenie SR 03 E</t>
  </si>
  <si>
    <t>210220885.S</t>
  </si>
  <si>
    <t>Samostatne stojací stožiar zliatina AlMgSi nadstavovací s betónovým podstavcom</t>
  </si>
  <si>
    <t>354410064175.S</t>
  </si>
  <si>
    <t>Tyč nadstavovacia Al, L3, d 10 mm, 2 m</t>
  </si>
  <si>
    <t>354410064180.S</t>
  </si>
  <si>
    <t>Podstavec</t>
  </si>
  <si>
    <t>210221060.S</t>
  </si>
  <si>
    <t>Tvarovanie ochranného vedenia na povrchu</t>
  </si>
  <si>
    <t>210222030.S</t>
  </si>
  <si>
    <t>Ekvipotenciálna svorkovnica</t>
  </si>
  <si>
    <t>345610005000.S</t>
  </si>
  <si>
    <t>Svorkovnica ekvipotencionálna OBO Bettermann 5015075 1809 NR vyrovnanie potenciálov</t>
  </si>
  <si>
    <t>210881043.S</t>
  </si>
  <si>
    <t>Kábel bezhalogénový, medený uložený voľne CHKE-R-J 5x25</t>
  </si>
  <si>
    <t>341610016500.S</t>
  </si>
  <si>
    <t>Kábel medený bezhalogenový CHKE-R-J 5x25 mm2</t>
  </si>
  <si>
    <t>210881044.S</t>
  </si>
  <si>
    <t>Kábel bezhalogénový, medený uložený voľne CHKE-R-J, 5x35</t>
  </si>
  <si>
    <t>341610016600.S</t>
  </si>
  <si>
    <t>Kábel medený bezhalogenový CHKE-R-J, 5x35</t>
  </si>
  <si>
    <t>210881075.S</t>
  </si>
  <si>
    <t>Kábel bezhalogénový, medený uložený pevne CHKE-R-J 3x1,5</t>
  </si>
  <si>
    <t>341610014300.S</t>
  </si>
  <si>
    <t>Kábel medený bezhalogenový CHKE-R-J 3x1,5 mm2</t>
  </si>
  <si>
    <t>341610014300.Sa</t>
  </si>
  <si>
    <t>Kábel medený bezhalogenový CHKE-R-O 3x1,5 mm2</t>
  </si>
  <si>
    <t>210881076.S</t>
  </si>
  <si>
    <t>Kábel bezhalogénový, medený uložený pevne CHKE-R-J  3x2,5</t>
  </si>
  <si>
    <t>341610014400.S</t>
  </si>
  <si>
    <t>Kábel medený bezhalogenový CHKE-R-J 3x2,5 mm2</t>
  </si>
  <si>
    <t>210881100.S</t>
  </si>
  <si>
    <t>Kábel bezhalogénový, medený uložený pevne CHKE-R-J  5x1,5</t>
  </si>
  <si>
    <t>341610016800.S</t>
  </si>
  <si>
    <t>Kábel medený bezhalogenový CHKE-R-J 5x1,5 mm2</t>
  </si>
  <si>
    <t>210881101.S</t>
  </si>
  <si>
    <t>Kábel bezhalogénový, medený uložený pevne CHKE-R-J   5x2,5</t>
  </si>
  <si>
    <t>341610016900.S</t>
  </si>
  <si>
    <t>Kábel medený bezhalogenový CHKE-R-J 5x2,5 mm2</t>
  </si>
  <si>
    <t>210881102.S</t>
  </si>
  <si>
    <t>Kábel bezhalogénový, medený uložený pevne   5x4</t>
  </si>
  <si>
    <t>341610017000.S</t>
  </si>
  <si>
    <t>Kábel medený bezhalogenový CHKE-R-J 5x4 mm2</t>
  </si>
  <si>
    <t>210881103.S</t>
  </si>
  <si>
    <t>Kábel bezhalogénový, medený uložený pevne CHKE-R-J  5x6</t>
  </si>
  <si>
    <t>341610017100.S</t>
  </si>
  <si>
    <t>Kábel medený bezhalogenový CHKE-R-J 5x6 mm2</t>
  </si>
  <si>
    <t>210881170.S</t>
  </si>
  <si>
    <t>Kábel bezhalogénový, medený uložený voľne 1-CHKE-V 0,6/1,0 kV  2x1,5</t>
  </si>
  <si>
    <t>341610020400.S</t>
  </si>
  <si>
    <t>Kábel medený bezhalogenový 1-CHKE-V 2x1,5 mm2</t>
  </si>
  <si>
    <t>210881174.S</t>
  </si>
  <si>
    <t>Kábel bezhalogénový, medený uložený voľne 1-CHKE-V 0,6/1,0 kV  3x1,5</t>
  </si>
  <si>
    <t>341610023200.S</t>
  </si>
  <si>
    <t>Kábel medený bezhalogenový 1-CHKE-V 3x1,5 mm2</t>
  </si>
  <si>
    <t>ZOZNAM FIGÚR</t>
  </si>
  <si>
    <t>Výmera</t>
  </si>
  <si>
    <t xml:space="preserve"> 01</t>
  </si>
  <si>
    <t>Búranie priečok - ozn. B1</t>
  </si>
  <si>
    <t>409,527</t>
  </si>
  <si>
    <t>Búranie betónových schodov - ozn. B5</t>
  </si>
  <si>
    <t>0,648</t>
  </si>
  <si>
    <t>Demontáž deliacich priečok - ozn. B6</t>
  </si>
  <si>
    <t>72,674</t>
  </si>
  <si>
    <t>Búranie keramického obkladu - ozn. B7</t>
  </si>
  <si>
    <t>524,173</t>
  </si>
  <si>
    <t>112,520</t>
  </si>
  <si>
    <t>Použitie figúry:</t>
  </si>
  <si>
    <t>173,270</t>
  </si>
  <si>
    <t>VV0007</t>
  </si>
  <si>
    <t>Búranie sklobetónových tvárnic  - ozn. B12</t>
  </si>
  <si>
    <t>46,890</t>
  </si>
  <si>
    <t>VV0008</t>
  </si>
  <si>
    <t>Vonkajší obklad - ozn. B7</t>
  </si>
  <si>
    <t>44,980</t>
  </si>
  <si>
    <t>VV0011</t>
  </si>
  <si>
    <t>Potrubie VZT - ozn. B18</t>
  </si>
  <si>
    <t>13,946</t>
  </si>
  <si>
    <t>VV0012</t>
  </si>
  <si>
    <t>Otlčenie vonkajších omietok 30% - ozn. B19</t>
  </si>
  <si>
    <t>1982,770</t>
  </si>
  <si>
    <t>2775,640</t>
  </si>
  <si>
    <t>Demontáž oplechovania atiky  - ozn. B21</t>
  </si>
  <si>
    <t>239,944</t>
  </si>
  <si>
    <t>328,400</t>
  </si>
  <si>
    <t>VV0016</t>
  </si>
  <si>
    <t>Dažďové zvody - ozn. B35</t>
  </si>
  <si>
    <t>8,717</t>
  </si>
  <si>
    <t>Demontáž sendvičového panala - B37</t>
  </si>
  <si>
    <t xml:space="preserve"> 02</t>
  </si>
  <si>
    <t>Podhľad kazetový - ozn. C11</t>
  </si>
  <si>
    <t>Podhľad SDK - ozn. C12</t>
  </si>
  <si>
    <t>SDK podhľad - ozn. C6</t>
  </si>
  <si>
    <t>Skladba stropu - ozn C8</t>
  </si>
  <si>
    <t>Íľovytá vrstva - drenáž</t>
  </si>
  <si>
    <t>Drvené kamenivo fr. 16-32 - drenáž</t>
  </si>
  <si>
    <t>Zrkadlová stena</t>
  </si>
  <si>
    <t>Okruhliaky fr. 32/63 - drenáž</t>
  </si>
  <si>
    <t>1816,500</t>
  </si>
  <si>
    <t>87,550</t>
  </si>
  <si>
    <t>20,720</t>
  </si>
  <si>
    <t>Sklobetónová priečka - N8</t>
  </si>
  <si>
    <t>22,960</t>
  </si>
  <si>
    <t>Priečky hr. 150 mm - N13</t>
  </si>
  <si>
    <t>305,928</t>
  </si>
  <si>
    <t>Priečky hr. 200 mm - N13</t>
  </si>
  <si>
    <t>40,206</t>
  </si>
  <si>
    <t>SDK lamely 1800x300 mm - ozn. C3</t>
  </si>
  <si>
    <t>142,410</t>
  </si>
  <si>
    <t>Bočný SDK podhľad pre C3</t>
  </si>
  <si>
    <t>163,392</t>
  </si>
  <si>
    <t>100,000</t>
  </si>
  <si>
    <t>165,830</t>
  </si>
  <si>
    <t>Akustický obklad - W5</t>
  </si>
  <si>
    <t>149,585</t>
  </si>
  <si>
    <t>41,040</t>
  </si>
  <si>
    <t>970,420</t>
  </si>
  <si>
    <t>VV0020</t>
  </si>
  <si>
    <t>Nový výkaz (1)</t>
  </si>
  <si>
    <t>34,971</t>
  </si>
  <si>
    <t>55,110</t>
  </si>
  <si>
    <t>0,900</t>
  </si>
  <si>
    <t>VV0024</t>
  </si>
  <si>
    <t>KZS - soklový profil</t>
  </si>
  <si>
    <t>VV0025</t>
  </si>
  <si>
    <t>Sendvičivý obklad -  N41</t>
  </si>
  <si>
    <t>60,050</t>
  </si>
  <si>
    <t>VV0027</t>
  </si>
  <si>
    <t>Plocha vrdnej atiky</t>
  </si>
  <si>
    <t>75,860</t>
  </si>
  <si>
    <t>VV0028</t>
  </si>
  <si>
    <t>OSB doska - atika</t>
  </si>
  <si>
    <t>167,831</t>
  </si>
  <si>
    <t>VV0029</t>
  </si>
  <si>
    <t>Ochranný a krycí panel - N26</t>
  </si>
  <si>
    <t>20,653</t>
  </si>
  <si>
    <t>VV0030</t>
  </si>
  <si>
    <t>Deliaca stena - N9</t>
  </si>
  <si>
    <t>31,612</t>
  </si>
  <si>
    <t>VV0032</t>
  </si>
  <si>
    <t>Odkvapový chodník</t>
  </si>
  <si>
    <t>18,790</t>
  </si>
  <si>
    <t>1 - Zemné práce</t>
  </si>
  <si>
    <t>2 - Zakladanie</t>
  </si>
  <si>
    <t>4 - Vodorovné konštrukcie</t>
  </si>
  <si>
    <t>5 - Komunikácie</t>
  </si>
  <si>
    <t>9 - Ostatné konštrukcie a práce-búranie</t>
  </si>
  <si>
    <t>527</t>
  </si>
  <si>
    <t>528</t>
  </si>
  <si>
    <t>435</t>
  </si>
  <si>
    <t>434</t>
  </si>
  <si>
    <t>421</t>
  </si>
  <si>
    <t>422</t>
  </si>
  <si>
    <t>423</t>
  </si>
  <si>
    <t>426</t>
  </si>
  <si>
    <t>429</t>
  </si>
  <si>
    <t>430</t>
  </si>
  <si>
    <t>431</t>
  </si>
  <si>
    <t>524</t>
  </si>
  <si>
    <t>526</t>
  </si>
  <si>
    <t>538</t>
  </si>
  <si>
    <t>960111221.S</t>
  </si>
  <si>
    <t>Búranie konštrukcií z dielcov prefabrikovaných betónových a železobetónových -2,44700t</t>
  </si>
  <si>
    <t>539</t>
  </si>
  <si>
    <t>540</t>
  </si>
  <si>
    <t>541</t>
  </si>
  <si>
    <t>514</t>
  </si>
  <si>
    <t>529</t>
  </si>
  <si>
    <t>530</t>
  </si>
  <si>
    <t>8959411111</t>
  </si>
  <si>
    <t>Zriadenie kanalizačného vpustu uličného Uličná vpusť DN425/200 s filtrom</t>
  </si>
  <si>
    <t>531</t>
  </si>
  <si>
    <t>62560500500</t>
  </si>
  <si>
    <t>UV vyrovnávací prstenec 625/60 pod mrežu 500x500, KLARTEC</t>
  </si>
  <si>
    <t>532</t>
  </si>
  <si>
    <t>0001125356</t>
  </si>
  <si>
    <t>UV prechodový diel, KLARTEC</t>
  </si>
  <si>
    <t>533</t>
  </si>
  <si>
    <t>450570H</t>
  </si>
  <si>
    <t>UV horný diel 450/570, KLARTEC</t>
  </si>
  <si>
    <t>534</t>
  </si>
  <si>
    <t>450380200</t>
  </si>
  <si>
    <t>UV dno 450/380 s odtokom DN 200, KLARTEC</t>
  </si>
  <si>
    <t>535</t>
  </si>
  <si>
    <t>450380201</t>
  </si>
  <si>
    <t>UV kalový koš nízky, KLARTEC</t>
  </si>
  <si>
    <t>536</t>
  </si>
  <si>
    <t>899203111</t>
  </si>
  <si>
    <t>Osadenie liatinovej mreže vrátane rámu a koša na bahno hmotnosti jednotlivo nad 100 do 150 kg</t>
  </si>
  <si>
    <t>537</t>
  </si>
  <si>
    <t>5524213800</t>
  </si>
  <si>
    <t xml:space="preserve">Mreža kanálová liatinová </t>
  </si>
  <si>
    <t>483</t>
  </si>
  <si>
    <t>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</si>
</sst>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6" fillId="0" borderId="12" xfId="0" applyNumberFormat="1" applyFont="1" applyBorder="1"/>
    <xf numFmtId="166" fontId="36" fillId="0" borderId="13" xfId="0" applyNumberFormat="1" applyFont="1" applyBorder="1"/>
    <xf numFmtId="4" fontId="3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 wrapText="1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41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9" fillId="3" borderId="19" xfId="0" applyFont="1" applyFill="1" applyBorder="1" applyAlignment="1" applyProtection="1">
      <alignment horizontal="left" vertical="center"/>
      <protection locked="0"/>
    </xf>
    <xf numFmtId="0" fontId="39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/>
    </xf>
    <xf numFmtId="167" fontId="42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7" fillId="0" borderId="0" xfId="0" applyFont="1" applyAlignment="1">
      <alignment horizontal="left"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5" fillId="5" borderId="7" xfId="0" applyFont="1" applyFill="1" applyBorder="1" applyAlignment="1">
      <alignment horizontal="right" vertical="center"/>
    </xf>
    <xf numFmtId="0" fontId="25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/>
    </xf>
    <xf numFmtId="0" fontId="25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167" fontId="27" fillId="0" borderId="0" xfId="0" applyNumberFormat="1" applyFont="1"/>
    <xf numFmtId="167" fontId="6" fillId="0" borderId="0" xfId="0" applyNumberFormat="1" applyFont="1"/>
    <xf numFmtId="167" fontId="7" fillId="0" borderId="0" xfId="0" applyNumberFormat="1" applyFont="1"/>
    <xf numFmtId="167" fontId="39" fillId="3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1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21" t="s">
        <v>5</v>
      </c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41" t="s">
        <v>13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R5" s="20"/>
      <c r="BE5" s="238" t="s">
        <v>14</v>
      </c>
      <c r="BS5" s="17" t="s">
        <v>6</v>
      </c>
    </row>
    <row r="6" spans="1:74" ht="36.950000000000003" customHeight="1">
      <c r="B6" s="20"/>
      <c r="D6" s="26" t="s">
        <v>15</v>
      </c>
      <c r="K6" s="242" t="s">
        <v>16</v>
      </c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R6" s="20"/>
      <c r="BE6" s="239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39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39"/>
      <c r="BS8" s="17" t="s">
        <v>6</v>
      </c>
    </row>
    <row r="9" spans="1:74" ht="14.45" customHeight="1">
      <c r="B9" s="20"/>
      <c r="AR9" s="20"/>
      <c r="BE9" s="239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39"/>
      <c r="BS10" s="17" t="s">
        <v>6</v>
      </c>
    </row>
    <row r="11" spans="1:74" ht="18.399999999999999" customHeight="1">
      <c r="B11" s="20"/>
      <c r="E11" s="25" t="s">
        <v>25</v>
      </c>
      <c r="AK11" s="27" t="s">
        <v>26</v>
      </c>
      <c r="AN11" s="25" t="s">
        <v>1</v>
      </c>
      <c r="AR11" s="20"/>
      <c r="BE11" s="239"/>
      <c r="BS11" s="17" t="s">
        <v>6</v>
      </c>
    </row>
    <row r="12" spans="1:74" ht="6.95" customHeight="1">
      <c r="B12" s="20"/>
      <c r="AR12" s="20"/>
      <c r="BE12" s="239"/>
      <c r="BS12" s="17" t="s">
        <v>6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39"/>
      <c r="BS13" s="17" t="s">
        <v>6</v>
      </c>
    </row>
    <row r="14" spans="1:74" ht="12.75">
      <c r="B14" s="20"/>
      <c r="E14" s="243" t="s">
        <v>28</v>
      </c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7" t="s">
        <v>26</v>
      </c>
      <c r="AN14" s="29" t="s">
        <v>28</v>
      </c>
      <c r="AR14" s="20"/>
      <c r="BE14" s="239"/>
      <c r="BS14" s="17" t="s">
        <v>6</v>
      </c>
    </row>
    <row r="15" spans="1:74" ht="6.95" customHeight="1">
      <c r="B15" s="20"/>
      <c r="AR15" s="20"/>
      <c r="BE15" s="239"/>
      <c r="BS15" s="17" t="s">
        <v>3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39"/>
      <c r="BS16" s="17" t="s">
        <v>3</v>
      </c>
    </row>
    <row r="17" spans="2:71" ht="18.399999999999999" customHeight="1">
      <c r="B17" s="20"/>
      <c r="E17" s="25" t="s">
        <v>30</v>
      </c>
      <c r="AK17" s="27" t="s">
        <v>26</v>
      </c>
      <c r="AN17" s="25" t="s">
        <v>1</v>
      </c>
      <c r="AR17" s="20"/>
      <c r="BE17" s="239"/>
      <c r="BS17" s="17" t="s">
        <v>31</v>
      </c>
    </row>
    <row r="18" spans="2:71" ht="6.95" customHeight="1">
      <c r="B18" s="20"/>
      <c r="AR18" s="20"/>
      <c r="BE18" s="239"/>
      <c r="BS18" s="17" t="s">
        <v>6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39"/>
      <c r="BS19" s="17" t="s">
        <v>6</v>
      </c>
    </row>
    <row r="20" spans="2:71" ht="18.399999999999999" customHeight="1">
      <c r="B20" s="20"/>
      <c r="E20" s="25" t="s">
        <v>33</v>
      </c>
      <c r="AK20" s="27" t="s">
        <v>26</v>
      </c>
      <c r="AN20" s="25" t="s">
        <v>1</v>
      </c>
      <c r="AR20" s="20"/>
      <c r="BE20" s="239"/>
      <c r="BS20" s="17" t="s">
        <v>31</v>
      </c>
    </row>
    <row r="21" spans="2:71" ht="6.95" customHeight="1">
      <c r="B21" s="20"/>
      <c r="AR21" s="20"/>
      <c r="BE21" s="239"/>
    </row>
    <row r="22" spans="2:71" ht="12" customHeight="1">
      <c r="B22" s="20"/>
      <c r="D22" s="27" t="s">
        <v>34</v>
      </c>
      <c r="AR22" s="20"/>
      <c r="BE22" s="239"/>
    </row>
    <row r="23" spans="2:71" ht="16.5" customHeight="1">
      <c r="B23" s="20"/>
      <c r="E23" s="245" t="s">
        <v>1</v>
      </c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R23" s="20"/>
      <c r="BE23" s="239"/>
    </row>
    <row r="24" spans="2:71" ht="6.95" customHeight="1">
      <c r="B24" s="20"/>
      <c r="AR24" s="20"/>
      <c r="BE24" s="239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9"/>
    </row>
    <row r="26" spans="2:71" s="1" customFormat="1" ht="25.9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6">
        <f>ROUND(AG94,2)</f>
        <v>0</v>
      </c>
      <c r="AL26" s="247"/>
      <c r="AM26" s="247"/>
      <c r="AN26" s="247"/>
      <c r="AO26" s="247"/>
      <c r="AR26" s="32"/>
      <c r="BE26" s="239"/>
    </row>
    <row r="27" spans="2:71" s="1" customFormat="1" ht="6.95" customHeight="1">
      <c r="B27" s="32"/>
      <c r="AR27" s="32"/>
      <c r="BE27" s="239"/>
    </row>
    <row r="28" spans="2:71" s="1" customFormat="1" ht="12.75">
      <c r="B28" s="32"/>
      <c r="L28" s="248" t="s">
        <v>36</v>
      </c>
      <c r="M28" s="248"/>
      <c r="N28" s="248"/>
      <c r="O28" s="248"/>
      <c r="P28" s="248"/>
      <c r="W28" s="248" t="s">
        <v>37</v>
      </c>
      <c r="X28" s="248"/>
      <c r="Y28" s="248"/>
      <c r="Z28" s="248"/>
      <c r="AA28" s="248"/>
      <c r="AB28" s="248"/>
      <c r="AC28" s="248"/>
      <c r="AD28" s="248"/>
      <c r="AE28" s="248"/>
      <c r="AK28" s="248" t="s">
        <v>38</v>
      </c>
      <c r="AL28" s="248"/>
      <c r="AM28" s="248"/>
      <c r="AN28" s="248"/>
      <c r="AO28" s="248"/>
      <c r="AR28" s="32"/>
      <c r="BE28" s="239"/>
    </row>
    <row r="29" spans="2:71" s="2" customFormat="1" ht="14.45" customHeight="1">
      <c r="B29" s="36"/>
      <c r="D29" s="27" t="s">
        <v>39</v>
      </c>
      <c r="F29" s="37" t="s">
        <v>40</v>
      </c>
      <c r="L29" s="230">
        <v>0.2</v>
      </c>
      <c r="M29" s="229"/>
      <c r="N29" s="229"/>
      <c r="O29" s="229"/>
      <c r="P29" s="229"/>
      <c r="Q29" s="38"/>
      <c r="R29" s="38"/>
      <c r="S29" s="38"/>
      <c r="T29" s="38"/>
      <c r="U29" s="38"/>
      <c r="V29" s="38"/>
      <c r="W29" s="228">
        <f>ROUND(AZ94, 2)</f>
        <v>0</v>
      </c>
      <c r="X29" s="229"/>
      <c r="Y29" s="229"/>
      <c r="Z29" s="229"/>
      <c r="AA29" s="229"/>
      <c r="AB29" s="229"/>
      <c r="AC29" s="229"/>
      <c r="AD29" s="229"/>
      <c r="AE29" s="229"/>
      <c r="AF29" s="38"/>
      <c r="AG29" s="38"/>
      <c r="AH29" s="38"/>
      <c r="AI29" s="38"/>
      <c r="AJ29" s="38"/>
      <c r="AK29" s="228">
        <f>ROUND(AV94, 2)</f>
        <v>0</v>
      </c>
      <c r="AL29" s="229"/>
      <c r="AM29" s="229"/>
      <c r="AN29" s="229"/>
      <c r="AO29" s="229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40"/>
    </row>
    <row r="30" spans="2:71" s="2" customFormat="1" ht="14.45" customHeight="1">
      <c r="B30" s="36"/>
      <c r="F30" s="37" t="s">
        <v>41</v>
      </c>
      <c r="L30" s="230">
        <v>0.2</v>
      </c>
      <c r="M30" s="229"/>
      <c r="N30" s="229"/>
      <c r="O30" s="229"/>
      <c r="P30" s="229"/>
      <c r="Q30" s="38"/>
      <c r="R30" s="38"/>
      <c r="S30" s="38"/>
      <c r="T30" s="38"/>
      <c r="U30" s="38"/>
      <c r="V30" s="38"/>
      <c r="W30" s="228">
        <f>ROUND(BA94, 2)</f>
        <v>0</v>
      </c>
      <c r="X30" s="229"/>
      <c r="Y30" s="229"/>
      <c r="Z30" s="229"/>
      <c r="AA30" s="229"/>
      <c r="AB30" s="229"/>
      <c r="AC30" s="229"/>
      <c r="AD30" s="229"/>
      <c r="AE30" s="229"/>
      <c r="AF30" s="38"/>
      <c r="AG30" s="38"/>
      <c r="AH30" s="38"/>
      <c r="AI30" s="38"/>
      <c r="AJ30" s="38"/>
      <c r="AK30" s="228">
        <f>ROUND(AW94, 2)</f>
        <v>0</v>
      </c>
      <c r="AL30" s="229"/>
      <c r="AM30" s="229"/>
      <c r="AN30" s="229"/>
      <c r="AO30" s="229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40"/>
    </row>
    <row r="31" spans="2:71" s="2" customFormat="1" ht="14.45" hidden="1" customHeight="1">
      <c r="B31" s="36"/>
      <c r="F31" s="27" t="s">
        <v>42</v>
      </c>
      <c r="L31" s="237">
        <v>0.2</v>
      </c>
      <c r="M31" s="236"/>
      <c r="N31" s="236"/>
      <c r="O31" s="236"/>
      <c r="P31" s="236"/>
      <c r="W31" s="235">
        <f>ROUND(BB94, 2)</f>
        <v>0</v>
      </c>
      <c r="X31" s="236"/>
      <c r="Y31" s="236"/>
      <c r="Z31" s="236"/>
      <c r="AA31" s="236"/>
      <c r="AB31" s="236"/>
      <c r="AC31" s="236"/>
      <c r="AD31" s="236"/>
      <c r="AE31" s="236"/>
      <c r="AK31" s="235">
        <v>0</v>
      </c>
      <c r="AL31" s="236"/>
      <c r="AM31" s="236"/>
      <c r="AN31" s="236"/>
      <c r="AO31" s="236"/>
      <c r="AR31" s="36"/>
      <c r="BE31" s="240"/>
    </row>
    <row r="32" spans="2:71" s="2" customFormat="1" ht="14.45" hidden="1" customHeight="1">
      <c r="B32" s="36"/>
      <c r="F32" s="27" t="s">
        <v>43</v>
      </c>
      <c r="L32" s="237">
        <v>0.2</v>
      </c>
      <c r="M32" s="236"/>
      <c r="N32" s="236"/>
      <c r="O32" s="236"/>
      <c r="P32" s="236"/>
      <c r="W32" s="235">
        <f>ROUND(BC94, 2)</f>
        <v>0</v>
      </c>
      <c r="X32" s="236"/>
      <c r="Y32" s="236"/>
      <c r="Z32" s="236"/>
      <c r="AA32" s="236"/>
      <c r="AB32" s="236"/>
      <c r="AC32" s="236"/>
      <c r="AD32" s="236"/>
      <c r="AE32" s="236"/>
      <c r="AK32" s="235">
        <v>0</v>
      </c>
      <c r="AL32" s="236"/>
      <c r="AM32" s="236"/>
      <c r="AN32" s="236"/>
      <c r="AO32" s="236"/>
      <c r="AR32" s="36"/>
      <c r="BE32" s="240"/>
    </row>
    <row r="33" spans="2:57" s="2" customFormat="1" ht="14.45" hidden="1" customHeight="1">
      <c r="B33" s="36"/>
      <c r="F33" s="37" t="s">
        <v>44</v>
      </c>
      <c r="L33" s="230">
        <v>0</v>
      </c>
      <c r="M33" s="229"/>
      <c r="N33" s="229"/>
      <c r="O33" s="229"/>
      <c r="P33" s="229"/>
      <c r="Q33" s="38"/>
      <c r="R33" s="38"/>
      <c r="S33" s="38"/>
      <c r="T33" s="38"/>
      <c r="U33" s="38"/>
      <c r="V33" s="38"/>
      <c r="W33" s="228">
        <f>ROUND(BD94, 2)</f>
        <v>0</v>
      </c>
      <c r="X33" s="229"/>
      <c r="Y33" s="229"/>
      <c r="Z33" s="229"/>
      <c r="AA33" s="229"/>
      <c r="AB33" s="229"/>
      <c r="AC33" s="229"/>
      <c r="AD33" s="229"/>
      <c r="AE33" s="229"/>
      <c r="AF33" s="38"/>
      <c r="AG33" s="38"/>
      <c r="AH33" s="38"/>
      <c r="AI33" s="38"/>
      <c r="AJ33" s="38"/>
      <c r="AK33" s="228">
        <v>0</v>
      </c>
      <c r="AL33" s="229"/>
      <c r="AM33" s="229"/>
      <c r="AN33" s="229"/>
      <c r="AO33" s="229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40"/>
    </row>
    <row r="34" spans="2:57" s="1" customFormat="1" ht="6.95" customHeight="1">
      <c r="B34" s="32"/>
      <c r="AR34" s="32"/>
      <c r="BE34" s="239"/>
    </row>
    <row r="35" spans="2:57" s="1" customFormat="1" ht="25.9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34" t="s">
        <v>47</v>
      </c>
      <c r="Y35" s="232"/>
      <c r="Z35" s="232"/>
      <c r="AA35" s="232"/>
      <c r="AB35" s="232"/>
      <c r="AC35" s="42"/>
      <c r="AD35" s="42"/>
      <c r="AE35" s="42"/>
      <c r="AF35" s="42"/>
      <c r="AG35" s="42"/>
      <c r="AH35" s="42"/>
      <c r="AI35" s="42"/>
      <c r="AJ35" s="42"/>
      <c r="AK35" s="231">
        <f>SUM(AK26:AK33)</f>
        <v>0</v>
      </c>
      <c r="AL35" s="232"/>
      <c r="AM35" s="232"/>
      <c r="AN35" s="232"/>
      <c r="AO35" s="233"/>
      <c r="AP35" s="40"/>
      <c r="AQ35" s="40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>
      <c r="B82" s="32"/>
      <c r="C82" s="21" t="s">
        <v>54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AKP26</v>
      </c>
      <c r="AR84" s="51"/>
    </row>
    <row r="85" spans="1:91" s="4" customFormat="1" ht="36.950000000000003" customHeight="1">
      <c r="B85" s="52"/>
      <c r="C85" s="53" t="s">
        <v>15</v>
      </c>
      <c r="L85" s="250" t="str">
        <f>K6</f>
        <v>Obnova a modernizácia objektu Centra univerzitného športu pri SPU v Nitre</v>
      </c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1"/>
      <c r="AL85" s="251"/>
      <c r="AM85" s="251"/>
      <c r="AN85" s="251"/>
      <c r="AO85" s="251"/>
      <c r="AR85" s="52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>Nitra</v>
      </c>
      <c r="AI87" s="27" t="s">
        <v>21</v>
      </c>
      <c r="AM87" s="225" t="str">
        <f>IF(AN8= "","",AN8)</f>
        <v>1. 2. 2024</v>
      </c>
      <c r="AN87" s="225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23</v>
      </c>
      <c r="L89" s="3" t="str">
        <f>IF(E11= "","",E11)</f>
        <v>SPU v Nitre</v>
      </c>
      <c r="AI89" s="27" t="s">
        <v>29</v>
      </c>
      <c r="AM89" s="226" t="str">
        <f>IF(E17="","",E17)</f>
        <v>Ing. Stanislav Mikle</v>
      </c>
      <c r="AN89" s="227"/>
      <c r="AO89" s="227"/>
      <c r="AP89" s="227"/>
      <c r="AR89" s="32"/>
      <c r="AS89" s="216" t="s">
        <v>55</v>
      </c>
      <c r="AT89" s="217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226" t="str">
        <f>IF(E20="","",E20)</f>
        <v>Béger</v>
      </c>
      <c r="AN90" s="227"/>
      <c r="AO90" s="227"/>
      <c r="AP90" s="227"/>
      <c r="AR90" s="32"/>
      <c r="AS90" s="218"/>
      <c r="AT90" s="219"/>
      <c r="BD90" s="59"/>
    </row>
    <row r="91" spans="1:91" s="1" customFormat="1" ht="10.9" customHeight="1">
      <c r="B91" s="32"/>
      <c r="AR91" s="32"/>
      <c r="AS91" s="218"/>
      <c r="AT91" s="219"/>
      <c r="BD91" s="59"/>
    </row>
    <row r="92" spans="1:91" s="1" customFormat="1" ht="29.25" customHeight="1">
      <c r="B92" s="32"/>
      <c r="C92" s="255" t="s">
        <v>56</v>
      </c>
      <c r="D92" s="224"/>
      <c r="E92" s="224"/>
      <c r="F92" s="224"/>
      <c r="G92" s="224"/>
      <c r="H92" s="60"/>
      <c r="I92" s="253" t="s">
        <v>57</v>
      </c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3" t="s">
        <v>58</v>
      </c>
      <c r="AH92" s="224"/>
      <c r="AI92" s="224"/>
      <c r="AJ92" s="224"/>
      <c r="AK92" s="224"/>
      <c r="AL92" s="224"/>
      <c r="AM92" s="224"/>
      <c r="AN92" s="253" t="s">
        <v>59</v>
      </c>
      <c r="AO92" s="224"/>
      <c r="AP92" s="254"/>
      <c r="AQ92" s="61" t="s">
        <v>60</v>
      </c>
      <c r="AR92" s="32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52">
        <f>ROUND(SUM(AG95:AG109),2)</f>
        <v>0</v>
      </c>
      <c r="AH94" s="252"/>
      <c r="AI94" s="252"/>
      <c r="AJ94" s="252"/>
      <c r="AK94" s="252"/>
      <c r="AL94" s="252"/>
      <c r="AM94" s="252"/>
      <c r="AN94" s="220">
        <f t="shared" ref="AN94:AN109" si="0">SUM(AG94,AT94)</f>
        <v>0</v>
      </c>
      <c r="AO94" s="220"/>
      <c r="AP94" s="220"/>
      <c r="AQ94" s="70" t="s">
        <v>1</v>
      </c>
      <c r="AR94" s="66"/>
      <c r="AS94" s="71">
        <f>ROUND(SUM(AS95:AS109),2)</f>
        <v>0</v>
      </c>
      <c r="AT94" s="72">
        <f t="shared" ref="AT94:AT109" si="1">ROUND(SUM(AV94:AW94),2)</f>
        <v>0</v>
      </c>
      <c r="AU94" s="73">
        <f>ROUND(SUM(AU95:AU109),5)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ROUND(SUM(AZ95:AZ109),2)</f>
        <v>0</v>
      </c>
      <c r="BA94" s="72">
        <f>ROUND(SUM(BA95:BA109),2)</f>
        <v>0</v>
      </c>
      <c r="BB94" s="72">
        <f>ROUND(SUM(BB95:BB109),2)</f>
        <v>0</v>
      </c>
      <c r="BC94" s="72">
        <f>ROUND(SUM(BC95:BC109),2)</f>
        <v>0</v>
      </c>
      <c r="BD94" s="74">
        <f>ROUND(SUM(BD95:BD109),2)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4</v>
      </c>
      <c r="BX94" s="75" t="s">
        <v>78</v>
      </c>
      <c r="CL94" s="75" t="s">
        <v>1</v>
      </c>
    </row>
    <row r="95" spans="1:91" s="6" customFormat="1" ht="16.5" customHeight="1">
      <c r="A95" s="77" t="s">
        <v>79</v>
      </c>
      <c r="B95" s="78"/>
      <c r="C95" s="79"/>
      <c r="D95" s="249" t="s">
        <v>80</v>
      </c>
      <c r="E95" s="249"/>
      <c r="F95" s="249"/>
      <c r="G95" s="249"/>
      <c r="H95" s="249"/>
      <c r="I95" s="80"/>
      <c r="J95" s="249" t="s">
        <v>81</v>
      </c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9"/>
      <c r="Z95" s="249"/>
      <c r="AA95" s="249"/>
      <c r="AB95" s="249"/>
      <c r="AC95" s="249"/>
      <c r="AD95" s="249"/>
      <c r="AE95" s="249"/>
      <c r="AF95" s="249"/>
      <c r="AG95" s="214">
        <f>'01 - Búracie práce'!J30</f>
        <v>0</v>
      </c>
      <c r="AH95" s="215"/>
      <c r="AI95" s="215"/>
      <c r="AJ95" s="215"/>
      <c r="AK95" s="215"/>
      <c r="AL95" s="215"/>
      <c r="AM95" s="215"/>
      <c r="AN95" s="214">
        <f t="shared" si="0"/>
        <v>0</v>
      </c>
      <c r="AO95" s="215"/>
      <c r="AP95" s="215"/>
      <c r="AQ95" s="81" t="s">
        <v>82</v>
      </c>
      <c r="AR95" s="78"/>
      <c r="AS95" s="82">
        <v>0</v>
      </c>
      <c r="AT95" s="83">
        <f t="shared" si="1"/>
        <v>0</v>
      </c>
      <c r="AU95" s="84">
        <f>'01 - Búracie práce'!P132</f>
        <v>0</v>
      </c>
      <c r="AV95" s="83">
        <f>'01 - Búracie práce'!J33</f>
        <v>0</v>
      </c>
      <c r="AW95" s="83">
        <f>'01 - Búracie práce'!J34</f>
        <v>0</v>
      </c>
      <c r="AX95" s="83">
        <f>'01 - Búracie práce'!J35</f>
        <v>0</v>
      </c>
      <c r="AY95" s="83">
        <f>'01 - Búracie práce'!J36</f>
        <v>0</v>
      </c>
      <c r="AZ95" s="83">
        <f>'01 - Búracie práce'!F33</f>
        <v>0</v>
      </c>
      <c r="BA95" s="83">
        <f>'01 - Búracie práce'!F34</f>
        <v>0</v>
      </c>
      <c r="BB95" s="83">
        <f>'01 - Búracie práce'!F35</f>
        <v>0</v>
      </c>
      <c r="BC95" s="83">
        <f>'01 - Búracie práce'!F36</f>
        <v>0</v>
      </c>
      <c r="BD95" s="85">
        <f>'01 - Búracie práce'!F37</f>
        <v>0</v>
      </c>
      <c r="BT95" s="86" t="s">
        <v>83</v>
      </c>
      <c r="BV95" s="86" t="s">
        <v>77</v>
      </c>
      <c r="BW95" s="86" t="s">
        <v>84</v>
      </c>
      <c r="BX95" s="86" t="s">
        <v>4</v>
      </c>
      <c r="CL95" s="86" t="s">
        <v>1</v>
      </c>
      <c r="CM95" s="86" t="s">
        <v>75</v>
      </c>
    </row>
    <row r="96" spans="1:91" s="6" customFormat="1" ht="16.5" customHeight="1">
      <c r="A96" s="77" t="s">
        <v>79</v>
      </c>
      <c r="B96" s="78"/>
      <c r="C96" s="79"/>
      <c r="D96" s="249" t="s">
        <v>85</v>
      </c>
      <c r="E96" s="249"/>
      <c r="F96" s="249"/>
      <c r="G96" s="249"/>
      <c r="H96" s="249"/>
      <c r="I96" s="80"/>
      <c r="J96" s="249" t="s">
        <v>86</v>
      </c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49"/>
      <c r="V96" s="249"/>
      <c r="W96" s="249"/>
      <c r="X96" s="249"/>
      <c r="Y96" s="249"/>
      <c r="Z96" s="249"/>
      <c r="AA96" s="249"/>
      <c r="AB96" s="249"/>
      <c r="AC96" s="249"/>
      <c r="AD96" s="249"/>
      <c r="AE96" s="249"/>
      <c r="AF96" s="249"/>
      <c r="AG96" s="214">
        <f>'02 - Nové stavebné úpravy'!J30</f>
        <v>0</v>
      </c>
      <c r="AH96" s="215"/>
      <c r="AI96" s="215"/>
      <c r="AJ96" s="215"/>
      <c r="AK96" s="215"/>
      <c r="AL96" s="215"/>
      <c r="AM96" s="215"/>
      <c r="AN96" s="214">
        <f t="shared" si="0"/>
        <v>0</v>
      </c>
      <c r="AO96" s="215"/>
      <c r="AP96" s="215"/>
      <c r="AQ96" s="81" t="s">
        <v>82</v>
      </c>
      <c r="AR96" s="78"/>
      <c r="AS96" s="82">
        <v>0</v>
      </c>
      <c r="AT96" s="83">
        <f t="shared" si="1"/>
        <v>0</v>
      </c>
      <c r="AU96" s="84">
        <f>'02 - Nové stavebné úpravy'!P151</f>
        <v>0</v>
      </c>
      <c r="AV96" s="83">
        <f>'02 - Nové stavebné úpravy'!J33</f>
        <v>0</v>
      </c>
      <c r="AW96" s="83">
        <f>'02 - Nové stavebné úpravy'!J34</f>
        <v>0</v>
      </c>
      <c r="AX96" s="83">
        <f>'02 - Nové stavebné úpravy'!J35</f>
        <v>0</v>
      </c>
      <c r="AY96" s="83">
        <f>'02 - Nové stavebné úpravy'!J36</f>
        <v>0</v>
      </c>
      <c r="AZ96" s="83">
        <f>'02 - Nové stavebné úpravy'!F33</f>
        <v>0</v>
      </c>
      <c r="BA96" s="83">
        <f>'02 - Nové stavebné úpravy'!F34</f>
        <v>0</v>
      </c>
      <c r="BB96" s="83">
        <f>'02 - Nové stavebné úpravy'!F35</f>
        <v>0</v>
      </c>
      <c r="BC96" s="83">
        <f>'02 - Nové stavebné úpravy'!F36</f>
        <v>0</v>
      </c>
      <c r="BD96" s="85">
        <f>'02 - Nové stavebné úpravy'!F37</f>
        <v>0</v>
      </c>
      <c r="BT96" s="86" t="s">
        <v>83</v>
      </c>
      <c r="BV96" s="86" t="s">
        <v>77</v>
      </c>
      <c r="BW96" s="86" t="s">
        <v>87</v>
      </c>
      <c r="BX96" s="86" t="s">
        <v>4</v>
      </c>
      <c r="CL96" s="86" t="s">
        <v>1</v>
      </c>
      <c r="CM96" s="86" t="s">
        <v>75</v>
      </c>
    </row>
    <row r="97" spans="1:91" s="6" customFormat="1" ht="16.5" customHeight="1">
      <c r="A97" s="77" t="s">
        <v>79</v>
      </c>
      <c r="B97" s="78"/>
      <c r="C97" s="79"/>
      <c r="D97" s="249" t="s">
        <v>88</v>
      </c>
      <c r="E97" s="249"/>
      <c r="F97" s="249"/>
      <c r="G97" s="249"/>
      <c r="H97" s="249"/>
      <c r="I97" s="80"/>
      <c r="J97" s="249" t="s">
        <v>89</v>
      </c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49"/>
      <c r="Z97" s="249"/>
      <c r="AA97" s="249"/>
      <c r="AB97" s="249"/>
      <c r="AC97" s="249"/>
      <c r="AD97" s="249"/>
      <c r="AE97" s="249"/>
      <c r="AF97" s="249"/>
      <c r="AG97" s="214">
        <f>'03 - Vonkajšie oplotenie'!J30</f>
        <v>0</v>
      </c>
      <c r="AH97" s="215"/>
      <c r="AI97" s="215"/>
      <c r="AJ97" s="215"/>
      <c r="AK97" s="215"/>
      <c r="AL97" s="215"/>
      <c r="AM97" s="215"/>
      <c r="AN97" s="214">
        <f t="shared" si="0"/>
        <v>0</v>
      </c>
      <c r="AO97" s="215"/>
      <c r="AP97" s="215"/>
      <c r="AQ97" s="81" t="s">
        <v>82</v>
      </c>
      <c r="AR97" s="78"/>
      <c r="AS97" s="82">
        <v>0</v>
      </c>
      <c r="AT97" s="83">
        <f t="shared" si="1"/>
        <v>0</v>
      </c>
      <c r="AU97" s="84">
        <f>'03 - Vonkajšie oplotenie'!P122</f>
        <v>0</v>
      </c>
      <c r="AV97" s="83">
        <f>'03 - Vonkajšie oplotenie'!J33</f>
        <v>0</v>
      </c>
      <c r="AW97" s="83">
        <f>'03 - Vonkajšie oplotenie'!J34</f>
        <v>0</v>
      </c>
      <c r="AX97" s="83">
        <f>'03 - Vonkajšie oplotenie'!J35</f>
        <v>0</v>
      </c>
      <c r="AY97" s="83">
        <f>'03 - Vonkajšie oplotenie'!J36</f>
        <v>0</v>
      </c>
      <c r="AZ97" s="83">
        <f>'03 - Vonkajšie oplotenie'!F33</f>
        <v>0</v>
      </c>
      <c r="BA97" s="83">
        <f>'03 - Vonkajšie oplotenie'!F34</f>
        <v>0</v>
      </c>
      <c r="BB97" s="83">
        <f>'03 - Vonkajšie oplotenie'!F35</f>
        <v>0</v>
      </c>
      <c r="BC97" s="83">
        <f>'03 - Vonkajšie oplotenie'!F36</f>
        <v>0</v>
      </c>
      <c r="BD97" s="85">
        <f>'03 - Vonkajšie oplotenie'!F37</f>
        <v>0</v>
      </c>
      <c r="BT97" s="86" t="s">
        <v>83</v>
      </c>
      <c r="BV97" s="86" t="s">
        <v>77</v>
      </c>
      <c r="BW97" s="86" t="s">
        <v>90</v>
      </c>
      <c r="BX97" s="86" t="s">
        <v>4</v>
      </c>
      <c r="CL97" s="86" t="s">
        <v>1</v>
      </c>
      <c r="CM97" s="86" t="s">
        <v>75</v>
      </c>
    </row>
    <row r="98" spans="1:91" s="6" customFormat="1" ht="16.5" customHeight="1">
      <c r="A98" s="77" t="s">
        <v>79</v>
      </c>
      <c r="B98" s="78"/>
      <c r="C98" s="79"/>
      <c r="D98" s="249" t="s">
        <v>91</v>
      </c>
      <c r="E98" s="249"/>
      <c r="F98" s="249"/>
      <c r="G98" s="249"/>
      <c r="H98" s="249"/>
      <c r="I98" s="80"/>
      <c r="J98" s="249" t="s">
        <v>92</v>
      </c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  <c r="AA98" s="249"/>
      <c r="AB98" s="249"/>
      <c r="AC98" s="249"/>
      <c r="AD98" s="249"/>
      <c r="AE98" s="249"/>
      <c r="AF98" s="249"/>
      <c r="AG98" s="214">
        <f>'04 - E1-9 - Slaboprúdová ...'!J30</f>
        <v>0</v>
      </c>
      <c r="AH98" s="215"/>
      <c r="AI98" s="215"/>
      <c r="AJ98" s="215"/>
      <c r="AK98" s="215"/>
      <c r="AL98" s="215"/>
      <c r="AM98" s="215"/>
      <c r="AN98" s="214">
        <f t="shared" si="0"/>
        <v>0</v>
      </c>
      <c r="AO98" s="215"/>
      <c r="AP98" s="215"/>
      <c r="AQ98" s="81" t="s">
        <v>82</v>
      </c>
      <c r="AR98" s="78"/>
      <c r="AS98" s="82">
        <v>0</v>
      </c>
      <c r="AT98" s="83">
        <f t="shared" si="1"/>
        <v>0</v>
      </c>
      <c r="AU98" s="84">
        <f>'04 - E1-9 - Slaboprúdová ...'!P120</f>
        <v>0</v>
      </c>
      <c r="AV98" s="83">
        <f>'04 - E1-9 - Slaboprúdová ...'!J33</f>
        <v>0</v>
      </c>
      <c r="AW98" s="83">
        <f>'04 - E1-9 - Slaboprúdová ...'!J34</f>
        <v>0</v>
      </c>
      <c r="AX98" s="83">
        <f>'04 - E1-9 - Slaboprúdová ...'!J35</f>
        <v>0</v>
      </c>
      <c r="AY98" s="83">
        <f>'04 - E1-9 - Slaboprúdová ...'!J36</f>
        <v>0</v>
      </c>
      <c r="AZ98" s="83">
        <f>'04 - E1-9 - Slaboprúdová ...'!F33</f>
        <v>0</v>
      </c>
      <c r="BA98" s="83">
        <f>'04 - E1-9 - Slaboprúdová ...'!F34</f>
        <v>0</v>
      </c>
      <c r="BB98" s="83">
        <f>'04 - E1-9 - Slaboprúdová ...'!F35</f>
        <v>0</v>
      </c>
      <c r="BC98" s="83">
        <f>'04 - E1-9 - Slaboprúdová ...'!F36</f>
        <v>0</v>
      </c>
      <c r="BD98" s="85">
        <f>'04 - E1-9 - Slaboprúdová ...'!F37</f>
        <v>0</v>
      </c>
      <c r="BT98" s="86" t="s">
        <v>83</v>
      </c>
      <c r="BV98" s="86" t="s">
        <v>77</v>
      </c>
      <c r="BW98" s="86" t="s">
        <v>93</v>
      </c>
      <c r="BX98" s="86" t="s">
        <v>4</v>
      </c>
      <c r="CL98" s="86" t="s">
        <v>1</v>
      </c>
      <c r="CM98" s="86" t="s">
        <v>75</v>
      </c>
    </row>
    <row r="99" spans="1:91" s="6" customFormat="1" ht="16.5" customHeight="1">
      <c r="A99" s="77" t="s">
        <v>79</v>
      </c>
      <c r="B99" s="78"/>
      <c r="C99" s="79"/>
      <c r="D99" s="249" t="s">
        <v>94</v>
      </c>
      <c r="E99" s="249"/>
      <c r="F99" s="249"/>
      <c r="G99" s="249"/>
      <c r="H99" s="249"/>
      <c r="I99" s="80"/>
      <c r="J99" s="249" t="s">
        <v>95</v>
      </c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Y99" s="249"/>
      <c r="Z99" s="249"/>
      <c r="AA99" s="249"/>
      <c r="AB99" s="249"/>
      <c r="AC99" s="249"/>
      <c r="AD99" s="249"/>
      <c r="AE99" s="249"/>
      <c r="AF99" s="249"/>
      <c r="AG99" s="214">
        <f>'05 - E1-10 - Prístupový s...'!J30</f>
        <v>0</v>
      </c>
      <c r="AH99" s="215"/>
      <c r="AI99" s="215"/>
      <c r="AJ99" s="215"/>
      <c r="AK99" s="215"/>
      <c r="AL99" s="215"/>
      <c r="AM99" s="215"/>
      <c r="AN99" s="214">
        <f t="shared" si="0"/>
        <v>0</v>
      </c>
      <c r="AO99" s="215"/>
      <c r="AP99" s="215"/>
      <c r="AQ99" s="81" t="s">
        <v>82</v>
      </c>
      <c r="AR99" s="78"/>
      <c r="AS99" s="82">
        <v>0</v>
      </c>
      <c r="AT99" s="83">
        <f t="shared" si="1"/>
        <v>0</v>
      </c>
      <c r="AU99" s="84">
        <f>'05 - E1-10 - Prístupový s...'!P123</f>
        <v>0</v>
      </c>
      <c r="AV99" s="83">
        <f>'05 - E1-10 - Prístupový s...'!J33</f>
        <v>0</v>
      </c>
      <c r="AW99" s="83">
        <f>'05 - E1-10 - Prístupový s...'!J34</f>
        <v>0</v>
      </c>
      <c r="AX99" s="83">
        <f>'05 - E1-10 - Prístupový s...'!J35</f>
        <v>0</v>
      </c>
      <c r="AY99" s="83">
        <f>'05 - E1-10 - Prístupový s...'!J36</f>
        <v>0</v>
      </c>
      <c r="AZ99" s="83">
        <f>'05 - E1-10 - Prístupový s...'!F33</f>
        <v>0</v>
      </c>
      <c r="BA99" s="83">
        <f>'05 - E1-10 - Prístupový s...'!F34</f>
        <v>0</v>
      </c>
      <c r="BB99" s="83">
        <f>'05 - E1-10 - Prístupový s...'!F35</f>
        <v>0</v>
      </c>
      <c r="BC99" s="83">
        <f>'05 - E1-10 - Prístupový s...'!F36</f>
        <v>0</v>
      </c>
      <c r="BD99" s="85">
        <f>'05 - E1-10 - Prístupový s...'!F37</f>
        <v>0</v>
      </c>
      <c r="BT99" s="86" t="s">
        <v>83</v>
      </c>
      <c r="BV99" s="86" t="s">
        <v>77</v>
      </c>
      <c r="BW99" s="86" t="s">
        <v>96</v>
      </c>
      <c r="BX99" s="86" t="s">
        <v>4</v>
      </c>
      <c r="CL99" s="86" t="s">
        <v>1</v>
      </c>
      <c r="CM99" s="86" t="s">
        <v>75</v>
      </c>
    </row>
    <row r="100" spans="1:91" s="6" customFormat="1" ht="24.75" customHeight="1">
      <c r="A100" s="77" t="s">
        <v>79</v>
      </c>
      <c r="B100" s="78"/>
      <c r="C100" s="79"/>
      <c r="D100" s="249" t="s">
        <v>97</v>
      </c>
      <c r="E100" s="249"/>
      <c r="F100" s="249"/>
      <c r="G100" s="249"/>
      <c r="H100" s="249"/>
      <c r="I100" s="80"/>
      <c r="J100" s="249" t="s">
        <v>98</v>
      </c>
      <c r="K100" s="249"/>
      <c r="L100" s="249"/>
      <c r="M100" s="249"/>
      <c r="N100" s="249"/>
      <c r="O100" s="249"/>
      <c r="P100" s="249"/>
      <c r="Q100" s="249"/>
      <c r="R100" s="249"/>
      <c r="S100" s="249"/>
      <c r="T100" s="249"/>
      <c r="U100" s="249"/>
      <c r="V100" s="249"/>
      <c r="W100" s="249"/>
      <c r="X100" s="249"/>
      <c r="Y100" s="249"/>
      <c r="Z100" s="249"/>
      <c r="AA100" s="249"/>
      <c r="AB100" s="249"/>
      <c r="AC100" s="249"/>
      <c r="AD100" s="249"/>
      <c r="AE100" s="249"/>
      <c r="AF100" s="249"/>
      <c r="AG100" s="214">
        <f>'06 - OBNOVA A MODERNIZÁCI...'!J30</f>
        <v>0</v>
      </c>
      <c r="AH100" s="215"/>
      <c r="AI100" s="215"/>
      <c r="AJ100" s="215"/>
      <c r="AK100" s="215"/>
      <c r="AL100" s="215"/>
      <c r="AM100" s="215"/>
      <c r="AN100" s="214">
        <f t="shared" si="0"/>
        <v>0</v>
      </c>
      <c r="AO100" s="215"/>
      <c r="AP100" s="215"/>
      <c r="AQ100" s="81" t="s">
        <v>82</v>
      </c>
      <c r="AR100" s="78"/>
      <c r="AS100" s="82">
        <v>0</v>
      </c>
      <c r="AT100" s="83">
        <f t="shared" si="1"/>
        <v>0</v>
      </c>
      <c r="AU100" s="84">
        <f>'06 - OBNOVA A MODERNIZÁCI...'!P121</f>
        <v>0</v>
      </c>
      <c r="AV100" s="83">
        <f>'06 - OBNOVA A MODERNIZÁCI...'!J33</f>
        <v>0</v>
      </c>
      <c r="AW100" s="83">
        <f>'06 - OBNOVA A MODERNIZÁCI...'!J34</f>
        <v>0</v>
      </c>
      <c r="AX100" s="83">
        <f>'06 - OBNOVA A MODERNIZÁCI...'!J35</f>
        <v>0</v>
      </c>
      <c r="AY100" s="83">
        <f>'06 - OBNOVA A MODERNIZÁCI...'!J36</f>
        <v>0</v>
      </c>
      <c r="AZ100" s="83">
        <f>'06 - OBNOVA A MODERNIZÁCI...'!F33</f>
        <v>0</v>
      </c>
      <c r="BA100" s="83">
        <f>'06 - OBNOVA A MODERNIZÁCI...'!F34</f>
        <v>0</v>
      </c>
      <c r="BB100" s="83">
        <f>'06 - OBNOVA A MODERNIZÁCI...'!F35</f>
        <v>0</v>
      </c>
      <c r="BC100" s="83">
        <f>'06 - OBNOVA A MODERNIZÁCI...'!F36</f>
        <v>0</v>
      </c>
      <c r="BD100" s="85">
        <f>'06 - OBNOVA A MODERNIZÁCI...'!F37</f>
        <v>0</v>
      </c>
      <c r="BT100" s="86" t="s">
        <v>83</v>
      </c>
      <c r="BV100" s="86" t="s">
        <v>77</v>
      </c>
      <c r="BW100" s="86" t="s">
        <v>99</v>
      </c>
      <c r="BX100" s="86" t="s">
        <v>4</v>
      </c>
      <c r="CL100" s="86" t="s">
        <v>1</v>
      </c>
      <c r="CM100" s="86" t="s">
        <v>75</v>
      </c>
    </row>
    <row r="101" spans="1:91" s="6" customFormat="1" ht="16.5" customHeight="1">
      <c r="A101" s="77" t="s">
        <v>79</v>
      </c>
      <c r="B101" s="78"/>
      <c r="C101" s="79"/>
      <c r="D101" s="249" t="s">
        <v>100</v>
      </c>
      <c r="E101" s="249"/>
      <c r="F101" s="249"/>
      <c r="G101" s="249"/>
      <c r="H101" s="249"/>
      <c r="I101" s="80"/>
      <c r="J101" s="249" t="s">
        <v>101</v>
      </c>
      <c r="K101" s="249"/>
      <c r="L101" s="249"/>
      <c r="M101" s="249"/>
      <c r="N101" s="249"/>
      <c r="O101" s="249"/>
      <c r="P101" s="249"/>
      <c r="Q101" s="249"/>
      <c r="R101" s="249"/>
      <c r="S101" s="249"/>
      <c r="T101" s="249"/>
      <c r="U101" s="249"/>
      <c r="V101" s="249"/>
      <c r="W101" s="249"/>
      <c r="X101" s="249"/>
      <c r="Y101" s="249"/>
      <c r="Z101" s="249"/>
      <c r="AA101" s="249"/>
      <c r="AB101" s="249"/>
      <c r="AC101" s="249"/>
      <c r="AD101" s="249"/>
      <c r="AE101" s="249"/>
      <c r="AF101" s="249"/>
      <c r="AG101" s="214">
        <f>'07 - E1.5 - Ústredné vyku...'!J30</f>
        <v>0</v>
      </c>
      <c r="AH101" s="215"/>
      <c r="AI101" s="215"/>
      <c r="AJ101" s="215"/>
      <c r="AK101" s="215"/>
      <c r="AL101" s="215"/>
      <c r="AM101" s="215"/>
      <c r="AN101" s="214">
        <f t="shared" si="0"/>
        <v>0</v>
      </c>
      <c r="AO101" s="215"/>
      <c r="AP101" s="215"/>
      <c r="AQ101" s="81" t="s">
        <v>82</v>
      </c>
      <c r="AR101" s="78"/>
      <c r="AS101" s="82">
        <v>0</v>
      </c>
      <c r="AT101" s="83">
        <f t="shared" si="1"/>
        <v>0</v>
      </c>
      <c r="AU101" s="84">
        <f>'07 - E1.5 - Ústredné vyku...'!P127</f>
        <v>0</v>
      </c>
      <c r="AV101" s="83">
        <f>'07 - E1.5 - Ústredné vyku...'!J33</f>
        <v>0</v>
      </c>
      <c r="AW101" s="83">
        <f>'07 - E1.5 - Ústredné vyku...'!J34</f>
        <v>0</v>
      </c>
      <c r="AX101" s="83">
        <f>'07 - E1.5 - Ústredné vyku...'!J35</f>
        <v>0</v>
      </c>
      <c r="AY101" s="83">
        <f>'07 - E1.5 - Ústredné vyku...'!J36</f>
        <v>0</v>
      </c>
      <c r="AZ101" s="83">
        <f>'07 - E1.5 - Ústredné vyku...'!F33</f>
        <v>0</v>
      </c>
      <c r="BA101" s="83">
        <f>'07 - E1.5 - Ústredné vyku...'!F34</f>
        <v>0</v>
      </c>
      <c r="BB101" s="83">
        <f>'07 - E1.5 - Ústredné vyku...'!F35</f>
        <v>0</v>
      </c>
      <c r="BC101" s="83">
        <f>'07 - E1.5 - Ústredné vyku...'!F36</f>
        <v>0</v>
      </c>
      <c r="BD101" s="85">
        <f>'07 - E1.5 - Ústredné vyku...'!F37</f>
        <v>0</v>
      </c>
      <c r="BT101" s="86" t="s">
        <v>83</v>
      </c>
      <c r="BV101" s="86" t="s">
        <v>77</v>
      </c>
      <c r="BW101" s="86" t="s">
        <v>102</v>
      </c>
      <c r="BX101" s="86" t="s">
        <v>4</v>
      </c>
      <c r="CL101" s="86" t="s">
        <v>1</v>
      </c>
      <c r="CM101" s="86" t="s">
        <v>75</v>
      </c>
    </row>
    <row r="102" spans="1:91" s="6" customFormat="1" ht="16.5" customHeight="1">
      <c r="A102" s="77" t="s">
        <v>79</v>
      </c>
      <c r="B102" s="78"/>
      <c r="C102" s="79"/>
      <c r="D102" s="249" t="s">
        <v>103</v>
      </c>
      <c r="E102" s="249"/>
      <c r="F102" s="249"/>
      <c r="G102" s="249"/>
      <c r="H102" s="249"/>
      <c r="I102" s="80"/>
      <c r="J102" s="249" t="s">
        <v>104</v>
      </c>
      <c r="K102" s="249"/>
      <c r="L102" s="249"/>
      <c r="M102" s="249"/>
      <c r="N102" s="249"/>
      <c r="O102" s="249"/>
      <c r="P102" s="249"/>
      <c r="Q102" s="249"/>
      <c r="R102" s="249"/>
      <c r="S102" s="249"/>
      <c r="T102" s="249"/>
      <c r="U102" s="249"/>
      <c r="V102" s="249"/>
      <c r="W102" s="249"/>
      <c r="X102" s="249"/>
      <c r="Y102" s="249"/>
      <c r="Z102" s="249"/>
      <c r="AA102" s="249"/>
      <c r="AB102" s="249"/>
      <c r="AC102" s="249"/>
      <c r="AD102" s="249"/>
      <c r="AE102" s="249"/>
      <c r="AF102" s="249"/>
      <c r="AG102" s="214">
        <f>'08 - Zdravotechnika'!J30</f>
        <v>0</v>
      </c>
      <c r="AH102" s="215"/>
      <c r="AI102" s="215"/>
      <c r="AJ102" s="215"/>
      <c r="AK102" s="215"/>
      <c r="AL102" s="215"/>
      <c r="AM102" s="215"/>
      <c r="AN102" s="214">
        <f t="shared" si="0"/>
        <v>0</v>
      </c>
      <c r="AO102" s="215"/>
      <c r="AP102" s="215"/>
      <c r="AQ102" s="81" t="s">
        <v>82</v>
      </c>
      <c r="AR102" s="78"/>
      <c r="AS102" s="82">
        <v>0</v>
      </c>
      <c r="AT102" s="83">
        <f t="shared" si="1"/>
        <v>0</v>
      </c>
      <c r="AU102" s="84">
        <f>'08 - Zdravotechnika'!P132</f>
        <v>0</v>
      </c>
      <c r="AV102" s="83">
        <f>'08 - Zdravotechnika'!J33</f>
        <v>0</v>
      </c>
      <c r="AW102" s="83">
        <f>'08 - Zdravotechnika'!J34</f>
        <v>0</v>
      </c>
      <c r="AX102" s="83">
        <f>'08 - Zdravotechnika'!J35</f>
        <v>0</v>
      </c>
      <c r="AY102" s="83">
        <f>'08 - Zdravotechnika'!J36</f>
        <v>0</v>
      </c>
      <c r="AZ102" s="83">
        <f>'08 - Zdravotechnika'!F33</f>
        <v>0</v>
      </c>
      <c r="BA102" s="83">
        <f>'08 - Zdravotechnika'!F34</f>
        <v>0</v>
      </c>
      <c r="BB102" s="83">
        <f>'08 - Zdravotechnika'!F35</f>
        <v>0</v>
      </c>
      <c r="BC102" s="83">
        <f>'08 - Zdravotechnika'!F36</f>
        <v>0</v>
      </c>
      <c r="BD102" s="85">
        <f>'08 - Zdravotechnika'!F37</f>
        <v>0</v>
      </c>
      <c r="BT102" s="86" t="s">
        <v>83</v>
      </c>
      <c r="BV102" s="86" t="s">
        <v>77</v>
      </c>
      <c r="BW102" s="86" t="s">
        <v>105</v>
      </c>
      <c r="BX102" s="86" t="s">
        <v>4</v>
      </c>
      <c r="CL102" s="86" t="s">
        <v>1</v>
      </c>
      <c r="CM102" s="86" t="s">
        <v>75</v>
      </c>
    </row>
    <row r="103" spans="1:91" s="6" customFormat="1" ht="16.5" customHeight="1">
      <c r="A103" s="77" t="s">
        <v>79</v>
      </c>
      <c r="B103" s="78"/>
      <c r="C103" s="79"/>
      <c r="D103" s="249" t="s">
        <v>106</v>
      </c>
      <c r="E103" s="249"/>
      <c r="F103" s="249"/>
      <c r="G103" s="249"/>
      <c r="H103" s="249"/>
      <c r="I103" s="80"/>
      <c r="J103" s="249" t="s">
        <v>107</v>
      </c>
      <c r="K103" s="249"/>
      <c r="L103" s="249"/>
      <c r="M103" s="249"/>
      <c r="N103" s="249"/>
      <c r="O103" s="249"/>
      <c r="P103" s="249"/>
      <c r="Q103" s="249"/>
      <c r="R103" s="249"/>
      <c r="S103" s="249"/>
      <c r="T103" s="249"/>
      <c r="U103" s="249"/>
      <c r="V103" s="249"/>
      <c r="W103" s="249"/>
      <c r="X103" s="249"/>
      <c r="Y103" s="249"/>
      <c r="Z103" s="249"/>
      <c r="AA103" s="249"/>
      <c r="AB103" s="249"/>
      <c r="AC103" s="249"/>
      <c r="AD103" s="249"/>
      <c r="AE103" s="249"/>
      <c r="AF103" s="249"/>
      <c r="AG103" s="214">
        <f>'09 - Plynoinštalácia'!J30</f>
        <v>0</v>
      </c>
      <c r="AH103" s="215"/>
      <c r="AI103" s="215"/>
      <c r="AJ103" s="215"/>
      <c r="AK103" s="215"/>
      <c r="AL103" s="215"/>
      <c r="AM103" s="215"/>
      <c r="AN103" s="214">
        <f t="shared" si="0"/>
        <v>0</v>
      </c>
      <c r="AO103" s="215"/>
      <c r="AP103" s="215"/>
      <c r="AQ103" s="81" t="s">
        <v>82</v>
      </c>
      <c r="AR103" s="78"/>
      <c r="AS103" s="82">
        <v>0</v>
      </c>
      <c r="AT103" s="83">
        <f t="shared" si="1"/>
        <v>0</v>
      </c>
      <c r="AU103" s="84">
        <f>'09 - Plynoinštalácia'!P123</f>
        <v>0</v>
      </c>
      <c r="AV103" s="83">
        <f>'09 - Plynoinštalácia'!J33</f>
        <v>0</v>
      </c>
      <c r="AW103" s="83">
        <f>'09 - Plynoinštalácia'!J34</f>
        <v>0</v>
      </c>
      <c r="AX103" s="83">
        <f>'09 - Plynoinštalácia'!J35</f>
        <v>0</v>
      </c>
      <c r="AY103" s="83">
        <f>'09 - Plynoinštalácia'!J36</f>
        <v>0</v>
      </c>
      <c r="AZ103" s="83">
        <f>'09 - Plynoinštalácia'!F33</f>
        <v>0</v>
      </c>
      <c r="BA103" s="83">
        <f>'09 - Plynoinštalácia'!F34</f>
        <v>0</v>
      </c>
      <c r="BB103" s="83">
        <f>'09 - Plynoinštalácia'!F35</f>
        <v>0</v>
      </c>
      <c r="BC103" s="83">
        <f>'09 - Plynoinštalácia'!F36</f>
        <v>0</v>
      </c>
      <c r="BD103" s="85">
        <f>'09 - Plynoinštalácia'!F37</f>
        <v>0</v>
      </c>
      <c r="BT103" s="86" t="s">
        <v>83</v>
      </c>
      <c r="BV103" s="86" t="s">
        <v>77</v>
      </c>
      <c r="BW103" s="86" t="s">
        <v>108</v>
      </c>
      <c r="BX103" s="86" t="s">
        <v>4</v>
      </c>
      <c r="CL103" s="86" t="s">
        <v>1</v>
      </c>
      <c r="CM103" s="86" t="s">
        <v>75</v>
      </c>
    </row>
    <row r="104" spans="1:91" s="6" customFormat="1" ht="16.5" customHeight="1">
      <c r="A104" s="77" t="s">
        <v>79</v>
      </c>
      <c r="B104" s="78"/>
      <c r="C104" s="79"/>
      <c r="D104" s="249" t="s">
        <v>109</v>
      </c>
      <c r="E104" s="249"/>
      <c r="F104" s="249"/>
      <c r="G104" s="249"/>
      <c r="H104" s="249"/>
      <c r="I104" s="80"/>
      <c r="J104" s="249" t="s">
        <v>110</v>
      </c>
      <c r="K104" s="249"/>
      <c r="L104" s="249"/>
      <c r="M104" s="249"/>
      <c r="N104" s="249"/>
      <c r="O104" s="249"/>
      <c r="P104" s="249"/>
      <c r="Q104" s="249"/>
      <c r="R104" s="249"/>
      <c r="S104" s="249"/>
      <c r="T104" s="249"/>
      <c r="U104" s="249"/>
      <c r="V104" s="249"/>
      <c r="W104" s="249"/>
      <c r="X104" s="249"/>
      <c r="Y104" s="249"/>
      <c r="Z104" s="249"/>
      <c r="AA104" s="249"/>
      <c r="AB104" s="249"/>
      <c r="AC104" s="249"/>
      <c r="AD104" s="249"/>
      <c r="AE104" s="249"/>
      <c r="AF104" s="249"/>
      <c r="AG104" s="214">
        <f>'10 - Požiarna nádrž'!J30</f>
        <v>0</v>
      </c>
      <c r="AH104" s="215"/>
      <c r="AI104" s="215"/>
      <c r="AJ104" s="215"/>
      <c r="AK104" s="215"/>
      <c r="AL104" s="215"/>
      <c r="AM104" s="215"/>
      <c r="AN104" s="214">
        <f t="shared" si="0"/>
        <v>0</v>
      </c>
      <c r="AO104" s="215"/>
      <c r="AP104" s="215"/>
      <c r="AQ104" s="81" t="s">
        <v>82</v>
      </c>
      <c r="AR104" s="78"/>
      <c r="AS104" s="82">
        <v>0</v>
      </c>
      <c r="AT104" s="83">
        <f t="shared" si="1"/>
        <v>0</v>
      </c>
      <c r="AU104" s="84">
        <f>'10 - Požiarna nádrž'!P124</f>
        <v>0</v>
      </c>
      <c r="AV104" s="83">
        <f>'10 - Požiarna nádrž'!J33</f>
        <v>0</v>
      </c>
      <c r="AW104" s="83">
        <f>'10 - Požiarna nádrž'!J34</f>
        <v>0</v>
      </c>
      <c r="AX104" s="83">
        <f>'10 - Požiarna nádrž'!J35</f>
        <v>0</v>
      </c>
      <c r="AY104" s="83">
        <f>'10 - Požiarna nádrž'!J36</f>
        <v>0</v>
      </c>
      <c r="AZ104" s="83">
        <f>'10 - Požiarna nádrž'!F33</f>
        <v>0</v>
      </c>
      <c r="BA104" s="83">
        <f>'10 - Požiarna nádrž'!F34</f>
        <v>0</v>
      </c>
      <c r="BB104" s="83">
        <f>'10 - Požiarna nádrž'!F35</f>
        <v>0</v>
      </c>
      <c r="BC104" s="83">
        <f>'10 - Požiarna nádrž'!F36</f>
        <v>0</v>
      </c>
      <c r="BD104" s="85">
        <f>'10 - Požiarna nádrž'!F37</f>
        <v>0</v>
      </c>
      <c r="BT104" s="86" t="s">
        <v>83</v>
      </c>
      <c r="BV104" s="86" t="s">
        <v>77</v>
      </c>
      <c r="BW104" s="86" t="s">
        <v>111</v>
      </c>
      <c r="BX104" s="86" t="s">
        <v>4</v>
      </c>
      <c r="CL104" s="86" t="s">
        <v>1</v>
      </c>
      <c r="CM104" s="86" t="s">
        <v>75</v>
      </c>
    </row>
    <row r="105" spans="1:91" s="6" customFormat="1" ht="16.5" customHeight="1">
      <c r="A105" s="77" t="s">
        <v>79</v>
      </c>
      <c r="B105" s="78"/>
      <c r="C105" s="79"/>
      <c r="D105" s="249" t="s">
        <v>112</v>
      </c>
      <c r="E105" s="249"/>
      <c r="F105" s="249"/>
      <c r="G105" s="249"/>
      <c r="H105" s="249"/>
      <c r="I105" s="80"/>
      <c r="J105" s="249" t="s">
        <v>113</v>
      </c>
      <c r="K105" s="249"/>
      <c r="L105" s="249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  <c r="W105" s="249"/>
      <c r="X105" s="249"/>
      <c r="Y105" s="249"/>
      <c r="Z105" s="249"/>
      <c r="AA105" s="249"/>
      <c r="AB105" s="249"/>
      <c r="AC105" s="249"/>
      <c r="AD105" s="249"/>
      <c r="AE105" s="249"/>
      <c r="AF105" s="249"/>
      <c r="AG105" s="214">
        <f>'11 - Vzduchotechnika'!J30</f>
        <v>0</v>
      </c>
      <c r="AH105" s="215"/>
      <c r="AI105" s="215"/>
      <c r="AJ105" s="215"/>
      <c r="AK105" s="215"/>
      <c r="AL105" s="215"/>
      <c r="AM105" s="215"/>
      <c r="AN105" s="214">
        <f t="shared" si="0"/>
        <v>0</v>
      </c>
      <c r="AO105" s="215"/>
      <c r="AP105" s="215"/>
      <c r="AQ105" s="81" t="s">
        <v>82</v>
      </c>
      <c r="AR105" s="78"/>
      <c r="AS105" s="82">
        <v>0</v>
      </c>
      <c r="AT105" s="83">
        <f t="shared" si="1"/>
        <v>0</v>
      </c>
      <c r="AU105" s="84">
        <f>'11 - Vzduchotechnika'!P124</f>
        <v>0</v>
      </c>
      <c r="AV105" s="83">
        <f>'11 - Vzduchotechnika'!J33</f>
        <v>0</v>
      </c>
      <c r="AW105" s="83">
        <f>'11 - Vzduchotechnika'!J34</f>
        <v>0</v>
      </c>
      <c r="AX105" s="83">
        <f>'11 - Vzduchotechnika'!J35</f>
        <v>0</v>
      </c>
      <c r="AY105" s="83">
        <f>'11 - Vzduchotechnika'!J36</f>
        <v>0</v>
      </c>
      <c r="AZ105" s="83">
        <f>'11 - Vzduchotechnika'!F33</f>
        <v>0</v>
      </c>
      <c r="BA105" s="83">
        <f>'11 - Vzduchotechnika'!F34</f>
        <v>0</v>
      </c>
      <c r="BB105" s="83">
        <f>'11 - Vzduchotechnika'!F35</f>
        <v>0</v>
      </c>
      <c r="BC105" s="83">
        <f>'11 - Vzduchotechnika'!F36</f>
        <v>0</v>
      </c>
      <c r="BD105" s="85">
        <f>'11 - Vzduchotechnika'!F37</f>
        <v>0</v>
      </c>
      <c r="BT105" s="86" t="s">
        <v>83</v>
      </c>
      <c r="BV105" s="86" t="s">
        <v>77</v>
      </c>
      <c r="BW105" s="86" t="s">
        <v>114</v>
      </c>
      <c r="BX105" s="86" t="s">
        <v>4</v>
      </c>
      <c r="CL105" s="86" t="s">
        <v>1</v>
      </c>
      <c r="CM105" s="86" t="s">
        <v>75</v>
      </c>
    </row>
    <row r="106" spans="1:91" s="6" customFormat="1" ht="16.5" customHeight="1">
      <c r="A106" s="77" t="s">
        <v>79</v>
      </c>
      <c r="B106" s="78"/>
      <c r="C106" s="79"/>
      <c r="D106" s="249" t="s">
        <v>115</v>
      </c>
      <c r="E106" s="249"/>
      <c r="F106" s="249"/>
      <c r="G106" s="249"/>
      <c r="H106" s="249"/>
      <c r="I106" s="80"/>
      <c r="J106" s="249" t="s">
        <v>116</v>
      </c>
      <c r="K106" s="249"/>
      <c r="L106" s="249"/>
      <c r="M106" s="249"/>
      <c r="N106" s="249"/>
      <c r="O106" s="249"/>
      <c r="P106" s="249"/>
      <c r="Q106" s="249"/>
      <c r="R106" s="249"/>
      <c r="S106" s="249"/>
      <c r="T106" s="249"/>
      <c r="U106" s="249"/>
      <c r="V106" s="249"/>
      <c r="W106" s="249"/>
      <c r="X106" s="249"/>
      <c r="Y106" s="249"/>
      <c r="Z106" s="249"/>
      <c r="AA106" s="249"/>
      <c r="AB106" s="249"/>
      <c r="AC106" s="249"/>
      <c r="AD106" s="249"/>
      <c r="AE106" s="249"/>
      <c r="AF106" s="249"/>
      <c r="AG106" s="214">
        <f>'12 - FVE'!J30</f>
        <v>0</v>
      </c>
      <c r="AH106" s="215"/>
      <c r="AI106" s="215"/>
      <c r="AJ106" s="215"/>
      <c r="AK106" s="215"/>
      <c r="AL106" s="215"/>
      <c r="AM106" s="215"/>
      <c r="AN106" s="214">
        <f t="shared" si="0"/>
        <v>0</v>
      </c>
      <c r="AO106" s="215"/>
      <c r="AP106" s="215"/>
      <c r="AQ106" s="81" t="s">
        <v>82</v>
      </c>
      <c r="AR106" s="78"/>
      <c r="AS106" s="82">
        <v>0</v>
      </c>
      <c r="AT106" s="83">
        <f t="shared" si="1"/>
        <v>0</v>
      </c>
      <c r="AU106" s="84">
        <f>'12 - FVE'!P119</f>
        <v>0</v>
      </c>
      <c r="AV106" s="83">
        <f>'12 - FVE'!J33</f>
        <v>0</v>
      </c>
      <c r="AW106" s="83">
        <f>'12 - FVE'!J34</f>
        <v>0</v>
      </c>
      <c r="AX106" s="83">
        <f>'12 - FVE'!J35</f>
        <v>0</v>
      </c>
      <c r="AY106" s="83">
        <f>'12 - FVE'!J36</f>
        <v>0</v>
      </c>
      <c r="AZ106" s="83">
        <f>'12 - FVE'!F33</f>
        <v>0</v>
      </c>
      <c r="BA106" s="83">
        <f>'12 - FVE'!F34</f>
        <v>0</v>
      </c>
      <c r="BB106" s="83">
        <f>'12 - FVE'!F35</f>
        <v>0</v>
      </c>
      <c r="BC106" s="83">
        <f>'12 - FVE'!F36</f>
        <v>0</v>
      </c>
      <c r="BD106" s="85">
        <f>'12 - FVE'!F37</f>
        <v>0</v>
      </c>
      <c r="BT106" s="86" t="s">
        <v>83</v>
      </c>
      <c r="BV106" s="86" t="s">
        <v>77</v>
      </c>
      <c r="BW106" s="86" t="s">
        <v>117</v>
      </c>
      <c r="BX106" s="86" t="s">
        <v>4</v>
      </c>
      <c r="CL106" s="86" t="s">
        <v>1</v>
      </c>
      <c r="CM106" s="86" t="s">
        <v>75</v>
      </c>
    </row>
    <row r="107" spans="1:91" s="6" customFormat="1" ht="16.5" customHeight="1">
      <c r="A107" s="77" t="s">
        <v>79</v>
      </c>
      <c r="B107" s="78"/>
      <c r="C107" s="79"/>
      <c r="D107" s="249" t="s">
        <v>118</v>
      </c>
      <c r="E107" s="249"/>
      <c r="F107" s="249"/>
      <c r="G107" s="249"/>
      <c r="H107" s="249"/>
      <c r="I107" s="80"/>
      <c r="J107" s="249" t="s">
        <v>119</v>
      </c>
      <c r="K107" s="249"/>
      <c r="L107" s="249"/>
      <c r="M107" s="249"/>
      <c r="N107" s="249"/>
      <c r="O107" s="249"/>
      <c r="P107" s="249"/>
      <c r="Q107" s="249"/>
      <c r="R107" s="249"/>
      <c r="S107" s="249"/>
      <c r="T107" s="249"/>
      <c r="U107" s="249"/>
      <c r="V107" s="249"/>
      <c r="W107" s="249"/>
      <c r="X107" s="249"/>
      <c r="Y107" s="249"/>
      <c r="Z107" s="249"/>
      <c r="AA107" s="249"/>
      <c r="AB107" s="249"/>
      <c r="AC107" s="249"/>
      <c r="AD107" s="249"/>
      <c r="AE107" s="249"/>
      <c r="AF107" s="249"/>
      <c r="AG107" s="214">
        <f>'13 - EPS'!J30</f>
        <v>0</v>
      </c>
      <c r="AH107" s="215"/>
      <c r="AI107" s="215"/>
      <c r="AJ107" s="215"/>
      <c r="AK107" s="215"/>
      <c r="AL107" s="215"/>
      <c r="AM107" s="215"/>
      <c r="AN107" s="214">
        <f t="shared" si="0"/>
        <v>0</v>
      </c>
      <c r="AO107" s="215"/>
      <c r="AP107" s="215"/>
      <c r="AQ107" s="81" t="s">
        <v>82</v>
      </c>
      <c r="AR107" s="78"/>
      <c r="AS107" s="82">
        <v>0</v>
      </c>
      <c r="AT107" s="83">
        <f t="shared" si="1"/>
        <v>0</v>
      </c>
      <c r="AU107" s="84">
        <f>'13 - EPS'!P118</f>
        <v>0</v>
      </c>
      <c r="AV107" s="83">
        <f>'13 - EPS'!J33</f>
        <v>0</v>
      </c>
      <c r="AW107" s="83">
        <f>'13 - EPS'!J34</f>
        <v>0</v>
      </c>
      <c r="AX107" s="83">
        <f>'13 - EPS'!J35</f>
        <v>0</v>
      </c>
      <c r="AY107" s="83">
        <f>'13 - EPS'!J36</f>
        <v>0</v>
      </c>
      <c r="AZ107" s="83">
        <f>'13 - EPS'!F33</f>
        <v>0</v>
      </c>
      <c r="BA107" s="83">
        <f>'13 - EPS'!F34</f>
        <v>0</v>
      </c>
      <c r="BB107" s="83">
        <f>'13 - EPS'!F35</f>
        <v>0</v>
      </c>
      <c r="BC107" s="83">
        <f>'13 - EPS'!F36</f>
        <v>0</v>
      </c>
      <c r="BD107" s="85">
        <f>'13 - EPS'!F37</f>
        <v>0</v>
      </c>
      <c r="BT107" s="86" t="s">
        <v>83</v>
      </c>
      <c r="BV107" s="86" t="s">
        <v>77</v>
      </c>
      <c r="BW107" s="86" t="s">
        <v>120</v>
      </c>
      <c r="BX107" s="86" t="s">
        <v>4</v>
      </c>
      <c r="CL107" s="86" t="s">
        <v>1</v>
      </c>
      <c r="CM107" s="86" t="s">
        <v>75</v>
      </c>
    </row>
    <row r="108" spans="1:91" s="6" customFormat="1" ht="16.5" customHeight="1">
      <c r="A108" s="77" t="s">
        <v>79</v>
      </c>
      <c r="B108" s="78"/>
      <c r="C108" s="79"/>
      <c r="D108" s="249" t="s">
        <v>121</v>
      </c>
      <c r="E108" s="249"/>
      <c r="F108" s="249"/>
      <c r="G108" s="249"/>
      <c r="H108" s="249"/>
      <c r="I108" s="80"/>
      <c r="J108" s="249" t="s">
        <v>122</v>
      </c>
      <c r="K108" s="249"/>
      <c r="L108" s="249"/>
      <c r="M108" s="249"/>
      <c r="N108" s="249"/>
      <c r="O108" s="249"/>
      <c r="P108" s="249"/>
      <c r="Q108" s="249"/>
      <c r="R108" s="249"/>
      <c r="S108" s="249"/>
      <c r="T108" s="249"/>
      <c r="U108" s="249"/>
      <c r="V108" s="249"/>
      <c r="W108" s="249"/>
      <c r="X108" s="249"/>
      <c r="Y108" s="249"/>
      <c r="Z108" s="249"/>
      <c r="AA108" s="249"/>
      <c r="AB108" s="249"/>
      <c r="AC108" s="249"/>
      <c r="AD108" s="249"/>
      <c r="AE108" s="249"/>
      <c r="AF108" s="249"/>
      <c r="AG108" s="214">
        <f>'14 - HSP'!J30</f>
        <v>0</v>
      </c>
      <c r="AH108" s="215"/>
      <c r="AI108" s="215"/>
      <c r="AJ108" s="215"/>
      <c r="AK108" s="215"/>
      <c r="AL108" s="215"/>
      <c r="AM108" s="215"/>
      <c r="AN108" s="214">
        <f t="shared" si="0"/>
        <v>0</v>
      </c>
      <c r="AO108" s="215"/>
      <c r="AP108" s="215"/>
      <c r="AQ108" s="81" t="s">
        <v>82</v>
      </c>
      <c r="AR108" s="78"/>
      <c r="AS108" s="82">
        <v>0</v>
      </c>
      <c r="AT108" s="83">
        <f t="shared" si="1"/>
        <v>0</v>
      </c>
      <c r="AU108" s="84">
        <f>'14 - HSP'!P118</f>
        <v>0</v>
      </c>
      <c r="AV108" s="83">
        <f>'14 - HSP'!J33</f>
        <v>0</v>
      </c>
      <c r="AW108" s="83">
        <f>'14 - HSP'!J34</f>
        <v>0</v>
      </c>
      <c r="AX108" s="83">
        <f>'14 - HSP'!J35</f>
        <v>0</v>
      </c>
      <c r="AY108" s="83">
        <f>'14 - HSP'!J36</f>
        <v>0</v>
      </c>
      <c r="AZ108" s="83">
        <f>'14 - HSP'!F33</f>
        <v>0</v>
      </c>
      <c r="BA108" s="83">
        <f>'14 - HSP'!F34</f>
        <v>0</v>
      </c>
      <c r="BB108" s="83">
        <f>'14 - HSP'!F35</f>
        <v>0</v>
      </c>
      <c r="BC108" s="83">
        <f>'14 - HSP'!F36</f>
        <v>0</v>
      </c>
      <c r="BD108" s="85">
        <f>'14 - HSP'!F37</f>
        <v>0</v>
      </c>
      <c r="BT108" s="86" t="s">
        <v>83</v>
      </c>
      <c r="BV108" s="86" t="s">
        <v>77</v>
      </c>
      <c r="BW108" s="86" t="s">
        <v>123</v>
      </c>
      <c r="BX108" s="86" t="s">
        <v>4</v>
      </c>
      <c r="CL108" s="86" t="s">
        <v>1</v>
      </c>
      <c r="CM108" s="86" t="s">
        <v>75</v>
      </c>
    </row>
    <row r="109" spans="1:91" s="6" customFormat="1" ht="16.5" customHeight="1">
      <c r="A109" s="77" t="s">
        <v>79</v>
      </c>
      <c r="B109" s="78"/>
      <c r="C109" s="79"/>
      <c r="D109" s="249" t="s">
        <v>124</v>
      </c>
      <c r="E109" s="249"/>
      <c r="F109" s="249"/>
      <c r="G109" s="249"/>
      <c r="H109" s="249"/>
      <c r="I109" s="80"/>
      <c r="J109" s="249" t="s">
        <v>125</v>
      </c>
      <c r="K109" s="249"/>
      <c r="L109" s="249"/>
      <c r="M109" s="249"/>
      <c r="N109" s="249"/>
      <c r="O109" s="249"/>
      <c r="P109" s="249"/>
      <c r="Q109" s="249"/>
      <c r="R109" s="249"/>
      <c r="S109" s="249"/>
      <c r="T109" s="249"/>
      <c r="U109" s="249"/>
      <c r="V109" s="249"/>
      <c r="W109" s="249"/>
      <c r="X109" s="249"/>
      <c r="Y109" s="249"/>
      <c r="Z109" s="249"/>
      <c r="AA109" s="249"/>
      <c r="AB109" s="249"/>
      <c r="AC109" s="249"/>
      <c r="AD109" s="249"/>
      <c r="AE109" s="249"/>
      <c r="AF109" s="249"/>
      <c r="AG109" s="214">
        <f>'15 - Elektroinštalácia'!J30</f>
        <v>0</v>
      </c>
      <c r="AH109" s="215"/>
      <c r="AI109" s="215"/>
      <c r="AJ109" s="215"/>
      <c r="AK109" s="215"/>
      <c r="AL109" s="215"/>
      <c r="AM109" s="215"/>
      <c r="AN109" s="214">
        <f t="shared" si="0"/>
        <v>0</v>
      </c>
      <c r="AO109" s="215"/>
      <c r="AP109" s="215"/>
      <c r="AQ109" s="81" t="s">
        <v>82</v>
      </c>
      <c r="AR109" s="78"/>
      <c r="AS109" s="87">
        <v>0</v>
      </c>
      <c r="AT109" s="88">
        <f t="shared" si="1"/>
        <v>0</v>
      </c>
      <c r="AU109" s="89">
        <f>'15 - Elektroinštalácia'!P121</f>
        <v>0</v>
      </c>
      <c r="AV109" s="88">
        <f>'15 - Elektroinštalácia'!J33</f>
        <v>0</v>
      </c>
      <c r="AW109" s="88">
        <f>'15 - Elektroinštalácia'!J34</f>
        <v>0</v>
      </c>
      <c r="AX109" s="88">
        <f>'15 - Elektroinštalácia'!J35</f>
        <v>0</v>
      </c>
      <c r="AY109" s="88">
        <f>'15 - Elektroinštalácia'!J36</f>
        <v>0</v>
      </c>
      <c r="AZ109" s="88">
        <f>'15 - Elektroinštalácia'!F33</f>
        <v>0</v>
      </c>
      <c r="BA109" s="88">
        <f>'15 - Elektroinštalácia'!F34</f>
        <v>0</v>
      </c>
      <c r="BB109" s="88">
        <f>'15 - Elektroinštalácia'!F35</f>
        <v>0</v>
      </c>
      <c r="BC109" s="88">
        <f>'15 - Elektroinštalácia'!F36</f>
        <v>0</v>
      </c>
      <c r="BD109" s="90">
        <f>'15 - Elektroinštalácia'!F37</f>
        <v>0</v>
      </c>
      <c r="BT109" s="86" t="s">
        <v>83</v>
      </c>
      <c r="BV109" s="86" t="s">
        <v>77</v>
      </c>
      <c r="BW109" s="86" t="s">
        <v>126</v>
      </c>
      <c r="BX109" s="86" t="s">
        <v>4</v>
      </c>
      <c r="CL109" s="86" t="s">
        <v>1</v>
      </c>
      <c r="CM109" s="86" t="s">
        <v>75</v>
      </c>
    </row>
    <row r="110" spans="1:91" s="1" customFormat="1" ht="30" customHeight="1">
      <c r="B110" s="32"/>
      <c r="AR110" s="32"/>
    </row>
    <row r="111" spans="1:91" s="1" customFormat="1" ht="6.95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32"/>
    </row>
  </sheetData>
  <mergeCells count="98"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L85:AO85"/>
    <mergeCell ref="D105:H105"/>
    <mergeCell ref="J105:AF105"/>
    <mergeCell ref="D106:H106"/>
    <mergeCell ref="J106:AF106"/>
    <mergeCell ref="AG94:AM94"/>
    <mergeCell ref="AG104:AM104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7:H107"/>
    <mergeCell ref="J107:AF107"/>
    <mergeCell ref="D108:H108"/>
    <mergeCell ref="J108:AF108"/>
    <mergeCell ref="D109:H109"/>
    <mergeCell ref="J109:AF109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S89:AT91"/>
    <mergeCell ref="AN105:AP105"/>
    <mergeCell ref="AG105:AM105"/>
    <mergeCell ref="AN106:AP106"/>
    <mergeCell ref="AG106:AM106"/>
    <mergeCell ref="AN94:AP94"/>
    <mergeCell ref="AN107:AP107"/>
    <mergeCell ref="AG107:AM107"/>
    <mergeCell ref="AN108:AP108"/>
    <mergeCell ref="AG108:AM108"/>
    <mergeCell ref="AN109:AP109"/>
    <mergeCell ref="AG109:AM109"/>
  </mergeCells>
  <hyperlinks>
    <hyperlink ref="A95" location="'01 - Búracie práce'!C2" display="/" xr:uid="{00000000-0004-0000-0000-000000000000}"/>
    <hyperlink ref="A96" location="'02 - Nové stavebné úpravy'!C2" display="/" xr:uid="{00000000-0004-0000-0000-000001000000}"/>
    <hyperlink ref="A97" location="'03 - Vonkajšie oplotenie'!C2" display="/" xr:uid="{00000000-0004-0000-0000-000002000000}"/>
    <hyperlink ref="A98" location="'04 - E1-9 - Slaboprúdová ...'!C2" display="/" xr:uid="{00000000-0004-0000-0000-000003000000}"/>
    <hyperlink ref="A99" location="'05 - E1-10 - Prístupový s...'!C2" display="/" xr:uid="{00000000-0004-0000-0000-000004000000}"/>
    <hyperlink ref="A100" location="'06 - OBNOVA A MODERNIZÁCI...'!C2" display="/" xr:uid="{00000000-0004-0000-0000-000005000000}"/>
    <hyperlink ref="A101" location="'07 - E1.5 - Ústredné vyku...'!C2" display="/" xr:uid="{00000000-0004-0000-0000-000006000000}"/>
    <hyperlink ref="A102" location="'08 - Zdravotechnika'!C2" display="/" xr:uid="{00000000-0004-0000-0000-000007000000}"/>
    <hyperlink ref="A103" location="'09 - Plynoinštalácia'!C2" display="/" xr:uid="{00000000-0004-0000-0000-000008000000}"/>
    <hyperlink ref="A104" location="'10 - Požiarna nádrž'!C2" display="/" xr:uid="{00000000-0004-0000-0000-000009000000}"/>
    <hyperlink ref="A105" location="'11 - Vzduchotechnika'!C2" display="/" xr:uid="{00000000-0004-0000-0000-00000A000000}"/>
    <hyperlink ref="A106" location="'12 - FVE'!C2" display="/" xr:uid="{00000000-0004-0000-0000-00000B000000}"/>
    <hyperlink ref="A107" location="'13 - EPS'!C2" display="/" xr:uid="{00000000-0004-0000-0000-00000C000000}"/>
    <hyperlink ref="A108" location="'14 - HSP'!C2" display="/" xr:uid="{00000000-0004-0000-0000-00000D000000}"/>
    <hyperlink ref="A109" location="'15 - Elektroinštalácia'!C2" display="/" xr:uid="{00000000-0004-0000-0000-00000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4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108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134</v>
      </c>
      <c r="L4" s="20"/>
      <c r="M4" s="92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Obnova a modernizácia objektu Centra univerzitného športu pri SPU v Nitre</v>
      </c>
      <c r="F7" s="258"/>
      <c r="G7" s="258"/>
      <c r="H7" s="258"/>
      <c r="L7" s="20"/>
    </row>
    <row r="8" spans="2:46" s="1" customFormat="1" ht="12" customHeight="1">
      <c r="B8" s="32"/>
      <c r="D8" s="27" t="s">
        <v>144</v>
      </c>
      <c r="L8" s="32"/>
    </row>
    <row r="9" spans="2:46" s="1" customFormat="1" ht="16.5" customHeight="1">
      <c r="B9" s="32"/>
      <c r="E9" s="250" t="s">
        <v>4210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9" t="str">
        <f>'Rekapitulácia stavby'!E14</f>
        <v>Vyplň údaj</v>
      </c>
      <c r="F18" s="241"/>
      <c r="G18" s="241"/>
      <c r="H18" s="241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>Béger</v>
      </c>
      <c r="I24" s="27" t="s">
        <v>26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3"/>
      <c r="E27" s="245" t="s">
        <v>1</v>
      </c>
      <c r="F27" s="245"/>
      <c r="G27" s="245"/>
      <c r="H27" s="245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35</v>
      </c>
      <c r="J30" s="69">
        <f>ROUND(J123,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5">
        <f>ROUND((SUM(BE123:BE140)),  2)</f>
        <v>0</v>
      </c>
      <c r="G33" s="96"/>
      <c r="H33" s="96"/>
      <c r="I33" s="97">
        <v>0.2</v>
      </c>
      <c r="J33" s="95">
        <f>ROUND(((SUM(BE123:BE140))*I33),  2)</f>
        <v>0</v>
      </c>
      <c r="L33" s="32"/>
    </row>
    <row r="34" spans="2:12" s="1" customFormat="1" ht="14.45" customHeight="1">
      <c r="B34" s="32"/>
      <c r="E34" s="37" t="s">
        <v>41</v>
      </c>
      <c r="F34" s="95">
        <f>ROUND((SUM(BF123:BF140)),  2)</f>
        <v>0</v>
      </c>
      <c r="G34" s="96"/>
      <c r="H34" s="96"/>
      <c r="I34" s="97">
        <v>0.2</v>
      </c>
      <c r="J34" s="95">
        <f>ROUND(((SUM(BF123:BF140))*I34),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8">
        <f>ROUND((SUM(BG123:BG140)),  2)</f>
        <v>0</v>
      </c>
      <c r="I35" s="99">
        <v>0.2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8">
        <f>ROUND((SUM(BH123:BH140)),  2)</f>
        <v>0</v>
      </c>
      <c r="I36" s="99">
        <v>0.2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5">
        <f>ROUND((SUM(BI123:BI140)),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45</v>
      </c>
      <c r="E39" s="60"/>
      <c r="F39" s="60"/>
      <c r="G39" s="102" t="s">
        <v>46</v>
      </c>
      <c r="H39" s="103" t="s">
        <v>47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6" t="s">
        <v>51</v>
      </c>
      <c r="G61" s="46" t="s">
        <v>50</v>
      </c>
      <c r="H61" s="34"/>
      <c r="I61" s="34"/>
      <c r="J61" s="107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6" t="s">
        <v>51</v>
      </c>
      <c r="G76" s="46" t="s">
        <v>50</v>
      </c>
      <c r="H76" s="34"/>
      <c r="I76" s="34"/>
      <c r="J76" s="107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7" t="str">
        <f>E7</f>
        <v>Obnova a modernizácia objektu Centra univerzitného športu pri SPU v Nitre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144</v>
      </c>
      <c r="L86" s="32"/>
    </row>
    <row r="87" spans="2:47" s="1" customFormat="1" ht="16.5" customHeight="1">
      <c r="B87" s="32"/>
      <c r="E87" s="250" t="str">
        <f>E9</f>
        <v>09 - Plynoinštalácia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Nitra</v>
      </c>
      <c r="I89" s="27" t="s">
        <v>21</v>
      </c>
      <c r="J89" s="55" t="str">
        <f>IF(J12="","",J12)</f>
        <v>1. 2. 2024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SPU v Nitre</v>
      </c>
      <c r="I91" s="27" t="s">
        <v>29</v>
      </c>
      <c r="J91" s="30" t="str">
        <f>E21</f>
        <v>Ing. Stanislav Mikle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Béger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147</v>
      </c>
      <c r="D94" s="100"/>
      <c r="E94" s="100"/>
      <c r="F94" s="100"/>
      <c r="G94" s="100"/>
      <c r="H94" s="100"/>
      <c r="I94" s="100"/>
      <c r="J94" s="109" t="s">
        <v>148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149</v>
      </c>
      <c r="J96" s="69">
        <f>J123</f>
        <v>0</v>
      </c>
      <c r="L96" s="32"/>
      <c r="AU96" s="17" t="s">
        <v>150</v>
      </c>
    </row>
    <row r="97" spans="2:12" s="8" customFormat="1" ht="24.95" customHeight="1">
      <c r="B97" s="111"/>
      <c r="D97" s="112" t="s">
        <v>154</v>
      </c>
      <c r="E97" s="113"/>
      <c r="F97" s="113"/>
      <c r="G97" s="113"/>
      <c r="H97" s="113"/>
      <c r="I97" s="113"/>
      <c r="J97" s="114">
        <f>J124</f>
        <v>0</v>
      </c>
      <c r="L97" s="111"/>
    </row>
    <row r="98" spans="2:12" s="9" customFormat="1" ht="19.899999999999999" customHeight="1">
      <c r="B98" s="115"/>
      <c r="D98" s="116" t="s">
        <v>4211</v>
      </c>
      <c r="E98" s="117"/>
      <c r="F98" s="117"/>
      <c r="G98" s="117"/>
      <c r="H98" s="117"/>
      <c r="I98" s="117"/>
      <c r="J98" s="118">
        <f>J125</f>
        <v>0</v>
      </c>
      <c r="L98" s="115"/>
    </row>
    <row r="99" spans="2:12" s="9" customFormat="1" ht="19.899999999999999" customHeight="1">
      <c r="B99" s="115"/>
      <c r="D99" s="116" t="s">
        <v>162</v>
      </c>
      <c r="E99" s="117"/>
      <c r="F99" s="117"/>
      <c r="G99" s="117"/>
      <c r="H99" s="117"/>
      <c r="I99" s="117"/>
      <c r="J99" s="118">
        <f>J131</f>
        <v>0</v>
      </c>
      <c r="L99" s="115"/>
    </row>
    <row r="100" spans="2:12" s="9" customFormat="1" ht="19.899999999999999" customHeight="1">
      <c r="B100" s="115"/>
      <c r="D100" s="116" t="s">
        <v>905</v>
      </c>
      <c r="E100" s="117"/>
      <c r="F100" s="117"/>
      <c r="G100" s="117"/>
      <c r="H100" s="117"/>
      <c r="I100" s="117"/>
      <c r="J100" s="118">
        <f>J134</f>
        <v>0</v>
      </c>
      <c r="L100" s="115"/>
    </row>
    <row r="101" spans="2:12" s="8" customFormat="1" ht="24.95" customHeight="1">
      <c r="B101" s="111"/>
      <c r="D101" s="112" t="s">
        <v>907</v>
      </c>
      <c r="E101" s="113"/>
      <c r="F101" s="113"/>
      <c r="G101" s="113"/>
      <c r="H101" s="113"/>
      <c r="I101" s="113"/>
      <c r="J101" s="114">
        <f>J136</f>
        <v>0</v>
      </c>
      <c r="L101" s="111"/>
    </row>
    <row r="102" spans="2:12" s="9" customFormat="1" ht="19.899999999999999" customHeight="1">
      <c r="B102" s="115"/>
      <c r="D102" s="116" t="s">
        <v>4212</v>
      </c>
      <c r="E102" s="117"/>
      <c r="F102" s="117"/>
      <c r="G102" s="117"/>
      <c r="H102" s="117"/>
      <c r="I102" s="117"/>
      <c r="J102" s="118">
        <f>J137</f>
        <v>0</v>
      </c>
      <c r="L102" s="115"/>
    </row>
    <row r="103" spans="2:12" s="9" customFormat="1" ht="19.899999999999999" customHeight="1">
      <c r="B103" s="115"/>
      <c r="D103" s="116" t="s">
        <v>4213</v>
      </c>
      <c r="E103" s="117"/>
      <c r="F103" s="117"/>
      <c r="G103" s="117"/>
      <c r="H103" s="117"/>
      <c r="I103" s="117"/>
      <c r="J103" s="118">
        <f>J139</f>
        <v>0</v>
      </c>
      <c r="L103" s="115"/>
    </row>
    <row r="104" spans="2:12" s="1" customFormat="1" ht="21.75" customHeight="1">
      <c r="B104" s="32"/>
      <c r="L104" s="32"/>
    </row>
    <row r="105" spans="2:12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12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12" s="1" customFormat="1" ht="24.95" customHeight="1">
      <c r="B110" s="32"/>
      <c r="C110" s="21" t="s">
        <v>167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15</v>
      </c>
      <c r="L112" s="32"/>
    </row>
    <row r="113" spans="2:65" s="1" customFormat="1" ht="26.25" customHeight="1">
      <c r="B113" s="32"/>
      <c r="E113" s="257" t="str">
        <f>E7</f>
        <v>Obnova a modernizácia objektu Centra univerzitného športu pri SPU v Nitre</v>
      </c>
      <c r="F113" s="258"/>
      <c r="G113" s="258"/>
      <c r="H113" s="258"/>
      <c r="L113" s="32"/>
    </row>
    <row r="114" spans="2:65" s="1" customFormat="1" ht="12" customHeight="1">
      <c r="B114" s="32"/>
      <c r="C114" s="27" t="s">
        <v>144</v>
      </c>
      <c r="L114" s="32"/>
    </row>
    <row r="115" spans="2:65" s="1" customFormat="1" ht="16.5" customHeight="1">
      <c r="B115" s="32"/>
      <c r="E115" s="250" t="str">
        <f>E9</f>
        <v>09 - Plynoinštalácia</v>
      </c>
      <c r="F115" s="256"/>
      <c r="G115" s="256"/>
      <c r="H115" s="256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F12</f>
        <v>Nitra</v>
      </c>
      <c r="I117" s="27" t="s">
        <v>21</v>
      </c>
      <c r="J117" s="55" t="str">
        <f>IF(J12="","",J12)</f>
        <v>1. 2. 2024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23</v>
      </c>
      <c r="F119" s="25" t="str">
        <f>E15</f>
        <v>SPU v Nitre</v>
      </c>
      <c r="I119" s="27" t="s">
        <v>29</v>
      </c>
      <c r="J119" s="30" t="str">
        <f>E21</f>
        <v>Ing. Stanislav Mikle</v>
      </c>
      <c r="L119" s="32"/>
    </row>
    <row r="120" spans="2:65" s="1" customFormat="1" ht="15.2" customHeight="1">
      <c r="B120" s="32"/>
      <c r="C120" s="27" t="s">
        <v>27</v>
      </c>
      <c r="F120" s="25" t="str">
        <f>IF(E18="","",E18)</f>
        <v>Vyplň údaj</v>
      </c>
      <c r="I120" s="27" t="s">
        <v>32</v>
      </c>
      <c r="J120" s="30" t="str">
        <f>E24</f>
        <v>Béger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9"/>
      <c r="C122" s="120" t="s">
        <v>168</v>
      </c>
      <c r="D122" s="121" t="s">
        <v>60</v>
      </c>
      <c r="E122" s="121" t="s">
        <v>56</v>
      </c>
      <c r="F122" s="121" t="s">
        <v>57</v>
      </c>
      <c r="G122" s="121" t="s">
        <v>169</v>
      </c>
      <c r="H122" s="121" t="s">
        <v>170</v>
      </c>
      <c r="I122" s="121" t="s">
        <v>171</v>
      </c>
      <c r="J122" s="122" t="s">
        <v>148</v>
      </c>
      <c r="K122" s="123" t="s">
        <v>172</v>
      </c>
      <c r="L122" s="119"/>
      <c r="M122" s="62" t="s">
        <v>1</v>
      </c>
      <c r="N122" s="63" t="s">
        <v>39</v>
      </c>
      <c r="O122" s="63" t="s">
        <v>173</v>
      </c>
      <c r="P122" s="63" t="s">
        <v>174</v>
      </c>
      <c r="Q122" s="63" t="s">
        <v>175</v>
      </c>
      <c r="R122" s="63" t="s">
        <v>176</v>
      </c>
      <c r="S122" s="63" t="s">
        <v>177</v>
      </c>
      <c r="T122" s="64" t="s">
        <v>178</v>
      </c>
    </row>
    <row r="123" spans="2:65" s="1" customFormat="1" ht="22.9" customHeight="1">
      <c r="B123" s="32"/>
      <c r="C123" s="67" t="s">
        <v>149</v>
      </c>
      <c r="J123" s="124">
        <f>BK123</f>
        <v>0</v>
      </c>
      <c r="L123" s="32"/>
      <c r="M123" s="65"/>
      <c r="N123" s="56"/>
      <c r="O123" s="56"/>
      <c r="P123" s="125">
        <f>P124+P136</f>
        <v>0</v>
      </c>
      <c r="Q123" s="56"/>
      <c r="R123" s="125">
        <f>R124+R136</f>
        <v>0</v>
      </c>
      <c r="S123" s="56"/>
      <c r="T123" s="126">
        <f>T124+T136</f>
        <v>0</v>
      </c>
      <c r="AT123" s="17" t="s">
        <v>74</v>
      </c>
      <c r="AU123" s="17" t="s">
        <v>150</v>
      </c>
      <c r="BK123" s="127">
        <f>BK124+BK136</f>
        <v>0</v>
      </c>
    </row>
    <row r="124" spans="2:65" s="11" customFormat="1" ht="25.9" customHeight="1">
      <c r="B124" s="128"/>
      <c r="D124" s="129" t="s">
        <v>74</v>
      </c>
      <c r="E124" s="130" t="s">
        <v>529</v>
      </c>
      <c r="F124" s="130" t="s">
        <v>530</v>
      </c>
      <c r="I124" s="131"/>
      <c r="J124" s="132">
        <f>BK124</f>
        <v>0</v>
      </c>
      <c r="L124" s="128"/>
      <c r="M124" s="133"/>
      <c r="P124" s="134">
        <f>P125+P131+P134</f>
        <v>0</v>
      </c>
      <c r="R124" s="134">
        <f>R125+R131+R134</f>
        <v>0</v>
      </c>
      <c r="T124" s="135">
        <f>T125+T131+T134</f>
        <v>0</v>
      </c>
      <c r="AR124" s="129" t="s">
        <v>190</v>
      </c>
      <c r="AT124" s="136" t="s">
        <v>74</v>
      </c>
      <c r="AU124" s="136" t="s">
        <v>75</v>
      </c>
      <c r="AY124" s="129" t="s">
        <v>181</v>
      </c>
      <c r="BK124" s="137">
        <f>BK125+BK131+BK134</f>
        <v>0</v>
      </c>
    </row>
    <row r="125" spans="2:65" s="11" customFormat="1" ht="22.9" customHeight="1">
      <c r="B125" s="128"/>
      <c r="D125" s="129" t="s">
        <v>74</v>
      </c>
      <c r="E125" s="138" t="s">
        <v>4214</v>
      </c>
      <c r="F125" s="138" t="s">
        <v>4215</v>
      </c>
      <c r="I125" s="131"/>
      <c r="J125" s="139">
        <f>BK125</f>
        <v>0</v>
      </c>
      <c r="L125" s="128"/>
      <c r="M125" s="133"/>
      <c r="P125" s="134">
        <f>SUM(P126:P130)</f>
        <v>0</v>
      </c>
      <c r="R125" s="134">
        <f>SUM(R126:R130)</f>
        <v>0</v>
      </c>
      <c r="T125" s="135">
        <f>SUM(T126:T130)</f>
        <v>0</v>
      </c>
      <c r="AR125" s="129" t="s">
        <v>190</v>
      </c>
      <c r="AT125" s="136" t="s">
        <v>74</v>
      </c>
      <c r="AU125" s="136" t="s">
        <v>83</v>
      </c>
      <c r="AY125" s="129" t="s">
        <v>181</v>
      </c>
      <c r="BK125" s="137">
        <f>SUM(BK126:BK130)</f>
        <v>0</v>
      </c>
    </row>
    <row r="126" spans="2:65" s="1" customFormat="1" ht="16.5" customHeight="1">
      <c r="B126" s="140"/>
      <c r="C126" s="141" t="s">
        <v>83</v>
      </c>
      <c r="D126" s="141" t="s">
        <v>185</v>
      </c>
      <c r="E126" s="142" t="s">
        <v>4216</v>
      </c>
      <c r="F126" s="143" t="s">
        <v>4217</v>
      </c>
      <c r="G126" s="144" t="s">
        <v>407</v>
      </c>
      <c r="H126" s="145">
        <v>0.5</v>
      </c>
      <c r="I126" s="146"/>
      <c r="J126" s="147">
        <f>ROUND(I126*H126,2)</f>
        <v>0</v>
      </c>
      <c r="K126" s="148"/>
      <c r="L126" s="32"/>
      <c r="M126" s="149" t="s">
        <v>1</v>
      </c>
      <c r="N126" s="150" t="s">
        <v>41</v>
      </c>
      <c r="P126" s="151">
        <f>O126*H126</f>
        <v>0</v>
      </c>
      <c r="Q126" s="151">
        <v>0</v>
      </c>
      <c r="R126" s="151">
        <f>Q126*H126</f>
        <v>0</v>
      </c>
      <c r="S126" s="151">
        <v>0</v>
      </c>
      <c r="T126" s="152">
        <f>S126*H126</f>
        <v>0</v>
      </c>
      <c r="AR126" s="153" t="s">
        <v>280</v>
      </c>
      <c r="AT126" s="153" t="s">
        <v>185</v>
      </c>
      <c r="AU126" s="153" t="s">
        <v>190</v>
      </c>
      <c r="AY126" s="17" t="s">
        <v>181</v>
      </c>
      <c r="BE126" s="154">
        <f>IF(N126="základná",J126,0)</f>
        <v>0</v>
      </c>
      <c r="BF126" s="154">
        <f>IF(N126="znížená",J126,0)</f>
        <v>0</v>
      </c>
      <c r="BG126" s="154">
        <f>IF(N126="zákl. prenesená",J126,0)</f>
        <v>0</v>
      </c>
      <c r="BH126" s="154">
        <f>IF(N126="zníž. prenesená",J126,0)</f>
        <v>0</v>
      </c>
      <c r="BI126" s="154">
        <f>IF(N126="nulová",J126,0)</f>
        <v>0</v>
      </c>
      <c r="BJ126" s="17" t="s">
        <v>190</v>
      </c>
      <c r="BK126" s="154">
        <f>ROUND(I126*H126,2)</f>
        <v>0</v>
      </c>
      <c r="BL126" s="17" t="s">
        <v>280</v>
      </c>
      <c r="BM126" s="153" t="s">
        <v>190</v>
      </c>
    </row>
    <row r="127" spans="2:65" s="1" customFormat="1" ht="24.2" customHeight="1">
      <c r="B127" s="140"/>
      <c r="C127" s="141" t="s">
        <v>190</v>
      </c>
      <c r="D127" s="141" t="s">
        <v>185</v>
      </c>
      <c r="E127" s="142" t="s">
        <v>4218</v>
      </c>
      <c r="F127" s="143" t="s">
        <v>4219</v>
      </c>
      <c r="G127" s="144" t="s">
        <v>407</v>
      </c>
      <c r="H127" s="145">
        <v>0.6</v>
      </c>
      <c r="I127" s="146"/>
      <c r="J127" s="147">
        <f>ROUND(I127*H127,2)</f>
        <v>0</v>
      </c>
      <c r="K127" s="148"/>
      <c r="L127" s="32"/>
      <c r="M127" s="149" t="s">
        <v>1</v>
      </c>
      <c r="N127" s="150" t="s">
        <v>41</v>
      </c>
      <c r="P127" s="151">
        <f>O127*H127</f>
        <v>0</v>
      </c>
      <c r="Q127" s="151">
        <v>0</v>
      </c>
      <c r="R127" s="151">
        <f>Q127*H127</f>
        <v>0</v>
      </c>
      <c r="S127" s="151">
        <v>0</v>
      </c>
      <c r="T127" s="152">
        <f>S127*H127</f>
        <v>0</v>
      </c>
      <c r="AR127" s="153" t="s">
        <v>280</v>
      </c>
      <c r="AT127" s="153" t="s">
        <v>185</v>
      </c>
      <c r="AU127" s="153" t="s">
        <v>190</v>
      </c>
      <c r="AY127" s="17" t="s">
        <v>181</v>
      </c>
      <c r="BE127" s="154">
        <f>IF(N127="základná",J127,0)</f>
        <v>0</v>
      </c>
      <c r="BF127" s="154">
        <f>IF(N127="znížená",J127,0)</f>
        <v>0</v>
      </c>
      <c r="BG127" s="154">
        <f>IF(N127="zákl. prenesená",J127,0)</f>
        <v>0</v>
      </c>
      <c r="BH127" s="154">
        <f>IF(N127="zníž. prenesená",J127,0)</f>
        <v>0</v>
      </c>
      <c r="BI127" s="154">
        <f>IF(N127="nulová",J127,0)</f>
        <v>0</v>
      </c>
      <c r="BJ127" s="17" t="s">
        <v>190</v>
      </c>
      <c r="BK127" s="154">
        <f>ROUND(I127*H127,2)</f>
        <v>0</v>
      </c>
      <c r="BL127" s="17" t="s">
        <v>280</v>
      </c>
      <c r="BM127" s="153" t="s">
        <v>189</v>
      </c>
    </row>
    <row r="128" spans="2:65" s="1" customFormat="1" ht="24.2" customHeight="1">
      <c r="B128" s="140"/>
      <c r="C128" s="141" t="s">
        <v>130</v>
      </c>
      <c r="D128" s="141" t="s">
        <v>185</v>
      </c>
      <c r="E128" s="142" t="s">
        <v>4220</v>
      </c>
      <c r="F128" s="143" t="s">
        <v>4221</v>
      </c>
      <c r="G128" s="144" t="s">
        <v>231</v>
      </c>
      <c r="H128" s="145">
        <v>1</v>
      </c>
      <c r="I128" s="146"/>
      <c r="J128" s="147">
        <f>ROUND(I128*H128,2)</f>
        <v>0</v>
      </c>
      <c r="K128" s="148"/>
      <c r="L128" s="32"/>
      <c r="M128" s="149" t="s">
        <v>1</v>
      </c>
      <c r="N128" s="150" t="s">
        <v>41</v>
      </c>
      <c r="P128" s="151">
        <f>O128*H128</f>
        <v>0</v>
      </c>
      <c r="Q128" s="151">
        <v>0</v>
      </c>
      <c r="R128" s="151">
        <f>Q128*H128</f>
        <v>0</v>
      </c>
      <c r="S128" s="151">
        <v>0</v>
      </c>
      <c r="T128" s="152">
        <f>S128*H128</f>
        <v>0</v>
      </c>
      <c r="AR128" s="153" t="s">
        <v>280</v>
      </c>
      <c r="AT128" s="153" t="s">
        <v>185</v>
      </c>
      <c r="AU128" s="153" t="s">
        <v>190</v>
      </c>
      <c r="AY128" s="17" t="s">
        <v>181</v>
      </c>
      <c r="BE128" s="154">
        <f>IF(N128="základná",J128,0)</f>
        <v>0</v>
      </c>
      <c r="BF128" s="154">
        <f>IF(N128="znížená",J128,0)</f>
        <v>0</v>
      </c>
      <c r="BG128" s="154">
        <f>IF(N128="zákl. prenesená",J128,0)</f>
        <v>0</v>
      </c>
      <c r="BH128" s="154">
        <f>IF(N128="zníž. prenesená",J128,0)</f>
        <v>0</v>
      </c>
      <c r="BI128" s="154">
        <f>IF(N128="nulová",J128,0)</f>
        <v>0</v>
      </c>
      <c r="BJ128" s="17" t="s">
        <v>190</v>
      </c>
      <c r="BK128" s="154">
        <f>ROUND(I128*H128,2)</f>
        <v>0</v>
      </c>
      <c r="BL128" s="17" t="s">
        <v>280</v>
      </c>
      <c r="BM128" s="153" t="s">
        <v>933</v>
      </c>
    </row>
    <row r="129" spans="2:65" s="1" customFormat="1" ht="24.2" customHeight="1">
      <c r="B129" s="140"/>
      <c r="C129" s="141" t="s">
        <v>189</v>
      </c>
      <c r="D129" s="141" t="s">
        <v>185</v>
      </c>
      <c r="E129" s="142" t="s">
        <v>4222</v>
      </c>
      <c r="F129" s="143" t="s">
        <v>4223</v>
      </c>
      <c r="G129" s="144" t="s">
        <v>231</v>
      </c>
      <c r="H129" s="145">
        <v>1</v>
      </c>
      <c r="I129" s="146"/>
      <c r="J129" s="147">
        <f>ROUND(I129*H129,2)</f>
        <v>0</v>
      </c>
      <c r="K129" s="148"/>
      <c r="L129" s="32"/>
      <c r="M129" s="149" t="s">
        <v>1</v>
      </c>
      <c r="N129" s="150" t="s">
        <v>41</v>
      </c>
      <c r="P129" s="151">
        <f>O129*H129</f>
        <v>0</v>
      </c>
      <c r="Q129" s="151">
        <v>0</v>
      </c>
      <c r="R129" s="151">
        <f>Q129*H129</f>
        <v>0</v>
      </c>
      <c r="S129" s="151">
        <v>0</v>
      </c>
      <c r="T129" s="152">
        <f>S129*H129</f>
        <v>0</v>
      </c>
      <c r="AR129" s="153" t="s">
        <v>280</v>
      </c>
      <c r="AT129" s="153" t="s">
        <v>185</v>
      </c>
      <c r="AU129" s="153" t="s">
        <v>190</v>
      </c>
      <c r="AY129" s="17" t="s">
        <v>181</v>
      </c>
      <c r="BE129" s="154">
        <f>IF(N129="základná",J129,0)</f>
        <v>0</v>
      </c>
      <c r="BF129" s="154">
        <f>IF(N129="znížená",J129,0)</f>
        <v>0</v>
      </c>
      <c r="BG129" s="154">
        <f>IF(N129="zákl. prenesená",J129,0)</f>
        <v>0</v>
      </c>
      <c r="BH129" s="154">
        <f>IF(N129="zníž. prenesená",J129,0)</f>
        <v>0</v>
      </c>
      <c r="BI129" s="154">
        <f>IF(N129="nulová",J129,0)</f>
        <v>0</v>
      </c>
      <c r="BJ129" s="17" t="s">
        <v>190</v>
      </c>
      <c r="BK129" s="154">
        <f>ROUND(I129*H129,2)</f>
        <v>0</v>
      </c>
      <c r="BL129" s="17" t="s">
        <v>280</v>
      </c>
      <c r="BM129" s="153" t="s">
        <v>943</v>
      </c>
    </row>
    <row r="130" spans="2:65" s="1" customFormat="1" ht="24.2" customHeight="1">
      <c r="B130" s="140"/>
      <c r="C130" s="141" t="s">
        <v>732</v>
      </c>
      <c r="D130" s="141" t="s">
        <v>185</v>
      </c>
      <c r="E130" s="142" t="s">
        <v>4224</v>
      </c>
      <c r="F130" s="143" t="s">
        <v>4225</v>
      </c>
      <c r="G130" s="144" t="s">
        <v>478</v>
      </c>
      <c r="H130" s="145">
        <v>1E-3</v>
      </c>
      <c r="I130" s="146"/>
      <c r="J130" s="147">
        <f>ROUND(I130*H130,2)</f>
        <v>0</v>
      </c>
      <c r="K130" s="148"/>
      <c r="L130" s="32"/>
      <c r="M130" s="149" t="s">
        <v>1</v>
      </c>
      <c r="N130" s="150" t="s">
        <v>41</v>
      </c>
      <c r="P130" s="151">
        <f>O130*H130</f>
        <v>0</v>
      </c>
      <c r="Q130" s="151">
        <v>0</v>
      </c>
      <c r="R130" s="151">
        <f>Q130*H130</f>
        <v>0</v>
      </c>
      <c r="S130" s="151">
        <v>0</v>
      </c>
      <c r="T130" s="152">
        <f>S130*H130</f>
        <v>0</v>
      </c>
      <c r="AR130" s="153" t="s">
        <v>280</v>
      </c>
      <c r="AT130" s="153" t="s">
        <v>185</v>
      </c>
      <c r="AU130" s="153" t="s">
        <v>190</v>
      </c>
      <c r="AY130" s="17" t="s">
        <v>181</v>
      </c>
      <c r="BE130" s="154">
        <f>IF(N130="základná",J130,0)</f>
        <v>0</v>
      </c>
      <c r="BF130" s="154">
        <f>IF(N130="znížená",J130,0)</f>
        <v>0</v>
      </c>
      <c r="BG130" s="154">
        <f>IF(N130="zákl. prenesená",J130,0)</f>
        <v>0</v>
      </c>
      <c r="BH130" s="154">
        <f>IF(N130="zníž. prenesená",J130,0)</f>
        <v>0</v>
      </c>
      <c r="BI130" s="154">
        <f>IF(N130="nulová",J130,0)</f>
        <v>0</v>
      </c>
      <c r="BJ130" s="17" t="s">
        <v>190</v>
      </c>
      <c r="BK130" s="154">
        <f>ROUND(I130*H130,2)</f>
        <v>0</v>
      </c>
      <c r="BL130" s="17" t="s">
        <v>280</v>
      </c>
      <c r="BM130" s="153" t="s">
        <v>109</v>
      </c>
    </row>
    <row r="131" spans="2:65" s="11" customFormat="1" ht="22.9" customHeight="1">
      <c r="B131" s="128"/>
      <c r="D131" s="129" t="s">
        <v>74</v>
      </c>
      <c r="E131" s="138" t="s">
        <v>645</v>
      </c>
      <c r="F131" s="138" t="s">
        <v>646</v>
      </c>
      <c r="I131" s="131"/>
      <c r="J131" s="139">
        <f>BK131</f>
        <v>0</v>
      </c>
      <c r="L131" s="128"/>
      <c r="M131" s="133"/>
      <c r="P131" s="134">
        <f>SUM(P132:P133)</f>
        <v>0</v>
      </c>
      <c r="R131" s="134">
        <f>SUM(R132:R133)</f>
        <v>0</v>
      </c>
      <c r="T131" s="135">
        <f>SUM(T132:T133)</f>
        <v>0</v>
      </c>
      <c r="AR131" s="129" t="s">
        <v>190</v>
      </c>
      <c r="AT131" s="136" t="s">
        <v>74</v>
      </c>
      <c r="AU131" s="136" t="s">
        <v>83</v>
      </c>
      <c r="AY131" s="129" t="s">
        <v>181</v>
      </c>
      <c r="BK131" s="137">
        <f>SUM(BK132:BK133)</f>
        <v>0</v>
      </c>
    </row>
    <row r="132" spans="2:65" s="1" customFormat="1" ht="24.2" customHeight="1">
      <c r="B132" s="140"/>
      <c r="C132" s="141" t="s">
        <v>933</v>
      </c>
      <c r="D132" s="141" t="s">
        <v>185</v>
      </c>
      <c r="E132" s="142" t="s">
        <v>4226</v>
      </c>
      <c r="F132" s="143" t="s">
        <v>4227</v>
      </c>
      <c r="G132" s="144" t="s">
        <v>3543</v>
      </c>
      <c r="H132" s="145">
        <v>1</v>
      </c>
      <c r="I132" s="146"/>
      <c r="J132" s="147">
        <f>ROUND(I132*H132,2)</f>
        <v>0</v>
      </c>
      <c r="K132" s="148"/>
      <c r="L132" s="32"/>
      <c r="M132" s="149" t="s">
        <v>1</v>
      </c>
      <c r="N132" s="150" t="s">
        <v>41</v>
      </c>
      <c r="P132" s="151">
        <f>O132*H132</f>
        <v>0</v>
      </c>
      <c r="Q132" s="151">
        <v>0</v>
      </c>
      <c r="R132" s="151">
        <f>Q132*H132</f>
        <v>0</v>
      </c>
      <c r="S132" s="151">
        <v>0</v>
      </c>
      <c r="T132" s="152">
        <f>S132*H132</f>
        <v>0</v>
      </c>
      <c r="AR132" s="153" t="s">
        <v>280</v>
      </c>
      <c r="AT132" s="153" t="s">
        <v>185</v>
      </c>
      <c r="AU132" s="153" t="s">
        <v>190</v>
      </c>
      <c r="AY132" s="17" t="s">
        <v>181</v>
      </c>
      <c r="BE132" s="154">
        <f>IF(N132="základná",J132,0)</f>
        <v>0</v>
      </c>
      <c r="BF132" s="154">
        <f>IF(N132="znížená",J132,0)</f>
        <v>0</v>
      </c>
      <c r="BG132" s="154">
        <f>IF(N132="zákl. prenesená",J132,0)</f>
        <v>0</v>
      </c>
      <c r="BH132" s="154">
        <f>IF(N132="zníž. prenesená",J132,0)</f>
        <v>0</v>
      </c>
      <c r="BI132" s="154">
        <f>IF(N132="nulová",J132,0)</f>
        <v>0</v>
      </c>
      <c r="BJ132" s="17" t="s">
        <v>190</v>
      </c>
      <c r="BK132" s="154">
        <f>ROUND(I132*H132,2)</f>
        <v>0</v>
      </c>
      <c r="BL132" s="17" t="s">
        <v>280</v>
      </c>
      <c r="BM132" s="153" t="s">
        <v>115</v>
      </c>
    </row>
    <row r="133" spans="2:65" s="1" customFormat="1" ht="24.2" customHeight="1">
      <c r="B133" s="140"/>
      <c r="C133" s="141" t="s">
        <v>938</v>
      </c>
      <c r="D133" s="141" t="s">
        <v>185</v>
      </c>
      <c r="E133" s="142" t="s">
        <v>3170</v>
      </c>
      <c r="F133" s="143" t="s">
        <v>3171</v>
      </c>
      <c r="G133" s="144" t="s">
        <v>1797</v>
      </c>
      <c r="H133" s="200"/>
      <c r="I133" s="146"/>
      <c r="J133" s="147">
        <f>ROUND(I133*H133,2)</f>
        <v>0</v>
      </c>
      <c r="K133" s="148"/>
      <c r="L133" s="32"/>
      <c r="M133" s="149" t="s">
        <v>1</v>
      </c>
      <c r="N133" s="150" t="s">
        <v>41</v>
      </c>
      <c r="P133" s="151">
        <f>O133*H133</f>
        <v>0</v>
      </c>
      <c r="Q133" s="151">
        <v>0</v>
      </c>
      <c r="R133" s="151">
        <f>Q133*H133</f>
        <v>0</v>
      </c>
      <c r="S133" s="151">
        <v>0</v>
      </c>
      <c r="T133" s="152">
        <f>S133*H133</f>
        <v>0</v>
      </c>
      <c r="AR133" s="153" t="s">
        <v>280</v>
      </c>
      <c r="AT133" s="153" t="s">
        <v>185</v>
      </c>
      <c r="AU133" s="153" t="s">
        <v>190</v>
      </c>
      <c r="AY133" s="17" t="s">
        <v>181</v>
      </c>
      <c r="BE133" s="154">
        <f>IF(N133="základná",J133,0)</f>
        <v>0</v>
      </c>
      <c r="BF133" s="154">
        <f>IF(N133="znížená",J133,0)</f>
        <v>0</v>
      </c>
      <c r="BG133" s="154">
        <f>IF(N133="zákl. prenesená",J133,0)</f>
        <v>0</v>
      </c>
      <c r="BH133" s="154">
        <f>IF(N133="zníž. prenesená",J133,0)</f>
        <v>0</v>
      </c>
      <c r="BI133" s="154">
        <f>IF(N133="nulová",J133,0)</f>
        <v>0</v>
      </c>
      <c r="BJ133" s="17" t="s">
        <v>190</v>
      </c>
      <c r="BK133" s="154">
        <f>ROUND(I133*H133,2)</f>
        <v>0</v>
      </c>
      <c r="BL133" s="17" t="s">
        <v>280</v>
      </c>
      <c r="BM133" s="153" t="s">
        <v>121</v>
      </c>
    </row>
    <row r="134" spans="2:65" s="11" customFormat="1" ht="22.9" customHeight="1">
      <c r="B134" s="128"/>
      <c r="D134" s="129" t="s">
        <v>74</v>
      </c>
      <c r="E134" s="138" t="s">
        <v>3060</v>
      </c>
      <c r="F134" s="138" t="s">
        <v>3061</v>
      </c>
      <c r="I134" s="131"/>
      <c r="J134" s="139">
        <f>BK134</f>
        <v>0</v>
      </c>
      <c r="L134" s="128"/>
      <c r="M134" s="133"/>
      <c r="P134" s="134">
        <f>P135</f>
        <v>0</v>
      </c>
      <c r="R134" s="134">
        <f>R135</f>
        <v>0</v>
      </c>
      <c r="T134" s="135">
        <f>T135</f>
        <v>0</v>
      </c>
      <c r="AR134" s="129" t="s">
        <v>190</v>
      </c>
      <c r="AT134" s="136" t="s">
        <v>74</v>
      </c>
      <c r="AU134" s="136" t="s">
        <v>83</v>
      </c>
      <c r="AY134" s="129" t="s">
        <v>181</v>
      </c>
      <c r="BK134" s="137">
        <f>BK135</f>
        <v>0</v>
      </c>
    </row>
    <row r="135" spans="2:65" s="1" customFormat="1" ht="16.5" customHeight="1">
      <c r="B135" s="140"/>
      <c r="C135" s="141" t="s">
        <v>943</v>
      </c>
      <c r="D135" s="141" t="s">
        <v>185</v>
      </c>
      <c r="E135" s="142" t="s">
        <v>4228</v>
      </c>
      <c r="F135" s="143" t="s">
        <v>4229</v>
      </c>
      <c r="G135" s="144" t="s">
        <v>407</v>
      </c>
      <c r="H135" s="145">
        <v>6</v>
      </c>
      <c r="I135" s="146"/>
      <c r="J135" s="147">
        <f>ROUND(I135*H135,2)</f>
        <v>0</v>
      </c>
      <c r="K135" s="148"/>
      <c r="L135" s="32"/>
      <c r="M135" s="149" t="s">
        <v>1</v>
      </c>
      <c r="N135" s="150" t="s">
        <v>41</v>
      </c>
      <c r="P135" s="151">
        <f>O135*H135</f>
        <v>0</v>
      </c>
      <c r="Q135" s="151">
        <v>0</v>
      </c>
      <c r="R135" s="151">
        <f>Q135*H135</f>
        <v>0</v>
      </c>
      <c r="S135" s="151">
        <v>0</v>
      </c>
      <c r="T135" s="152">
        <f>S135*H135</f>
        <v>0</v>
      </c>
      <c r="AR135" s="153" t="s">
        <v>280</v>
      </c>
      <c r="AT135" s="153" t="s">
        <v>185</v>
      </c>
      <c r="AU135" s="153" t="s">
        <v>190</v>
      </c>
      <c r="AY135" s="17" t="s">
        <v>181</v>
      </c>
      <c r="BE135" s="154">
        <f>IF(N135="základná",J135,0)</f>
        <v>0</v>
      </c>
      <c r="BF135" s="154">
        <f>IF(N135="znížená",J135,0)</f>
        <v>0</v>
      </c>
      <c r="BG135" s="154">
        <f>IF(N135="zákl. prenesená",J135,0)</f>
        <v>0</v>
      </c>
      <c r="BH135" s="154">
        <f>IF(N135="zníž. prenesená",J135,0)</f>
        <v>0</v>
      </c>
      <c r="BI135" s="154">
        <f>IF(N135="nulová",J135,0)</f>
        <v>0</v>
      </c>
      <c r="BJ135" s="17" t="s">
        <v>190</v>
      </c>
      <c r="BK135" s="154">
        <f>ROUND(I135*H135,2)</f>
        <v>0</v>
      </c>
      <c r="BL135" s="17" t="s">
        <v>280</v>
      </c>
      <c r="BM135" s="153" t="s">
        <v>280</v>
      </c>
    </row>
    <row r="136" spans="2:65" s="11" customFormat="1" ht="25.9" customHeight="1">
      <c r="B136" s="128"/>
      <c r="D136" s="129" t="s">
        <v>74</v>
      </c>
      <c r="E136" s="130" t="s">
        <v>966</v>
      </c>
      <c r="F136" s="130" t="s">
        <v>3116</v>
      </c>
      <c r="I136" s="131"/>
      <c r="J136" s="132">
        <f>BK136</f>
        <v>0</v>
      </c>
      <c r="L136" s="128"/>
      <c r="M136" s="133"/>
      <c r="P136" s="134">
        <f>P137+P139</f>
        <v>0</v>
      </c>
      <c r="R136" s="134">
        <f>R137+R139</f>
        <v>0</v>
      </c>
      <c r="T136" s="135">
        <f>T137+T139</f>
        <v>0</v>
      </c>
      <c r="AR136" s="129" t="s">
        <v>130</v>
      </c>
      <c r="AT136" s="136" t="s">
        <v>74</v>
      </c>
      <c r="AU136" s="136" t="s">
        <v>75</v>
      </c>
      <c r="AY136" s="129" t="s">
        <v>181</v>
      </c>
      <c r="BK136" s="137">
        <f>BK137+BK139</f>
        <v>0</v>
      </c>
    </row>
    <row r="137" spans="2:65" s="11" customFormat="1" ht="22.9" customHeight="1">
      <c r="B137" s="128"/>
      <c r="D137" s="129" t="s">
        <v>74</v>
      </c>
      <c r="E137" s="138" t="s">
        <v>4230</v>
      </c>
      <c r="F137" s="138" t="s">
        <v>4231</v>
      </c>
      <c r="I137" s="131"/>
      <c r="J137" s="139">
        <f>BK137</f>
        <v>0</v>
      </c>
      <c r="L137" s="128"/>
      <c r="M137" s="133"/>
      <c r="P137" s="134">
        <f>P138</f>
        <v>0</v>
      </c>
      <c r="R137" s="134">
        <f>R138</f>
        <v>0</v>
      </c>
      <c r="T137" s="135">
        <f>T138</f>
        <v>0</v>
      </c>
      <c r="AR137" s="129" t="s">
        <v>130</v>
      </c>
      <c r="AT137" s="136" t="s">
        <v>74</v>
      </c>
      <c r="AU137" s="136" t="s">
        <v>83</v>
      </c>
      <c r="AY137" s="129" t="s">
        <v>181</v>
      </c>
      <c r="BK137" s="137">
        <f>BK138</f>
        <v>0</v>
      </c>
    </row>
    <row r="138" spans="2:65" s="1" customFormat="1" ht="21.75" customHeight="1">
      <c r="B138" s="140"/>
      <c r="C138" s="141" t="s">
        <v>182</v>
      </c>
      <c r="D138" s="141" t="s">
        <v>185</v>
      </c>
      <c r="E138" s="142" t="s">
        <v>4232</v>
      </c>
      <c r="F138" s="143" t="s">
        <v>4233</v>
      </c>
      <c r="G138" s="144" t="s">
        <v>407</v>
      </c>
      <c r="H138" s="145">
        <v>6</v>
      </c>
      <c r="I138" s="146"/>
      <c r="J138" s="147">
        <f>ROUND(I138*H138,2)</f>
        <v>0</v>
      </c>
      <c r="K138" s="148"/>
      <c r="L138" s="32"/>
      <c r="M138" s="149" t="s">
        <v>1</v>
      </c>
      <c r="N138" s="150" t="s">
        <v>41</v>
      </c>
      <c r="P138" s="151">
        <f>O138*H138</f>
        <v>0</v>
      </c>
      <c r="Q138" s="151">
        <v>0</v>
      </c>
      <c r="R138" s="151">
        <f>Q138*H138</f>
        <v>0</v>
      </c>
      <c r="S138" s="151">
        <v>0</v>
      </c>
      <c r="T138" s="152">
        <f>S138*H138</f>
        <v>0</v>
      </c>
      <c r="AR138" s="153" t="s">
        <v>700</v>
      </c>
      <c r="AT138" s="153" t="s">
        <v>185</v>
      </c>
      <c r="AU138" s="153" t="s">
        <v>190</v>
      </c>
      <c r="AY138" s="17" t="s">
        <v>181</v>
      </c>
      <c r="BE138" s="154">
        <f>IF(N138="základná",J138,0)</f>
        <v>0</v>
      </c>
      <c r="BF138" s="154">
        <f>IF(N138="znížená",J138,0)</f>
        <v>0</v>
      </c>
      <c r="BG138" s="154">
        <f>IF(N138="zákl. prenesená",J138,0)</f>
        <v>0</v>
      </c>
      <c r="BH138" s="154">
        <f>IF(N138="zníž. prenesená",J138,0)</f>
        <v>0</v>
      </c>
      <c r="BI138" s="154">
        <f>IF(N138="nulová",J138,0)</f>
        <v>0</v>
      </c>
      <c r="BJ138" s="17" t="s">
        <v>190</v>
      </c>
      <c r="BK138" s="154">
        <f>ROUND(I138*H138,2)</f>
        <v>0</v>
      </c>
      <c r="BL138" s="17" t="s">
        <v>700</v>
      </c>
      <c r="BM138" s="153" t="s">
        <v>291</v>
      </c>
    </row>
    <row r="139" spans="2:65" s="11" customFormat="1" ht="22.9" customHeight="1">
      <c r="B139" s="128"/>
      <c r="D139" s="129" t="s">
        <v>74</v>
      </c>
      <c r="E139" s="138" t="s">
        <v>4234</v>
      </c>
      <c r="F139" s="138" t="s">
        <v>4235</v>
      </c>
      <c r="I139" s="131"/>
      <c r="J139" s="139">
        <f>BK139</f>
        <v>0</v>
      </c>
      <c r="L139" s="128"/>
      <c r="M139" s="133"/>
      <c r="P139" s="134">
        <f>P140</f>
        <v>0</v>
      </c>
      <c r="R139" s="134">
        <f>R140</f>
        <v>0</v>
      </c>
      <c r="T139" s="135">
        <f>T140</f>
        <v>0</v>
      </c>
      <c r="AR139" s="129" t="s">
        <v>130</v>
      </c>
      <c r="AT139" s="136" t="s">
        <v>74</v>
      </c>
      <c r="AU139" s="136" t="s">
        <v>83</v>
      </c>
      <c r="AY139" s="129" t="s">
        <v>181</v>
      </c>
      <c r="BK139" s="137">
        <f>BK140</f>
        <v>0</v>
      </c>
    </row>
    <row r="140" spans="2:65" s="1" customFormat="1" ht="16.5" customHeight="1">
      <c r="B140" s="140"/>
      <c r="C140" s="141" t="s">
        <v>109</v>
      </c>
      <c r="D140" s="141" t="s">
        <v>185</v>
      </c>
      <c r="E140" s="142" t="s">
        <v>4236</v>
      </c>
      <c r="F140" s="143" t="s">
        <v>4237</v>
      </c>
      <c r="G140" s="144" t="s">
        <v>3543</v>
      </c>
      <c r="H140" s="145">
        <v>1</v>
      </c>
      <c r="I140" s="146"/>
      <c r="J140" s="147">
        <f>ROUND(I140*H140,2)</f>
        <v>0</v>
      </c>
      <c r="K140" s="148"/>
      <c r="L140" s="32"/>
      <c r="M140" s="183" t="s">
        <v>1</v>
      </c>
      <c r="N140" s="184" t="s">
        <v>41</v>
      </c>
      <c r="O140" s="185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AR140" s="153" t="s">
        <v>700</v>
      </c>
      <c r="AT140" s="153" t="s">
        <v>185</v>
      </c>
      <c r="AU140" s="153" t="s">
        <v>190</v>
      </c>
      <c r="AY140" s="17" t="s">
        <v>181</v>
      </c>
      <c r="BE140" s="154">
        <f>IF(N140="základná",J140,0)</f>
        <v>0</v>
      </c>
      <c r="BF140" s="154">
        <f>IF(N140="znížená",J140,0)</f>
        <v>0</v>
      </c>
      <c r="BG140" s="154">
        <f>IF(N140="zákl. prenesená",J140,0)</f>
        <v>0</v>
      </c>
      <c r="BH140" s="154">
        <f>IF(N140="zníž. prenesená",J140,0)</f>
        <v>0</v>
      </c>
      <c r="BI140" s="154">
        <f>IF(N140="nulová",J140,0)</f>
        <v>0</v>
      </c>
      <c r="BJ140" s="17" t="s">
        <v>190</v>
      </c>
      <c r="BK140" s="154">
        <f>ROUND(I140*H140,2)</f>
        <v>0</v>
      </c>
      <c r="BL140" s="17" t="s">
        <v>700</v>
      </c>
      <c r="BM140" s="153" t="s">
        <v>7</v>
      </c>
    </row>
    <row r="141" spans="2:65" s="1" customFormat="1" ht="6.95" customHeight="1"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2"/>
    </row>
  </sheetData>
  <autoFilter ref="C122:K140" xr:uid="{00000000-0009-0000-0000-000009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65"/>
  <sheetViews>
    <sheetView showGridLines="0" tabSelected="1" topLeftCell="A131" workbookViewId="0">
      <selection activeCell="AA154" sqref="AA15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111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134</v>
      </c>
      <c r="L4" s="20"/>
      <c r="M4" s="92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Obnova a modernizácia objektu Centra univerzitného športu pri SPU v Nitre</v>
      </c>
      <c r="F7" s="258"/>
      <c r="G7" s="258"/>
      <c r="H7" s="258"/>
      <c r="L7" s="20"/>
    </row>
    <row r="8" spans="2:46" s="1" customFormat="1" ht="12" customHeight="1">
      <c r="B8" s="32"/>
      <c r="D8" s="27" t="s">
        <v>144</v>
      </c>
      <c r="L8" s="32"/>
    </row>
    <row r="9" spans="2:46" s="1" customFormat="1" ht="16.5" customHeight="1">
      <c r="B9" s="32"/>
      <c r="E9" s="250" t="s">
        <v>4238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9" t="str">
        <f>'Rekapitulácia stavby'!E14</f>
        <v>Vyplň údaj</v>
      </c>
      <c r="F18" s="241"/>
      <c r="G18" s="241"/>
      <c r="H18" s="241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>Béger</v>
      </c>
      <c r="I24" s="27" t="s">
        <v>26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3"/>
      <c r="E27" s="245" t="s">
        <v>1</v>
      </c>
      <c r="F27" s="245"/>
      <c r="G27" s="245"/>
      <c r="H27" s="245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35</v>
      </c>
      <c r="J30" s="69">
        <f>ROUND(J124,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5">
        <f>ROUND((SUM(BE124:BE152)),  2)</f>
        <v>0</v>
      </c>
      <c r="G33" s="96"/>
      <c r="H33" s="96"/>
      <c r="I33" s="97">
        <v>0.2</v>
      </c>
      <c r="J33" s="95">
        <f>ROUND(((SUM(BE124:BE152))*I33),  2)</f>
        <v>0</v>
      </c>
      <c r="L33" s="32"/>
    </row>
    <row r="34" spans="2:12" s="1" customFormat="1" ht="14.45" customHeight="1">
      <c r="B34" s="32"/>
      <c r="E34" s="37" t="s">
        <v>41</v>
      </c>
      <c r="F34" s="95">
        <f>ROUND((SUM(BF124:BF152)),  2)</f>
        <v>0</v>
      </c>
      <c r="G34" s="96"/>
      <c r="H34" s="96"/>
      <c r="I34" s="97">
        <v>0.2</v>
      </c>
      <c r="J34" s="95">
        <f>ROUND(((SUM(BF124:BF152))*I34),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8">
        <f>ROUND((SUM(BG124:BG152)),  2)</f>
        <v>0</v>
      </c>
      <c r="I35" s="99">
        <v>0.2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8">
        <f>ROUND((SUM(BH124:BH152)),  2)</f>
        <v>0</v>
      </c>
      <c r="I36" s="99">
        <v>0.2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5">
        <f>ROUND((SUM(BI124:BI152)),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45</v>
      </c>
      <c r="E39" s="60"/>
      <c r="F39" s="60"/>
      <c r="G39" s="102" t="s">
        <v>46</v>
      </c>
      <c r="H39" s="103" t="s">
        <v>47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6" t="s">
        <v>51</v>
      </c>
      <c r="G61" s="46" t="s">
        <v>50</v>
      </c>
      <c r="H61" s="34"/>
      <c r="I61" s="34"/>
      <c r="J61" s="107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6" t="s">
        <v>51</v>
      </c>
      <c r="G76" s="46" t="s">
        <v>50</v>
      </c>
      <c r="H76" s="34"/>
      <c r="I76" s="34"/>
      <c r="J76" s="107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7" t="str">
        <f>E7</f>
        <v>Obnova a modernizácia objektu Centra univerzitného športu pri SPU v Nitre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144</v>
      </c>
      <c r="L86" s="32"/>
    </row>
    <row r="87" spans="2:47" s="1" customFormat="1" ht="16.5" customHeight="1">
      <c r="B87" s="32"/>
      <c r="E87" s="250" t="str">
        <f>E9</f>
        <v>10 - Požiarna nádrž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Nitra</v>
      </c>
      <c r="I89" s="27" t="s">
        <v>21</v>
      </c>
      <c r="J89" s="55" t="str">
        <f>IF(J12="","",J12)</f>
        <v>1. 2. 2024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SPU v Nitre</v>
      </c>
      <c r="I91" s="27" t="s">
        <v>29</v>
      </c>
      <c r="J91" s="30" t="str">
        <f>E21</f>
        <v>Ing. Stanislav Mikle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Béger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147</v>
      </c>
      <c r="D94" s="100"/>
      <c r="E94" s="100"/>
      <c r="F94" s="100"/>
      <c r="G94" s="100"/>
      <c r="H94" s="100"/>
      <c r="I94" s="100"/>
      <c r="J94" s="109" t="s">
        <v>148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149</v>
      </c>
      <c r="J96" s="69">
        <f>J124</f>
        <v>0</v>
      </c>
      <c r="L96" s="32"/>
      <c r="AU96" s="17" t="s">
        <v>150</v>
      </c>
    </row>
    <row r="97" spans="1:12" s="8" customFormat="1" ht="24.95" customHeight="1">
      <c r="B97" s="111"/>
      <c r="D97" s="112" t="s">
        <v>4999</v>
      </c>
      <c r="E97" s="113"/>
      <c r="F97" s="113"/>
      <c r="G97" s="113"/>
      <c r="H97" s="113"/>
      <c r="I97" s="113"/>
      <c r="J97" s="114">
        <f>J125</f>
        <v>0</v>
      </c>
      <c r="L97" s="111"/>
    </row>
    <row r="98" spans="1:12" s="9" customFormat="1" ht="19.899999999999999" customHeight="1">
      <c r="A98" s="8"/>
      <c r="B98" s="111"/>
      <c r="C98" s="8"/>
      <c r="D98" s="112" t="s">
        <v>5000</v>
      </c>
      <c r="E98" s="113"/>
      <c r="F98" s="113"/>
      <c r="G98" s="113"/>
      <c r="H98" s="113"/>
      <c r="I98" s="113"/>
      <c r="J98" s="114">
        <f>J137</f>
        <v>0</v>
      </c>
      <c r="L98" s="115"/>
    </row>
    <row r="99" spans="1:12" s="9" customFormat="1" ht="19.899999999999999" customHeight="1">
      <c r="A99" s="8"/>
      <c r="B99" s="111"/>
      <c r="C99" s="8"/>
      <c r="D99" s="112" t="s">
        <v>5001</v>
      </c>
      <c r="E99" s="113"/>
      <c r="F99" s="113"/>
      <c r="G99" s="113"/>
      <c r="H99" s="113"/>
      <c r="I99" s="113"/>
      <c r="J99" s="114">
        <f>J140</f>
        <v>0</v>
      </c>
      <c r="L99" s="115"/>
    </row>
    <row r="100" spans="1:12" s="9" customFormat="1" ht="19.899999999999999" customHeight="1">
      <c r="A100" s="8"/>
      <c r="B100" s="111"/>
      <c r="C100" s="8"/>
      <c r="D100" s="112" t="s">
        <v>5002</v>
      </c>
      <c r="E100" s="113"/>
      <c r="F100" s="113"/>
      <c r="G100" s="113"/>
      <c r="H100" s="113"/>
      <c r="I100" s="113"/>
      <c r="J100" s="114">
        <f>J142</f>
        <v>0</v>
      </c>
      <c r="L100" s="115"/>
    </row>
    <row r="101" spans="1:12" s="9" customFormat="1" ht="19.899999999999999" customHeight="1">
      <c r="A101" s="8"/>
      <c r="B101" s="111"/>
      <c r="C101" s="8"/>
      <c r="D101" s="112" t="s">
        <v>5003</v>
      </c>
      <c r="E101" s="113"/>
      <c r="F101" s="113"/>
      <c r="G101" s="113"/>
      <c r="H101" s="113"/>
      <c r="I101" s="113"/>
      <c r="J101" s="114">
        <f>J144</f>
        <v>0</v>
      </c>
      <c r="L101" s="115"/>
    </row>
    <row r="102" spans="1:12" s="9" customFormat="1" ht="14.85" customHeight="1">
      <c r="A102" s="8"/>
      <c r="B102" s="111"/>
      <c r="C102" s="8"/>
      <c r="D102" s="112" t="s">
        <v>151</v>
      </c>
      <c r="E102" s="113"/>
      <c r="F102" s="113"/>
      <c r="G102" s="113"/>
      <c r="H102" s="113"/>
      <c r="I102" s="113"/>
      <c r="J102" s="114">
        <f>J150</f>
        <v>0</v>
      </c>
      <c r="L102" s="115"/>
    </row>
    <row r="103" spans="1:12" s="9" customFormat="1" ht="19.899999999999999" customHeight="1">
      <c r="B103" s="115"/>
      <c r="D103" s="116" t="s">
        <v>891</v>
      </c>
      <c r="E103" s="117"/>
      <c r="F103" s="117"/>
      <c r="G103" s="117"/>
      <c r="H103" s="117"/>
      <c r="I103" s="117"/>
      <c r="J103" s="118">
        <f>J151</f>
        <v>0</v>
      </c>
      <c r="L103" s="115"/>
    </row>
    <row r="104" spans="1:12" s="9" customFormat="1" ht="19.899999999999999" customHeight="1">
      <c r="B104" s="115"/>
      <c r="D104" s="116" t="s">
        <v>153</v>
      </c>
      <c r="E104" s="117"/>
      <c r="F104" s="117"/>
      <c r="G104" s="117"/>
      <c r="H104" s="117"/>
      <c r="I104" s="117"/>
      <c r="J104" s="118">
        <f>J162</f>
        <v>0</v>
      </c>
      <c r="L104" s="115"/>
    </row>
    <row r="105" spans="1:12" s="1" customFormat="1" ht="21.75" customHeight="1">
      <c r="B105" s="32"/>
      <c r="L105" s="32"/>
    </row>
    <row r="106" spans="1:12" s="1" customFormat="1" ht="6.95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1:12" s="1" customFormat="1" ht="6.95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1:12" s="1" customFormat="1" ht="24.95" customHeight="1">
      <c r="B111" s="32"/>
      <c r="C111" s="21" t="s">
        <v>167</v>
      </c>
      <c r="L111" s="32"/>
    </row>
    <row r="112" spans="1:12" s="1" customFormat="1" ht="6.95" customHeight="1">
      <c r="B112" s="32"/>
      <c r="L112" s="32"/>
    </row>
    <row r="113" spans="1:65" s="1" customFormat="1" ht="12" customHeight="1">
      <c r="B113" s="32"/>
      <c r="C113" s="27" t="s">
        <v>15</v>
      </c>
      <c r="L113" s="32"/>
    </row>
    <row r="114" spans="1:65" s="1" customFormat="1" ht="26.25" customHeight="1">
      <c r="B114" s="32"/>
      <c r="E114" s="257" t="str">
        <f>E7</f>
        <v>Obnova a modernizácia objektu Centra univerzitného športu pri SPU v Nitre</v>
      </c>
      <c r="F114" s="258"/>
      <c r="G114" s="258"/>
      <c r="H114" s="258"/>
      <c r="L114" s="32"/>
    </row>
    <row r="115" spans="1:65" s="1" customFormat="1" ht="12" customHeight="1">
      <c r="B115" s="32"/>
      <c r="C115" s="27" t="s">
        <v>144</v>
      </c>
      <c r="L115" s="32"/>
    </row>
    <row r="116" spans="1:65" s="1" customFormat="1" ht="16.5" customHeight="1">
      <c r="B116" s="32"/>
      <c r="E116" s="250" t="str">
        <f>E9</f>
        <v>10 - Požiarna nádrž</v>
      </c>
      <c r="F116" s="256"/>
      <c r="G116" s="256"/>
      <c r="H116" s="256"/>
      <c r="L116" s="32"/>
    </row>
    <row r="117" spans="1:65" s="1" customFormat="1" ht="6.95" customHeight="1">
      <c r="B117" s="32"/>
      <c r="L117" s="32"/>
    </row>
    <row r="118" spans="1:65" s="1" customFormat="1" ht="12" customHeight="1">
      <c r="B118" s="32"/>
      <c r="C118" s="27" t="s">
        <v>19</v>
      </c>
      <c r="F118" s="25" t="str">
        <f>F12</f>
        <v>Nitra</v>
      </c>
      <c r="I118" s="27" t="s">
        <v>21</v>
      </c>
      <c r="J118" s="55" t="str">
        <f>IF(J12="","",J12)</f>
        <v>1. 2. 2024</v>
      </c>
      <c r="L118" s="32"/>
    </row>
    <row r="119" spans="1:65" s="1" customFormat="1" ht="6.95" customHeight="1">
      <c r="B119" s="32"/>
      <c r="L119" s="32"/>
    </row>
    <row r="120" spans="1:65" s="1" customFormat="1" ht="15.2" customHeight="1">
      <c r="B120" s="32"/>
      <c r="C120" s="27" t="s">
        <v>23</v>
      </c>
      <c r="F120" s="25" t="str">
        <f>E15</f>
        <v>SPU v Nitre</v>
      </c>
      <c r="I120" s="27" t="s">
        <v>29</v>
      </c>
      <c r="J120" s="30" t="str">
        <f>E21</f>
        <v>Ing. Stanislav Mikle</v>
      </c>
      <c r="L120" s="32"/>
    </row>
    <row r="121" spans="1:65" s="1" customFormat="1" ht="15.2" customHeight="1">
      <c r="B121" s="32"/>
      <c r="C121" s="27" t="s">
        <v>27</v>
      </c>
      <c r="F121" s="25" t="str">
        <f>IF(E18="","",E18)</f>
        <v>Vyplň údaj</v>
      </c>
      <c r="I121" s="27" t="s">
        <v>32</v>
      </c>
      <c r="J121" s="30" t="str">
        <f>E24</f>
        <v>Béger</v>
      </c>
      <c r="L121" s="32"/>
    </row>
    <row r="122" spans="1:65" s="1" customFormat="1" ht="10.35" customHeight="1">
      <c r="B122" s="32"/>
      <c r="L122" s="32"/>
    </row>
    <row r="123" spans="1:65" s="10" customFormat="1" ht="29.25" customHeight="1">
      <c r="B123" s="119"/>
      <c r="C123" s="120" t="s">
        <v>168</v>
      </c>
      <c r="D123" s="121" t="s">
        <v>60</v>
      </c>
      <c r="E123" s="121" t="s">
        <v>56</v>
      </c>
      <c r="F123" s="121" t="s">
        <v>57</v>
      </c>
      <c r="G123" s="121" t="s">
        <v>169</v>
      </c>
      <c r="H123" s="121" t="s">
        <v>170</v>
      </c>
      <c r="I123" s="121" t="s">
        <v>171</v>
      </c>
      <c r="J123" s="122" t="s">
        <v>148</v>
      </c>
      <c r="K123" s="123" t="s">
        <v>172</v>
      </c>
      <c r="L123" s="119"/>
      <c r="M123" s="62" t="s">
        <v>1</v>
      </c>
      <c r="N123" s="63" t="s">
        <v>39</v>
      </c>
      <c r="O123" s="63" t="s">
        <v>173</v>
      </c>
      <c r="P123" s="63" t="s">
        <v>174</v>
      </c>
      <c r="Q123" s="63" t="s">
        <v>175</v>
      </c>
      <c r="R123" s="63" t="s">
        <v>176</v>
      </c>
      <c r="S123" s="63" t="s">
        <v>177</v>
      </c>
      <c r="T123" s="64" t="s">
        <v>178</v>
      </c>
    </row>
    <row r="124" spans="1:65" s="1" customFormat="1" ht="22.9" customHeight="1">
      <c r="B124" s="32"/>
      <c r="C124" s="67" t="s">
        <v>149</v>
      </c>
      <c r="J124" s="260">
        <f>BK124</f>
        <v>0</v>
      </c>
      <c r="L124" s="32"/>
      <c r="M124" s="65"/>
      <c r="N124" s="56"/>
      <c r="O124" s="56"/>
      <c r="P124" s="125">
        <f>P125</f>
        <v>0</v>
      </c>
      <c r="Q124" s="56"/>
      <c r="R124" s="125">
        <f>R125</f>
        <v>0</v>
      </c>
      <c r="S124" s="56"/>
      <c r="T124" s="126">
        <f>T125</f>
        <v>0</v>
      </c>
      <c r="AT124" s="17" t="s">
        <v>74</v>
      </c>
      <c r="AU124" s="17" t="s">
        <v>150</v>
      </c>
      <c r="BK124" s="127">
        <f>BK125</f>
        <v>0</v>
      </c>
    </row>
    <row r="125" spans="1:65" s="11" customFormat="1" ht="25.9" customHeight="1">
      <c r="B125" s="128"/>
      <c r="D125" s="129" t="s">
        <v>74</v>
      </c>
      <c r="E125" s="130" t="s">
        <v>83</v>
      </c>
      <c r="F125" s="130" t="s">
        <v>909</v>
      </c>
      <c r="I125" s="131"/>
      <c r="J125" s="261">
        <f>BK125</f>
        <v>0</v>
      </c>
      <c r="L125" s="128"/>
      <c r="M125" s="133"/>
      <c r="P125" s="134">
        <f>P126+P138+P141+P143+P148+P150</f>
        <v>0</v>
      </c>
      <c r="R125" s="134">
        <f>R126+R138+R141+R143+R148+R150</f>
        <v>0</v>
      </c>
      <c r="T125" s="135">
        <f>T126+T138+T141+T143+T148+T150</f>
        <v>0</v>
      </c>
      <c r="AR125" s="129" t="s">
        <v>83</v>
      </c>
      <c r="AT125" s="136" t="s">
        <v>74</v>
      </c>
      <c r="AU125" s="136" t="s">
        <v>75</v>
      </c>
      <c r="AY125" s="129" t="s">
        <v>181</v>
      </c>
      <c r="BK125" s="137">
        <f>BK126+BK138+BK141+BK143+BK148+BK150</f>
        <v>0</v>
      </c>
    </row>
    <row r="126" spans="1:65" s="11" customFormat="1" ht="22.9" customHeight="1">
      <c r="A126" s="1"/>
      <c r="B126" s="140"/>
      <c r="C126" s="141" t="s">
        <v>5004</v>
      </c>
      <c r="D126" s="141" t="s">
        <v>185</v>
      </c>
      <c r="E126" s="142" t="s">
        <v>4239</v>
      </c>
      <c r="F126" s="143" t="s">
        <v>4240</v>
      </c>
      <c r="G126" s="144" t="s">
        <v>188</v>
      </c>
      <c r="H126" s="145">
        <v>65.010000000000005</v>
      </c>
      <c r="I126" s="200"/>
      <c r="J126" s="145">
        <f t="shared" ref="J126:J136" si="0">ROUND(I126*H126,3)</f>
        <v>0</v>
      </c>
      <c r="L126" s="128"/>
      <c r="M126" s="133"/>
      <c r="P126" s="134">
        <f>SUM(P127:P137)</f>
        <v>0</v>
      </c>
      <c r="R126" s="134">
        <f>SUM(R127:R137)</f>
        <v>0</v>
      </c>
      <c r="T126" s="135">
        <f>SUM(T127:T137)</f>
        <v>0</v>
      </c>
      <c r="AR126" s="129" t="s">
        <v>83</v>
      </c>
      <c r="AT126" s="136" t="s">
        <v>74</v>
      </c>
      <c r="AU126" s="136" t="s">
        <v>83</v>
      </c>
      <c r="AY126" s="129" t="s">
        <v>181</v>
      </c>
      <c r="BK126" s="137">
        <f>SUM(BK127:BK137)</f>
        <v>0</v>
      </c>
    </row>
    <row r="127" spans="1:65" s="1" customFormat="1" ht="33" customHeight="1">
      <c r="B127" s="140"/>
      <c r="C127" s="141" t="s">
        <v>5005</v>
      </c>
      <c r="D127" s="141" t="s">
        <v>185</v>
      </c>
      <c r="E127" s="142" t="s">
        <v>4241</v>
      </c>
      <c r="F127" s="143" t="s">
        <v>4242</v>
      </c>
      <c r="G127" s="144" t="s">
        <v>188</v>
      </c>
      <c r="H127" s="145">
        <v>69.400000000000006</v>
      </c>
      <c r="I127" s="200"/>
      <c r="J127" s="145">
        <f t="shared" si="0"/>
        <v>0</v>
      </c>
      <c r="K127" s="148"/>
      <c r="L127" s="32"/>
      <c r="M127" s="149" t="s">
        <v>1</v>
      </c>
      <c r="N127" s="150" t="s">
        <v>41</v>
      </c>
      <c r="P127" s="151">
        <f t="shared" ref="P127:P137" si="1">O127*H127</f>
        <v>0</v>
      </c>
      <c r="Q127" s="151">
        <v>0</v>
      </c>
      <c r="R127" s="151">
        <f t="shared" ref="R127:R137" si="2">Q127*H127</f>
        <v>0</v>
      </c>
      <c r="S127" s="151">
        <v>0</v>
      </c>
      <c r="T127" s="152">
        <f t="shared" ref="T127:T137" si="3">S127*H127</f>
        <v>0</v>
      </c>
      <c r="AR127" s="153" t="s">
        <v>189</v>
      </c>
      <c r="AT127" s="153" t="s">
        <v>185</v>
      </c>
      <c r="AU127" s="153" t="s">
        <v>190</v>
      </c>
      <c r="AY127" s="17" t="s">
        <v>181</v>
      </c>
      <c r="BE127" s="154">
        <f t="shared" ref="BE127:BE137" si="4">IF(N127="základná",J127,0)</f>
        <v>0</v>
      </c>
      <c r="BF127" s="154">
        <f t="shared" ref="BF127:BF137" si="5">IF(N127="znížená",J127,0)</f>
        <v>0</v>
      </c>
      <c r="BG127" s="154">
        <f t="shared" ref="BG127:BG137" si="6">IF(N127="zákl. prenesená",J127,0)</f>
        <v>0</v>
      </c>
      <c r="BH127" s="154">
        <f t="shared" ref="BH127:BH137" si="7">IF(N127="zníž. prenesená",J127,0)</f>
        <v>0</v>
      </c>
      <c r="BI127" s="154">
        <f t="shared" ref="BI127:BI137" si="8">IF(N127="nulová",J127,0)</f>
        <v>0</v>
      </c>
      <c r="BJ127" s="17" t="s">
        <v>190</v>
      </c>
      <c r="BK127" s="154">
        <f t="shared" ref="BK127:BK137" si="9">ROUND(I127*H127,2)</f>
        <v>0</v>
      </c>
      <c r="BL127" s="17" t="s">
        <v>189</v>
      </c>
      <c r="BM127" s="153" t="s">
        <v>190</v>
      </c>
    </row>
    <row r="128" spans="1:65" s="1" customFormat="1" ht="24.2" customHeight="1">
      <c r="B128" s="140"/>
      <c r="C128" s="141" t="s">
        <v>4638</v>
      </c>
      <c r="D128" s="141" t="s">
        <v>185</v>
      </c>
      <c r="E128" s="142" t="s">
        <v>4243</v>
      </c>
      <c r="F128" s="143" t="s">
        <v>4244</v>
      </c>
      <c r="G128" s="144" t="s">
        <v>198</v>
      </c>
      <c r="H128" s="145">
        <v>4.266</v>
      </c>
      <c r="I128" s="200"/>
      <c r="J128" s="145">
        <f t="shared" si="0"/>
        <v>0</v>
      </c>
      <c r="K128" s="148"/>
      <c r="L128" s="32"/>
      <c r="M128" s="149" t="s">
        <v>1</v>
      </c>
      <c r="N128" s="150" t="s">
        <v>41</v>
      </c>
      <c r="P128" s="151">
        <f t="shared" si="1"/>
        <v>0</v>
      </c>
      <c r="Q128" s="151">
        <v>0</v>
      </c>
      <c r="R128" s="151">
        <f t="shared" si="2"/>
        <v>0</v>
      </c>
      <c r="S128" s="151">
        <v>0</v>
      </c>
      <c r="T128" s="152">
        <f t="shared" si="3"/>
        <v>0</v>
      </c>
      <c r="AR128" s="153" t="s">
        <v>189</v>
      </c>
      <c r="AT128" s="153" t="s">
        <v>185</v>
      </c>
      <c r="AU128" s="153" t="s">
        <v>190</v>
      </c>
      <c r="AY128" s="17" t="s">
        <v>181</v>
      </c>
      <c r="BE128" s="154">
        <f t="shared" si="4"/>
        <v>0</v>
      </c>
      <c r="BF128" s="154">
        <f t="shared" si="5"/>
        <v>0</v>
      </c>
      <c r="BG128" s="154">
        <f t="shared" si="6"/>
        <v>0</v>
      </c>
      <c r="BH128" s="154">
        <f t="shared" si="7"/>
        <v>0</v>
      </c>
      <c r="BI128" s="154">
        <f t="shared" si="8"/>
        <v>0</v>
      </c>
      <c r="BJ128" s="17" t="s">
        <v>190</v>
      </c>
      <c r="BK128" s="154">
        <f t="shared" si="9"/>
        <v>0</v>
      </c>
      <c r="BL128" s="17" t="s">
        <v>189</v>
      </c>
      <c r="BM128" s="153" t="s">
        <v>189</v>
      </c>
    </row>
    <row r="129" spans="1:65" s="1" customFormat="1" ht="24.2" customHeight="1">
      <c r="B129" s="140"/>
      <c r="C129" s="141" t="s">
        <v>5006</v>
      </c>
      <c r="D129" s="141" t="s">
        <v>185</v>
      </c>
      <c r="E129" s="142" t="s">
        <v>3780</v>
      </c>
      <c r="F129" s="143" t="s">
        <v>3781</v>
      </c>
      <c r="G129" s="144" t="s">
        <v>198</v>
      </c>
      <c r="H129" s="145">
        <v>4.266</v>
      </c>
      <c r="I129" s="200"/>
      <c r="J129" s="145">
        <f t="shared" si="0"/>
        <v>0</v>
      </c>
      <c r="K129" s="148"/>
      <c r="L129" s="32"/>
      <c r="M129" s="149" t="s">
        <v>1</v>
      </c>
      <c r="N129" s="150" t="s">
        <v>41</v>
      </c>
      <c r="P129" s="151">
        <f t="shared" si="1"/>
        <v>0</v>
      </c>
      <c r="Q129" s="151">
        <v>0</v>
      </c>
      <c r="R129" s="151">
        <f t="shared" si="2"/>
        <v>0</v>
      </c>
      <c r="S129" s="151">
        <v>0</v>
      </c>
      <c r="T129" s="152">
        <f t="shared" si="3"/>
        <v>0</v>
      </c>
      <c r="AR129" s="153" t="s">
        <v>189</v>
      </c>
      <c r="AT129" s="153" t="s">
        <v>185</v>
      </c>
      <c r="AU129" s="153" t="s">
        <v>190</v>
      </c>
      <c r="AY129" s="17" t="s">
        <v>181</v>
      </c>
      <c r="BE129" s="154">
        <f t="shared" si="4"/>
        <v>0</v>
      </c>
      <c r="BF129" s="154">
        <f t="shared" si="5"/>
        <v>0</v>
      </c>
      <c r="BG129" s="154">
        <f t="shared" si="6"/>
        <v>0</v>
      </c>
      <c r="BH129" s="154">
        <f t="shared" si="7"/>
        <v>0</v>
      </c>
      <c r="BI129" s="154">
        <f t="shared" si="8"/>
        <v>0</v>
      </c>
      <c r="BJ129" s="17" t="s">
        <v>190</v>
      </c>
      <c r="BK129" s="154">
        <f t="shared" si="9"/>
        <v>0</v>
      </c>
      <c r="BL129" s="17" t="s">
        <v>189</v>
      </c>
      <c r="BM129" s="153" t="s">
        <v>933</v>
      </c>
    </row>
    <row r="130" spans="1:65" s="1" customFormat="1" ht="37.9" customHeight="1">
      <c r="B130" s="140"/>
      <c r="C130" s="141" t="s">
        <v>5007</v>
      </c>
      <c r="D130" s="141" t="s">
        <v>185</v>
      </c>
      <c r="E130" s="142" t="s">
        <v>4245</v>
      </c>
      <c r="F130" s="143" t="s">
        <v>4246</v>
      </c>
      <c r="G130" s="144" t="s">
        <v>198</v>
      </c>
      <c r="H130" s="145">
        <v>145.03899999999999</v>
      </c>
      <c r="I130" s="200"/>
      <c r="J130" s="145">
        <f t="shared" si="0"/>
        <v>0</v>
      </c>
      <c r="K130" s="148"/>
      <c r="L130" s="32"/>
      <c r="M130" s="149" t="s">
        <v>1</v>
      </c>
      <c r="N130" s="150" t="s">
        <v>41</v>
      </c>
      <c r="P130" s="151">
        <f t="shared" si="1"/>
        <v>0</v>
      </c>
      <c r="Q130" s="151">
        <v>0</v>
      </c>
      <c r="R130" s="151">
        <f t="shared" si="2"/>
        <v>0</v>
      </c>
      <c r="S130" s="151">
        <v>0</v>
      </c>
      <c r="T130" s="152">
        <f t="shared" si="3"/>
        <v>0</v>
      </c>
      <c r="AR130" s="153" t="s">
        <v>189</v>
      </c>
      <c r="AT130" s="153" t="s">
        <v>185</v>
      </c>
      <c r="AU130" s="153" t="s">
        <v>190</v>
      </c>
      <c r="AY130" s="17" t="s">
        <v>181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7" t="s">
        <v>190</v>
      </c>
      <c r="BK130" s="154">
        <f t="shared" si="9"/>
        <v>0</v>
      </c>
      <c r="BL130" s="17" t="s">
        <v>189</v>
      </c>
      <c r="BM130" s="153" t="s">
        <v>943</v>
      </c>
    </row>
    <row r="131" spans="1:65" s="1" customFormat="1" ht="24.2" customHeight="1">
      <c r="B131" s="140"/>
      <c r="C131" s="141" t="s">
        <v>4635</v>
      </c>
      <c r="D131" s="141" t="s">
        <v>185</v>
      </c>
      <c r="E131" s="142" t="s">
        <v>917</v>
      </c>
      <c r="F131" s="143" t="s">
        <v>918</v>
      </c>
      <c r="G131" s="144" t="s">
        <v>198</v>
      </c>
      <c r="H131" s="145">
        <v>145.03899999999999</v>
      </c>
      <c r="I131" s="200"/>
      <c r="J131" s="145">
        <f t="shared" si="0"/>
        <v>0</v>
      </c>
      <c r="K131" s="148"/>
      <c r="L131" s="32"/>
      <c r="M131" s="149" t="s">
        <v>1</v>
      </c>
      <c r="N131" s="150" t="s">
        <v>41</v>
      </c>
      <c r="P131" s="151">
        <f t="shared" si="1"/>
        <v>0</v>
      </c>
      <c r="Q131" s="151">
        <v>0</v>
      </c>
      <c r="R131" s="151">
        <f t="shared" si="2"/>
        <v>0</v>
      </c>
      <c r="S131" s="151">
        <v>0</v>
      </c>
      <c r="T131" s="152">
        <f t="shared" si="3"/>
        <v>0</v>
      </c>
      <c r="AR131" s="153" t="s">
        <v>189</v>
      </c>
      <c r="AT131" s="153" t="s">
        <v>185</v>
      </c>
      <c r="AU131" s="153" t="s">
        <v>190</v>
      </c>
      <c r="AY131" s="17" t="s">
        <v>181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7" t="s">
        <v>190</v>
      </c>
      <c r="BK131" s="154">
        <f t="shared" si="9"/>
        <v>0</v>
      </c>
      <c r="BL131" s="17" t="s">
        <v>189</v>
      </c>
      <c r="BM131" s="153" t="s">
        <v>109</v>
      </c>
    </row>
    <row r="132" spans="1:65" s="1" customFormat="1" ht="24.2" customHeight="1">
      <c r="B132" s="140"/>
      <c r="C132" s="141" t="s">
        <v>4634</v>
      </c>
      <c r="D132" s="141" t="s">
        <v>185</v>
      </c>
      <c r="E132" s="142" t="s">
        <v>3782</v>
      </c>
      <c r="F132" s="143" t="s">
        <v>3783</v>
      </c>
      <c r="G132" s="144" t="s">
        <v>198</v>
      </c>
      <c r="H132" s="145">
        <v>4.266</v>
      </c>
      <c r="I132" s="200"/>
      <c r="J132" s="145">
        <f t="shared" si="0"/>
        <v>0</v>
      </c>
      <c r="K132" s="148"/>
      <c r="L132" s="32"/>
      <c r="M132" s="149" t="s">
        <v>1</v>
      </c>
      <c r="N132" s="150" t="s">
        <v>41</v>
      </c>
      <c r="P132" s="151">
        <f t="shared" si="1"/>
        <v>0</v>
      </c>
      <c r="Q132" s="151">
        <v>0</v>
      </c>
      <c r="R132" s="151">
        <f t="shared" si="2"/>
        <v>0</v>
      </c>
      <c r="S132" s="151">
        <v>0</v>
      </c>
      <c r="T132" s="152">
        <f t="shared" si="3"/>
        <v>0</v>
      </c>
      <c r="AR132" s="153" t="s">
        <v>189</v>
      </c>
      <c r="AT132" s="153" t="s">
        <v>185</v>
      </c>
      <c r="AU132" s="153" t="s">
        <v>190</v>
      </c>
      <c r="AY132" s="17" t="s">
        <v>181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7" t="s">
        <v>190</v>
      </c>
      <c r="BK132" s="154">
        <f t="shared" si="9"/>
        <v>0</v>
      </c>
      <c r="BL132" s="17" t="s">
        <v>189</v>
      </c>
      <c r="BM132" s="153" t="s">
        <v>115</v>
      </c>
    </row>
    <row r="133" spans="1:65" s="1" customFormat="1" ht="24.2" customHeight="1">
      <c r="B133" s="140"/>
      <c r="C133" s="141" t="s">
        <v>5008</v>
      </c>
      <c r="D133" s="141" t="s">
        <v>185</v>
      </c>
      <c r="E133" s="142" t="s">
        <v>3784</v>
      </c>
      <c r="F133" s="143" t="s">
        <v>3785</v>
      </c>
      <c r="G133" s="144" t="s">
        <v>198</v>
      </c>
      <c r="H133" s="145">
        <v>64.555000000000007</v>
      </c>
      <c r="I133" s="200"/>
      <c r="J133" s="145">
        <f t="shared" si="0"/>
        <v>0</v>
      </c>
      <c r="K133" s="148"/>
      <c r="L133" s="32"/>
      <c r="M133" s="149" t="s">
        <v>1</v>
      </c>
      <c r="N133" s="150" t="s">
        <v>41</v>
      </c>
      <c r="P133" s="151">
        <f t="shared" si="1"/>
        <v>0</v>
      </c>
      <c r="Q133" s="151">
        <v>0</v>
      </c>
      <c r="R133" s="151">
        <f t="shared" si="2"/>
        <v>0</v>
      </c>
      <c r="S133" s="151">
        <v>0</v>
      </c>
      <c r="T133" s="152">
        <f t="shared" si="3"/>
        <v>0</v>
      </c>
      <c r="AR133" s="153" t="s">
        <v>189</v>
      </c>
      <c r="AT133" s="153" t="s">
        <v>185</v>
      </c>
      <c r="AU133" s="153" t="s">
        <v>190</v>
      </c>
      <c r="AY133" s="17" t="s">
        <v>181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7" t="s">
        <v>190</v>
      </c>
      <c r="BK133" s="154">
        <f t="shared" si="9"/>
        <v>0</v>
      </c>
      <c r="BL133" s="17" t="s">
        <v>189</v>
      </c>
      <c r="BM133" s="153" t="s">
        <v>121</v>
      </c>
    </row>
    <row r="134" spans="1:65" s="1" customFormat="1" ht="37.9" customHeight="1">
      <c r="B134" s="140"/>
      <c r="C134" s="141" t="s">
        <v>5009</v>
      </c>
      <c r="D134" s="141" t="s">
        <v>185</v>
      </c>
      <c r="E134" s="142" t="s">
        <v>944</v>
      </c>
      <c r="F134" s="143" t="s">
        <v>945</v>
      </c>
      <c r="G134" s="144" t="s">
        <v>198</v>
      </c>
      <c r="H134" s="145">
        <v>64.555000000000007</v>
      </c>
      <c r="I134" s="200"/>
      <c r="J134" s="145">
        <f t="shared" si="0"/>
        <v>0</v>
      </c>
      <c r="K134" s="148"/>
      <c r="L134" s="32"/>
      <c r="M134" s="149" t="s">
        <v>1</v>
      </c>
      <c r="N134" s="150" t="s">
        <v>41</v>
      </c>
      <c r="P134" s="151">
        <f t="shared" si="1"/>
        <v>0</v>
      </c>
      <c r="Q134" s="151">
        <v>0</v>
      </c>
      <c r="R134" s="151">
        <f t="shared" si="2"/>
        <v>0</v>
      </c>
      <c r="S134" s="151">
        <v>0</v>
      </c>
      <c r="T134" s="152">
        <f t="shared" si="3"/>
        <v>0</v>
      </c>
      <c r="AR134" s="153" t="s">
        <v>189</v>
      </c>
      <c r="AT134" s="153" t="s">
        <v>185</v>
      </c>
      <c r="AU134" s="153" t="s">
        <v>190</v>
      </c>
      <c r="AY134" s="17" t="s">
        <v>181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7" t="s">
        <v>190</v>
      </c>
      <c r="BK134" s="154">
        <f t="shared" si="9"/>
        <v>0</v>
      </c>
      <c r="BL134" s="17" t="s">
        <v>189</v>
      </c>
      <c r="BM134" s="153" t="s">
        <v>280</v>
      </c>
    </row>
    <row r="135" spans="1:65" s="1" customFormat="1" ht="16.5" customHeight="1">
      <c r="B135" s="140"/>
      <c r="C135" s="141" t="s">
        <v>5010</v>
      </c>
      <c r="D135" s="141" t="s">
        <v>185</v>
      </c>
      <c r="E135" s="142" t="s">
        <v>947</v>
      </c>
      <c r="F135" s="143" t="s">
        <v>948</v>
      </c>
      <c r="G135" s="144" t="s">
        <v>478</v>
      </c>
      <c r="H135" s="145">
        <v>109.744</v>
      </c>
      <c r="I135" s="200"/>
      <c r="J135" s="145">
        <f t="shared" si="0"/>
        <v>0</v>
      </c>
      <c r="K135" s="148"/>
      <c r="L135" s="32"/>
      <c r="M135" s="149" t="s">
        <v>1</v>
      </c>
      <c r="N135" s="150" t="s">
        <v>41</v>
      </c>
      <c r="P135" s="151">
        <f t="shared" si="1"/>
        <v>0</v>
      </c>
      <c r="Q135" s="151">
        <v>0</v>
      </c>
      <c r="R135" s="151">
        <f t="shared" si="2"/>
        <v>0</v>
      </c>
      <c r="S135" s="151">
        <v>0</v>
      </c>
      <c r="T135" s="152">
        <f t="shared" si="3"/>
        <v>0</v>
      </c>
      <c r="AR135" s="153" t="s">
        <v>189</v>
      </c>
      <c r="AT135" s="153" t="s">
        <v>185</v>
      </c>
      <c r="AU135" s="153" t="s">
        <v>190</v>
      </c>
      <c r="AY135" s="17" t="s">
        <v>181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7" t="s">
        <v>190</v>
      </c>
      <c r="BK135" s="154">
        <f t="shared" si="9"/>
        <v>0</v>
      </c>
      <c r="BL135" s="17" t="s">
        <v>189</v>
      </c>
      <c r="BM135" s="153" t="s">
        <v>291</v>
      </c>
    </row>
    <row r="136" spans="1:65" s="1" customFormat="1" ht="24.2" customHeight="1">
      <c r="B136" s="140"/>
      <c r="C136" s="141" t="s">
        <v>5011</v>
      </c>
      <c r="D136" s="141" t="s">
        <v>185</v>
      </c>
      <c r="E136" s="142" t="s">
        <v>4247</v>
      </c>
      <c r="F136" s="143" t="s">
        <v>4248</v>
      </c>
      <c r="G136" s="144" t="s">
        <v>198</v>
      </c>
      <c r="H136" s="145">
        <v>84.751000000000005</v>
      </c>
      <c r="I136" s="200"/>
      <c r="J136" s="145">
        <f t="shared" si="0"/>
        <v>0</v>
      </c>
      <c r="K136" s="148"/>
      <c r="L136" s="32"/>
      <c r="M136" s="149" t="s">
        <v>1</v>
      </c>
      <c r="N136" s="150" t="s">
        <v>41</v>
      </c>
      <c r="P136" s="151">
        <f t="shared" si="1"/>
        <v>0</v>
      </c>
      <c r="Q136" s="151">
        <v>0</v>
      </c>
      <c r="R136" s="151">
        <f t="shared" si="2"/>
        <v>0</v>
      </c>
      <c r="S136" s="151">
        <v>0</v>
      </c>
      <c r="T136" s="152">
        <f t="shared" si="3"/>
        <v>0</v>
      </c>
      <c r="AR136" s="153" t="s">
        <v>189</v>
      </c>
      <c r="AT136" s="153" t="s">
        <v>185</v>
      </c>
      <c r="AU136" s="153" t="s">
        <v>190</v>
      </c>
      <c r="AY136" s="17" t="s">
        <v>181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7" t="s">
        <v>190</v>
      </c>
      <c r="BK136" s="154">
        <f t="shared" si="9"/>
        <v>0</v>
      </c>
      <c r="BL136" s="17" t="s">
        <v>189</v>
      </c>
      <c r="BM136" s="153" t="s">
        <v>7</v>
      </c>
    </row>
    <row r="137" spans="1:65" s="1" customFormat="1" ht="33" customHeight="1">
      <c r="A137" s="11"/>
      <c r="B137" s="128"/>
      <c r="C137" s="11"/>
      <c r="D137" s="129" t="s">
        <v>74</v>
      </c>
      <c r="E137" s="130" t="s">
        <v>190</v>
      </c>
      <c r="F137" s="130" t="s">
        <v>982</v>
      </c>
      <c r="G137" s="11"/>
      <c r="H137" s="11"/>
      <c r="I137" s="131"/>
      <c r="J137" s="261">
        <f>BK137</f>
        <v>0</v>
      </c>
      <c r="K137" s="148"/>
      <c r="L137" s="32"/>
      <c r="M137" s="149" t="s">
        <v>1</v>
      </c>
      <c r="N137" s="150" t="s">
        <v>41</v>
      </c>
      <c r="P137" s="151">
        <f t="shared" si="1"/>
        <v>0</v>
      </c>
      <c r="Q137" s="151">
        <v>0</v>
      </c>
      <c r="R137" s="151">
        <f t="shared" si="2"/>
        <v>0</v>
      </c>
      <c r="S137" s="151">
        <v>0</v>
      </c>
      <c r="T137" s="152">
        <f t="shared" si="3"/>
        <v>0</v>
      </c>
      <c r="AR137" s="153" t="s">
        <v>189</v>
      </c>
      <c r="AT137" s="153" t="s">
        <v>185</v>
      </c>
      <c r="AU137" s="153" t="s">
        <v>190</v>
      </c>
      <c r="AY137" s="17" t="s">
        <v>181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7" t="s">
        <v>190</v>
      </c>
      <c r="BK137" s="154">
        <f t="shared" si="9"/>
        <v>0</v>
      </c>
      <c r="BL137" s="17" t="s">
        <v>189</v>
      </c>
      <c r="BM137" s="153" t="s">
        <v>392</v>
      </c>
    </row>
    <row r="138" spans="1:65" s="11" customFormat="1" ht="22.9" customHeight="1">
      <c r="A138" s="1"/>
      <c r="B138" s="140"/>
      <c r="C138" s="141" t="s">
        <v>5012</v>
      </c>
      <c r="D138" s="141" t="s">
        <v>185</v>
      </c>
      <c r="E138" s="142" t="s">
        <v>4249</v>
      </c>
      <c r="F138" s="143" t="s">
        <v>4250</v>
      </c>
      <c r="G138" s="144" t="s">
        <v>198</v>
      </c>
      <c r="H138" s="145">
        <v>4.7759999999999998</v>
      </c>
      <c r="I138" s="200"/>
      <c r="J138" s="145">
        <f>ROUND(I138*H138,3)</f>
        <v>0</v>
      </c>
      <c r="L138" s="128"/>
      <c r="M138" s="133"/>
      <c r="P138" s="134">
        <f>SUM(P139:P140)</f>
        <v>0</v>
      </c>
      <c r="R138" s="134">
        <f>SUM(R139:R140)</f>
        <v>0</v>
      </c>
      <c r="T138" s="135">
        <f>SUM(T139:T140)</f>
        <v>0</v>
      </c>
      <c r="AR138" s="129" t="s">
        <v>83</v>
      </c>
      <c r="AT138" s="136" t="s">
        <v>74</v>
      </c>
      <c r="AU138" s="136" t="s">
        <v>83</v>
      </c>
      <c r="AY138" s="129" t="s">
        <v>181</v>
      </c>
      <c r="BK138" s="137">
        <f>SUM(BK139:BK140)</f>
        <v>0</v>
      </c>
    </row>
    <row r="139" spans="1:65" s="1" customFormat="1" ht="24.2" customHeight="1">
      <c r="B139" s="140"/>
      <c r="C139" s="141" t="s">
        <v>5013</v>
      </c>
      <c r="D139" s="141" t="s">
        <v>185</v>
      </c>
      <c r="E139" s="142" t="s">
        <v>4251</v>
      </c>
      <c r="F139" s="143" t="s">
        <v>4252</v>
      </c>
      <c r="G139" s="144" t="s">
        <v>188</v>
      </c>
      <c r="H139" s="145">
        <v>34.709000000000003</v>
      </c>
      <c r="I139" s="200"/>
      <c r="J139" s="145">
        <f>ROUND(I139*H139,3)</f>
        <v>0</v>
      </c>
      <c r="K139" s="148"/>
      <c r="L139" s="32"/>
      <c r="M139" s="149" t="s">
        <v>1</v>
      </c>
      <c r="N139" s="150" t="s">
        <v>41</v>
      </c>
      <c r="P139" s="151">
        <f>O139*H139</f>
        <v>0</v>
      </c>
      <c r="Q139" s="151">
        <v>0</v>
      </c>
      <c r="R139" s="151">
        <f>Q139*H139</f>
        <v>0</v>
      </c>
      <c r="S139" s="151">
        <v>0</v>
      </c>
      <c r="T139" s="152">
        <f>S139*H139</f>
        <v>0</v>
      </c>
      <c r="AR139" s="153" t="s">
        <v>189</v>
      </c>
      <c r="AT139" s="153" t="s">
        <v>185</v>
      </c>
      <c r="AU139" s="153" t="s">
        <v>190</v>
      </c>
      <c r="AY139" s="17" t="s">
        <v>181</v>
      </c>
      <c r="BE139" s="154">
        <f>IF(N139="základná",J139,0)</f>
        <v>0</v>
      </c>
      <c r="BF139" s="154">
        <f>IF(N139="znížená",J139,0)</f>
        <v>0</v>
      </c>
      <c r="BG139" s="154">
        <f>IF(N139="zákl. prenesená",J139,0)</f>
        <v>0</v>
      </c>
      <c r="BH139" s="154">
        <f>IF(N139="zníž. prenesená",J139,0)</f>
        <v>0</v>
      </c>
      <c r="BI139" s="154">
        <f>IF(N139="nulová",J139,0)</f>
        <v>0</v>
      </c>
      <c r="BJ139" s="17" t="s">
        <v>190</v>
      </c>
      <c r="BK139" s="154">
        <f>ROUND(I139*H139,2)</f>
        <v>0</v>
      </c>
      <c r="BL139" s="17" t="s">
        <v>189</v>
      </c>
      <c r="BM139" s="153" t="s">
        <v>417</v>
      </c>
    </row>
    <row r="140" spans="1:65" s="1" customFormat="1" ht="24.2" customHeight="1">
      <c r="A140" s="11"/>
      <c r="B140" s="128"/>
      <c r="C140" s="11"/>
      <c r="D140" s="129" t="s">
        <v>74</v>
      </c>
      <c r="E140" s="130" t="s">
        <v>189</v>
      </c>
      <c r="F140" s="130" t="s">
        <v>1167</v>
      </c>
      <c r="G140" s="11"/>
      <c r="H140" s="11"/>
      <c r="I140" s="131"/>
      <c r="J140" s="261">
        <f>BK140</f>
        <v>0</v>
      </c>
      <c r="K140" s="148"/>
      <c r="L140" s="32"/>
      <c r="M140" s="149" t="s">
        <v>1</v>
      </c>
      <c r="N140" s="150" t="s">
        <v>41</v>
      </c>
      <c r="P140" s="151">
        <f>O140*H140</f>
        <v>0</v>
      </c>
      <c r="Q140" s="151">
        <v>0</v>
      </c>
      <c r="R140" s="151">
        <f>Q140*H140</f>
        <v>0</v>
      </c>
      <c r="S140" s="151">
        <v>0</v>
      </c>
      <c r="T140" s="152">
        <f>S140*H140</f>
        <v>0</v>
      </c>
      <c r="AR140" s="153" t="s">
        <v>189</v>
      </c>
      <c r="AT140" s="153" t="s">
        <v>185</v>
      </c>
      <c r="AU140" s="153" t="s">
        <v>190</v>
      </c>
      <c r="AY140" s="17" t="s">
        <v>181</v>
      </c>
      <c r="BE140" s="154">
        <f>IF(N140="základná",J140,0)</f>
        <v>0</v>
      </c>
      <c r="BF140" s="154">
        <f>IF(N140="znížená",J140,0)</f>
        <v>0</v>
      </c>
      <c r="BG140" s="154">
        <f>IF(N140="zákl. prenesená",J140,0)</f>
        <v>0</v>
      </c>
      <c r="BH140" s="154">
        <f>IF(N140="zníž. prenesená",J140,0)</f>
        <v>0</v>
      </c>
      <c r="BI140" s="154">
        <f>IF(N140="nulová",J140,0)</f>
        <v>0</v>
      </c>
      <c r="BJ140" s="17" t="s">
        <v>190</v>
      </c>
      <c r="BK140" s="154">
        <f>ROUND(I140*H140,2)</f>
        <v>0</v>
      </c>
      <c r="BL140" s="17" t="s">
        <v>189</v>
      </c>
      <c r="BM140" s="153" t="s">
        <v>436</v>
      </c>
    </row>
    <row r="141" spans="1:65" s="11" customFormat="1" ht="22.9" customHeight="1">
      <c r="A141" s="1"/>
      <c r="B141" s="140"/>
      <c r="C141" s="141" t="s">
        <v>5014</v>
      </c>
      <c r="D141" s="141" t="s">
        <v>185</v>
      </c>
      <c r="E141" s="142" t="s">
        <v>3791</v>
      </c>
      <c r="F141" s="143" t="s">
        <v>3792</v>
      </c>
      <c r="G141" s="144" t="s">
        <v>198</v>
      </c>
      <c r="H141" s="145">
        <v>0.90600000000000003</v>
      </c>
      <c r="I141" s="200"/>
      <c r="J141" s="145">
        <f>ROUND(I141*H141,3)</f>
        <v>0</v>
      </c>
      <c r="L141" s="128"/>
      <c r="M141" s="133"/>
      <c r="P141" s="134">
        <f>P142</f>
        <v>0</v>
      </c>
      <c r="R141" s="134">
        <f>R142</f>
        <v>0</v>
      </c>
      <c r="T141" s="135">
        <f>T142</f>
        <v>0</v>
      </c>
      <c r="AR141" s="129" t="s">
        <v>83</v>
      </c>
      <c r="AT141" s="136" t="s">
        <v>74</v>
      </c>
      <c r="AU141" s="136" t="s">
        <v>83</v>
      </c>
      <c r="AY141" s="129" t="s">
        <v>181</v>
      </c>
      <c r="BK141" s="137">
        <f>BK142</f>
        <v>0</v>
      </c>
    </row>
    <row r="142" spans="1:65" s="1" customFormat="1" ht="33" customHeight="1">
      <c r="A142" s="11"/>
      <c r="B142" s="128"/>
      <c r="C142" s="11"/>
      <c r="D142" s="129" t="s">
        <v>74</v>
      </c>
      <c r="E142" s="130" t="s">
        <v>732</v>
      </c>
      <c r="F142" s="130" t="s">
        <v>4253</v>
      </c>
      <c r="G142" s="11"/>
      <c r="H142" s="11"/>
      <c r="I142" s="131"/>
      <c r="J142" s="261">
        <f>BK142</f>
        <v>0</v>
      </c>
      <c r="K142" s="148"/>
      <c r="L142" s="32"/>
      <c r="M142" s="149" t="s">
        <v>1</v>
      </c>
      <c r="N142" s="150" t="s">
        <v>41</v>
      </c>
      <c r="P142" s="151">
        <f>O142*H142</f>
        <v>0</v>
      </c>
      <c r="Q142" s="151">
        <v>0</v>
      </c>
      <c r="R142" s="151">
        <f>Q142*H142</f>
        <v>0</v>
      </c>
      <c r="S142" s="151">
        <v>0</v>
      </c>
      <c r="T142" s="152">
        <f>S142*H142</f>
        <v>0</v>
      </c>
      <c r="AR142" s="153" t="s">
        <v>189</v>
      </c>
      <c r="AT142" s="153" t="s">
        <v>185</v>
      </c>
      <c r="AU142" s="153" t="s">
        <v>190</v>
      </c>
      <c r="AY142" s="17" t="s">
        <v>181</v>
      </c>
      <c r="BE142" s="154">
        <f>IF(N142="základná",J142,0)</f>
        <v>0</v>
      </c>
      <c r="BF142" s="154">
        <f>IF(N142="znížená",J142,0)</f>
        <v>0</v>
      </c>
      <c r="BG142" s="154">
        <f>IF(N142="zákl. prenesená",J142,0)</f>
        <v>0</v>
      </c>
      <c r="BH142" s="154">
        <f>IF(N142="zníž. prenesená",J142,0)</f>
        <v>0</v>
      </c>
      <c r="BI142" s="154">
        <f>IF(N142="nulová",J142,0)</f>
        <v>0</v>
      </c>
      <c r="BJ142" s="17" t="s">
        <v>190</v>
      </c>
      <c r="BK142" s="154">
        <f>ROUND(I142*H142,2)</f>
        <v>0</v>
      </c>
      <c r="BL142" s="17" t="s">
        <v>189</v>
      </c>
      <c r="BM142" s="153" t="s">
        <v>475</v>
      </c>
    </row>
    <row r="143" spans="1:65" s="11" customFormat="1" ht="22.9" customHeight="1">
      <c r="A143" s="1"/>
      <c r="B143" s="140"/>
      <c r="C143" s="141" t="s">
        <v>5015</v>
      </c>
      <c r="D143" s="141" t="s">
        <v>185</v>
      </c>
      <c r="E143" s="142" t="s">
        <v>4254</v>
      </c>
      <c r="F143" s="143" t="s">
        <v>4255</v>
      </c>
      <c r="G143" s="144" t="s">
        <v>188</v>
      </c>
      <c r="H143" s="145">
        <v>65.010000000000005</v>
      </c>
      <c r="I143" s="200"/>
      <c r="J143" s="145">
        <f>ROUND(I143*H143,3)</f>
        <v>0</v>
      </c>
      <c r="L143" s="128"/>
      <c r="M143" s="133"/>
      <c r="P143" s="134">
        <f>P144+P145</f>
        <v>0</v>
      </c>
      <c r="R143" s="134">
        <f>R144+R145</f>
        <v>0</v>
      </c>
      <c r="T143" s="135">
        <f>T144+T145</f>
        <v>0</v>
      </c>
      <c r="AR143" s="129" t="s">
        <v>83</v>
      </c>
      <c r="AT143" s="136" t="s">
        <v>74</v>
      </c>
      <c r="AU143" s="136" t="s">
        <v>83</v>
      </c>
      <c r="AY143" s="129" t="s">
        <v>181</v>
      </c>
      <c r="BK143" s="137">
        <f>BK144+BK145</f>
        <v>0</v>
      </c>
    </row>
    <row r="144" spans="1:65" s="1" customFormat="1" ht="33" customHeight="1">
      <c r="A144" s="11"/>
      <c r="B144" s="128"/>
      <c r="C144" s="11"/>
      <c r="D144" s="129" t="s">
        <v>74</v>
      </c>
      <c r="E144" s="130" t="s">
        <v>182</v>
      </c>
      <c r="F144" s="130" t="s">
        <v>183</v>
      </c>
      <c r="G144" s="11"/>
      <c r="H144" s="11"/>
      <c r="I144" s="131"/>
      <c r="J144" s="261">
        <f>BK144</f>
        <v>0</v>
      </c>
      <c r="K144" s="148"/>
      <c r="L144" s="32"/>
      <c r="M144" s="149" t="s">
        <v>1</v>
      </c>
      <c r="N144" s="150" t="s">
        <v>41</v>
      </c>
      <c r="P144" s="151">
        <f>O144*H144</f>
        <v>0</v>
      </c>
      <c r="Q144" s="151">
        <v>0</v>
      </c>
      <c r="R144" s="151">
        <f>Q144*H144</f>
        <v>0</v>
      </c>
      <c r="S144" s="151">
        <v>0</v>
      </c>
      <c r="T144" s="152">
        <f>S144*H144</f>
        <v>0</v>
      </c>
      <c r="AR144" s="153" t="s">
        <v>189</v>
      </c>
      <c r="AT144" s="153" t="s">
        <v>185</v>
      </c>
      <c r="AU144" s="153" t="s">
        <v>190</v>
      </c>
      <c r="AY144" s="17" t="s">
        <v>181</v>
      </c>
      <c r="BE144" s="154">
        <f>IF(N144="základná",J144,0)</f>
        <v>0</v>
      </c>
      <c r="BF144" s="154">
        <f>IF(N144="znížená",J144,0)</f>
        <v>0</v>
      </c>
      <c r="BG144" s="154">
        <f>IF(N144="zákl. prenesená",J144,0)</f>
        <v>0</v>
      </c>
      <c r="BH144" s="154">
        <f>IF(N144="zníž. prenesená",J144,0)</f>
        <v>0</v>
      </c>
      <c r="BI144" s="154">
        <f>IF(N144="nulová",J144,0)</f>
        <v>0</v>
      </c>
      <c r="BJ144" s="17" t="s">
        <v>190</v>
      </c>
      <c r="BK144" s="154">
        <f>ROUND(I144*H144,2)</f>
        <v>0</v>
      </c>
      <c r="BL144" s="17" t="s">
        <v>189</v>
      </c>
      <c r="BM144" s="153" t="s">
        <v>480</v>
      </c>
    </row>
    <row r="145" spans="1:65" s="11" customFormat="1" ht="20.85" customHeight="1">
      <c r="A145" s="1"/>
      <c r="B145" s="140"/>
      <c r="C145" s="141" t="s">
        <v>5016</v>
      </c>
      <c r="D145" s="141" t="s">
        <v>185</v>
      </c>
      <c r="E145" s="142" t="s">
        <v>4260</v>
      </c>
      <c r="F145" s="143" t="s">
        <v>4261</v>
      </c>
      <c r="G145" s="144" t="s">
        <v>407</v>
      </c>
      <c r="H145" s="145">
        <v>37.4</v>
      </c>
      <c r="I145" s="200"/>
      <c r="J145" s="145">
        <f>ROUND(I145*H145,3)</f>
        <v>0</v>
      </c>
      <c r="L145" s="128"/>
      <c r="M145" s="133"/>
      <c r="P145" s="134">
        <f>SUM(P146:P147)</f>
        <v>0</v>
      </c>
      <c r="R145" s="134">
        <f>SUM(R146:R147)</f>
        <v>0</v>
      </c>
      <c r="T145" s="135">
        <f>SUM(T146:T147)</f>
        <v>0</v>
      </c>
      <c r="AR145" s="129" t="s">
        <v>83</v>
      </c>
      <c r="AT145" s="136" t="s">
        <v>74</v>
      </c>
      <c r="AU145" s="136" t="s">
        <v>190</v>
      </c>
      <c r="AY145" s="129" t="s">
        <v>181</v>
      </c>
      <c r="BK145" s="137">
        <f>SUM(BK146:BK147)</f>
        <v>0</v>
      </c>
    </row>
    <row r="146" spans="1:65" s="1" customFormat="1" ht="24.2" customHeight="1">
      <c r="B146" s="140"/>
      <c r="C146" s="141" t="s">
        <v>5017</v>
      </c>
      <c r="D146" s="141" t="s">
        <v>185</v>
      </c>
      <c r="E146" s="142" t="s">
        <v>5018</v>
      </c>
      <c r="F146" s="143" t="s">
        <v>5019</v>
      </c>
      <c r="G146" s="144" t="s">
        <v>3543</v>
      </c>
      <c r="H146" s="145">
        <v>1</v>
      </c>
      <c r="I146" s="200"/>
      <c r="J146" s="145">
        <f>ROUND(I146*H146,3)</f>
        <v>0</v>
      </c>
      <c r="K146" s="148"/>
      <c r="L146" s="32"/>
      <c r="M146" s="149" t="s">
        <v>1</v>
      </c>
      <c r="N146" s="150" t="s">
        <v>41</v>
      </c>
      <c r="P146" s="151">
        <f>O146*H146</f>
        <v>0</v>
      </c>
      <c r="Q146" s="151">
        <v>0</v>
      </c>
      <c r="R146" s="151">
        <f>Q146*H146</f>
        <v>0</v>
      </c>
      <c r="S146" s="151">
        <v>0</v>
      </c>
      <c r="T146" s="152">
        <f>S146*H146</f>
        <v>0</v>
      </c>
      <c r="AR146" s="153" t="s">
        <v>189</v>
      </c>
      <c r="AT146" s="153" t="s">
        <v>185</v>
      </c>
      <c r="AU146" s="153" t="s">
        <v>130</v>
      </c>
      <c r="AY146" s="17" t="s">
        <v>181</v>
      </c>
      <c r="BE146" s="154">
        <f>IF(N146="základná",J146,0)</f>
        <v>0</v>
      </c>
      <c r="BF146" s="154">
        <f>IF(N146="znížená",J146,0)</f>
        <v>0</v>
      </c>
      <c r="BG146" s="154">
        <f>IF(N146="zákl. prenesená",J146,0)</f>
        <v>0</v>
      </c>
      <c r="BH146" s="154">
        <f>IF(N146="zníž. prenesená",J146,0)</f>
        <v>0</v>
      </c>
      <c r="BI146" s="154">
        <f>IF(N146="nulová",J146,0)</f>
        <v>0</v>
      </c>
      <c r="BJ146" s="17" t="s">
        <v>190</v>
      </c>
      <c r="BK146" s="154">
        <f>ROUND(I146*H146,2)</f>
        <v>0</v>
      </c>
      <c r="BL146" s="17" t="s">
        <v>189</v>
      </c>
      <c r="BM146" s="153" t="s">
        <v>500</v>
      </c>
    </row>
    <row r="147" spans="1:65" s="1" customFormat="1" ht="16.5" customHeight="1">
      <c r="B147" s="140"/>
      <c r="C147" s="141" t="s">
        <v>5020</v>
      </c>
      <c r="D147" s="141" t="s">
        <v>185</v>
      </c>
      <c r="E147" s="142" t="s">
        <v>497</v>
      </c>
      <c r="F147" s="143" t="s">
        <v>498</v>
      </c>
      <c r="G147" s="144" t="s">
        <v>478</v>
      </c>
      <c r="H147" s="145">
        <v>56.203000000000003</v>
      </c>
      <c r="I147" s="200"/>
      <c r="J147" s="145">
        <f>ROUND(I147*H147,3)</f>
        <v>0</v>
      </c>
      <c r="K147" s="196"/>
      <c r="L147" s="197"/>
      <c r="M147" s="198" t="s">
        <v>1</v>
      </c>
      <c r="N147" s="199" t="s">
        <v>41</v>
      </c>
      <c r="P147" s="151">
        <f>O147*H147</f>
        <v>0</v>
      </c>
      <c r="Q147" s="151">
        <v>0</v>
      </c>
      <c r="R147" s="151">
        <f>Q147*H147</f>
        <v>0</v>
      </c>
      <c r="S147" s="151">
        <v>0</v>
      </c>
      <c r="T147" s="152">
        <f>S147*H147</f>
        <v>0</v>
      </c>
      <c r="AR147" s="153" t="s">
        <v>943</v>
      </c>
      <c r="AT147" s="153" t="s">
        <v>966</v>
      </c>
      <c r="AU147" s="153" t="s">
        <v>130</v>
      </c>
      <c r="AY147" s="17" t="s">
        <v>181</v>
      </c>
      <c r="BE147" s="154">
        <f>IF(N147="základná",J147,0)</f>
        <v>0</v>
      </c>
      <c r="BF147" s="154">
        <f>IF(N147="znížená",J147,0)</f>
        <v>0</v>
      </c>
      <c r="BG147" s="154">
        <f>IF(N147="zákl. prenesená",J147,0)</f>
        <v>0</v>
      </c>
      <c r="BH147" s="154">
        <f>IF(N147="zníž. prenesená",J147,0)</f>
        <v>0</v>
      </c>
      <c r="BI147" s="154">
        <f>IF(N147="nulová",J147,0)</f>
        <v>0</v>
      </c>
      <c r="BJ147" s="17" t="s">
        <v>190</v>
      </c>
      <c r="BK147" s="154">
        <f>ROUND(I147*H147,2)</f>
        <v>0</v>
      </c>
      <c r="BL147" s="17" t="s">
        <v>189</v>
      </c>
      <c r="BM147" s="153" t="s">
        <v>509</v>
      </c>
    </row>
    <row r="148" spans="1:65" s="11" customFormat="1" ht="22.9" customHeight="1">
      <c r="A148" s="1"/>
      <c r="B148" s="140"/>
      <c r="C148" s="141" t="s">
        <v>5021</v>
      </c>
      <c r="D148" s="141" t="s">
        <v>185</v>
      </c>
      <c r="E148" s="142" t="s">
        <v>501</v>
      </c>
      <c r="F148" s="143" t="s">
        <v>3501</v>
      </c>
      <c r="G148" s="144" t="s">
        <v>478</v>
      </c>
      <c r="H148" s="145">
        <v>281.01499999999999</v>
      </c>
      <c r="I148" s="200"/>
      <c r="J148" s="145">
        <f>ROUND(I148*H148,3)</f>
        <v>0</v>
      </c>
      <c r="L148" s="128"/>
      <c r="M148" s="133"/>
      <c r="P148" s="134">
        <f>P149</f>
        <v>0</v>
      </c>
      <c r="R148" s="134">
        <f>R149</f>
        <v>0</v>
      </c>
      <c r="T148" s="135">
        <f>T149</f>
        <v>0</v>
      </c>
      <c r="AR148" s="129" t="s">
        <v>83</v>
      </c>
      <c r="AT148" s="136" t="s">
        <v>74</v>
      </c>
      <c r="AU148" s="136" t="s">
        <v>83</v>
      </c>
      <c r="AY148" s="129" t="s">
        <v>181</v>
      </c>
      <c r="BK148" s="137">
        <f>BK149</f>
        <v>0</v>
      </c>
    </row>
    <row r="149" spans="1:65" s="1" customFormat="1" ht="24.2" customHeight="1">
      <c r="B149" s="140"/>
      <c r="C149" s="141" t="s">
        <v>5022</v>
      </c>
      <c r="D149" s="141" t="s">
        <v>185</v>
      </c>
      <c r="E149" s="142" t="s">
        <v>510</v>
      </c>
      <c r="F149" s="143" t="s">
        <v>3816</v>
      </c>
      <c r="G149" s="144" t="s">
        <v>478</v>
      </c>
      <c r="H149" s="145">
        <v>56.203000000000003</v>
      </c>
      <c r="I149" s="200"/>
      <c r="J149" s="145">
        <f>ROUND(I149*H149,3)</f>
        <v>0</v>
      </c>
      <c r="K149" s="148"/>
      <c r="L149" s="32"/>
      <c r="M149" s="149" t="s">
        <v>1</v>
      </c>
      <c r="N149" s="150" t="s">
        <v>41</v>
      </c>
      <c r="P149" s="151">
        <f>O149*H149</f>
        <v>0</v>
      </c>
      <c r="Q149" s="151">
        <v>0</v>
      </c>
      <c r="R149" s="151">
        <f>Q149*H149</f>
        <v>0</v>
      </c>
      <c r="S149" s="151">
        <v>0</v>
      </c>
      <c r="T149" s="152">
        <f>S149*H149</f>
        <v>0</v>
      </c>
      <c r="AR149" s="153" t="s">
        <v>189</v>
      </c>
      <c r="AT149" s="153" t="s">
        <v>185</v>
      </c>
      <c r="AU149" s="153" t="s">
        <v>190</v>
      </c>
      <c r="AY149" s="17" t="s">
        <v>181</v>
      </c>
      <c r="BE149" s="154">
        <f>IF(N149="základná",J149,0)</f>
        <v>0</v>
      </c>
      <c r="BF149" s="154">
        <f>IF(N149="znížená",J149,0)</f>
        <v>0</v>
      </c>
      <c r="BG149" s="154">
        <f>IF(N149="zákl. prenesená",J149,0)</f>
        <v>0</v>
      </c>
      <c r="BH149" s="154">
        <f>IF(N149="zníž. prenesená",J149,0)</f>
        <v>0</v>
      </c>
      <c r="BI149" s="154">
        <f>IF(N149="nulová",J149,0)</f>
        <v>0</v>
      </c>
      <c r="BJ149" s="17" t="s">
        <v>190</v>
      </c>
      <c r="BK149" s="154">
        <f>ROUND(I149*H149,2)</f>
        <v>0</v>
      </c>
      <c r="BL149" s="17" t="s">
        <v>189</v>
      </c>
      <c r="BM149" s="153" t="s">
        <v>491</v>
      </c>
    </row>
    <row r="150" spans="1:65" s="11" customFormat="1" ht="22.9" customHeight="1">
      <c r="B150" s="128"/>
      <c r="D150" s="129" t="s">
        <v>74</v>
      </c>
      <c r="E150" s="130" t="s">
        <v>179</v>
      </c>
      <c r="F150" s="130" t="s">
        <v>180</v>
      </c>
      <c r="I150" s="131"/>
      <c r="J150" s="261">
        <f>BK150</f>
        <v>0</v>
      </c>
      <c r="L150" s="128"/>
      <c r="M150" s="133"/>
      <c r="P150" s="134">
        <f>SUM(P151:P152)</f>
        <v>0</v>
      </c>
      <c r="R150" s="134">
        <f>SUM(R151:R152)</f>
        <v>0</v>
      </c>
      <c r="T150" s="135">
        <f>SUM(T151:T152)</f>
        <v>0</v>
      </c>
      <c r="AR150" s="129" t="s">
        <v>83</v>
      </c>
      <c r="AT150" s="136" t="s">
        <v>74</v>
      </c>
      <c r="AU150" s="136" t="s">
        <v>83</v>
      </c>
      <c r="AY150" s="129" t="s">
        <v>181</v>
      </c>
      <c r="BK150" s="137">
        <f>SUM(BK151:BK152)</f>
        <v>0</v>
      </c>
    </row>
    <row r="151" spans="1:65" s="1" customFormat="1" ht="16.5" customHeight="1">
      <c r="A151" s="11"/>
      <c r="B151" s="128"/>
      <c r="C151" s="11"/>
      <c r="D151" s="129" t="s">
        <v>74</v>
      </c>
      <c r="E151" s="138" t="s">
        <v>943</v>
      </c>
      <c r="F151" s="138" t="s">
        <v>1506</v>
      </c>
      <c r="G151" s="11"/>
      <c r="H151" s="11"/>
      <c r="I151" s="131"/>
      <c r="J151" s="262">
        <f>BK151</f>
        <v>0</v>
      </c>
      <c r="K151" s="148"/>
      <c r="L151" s="32"/>
      <c r="M151" s="149" t="s">
        <v>1</v>
      </c>
      <c r="N151" s="150" t="s">
        <v>41</v>
      </c>
      <c r="P151" s="151">
        <f>O151*H151</f>
        <v>0</v>
      </c>
      <c r="Q151" s="151">
        <v>0</v>
      </c>
      <c r="R151" s="151">
        <f>Q151*H151</f>
        <v>0</v>
      </c>
      <c r="S151" s="151">
        <v>0</v>
      </c>
      <c r="T151" s="152">
        <f>S151*H151</f>
        <v>0</v>
      </c>
      <c r="AR151" s="153" t="s">
        <v>189</v>
      </c>
      <c r="AT151" s="153" t="s">
        <v>185</v>
      </c>
      <c r="AU151" s="153" t="s">
        <v>190</v>
      </c>
      <c r="AY151" s="17" t="s">
        <v>181</v>
      </c>
      <c r="BE151" s="154">
        <f>IF(N151="základná",J151,0)</f>
        <v>0</v>
      </c>
      <c r="BF151" s="154">
        <f>IF(N151="znížená",J151,0)</f>
        <v>0</v>
      </c>
      <c r="BG151" s="154">
        <f>IF(N151="zákl. prenesená",J151,0)</f>
        <v>0</v>
      </c>
      <c r="BH151" s="154">
        <f>IF(N151="zníž. prenesená",J151,0)</f>
        <v>0</v>
      </c>
      <c r="BI151" s="154">
        <f>IF(N151="nulová",J151,0)</f>
        <v>0</v>
      </c>
      <c r="BJ151" s="17" t="s">
        <v>190</v>
      </c>
      <c r="BK151" s="154">
        <f>ROUND(I151*H151,2)</f>
        <v>0</v>
      </c>
      <c r="BL151" s="17" t="s">
        <v>189</v>
      </c>
      <c r="BM151" s="153" t="s">
        <v>533</v>
      </c>
    </row>
    <row r="152" spans="1:65" s="1" customFormat="1" ht="33" customHeight="1">
      <c r="B152" s="140"/>
      <c r="C152" s="141" t="s">
        <v>5023</v>
      </c>
      <c r="D152" s="141" t="s">
        <v>185</v>
      </c>
      <c r="E152" s="142" t="s">
        <v>4256</v>
      </c>
      <c r="F152" s="143" t="s">
        <v>4257</v>
      </c>
      <c r="G152" s="144" t="s">
        <v>231</v>
      </c>
      <c r="H152" s="145">
        <v>1</v>
      </c>
      <c r="I152" s="200"/>
      <c r="J152" s="145">
        <f t="shared" ref="J152:J161" si="10">ROUND(I152*H152,3)</f>
        <v>0</v>
      </c>
      <c r="K152" s="148"/>
      <c r="L152" s="32"/>
      <c r="M152" s="183" t="s">
        <v>1</v>
      </c>
      <c r="N152" s="184" t="s">
        <v>41</v>
      </c>
      <c r="O152" s="185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AR152" s="153" t="s">
        <v>189</v>
      </c>
      <c r="AT152" s="153" t="s">
        <v>185</v>
      </c>
      <c r="AU152" s="153" t="s">
        <v>190</v>
      </c>
      <c r="AY152" s="17" t="s">
        <v>181</v>
      </c>
      <c r="BE152" s="154">
        <f>IF(N152="základná",J152,0)</f>
        <v>0</v>
      </c>
      <c r="BF152" s="154">
        <f>IF(N152="znížená",J152,0)</f>
        <v>0</v>
      </c>
      <c r="BG152" s="154">
        <f>IF(N152="zákl. prenesená",J152,0)</f>
        <v>0</v>
      </c>
      <c r="BH152" s="154">
        <f>IF(N152="zníž. prenesená",J152,0)</f>
        <v>0</v>
      </c>
      <c r="BI152" s="154">
        <f>IF(N152="nulová",J152,0)</f>
        <v>0</v>
      </c>
      <c r="BJ152" s="17" t="s">
        <v>190</v>
      </c>
      <c r="BK152" s="154">
        <f>ROUND(I152*H152,2)</f>
        <v>0</v>
      </c>
      <c r="BL152" s="17" t="s">
        <v>189</v>
      </c>
      <c r="BM152" s="153" t="s">
        <v>545</v>
      </c>
    </row>
    <row r="153" spans="1:65" s="1" customFormat="1" ht="15.75" customHeight="1">
      <c r="B153" s="140"/>
      <c r="C153" s="189" t="s">
        <v>5024</v>
      </c>
      <c r="D153" s="189" t="s">
        <v>966</v>
      </c>
      <c r="E153" s="190" t="s">
        <v>4258</v>
      </c>
      <c r="F153" s="191" t="s">
        <v>4259</v>
      </c>
      <c r="G153" s="192" t="s">
        <v>231</v>
      </c>
      <c r="H153" s="193">
        <v>1</v>
      </c>
      <c r="I153" s="263"/>
      <c r="J153" s="193">
        <f t="shared" si="10"/>
        <v>0</v>
      </c>
      <c r="K153" s="48"/>
      <c r="L153" s="32"/>
    </row>
    <row r="154" spans="1:65" ht="24">
      <c r="A154" s="1"/>
      <c r="B154" s="140"/>
      <c r="C154" s="141" t="s">
        <v>5025</v>
      </c>
      <c r="D154" s="141" t="s">
        <v>185</v>
      </c>
      <c r="E154" s="142" t="s">
        <v>5026</v>
      </c>
      <c r="F154" s="143" t="s">
        <v>5027</v>
      </c>
      <c r="G154" s="144" t="s">
        <v>231</v>
      </c>
      <c r="H154" s="145">
        <v>1</v>
      </c>
      <c r="I154" s="200"/>
      <c r="J154" s="145">
        <f t="shared" si="10"/>
        <v>0</v>
      </c>
    </row>
    <row r="155" spans="1:65" ht="24">
      <c r="A155" s="1"/>
      <c r="B155" s="140"/>
      <c r="C155" s="189" t="s">
        <v>5028</v>
      </c>
      <c r="D155" s="189" t="s">
        <v>966</v>
      </c>
      <c r="E155" s="190" t="s">
        <v>5029</v>
      </c>
      <c r="F155" s="191" t="s">
        <v>5030</v>
      </c>
      <c r="G155" s="192" t="s">
        <v>231</v>
      </c>
      <c r="H155" s="193">
        <v>1</v>
      </c>
      <c r="I155" s="263"/>
      <c r="J155" s="193">
        <f t="shared" si="10"/>
        <v>0</v>
      </c>
    </row>
    <row r="156" spans="1:65" ht="12">
      <c r="A156" s="1"/>
      <c r="B156" s="140"/>
      <c r="C156" s="189" t="s">
        <v>5031</v>
      </c>
      <c r="D156" s="189" t="s">
        <v>966</v>
      </c>
      <c r="E156" s="190" t="s">
        <v>5032</v>
      </c>
      <c r="F156" s="191" t="s">
        <v>5033</v>
      </c>
      <c r="G156" s="192" t="s">
        <v>231</v>
      </c>
      <c r="H156" s="193">
        <v>1</v>
      </c>
      <c r="I156" s="263"/>
      <c r="J156" s="193">
        <f t="shared" si="10"/>
        <v>0</v>
      </c>
    </row>
    <row r="157" spans="1:65" ht="12">
      <c r="A157" s="1"/>
      <c r="B157" s="140"/>
      <c r="C157" s="189" t="s">
        <v>5034</v>
      </c>
      <c r="D157" s="189" t="s">
        <v>966</v>
      </c>
      <c r="E157" s="190" t="s">
        <v>5035</v>
      </c>
      <c r="F157" s="191" t="s">
        <v>5036</v>
      </c>
      <c r="G157" s="192" t="s">
        <v>231</v>
      </c>
      <c r="H157" s="193">
        <v>1</v>
      </c>
      <c r="I157" s="263"/>
      <c r="J157" s="193">
        <f t="shared" si="10"/>
        <v>0</v>
      </c>
    </row>
    <row r="158" spans="1:65" ht="12">
      <c r="A158" s="1"/>
      <c r="B158" s="140"/>
      <c r="C158" s="189" t="s">
        <v>5037</v>
      </c>
      <c r="D158" s="189" t="s">
        <v>966</v>
      </c>
      <c r="E158" s="190" t="s">
        <v>5038</v>
      </c>
      <c r="F158" s="191" t="s">
        <v>5039</v>
      </c>
      <c r="G158" s="192" t="s">
        <v>231</v>
      </c>
      <c r="H158" s="193">
        <v>1</v>
      </c>
      <c r="I158" s="263"/>
      <c r="J158" s="193">
        <f t="shared" si="10"/>
        <v>0</v>
      </c>
    </row>
    <row r="159" spans="1:65" ht="12">
      <c r="A159" s="1"/>
      <c r="B159" s="140"/>
      <c r="C159" s="189" t="s">
        <v>5040</v>
      </c>
      <c r="D159" s="189" t="s">
        <v>966</v>
      </c>
      <c r="E159" s="190" t="s">
        <v>5041</v>
      </c>
      <c r="F159" s="191" t="s">
        <v>5042</v>
      </c>
      <c r="G159" s="192" t="s">
        <v>231</v>
      </c>
      <c r="H159" s="193">
        <v>1</v>
      </c>
      <c r="I159" s="263"/>
      <c r="J159" s="193">
        <f t="shared" si="10"/>
        <v>0</v>
      </c>
    </row>
    <row r="160" spans="1:65" ht="24">
      <c r="A160" s="1"/>
      <c r="B160" s="140"/>
      <c r="C160" s="141" t="s">
        <v>5043</v>
      </c>
      <c r="D160" s="141" t="s">
        <v>185</v>
      </c>
      <c r="E160" s="142" t="s">
        <v>5044</v>
      </c>
      <c r="F160" s="143" t="s">
        <v>5045</v>
      </c>
      <c r="G160" s="144" t="s">
        <v>231</v>
      </c>
      <c r="H160" s="145">
        <v>1</v>
      </c>
      <c r="I160" s="200"/>
      <c r="J160" s="145">
        <f t="shared" si="10"/>
        <v>0</v>
      </c>
    </row>
    <row r="161" spans="1:10" ht="12">
      <c r="A161" s="1"/>
      <c r="B161" s="140"/>
      <c r="C161" s="189" t="s">
        <v>5046</v>
      </c>
      <c r="D161" s="189" t="s">
        <v>966</v>
      </c>
      <c r="E161" s="190" t="s">
        <v>5047</v>
      </c>
      <c r="F161" s="191" t="s">
        <v>5048</v>
      </c>
      <c r="G161" s="192" t="s">
        <v>231</v>
      </c>
      <c r="H161" s="193">
        <v>1</v>
      </c>
      <c r="I161" s="263"/>
      <c r="J161" s="193">
        <f t="shared" si="10"/>
        <v>0</v>
      </c>
    </row>
    <row r="162" spans="1:10" ht="12.75">
      <c r="A162" s="11"/>
      <c r="B162" s="128"/>
      <c r="C162" s="11"/>
      <c r="D162" s="129" t="s">
        <v>74</v>
      </c>
      <c r="E162" s="138" t="s">
        <v>523</v>
      </c>
      <c r="F162" s="138" t="s">
        <v>524</v>
      </c>
      <c r="G162" s="11"/>
      <c r="H162" s="11"/>
      <c r="I162" s="131"/>
      <c r="J162" s="262">
        <f>BK162</f>
        <v>0</v>
      </c>
    </row>
    <row r="163" spans="1:10" ht="12">
      <c r="A163" s="1"/>
      <c r="B163" s="140"/>
      <c r="C163" s="141" t="s">
        <v>5049</v>
      </c>
      <c r="D163" s="141" t="s">
        <v>185</v>
      </c>
      <c r="E163" s="142" t="s">
        <v>4262</v>
      </c>
      <c r="F163" s="143" t="s">
        <v>4263</v>
      </c>
      <c r="G163" s="144" t="s">
        <v>3543</v>
      </c>
      <c r="H163" s="145">
        <v>1</v>
      </c>
      <c r="I163" s="200"/>
      <c r="J163" s="145">
        <f>ROUND(I163*H163,3)</f>
        <v>0</v>
      </c>
    </row>
    <row r="164" spans="1:10" ht="24">
      <c r="A164" s="1"/>
      <c r="B164" s="140"/>
      <c r="C164" s="141" t="s">
        <v>5050</v>
      </c>
      <c r="D164" s="141" t="s">
        <v>185</v>
      </c>
      <c r="E164" s="142" t="s">
        <v>3817</v>
      </c>
      <c r="F164" s="143" t="s">
        <v>3818</v>
      </c>
      <c r="G164" s="144" t="s">
        <v>478</v>
      </c>
      <c r="H164" s="145">
        <v>67.363</v>
      </c>
      <c r="I164" s="200"/>
      <c r="J164" s="145">
        <f>ROUND(I164*H164,3)</f>
        <v>0</v>
      </c>
    </row>
    <row r="165" spans="1:10">
      <c r="A165" s="1"/>
      <c r="B165" s="47"/>
      <c r="C165" s="48"/>
      <c r="D165" s="48"/>
      <c r="E165" s="48"/>
      <c r="F165" s="48"/>
      <c r="G165" s="48"/>
      <c r="H165" s="48"/>
      <c r="I165" s="48"/>
      <c r="J165" s="48"/>
    </row>
  </sheetData>
  <autoFilter ref="C123:K152" xr:uid="{00000000-0009-0000-0000-00000A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9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114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134</v>
      </c>
      <c r="L4" s="20"/>
      <c r="M4" s="92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Obnova a modernizácia objektu Centra univerzitného športu pri SPU v Nitre</v>
      </c>
      <c r="F7" s="258"/>
      <c r="G7" s="258"/>
      <c r="H7" s="258"/>
      <c r="L7" s="20"/>
    </row>
    <row r="8" spans="2:46" s="1" customFormat="1" ht="12" customHeight="1">
      <c r="B8" s="32"/>
      <c r="D8" s="27" t="s">
        <v>144</v>
      </c>
      <c r="L8" s="32"/>
    </row>
    <row r="9" spans="2:46" s="1" customFormat="1" ht="16.5" customHeight="1">
      <c r="B9" s="32"/>
      <c r="E9" s="250" t="s">
        <v>4264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9" t="str">
        <f>'Rekapitulácia stavby'!E14</f>
        <v>Vyplň údaj</v>
      </c>
      <c r="F18" s="241"/>
      <c r="G18" s="241"/>
      <c r="H18" s="241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>Béger</v>
      </c>
      <c r="I24" s="27" t="s">
        <v>26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3"/>
      <c r="E27" s="245" t="s">
        <v>1</v>
      </c>
      <c r="F27" s="245"/>
      <c r="G27" s="245"/>
      <c r="H27" s="245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35</v>
      </c>
      <c r="J30" s="69">
        <f>ROUND(J124,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5">
        <f>ROUND((SUM(BE124:BE289)),  2)</f>
        <v>0</v>
      </c>
      <c r="G33" s="96"/>
      <c r="H33" s="96"/>
      <c r="I33" s="97">
        <v>0.2</v>
      </c>
      <c r="J33" s="95">
        <f>ROUND(((SUM(BE124:BE289))*I33),  2)</f>
        <v>0</v>
      </c>
      <c r="L33" s="32"/>
    </row>
    <row r="34" spans="2:12" s="1" customFormat="1" ht="14.45" customHeight="1">
      <c r="B34" s="32"/>
      <c r="E34" s="37" t="s">
        <v>41</v>
      </c>
      <c r="F34" s="95">
        <f>ROUND((SUM(BF124:BF289)),  2)</f>
        <v>0</v>
      </c>
      <c r="G34" s="96"/>
      <c r="H34" s="96"/>
      <c r="I34" s="97">
        <v>0.2</v>
      </c>
      <c r="J34" s="95">
        <f>ROUND(((SUM(BF124:BF289))*I34),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8">
        <f>ROUND((SUM(BG124:BG289)),  2)</f>
        <v>0</v>
      </c>
      <c r="I35" s="99">
        <v>0.2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8">
        <f>ROUND((SUM(BH124:BH289)),  2)</f>
        <v>0</v>
      </c>
      <c r="I36" s="99">
        <v>0.2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5">
        <f>ROUND((SUM(BI124:BI289)),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45</v>
      </c>
      <c r="E39" s="60"/>
      <c r="F39" s="60"/>
      <c r="G39" s="102" t="s">
        <v>46</v>
      </c>
      <c r="H39" s="103" t="s">
        <v>47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6" t="s">
        <v>51</v>
      </c>
      <c r="G61" s="46" t="s">
        <v>50</v>
      </c>
      <c r="H61" s="34"/>
      <c r="I61" s="34"/>
      <c r="J61" s="107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6" t="s">
        <v>51</v>
      </c>
      <c r="G76" s="46" t="s">
        <v>50</v>
      </c>
      <c r="H76" s="34"/>
      <c r="I76" s="34"/>
      <c r="J76" s="107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7" t="str">
        <f>E7</f>
        <v>Obnova a modernizácia objektu Centra univerzitného športu pri SPU v Nitre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144</v>
      </c>
      <c r="L86" s="32"/>
    </row>
    <row r="87" spans="2:47" s="1" customFormat="1" ht="16.5" customHeight="1">
      <c r="B87" s="32"/>
      <c r="E87" s="250" t="str">
        <f>E9</f>
        <v>11 - Vzduchotechnika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Nitra</v>
      </c>
      <c r="I89" s="27" t="s">
        <v>21</v>
      </c>
      <c r="J89" s="55" t="str">
        <f>IF(J12="","",J12)</f>
        <v>1. 2. 2024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SPU v Nitre</v>
      </c>
      <c r="I91" s="27" t="s">
        <v>29</v>
      </c>
      <c r="J91" s="30" t="str">
        <f>E21</f>
        <v>Ing. Stanislav Mikle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Béger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147</v>
      </c>
      <c r="D94" s="100"/>
      <c r="E94" s="100"/>
      <c r="F94" s="100"/>
      <c r="G94" s="100"/>
      <c r="H94" s="100"/>
      <c r="I94" s="100"/>
      <c r="J94" s="109" t="s">
        <v>148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149</v>
      </c>
      <c r="J96" s="69">
        <f>J124</f>
        <v>0</v>
      </c>
      <c r="L96" s="32"/>
      <c r="AU96" s="17" t="s">
        <v>150</v>
      </c>
    </row>
    <row r="97" spans="2:12" s="8" customFormat="1" ht="24.95" customHeight="1">
      <c r="B97" s="111"/>
      <c r="D97" s="112" t="s">
        <v>4265</v>
      </c>
      <c r="E97" s="113"/>
      <c r="F97" s="113"/>
      <c r="G97" s="113"/>
      <c r="H97" s="113"/>
      <c r="I97" s="113"/>
      <c r="J97" s="114">
        <f>J125</f>
        <v>0</v>
      </c>
      <c r="L97" s="111"/>
    </row>
    <row r="98" spans="2:12" s="8" customFormat="1" ht="24.95" customHeight="1">
      <c r="B98" s="111"/>
      <c r="D98" s="112" t="s">
        <v>4266</v>
      </c>
      <c r="E98" s="113"/>
      <c r="F98" s="113"/>
      <c r="G98" s="113"/>
      <c r="H98" s="113"/>
      <c r="I98" s="113"/>
      <c r="J98" s="114">
        <f>J150</f>
        <v>0</v>
      </c>
      <c r="L98" s="111"/>
    </row>
    <row r="99" spans="2:12" s="8" customFormat="1" ht="24.95" customHeight="1">
      <c r="B99" s="111"/>
      <c r="D99" s="112" t="s">
        <v>4267</v>
      </c>
      <c r="E99" s="113"/>
      <c r="F99" s="113"/>
      <c r="G99" s="113"/>
      <c r="H99" s="113"/>
      <c r="I99" s="113"/>
      <c r="J99" s="114">
        <f>J175</f>
        <v>0</v>
      </c>
      <c r="L99" s="111"/>
    </row>
    <row r="100" spans="2:12" s="8" customFormat="1" ht="24.95" customHeight="1">
      <c r="B100" s="111"/>
      <c r="D100" s="112" t="s">
        <v>4268</v>
      </c>
      <c r="E100" s="113"/>
      <c r="F100" s="113"/>
      <c r="G100" s="113"/>
      <c r="H100" s="113"/>
      <c r="I100" s="113"/>
      <c r="J100" s="114">
        <f>J203</f>
        <v>0</v>
      </c>
      <c r="L100" s="111"/>
    </row>
    <row r="101" spans="2:12" s="8" customFormat="1" ht="24.95" customHeight="1">
      <c r="B101" s="111"/>
      <c r="D101" s="112" t="s">
        <v>4269</v>
      </c>
      <c r="E101" s="113"/>
      <c r="F101" s="113"/>
      <c r="G101" s="113"/>
      <c r="H101" s="113"/>
      <c r="I101" s="113"/>
      <c r="J101" s="114">
        <f>J228</f>
        <v>0</v>
      </c>
      <c r="L101" s="111"/>
    </row>
    <row r="102" spans="2:12" s="8" customFormat="1" ht="24.95" customHeight="1">
      <c r="B102" s="111"/>
      <c r="D102" s="112" t="s">
        <v>4270</v>
      </c>
      <c r="E102" s="113"/>
      <c r="F102" s="113"/>
      <c r="G102" s="113"/>
      <c r="H102" s="113"/>
      <c r="I102" s="113"/>
      <c r="J102" s="114">
        <f>J255</f>
        <v>0</v>
      </c>
      <c r="L102" s="111"/>
    </row>
    <row r="103" spans="2:12" s="8" customFormat="1" ht="24.95" customHeight="1">
      <c r="B103" s="111"/>
      <c r="D103" s="112" t="s">
        <v>4271</v>
      </c>
      <c r="E103" s="113"/>
      <c r="F103" s="113"/>
      <c r="G103" s="113"/>
      <c r="H103" s="113"/>
      <c r="I103" s="113"/>
      <c r="J103" s="114">
        <f>J273</f>
        <v>0</v>
      </c>
      <c r="L103" s="111"/>
    </row>
    <row r="104" spans="2:12" s="8" customFormat="1" ht="24.95" customHeight="1">
      <c r="B104" s="111"/>
      <c r="D104" s="112" t="s">
        <v>4272</v>
      </c>
      <c r="E104" s="113"/>
      <c r="F104" s="113"/>
      <c r="G104" s="113"/>
      <c r="H104" s="113"/>
      <c r="I104" s="113"/>
      <c r="J104" s="114">
        <f>J279</f>
        <v>0</v>
      </c>
      <c r="L104" s="111"/>
    </row>
    <row r="105" spans="2:12" s="1" customFormat="1" ht="21.75" customHeight="1">
      <c r="B105" s="32"/>
      <c r="L105" s="32"/>
    </row>
    <row r="106" spans="2:12" s="1" customFormat="1" ht="6.95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12" s="1" customFormat="1" ht="6.95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12" s="1" customFormat="1" ht="24.95" customHeight="1">
      <c r="B111" s="32"/>
      <c r="C111" s="21" t="s">
        <v>167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15</v>
      </c>
      <c r="L113" s="32"/>
    </row>
    <row r="114" spans="2:65" s="1" customFormat="1" ht="26.25" customHeight="1">
      <c r="B114" s="32"/>
      <c r="E114" s="257" t="str">
        <f>E7</f>
        <v>Obnova a modernizácia objektu Centra univerzitného športu pri SPU v Nitre</v>
      </c>
      <c r="F114" s="258"/>
      <c r="G114" s="258"/>
      <c r="H114" s="258"/>
      <c r="L114" s="32"/>
    </row>
    <row r="115" spans="2:65" s="1" customFormat="1" ht="12" customHeight="1">
      <c r="B115" s="32"/>
      <c r="C115" s="27" t="s">
        <v>144</v>
      </c>
      <c r="L115" s="32"/>
    </row>
    <row r="116" spans="2:65" s="1" customFormat="1" ht="16.5" customHeight="1">
      <c r="B116" s="32"/>
      <c r="E116" s="250" t="str">
        <f>E9</f>
        <v>11 - Vzduchotechnika</v>
      </c>
      <c r="F116" s="256"/>
      <c r="G116" s="256"/>
      <c r="H116" s="256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F12</f>
        <v>Nitra</v>
      </c>
      <c r="I118" s="27" t="s">
        <v>21</v>
      </c>
      <c r="J118" s="55" t="str">
        <f>IF(J12="","",J12)</f>
        <v>1. 2. 2024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23</v>
      </c>
      <c r="F120" s="25" t="str">
        <f>E15</f>
        <v>SPU v Nitre</v>
      </c>
      <c r="I120" s="27" t="s">
        <v>29</v>
      </c>
      <c r="J120" s="30" t="str">
        <f>E21</f>
        <v>Ing. Stanislav Mikle</v>
      </c>
      <c r="L120" s="32"/>
    </row>
    <row r="121" spans="2:65" s="1" customFormat="1" ht="15.2" customHeight="1">
      <c r="B121" s="32"/>
      <c r="C121" s="27" t="s">
        <v>27</v>
      </c>
      <c r="F121" s="25" t="str">
        <f>IF(E18="","",E18)</f>
        <v>Vyplň údaj</v>
      </c>
      <c r="I121" s="27" t="s">
        <v>32</v>
      </c>
      <c r="J121" s="30" t="str">
        <f>E24</f>
        <v>Béger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9"/>
      <c r="C123" s="120" t="s">
        <v>168</v>
      </c>
      <c r="D123" s="121" t="s">
        <v>60</v>
      </c>
      <c r="E123" s="121" t="s">
        <v>56</v>
      </c>
      <c r="F123" s="121" t="s">
        <v>57</v>
      </c>
      <c r="G123" s="121" t="s">
        <v>169</v>
      </c>
      <c r="H123" s="121" t="s">
        <v>170</v>
      </c>
      <c r="I123" s="121" t="s">
        <v>171</v>
      </c>
      <c r="J123" s="122" t="s">
        <v>148</v>
      </c>
      <c r="K123" s="123" t="s">
        <v>172</v>
      </c>
      <c r="L123" s="119"/>
      <c r="M123" s="62" t="s">
        <v>1</v>
      </c>
      <c r="N123" s="63" t="s">
        <v>39</v>
      </c>
      <c r="O123" s="63" t="s">
        <v>173</v>
      </c>
      <c r="P123" s="63" t="s">
        <v>174</v>
      </c>
      <c r="Q123" s="63" t="s">
        <v>175</v>
      </c>
      <c r="R123" s="63" t="s">
        <v>176</v>
      </c>
      <c r="S123" s="63" t="s">
        <v>177</v>
      </c>
      <c r="T123" s="64" t="s">
        <v>178</v>
      </c>
    </row>
    <row r="124" spans="2:65" s="1" customFormat="1" ht="22.9" customHeight="1">
      <c r="B124" s="32"/>
      <c r="C124" s="67" t="s">
        <v>149</v>
      </c>
      <c r="J124" s="124">
        <f>BK124</f>
        <v>0</v>
      </c>
      <c r="L124" s="32"/>
      <c r="M124" s="65"/>
      <c r="N124" s="56"/>
      <c r="O124" s="56"/>
      <c r="P124" s="125">
        <f>P125+P150+P175+P203+P228+P255+P273+P279</f>
        <v>0</v>
      </c>
      <c r="Q124" s="56"/>
      <c r="R124" s="125">
        <f>R125+R150+R175+R203+R228+R255+R273+R279</f>
        <v>0</v>
      </c>
      <c r="S124" s="56"/>
      <c r="T124" s="126">
        <f>T125+T150+T175+T203+T228+T255+T273+T279</f>
        <v>0</v>
      </c>
      <c r="AT124" s="17" t="s">
        <v>74</v>
      </c>
      <c r="AU124" s="17" t="s">
        <v>150</v>
      </c>
      <c r="BK124" s="127">
        <f>BK125+BK150+BK175+BK203+BK228+BK255+BK273+BK279</f>
        <v>0</v>
      </c>
    </row>
    <row r="125" spans="2:65" s="11" customFormat="1" ht="25.9" customHeight="1">
      <c r="B125" s="128"/>
      <c r="D125" s="129" t="s">
        <v>74</v>
      </c>
      <c r="E125" s="130" t="s">
        <v>3248</v>
      </c>
      <c r="F125" s="130" t="s">
        <v>4273</v>
      </c>
      <c r="I125" s="131"/>
      <c r="J125" s="132">
        <f>BK125</f>
        <v>0</v>
      </c>
      <c r="L125" s="128"/>
      <c r="M125" s="133"/>
      <c r="P125" s="134">
        <f>SUM(P126:P149)</f>
        <v>0</v>
      </c>
      <c r="R125" s="134">
        <f>SUM(R126:R149)</f>
        <v>0</v>
      </c>
      <c r="T125" s="135">
        <f>SUM(T126:T149)</f>
        <v>0</v>
      </c>
      <c r="AR125" s="129" t="s">
        <v>83</v>
      </c>
      <c r="AT125" s="136" t="s">
        <v>74</v>
      </c>
      <c r="AU125" s="136" t="s">
        <v>75</v>
      </c>
      <c r="AY125" s="129" t="s">
        <v>181</v>
      </c>
      <c r="BK125" s="137">
        <f>SUM(BK126:BK149)</f>
        <v>0</v>
      </c>
    </row>
    <row r="126" spans="2:65" s="1" customFormat="1" ht="66.75" customHeight="1">
      <c r="B126" s="140"/>
      <c r="C126" s="141" t="s">
        <v>83</v>
      </c>
      <c r="D126" s="141" t="s">
        <v>185</v>
      </c>
      <c r="E126" s="142" t="s">
        <v>4274</v>
      </c>
      <c r="F126" s="143" t="s">
        <v>4275</v>
      </c>
      <c r="G126" s="144" t="s">
        <v>639</v>
      </c>
      <c r="H126" s="145">
        <v>1</v>
      </c>
      <c r="I126" s="146"/>
      <c r="J126" s="147">
        <f t="shared" ref="J126:J141" si="0">ROUND(I126*H126,2)</f>
        <v>0</v>
      </c>
      <c r="K126" s="148"/>
      <c r="L126" s="32"/>
      <c r="M126" s="149" t="s">
        <v>1</v>
      </c>
      <c r="N126" s="150" t="s">
        <v>41</v>
      </c>
      <c r="P126" s="151">
        <f t="shared" ref="P126:P141" si="1">O126*H126</f>
        <v>0</v>
      </c>
      <c r="Q126" s="151">
        <v>0</v>
      </c>
      <c r="R126" s="151">
        <f t="shared" ref="R126:R141" si="2">Q126*H126</f>
        <v>0</v>
      </c>
      <c r="S126" s="151">
        <v>0</v>
      </c>
      <c r="T126" s="152">
        <f t="shared" ref="T126:T141" si="3">S126*H126</f>
        <v>0</v>
      </c>
      <c r="AR126" s="153" t="s">
        <v>700</v>
      </c>
      <c r="AT126" s="153" t="s">
        <v>185</v>
      </c>
      <c r="AU126" s="153" t="s">
        <v>83</v>
      </c>
      <c r="AY126" s="17" t="s">
        <v>181</v>
      </c>
      <c r="BE126" s="154">
        <f t="shared" ref="BE126:BE141" si="4">IF(N126="základná",J126,0)</f>
        <v>0</v>
      </c>
      <c r="BF126" s="154">
        <f t="shared" ref="BF126:BF141" si="5">IF(N126="znížená",J126,0)</f>
        <v>0</v>
      </c>
      <c r="BG126" s="154">
        <f t="shared" ref="BG126:BG141" si="6">IF(N126="zákl. prenesená",J126,0)</f>
        <v>0</v>
      </c>
      <c r="BH126" s="154">
        <f t="shared" ref="BH126:BH141" si="7">IF(N126="zníž. prenesená",J126,0)</f>
        <v>0</v>
      </c>
      <c r="BI126" s="154">
        <f t="shared" ref="BI126:BI141" si="8">IF(N126="nulová",J126,0)</f>
        <v>0</v>
      </c>
      <c r="BJ126" s="17" t="s">
        <v>190</v>
      </c>
      <c r="BK126" s="154">
        <f t="shared" ref="BK126:BK141" si="9">ROUND(I126*H126,2)</f>
        <v>0</v>
      </c>
      <c r="BL126" s="17" t="s">
        <v>700</v>
      </c>
      <c r="BM126" s="153" t="s">
        <v>4276</v>
      </c>
    </row>
    <row r="127" spans="2:65" s="1" customFormat="1" ht="24.2" customHeight="1">
      <c r="B127" s="140"/>
      <c r="C127" s="189" t="s">
        <v>190</v>
      </c>
      <c r="D127" s="189" t="s">
        <v>966</v>
      </c>
      <c r="E127" s="190" t="s">
        <v>4277</v>
      </c>
      <c r="F127" s="191" t="s">
        <v>4278</v>
      </c>
      <c r="G127" s="192" t="s">
        <v>639</v>
      </c>
      <c r="H127" s="193">
        <v>2</v>
      </c>
      <c r="I127" s="194"/>
      <c r="J127" s="195">
        <f t="shared" si="0"/>
        <v>0</v>
      </c>
      <c r="K127" s="196"/>
      <c r="L127" s="197"/>
      <c r="M127" s="198" t="s">
        <v>1</v>
      </c>
      <c r="N127" s="199" t="s">
        <v>41</v>
      </c>
      <c r="P127" s="151">
        <f t="shared" si="1"/>
        <v>0</v>
      </c>
      <c r="Q127" s="151">
        <v>0</v>
      </c>
      <c r="R127" s="151">
        <f t="shared" si="2"/>
        <v>0</v>
      </c>
      <c r="S127" s="151">
        <v>0</v>
      </c>
      <c r="T127" s="152">
        <f t="shared" si="3"/>
        <v>0</v>
      </c>
      <c r="AR127" s="153" t="s">
        <v>2450</v>
      </c>
      <c r="AT127" s="153" t="s">
        <v>966</v>
      </c>
      <c r="AU127" s="153" t="s">
        <v>83</v>
      </c>
      <c r="AY127" s="17" t="s">
        <v>181</v>
      </c>
      <c r="BE127" s="154">
        <f t="shared" si="4"/>
        <v>0</v>
      </c>
      <c r="BF127" s="154">
        <f t="shared" si="5"/>
        <v>0</v>
      </c>
      <c r="BG127" s="154">
        <f t="shared" si="6"/>
        <v>0</v>
      </c>
      <c r="BH127" s="154">
        <f t="shared" si="7"/>
        <v>0</v>
      </c>
      <c r="BI127" s="154">
        <f t="shared" si="8"/>
        <v>0</v>
      </c>
      <c r="BJ127" s="17" t="s">
        <v>190</v>
      </c>
      <c r="BK127" s="154">
        <f t="shared" si="9"/>
        <v>0</v>
      </c>
      <c r="BL127" s="17" t="s">
        <v>700</v>
      </c>
      <c r="BM127" s="153" t="s">
        <v>4279</v>
      </c>
    </row>
    <row r="128" spans="2:65" s="1" customFormat="1" ht="24.2" customHeight="1">
      <c r="B128" s="140"/>
      <c r="C128" s="189" t="s">
        <v>130</v>
      </c>
      <c r="D128" s="189" t="s">
        <v>966</v>
      </c>
      <c r="E128" s="190" t="s">
        <v>3180</v>
      </c>
      <c r="F128" s="191" t="s">
        <v>4280</v>
      </c>
      <c r="G128" s="192" t="s">
        <v>4281</v>
      </c>
      <c r="H128" s="193">
        <v>20</v>
      </c>
      <c r="I128" s="194"/>
      <c r="J128" s="195">
        <f t="shared" si="0"/>
        <v>0</v>
      </c>
      <c r="K128" s="196"/>
      <c r="L128" s="197"/>
      <c r="M128" s="198" t="s">
        <v>1</v>
      </c>
      <c r="N128" s="199" t="s">
        <v>41</v>
      </c>
      <c r="P128" s="151">
        <f t="shared" si="1"/>
        <v>0</v>
      </c>
      <c r="Q128" s="151">
        <v>0</v>
      </c>
      <c r="R128" s="151">
        <f t="shared" si="2"/>
        <v>0</v>
      </c>
      <c r="S128" s="151">
        <v>0</v>
      </c>
      <c r="T128" s="152">
        <f t="shared" si="3"/>
        <v>0</v>
      </c>
      <c r="AR128" s="153" t="s">
        <v>2450</v>
      </c>
      <c r="AT128" s="153" t="s">
        <v>966</v>
      </c>
      <c r="AU128" s="153" t="s">
        <v>83</v>
      </c>
      <c r="AY128" s="17" t="s">
        <v>181</v>
      </c>
      <c r="BE128" s="154">
        <f t="shared" si="4"/>
        <v>0</v>
      </c>
      <c r="BF128" s="154">
        <f t="shared" si="5"/>
        <v>0</v>
      </c>
      <c r="BG128" s="154">
        <f t="shared" si="6"/>
        <v>0</v>
      </c>
      <c r="BH128" s="154">
        <f t="shared" si="7"/>
        <v>0</v>
      </c>
      <c r="BI128" s="154">
        <f t="shared" si="8"/>
        <v>0</v>
      </c>
      <c r="BJ128" s="17" t="s">
        <v>190</v>
      </c>
      <c r="BK128" s="154">
        <f t="shared" si="9"/>
        <v>0</v>
      </c>
      <c r="BL128" s="17" t="s">
        <v>700</v>
      </c>
      <c r="BM128" s="153" t="s">
        <v>4282</v>
      </c>
    </row>
    <row r="129" spans="2:65" s="1" customFormat="1" ht="16.5" customHeight="1">
      <c r="B129" s="140"/>
      <c r="C129" s="189" t="s">
        <v>189</v>
      </c>
      <c r="D129" s="189" t="s">
        <v>966</v>
      </c>
      <c r="E129" s="190" t="s">
        <v>4283</v>
      </c>
      <c r="F129" s="191" t="s">
        <v>4284</v>
      </c>
      <c r="G129" s="192" t="s">
        <v>231</v>
      </c>
      <c r="H129" s="193">
        <v>48</v>
      </c>
      <c r="I129" s="194"/>
      <c r="J129" s="195">
        <f t="shared" si="0"/>
        <v>0</v>
      </c>
      <c r="K129" s="196"/>
      <c r="L129" s="197"/>
      <c r="M129" s="198" t="s">
        <v>1</v>
      </c>
      <c r="N129" s="199" t="s">
        <v>41</v>
      </c>
      <c r="P129" s="151">
        <f t="shared" si="1"/>
        <v>0</v>
      </c>
      <c r="Q129" s="151">
        <v>0</v>
      </c>
      <c r="R129" s="151">
        <f t="shared" si="2"/>
        <v>0</v>
      </c>
      <c r="S129" s="151">
        <v>0</v>
      </c>
      <c r="T129" s="152">
        <f t="shared" si="3"/>
        <v>0</v>
      </c>
      <c r="AR129" s="153" t="s">
        <v>2450</v>
      </c>
      <c r="AT129" s="153" t="s">
        <v>966</v>
      </c>
      <c r="AU129" s="153" t="s">
        <v>83</v>
      </c>
      <c r="AY129" s="17" t="s">
        <v>181</v>
      </c>
      <c r="BE129" s="154">
        <f t="shared" si="4"/>
        <v>0</v>
      </c>
      <c r="BF129" s="154">
        <f t="shared" si="5"/>
        <v>0</v>
      </c>
      <c r="BG129" s="154">
        <f t="shared" si="6"/>
        <v>0</v>
      </c>
      <c r="BH129" s="154">
        <f t="shared" si="7"/>
        <v>0</v>
      </c>
      <c r="BI129" s="154">
        <f t="shared" si="8"/>
        <v>0</v>
      </c>
      <c r="BJ129" s="17" t="s">
        <v>190</v>
      </c>
      <c r="BK129" s="154">
        <f t="shared" si="9"/>
        <v>0</v>
      </c>
      <c r="BL129" s="17" t="s">
        <v>700</v>
      </c>
      <c r="BM129" s="153" t="s">
        <v>109</v>
      </c>
    </row>
    <row r="130" spans="2:65" s="1" customFormat="1" ht="24.2" customHeight="1">
      <c r="B130" s="140"/>
      <c r="C130" s="189" t="s">
        <v>732</v>
      </c>
      <c r="D130" s="189" t="s">
        <v>966</v>
      </c>
      <c r="E130" s="190" t="s">
        <v>4285</v>
      </c>
      <c r="F130" s="191" t="s">
        <v>4286</v>
      </c>
      <c r="G130" s="192" t="s">
        <v>231</v>
      </c>
      <c r="H130" s="193">
        <v>3</v>
      </c>
      <c r="I130" s="194"/>
      <c r="J130" s="195">
        <f t="shared" si="0"/>
        <v>0</v>
      </c>
      <c r="K130" s="196"/>
      <c r="L130" s="197"/>
      <c r="M130" s="198" t="s">
        <v>1</v>
      </c>
      <c r="N130" s="199" t="s">
        <v>41</v>
      </c>
      <c r="P130" s="151">
        <f t="shared" si="1"/>
        <v>0</v>
      </c>
      <c r="Q130" s="151">
        <v>0</v>
      </c>
      <c r="R130" s="151">
        <f t="shared" si="2"/>
        <v>0</v>
      </c>
      <c r="S130" s="151">
        <v>0</v>
      </c>
      <c r="T130" s="152">
        <f t="shared" si="3"/>
        <v>0</v>
      </c>
      <c r="AR130" s="153" t="s">
        <v>2450</v>
      </c>
      <c r="AT130" s="153" t="s">
        <v>966</v>
      </c>
      <c r="AU130" s="153" t="s">
        <v>83</v>
      </c>
      <c r="AY130" s="17" t="s">
        <v>181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7" t="s">
        <v>190</v>
      </c>
      <c r="BK130" s="154">
        <f t="shared" si="9"/>
        <v>0</v>
      </c>
      <c r="BL130" s="17" t="s">
        <v>700</v>
      </c>
      <c r="BM130" s="153" t="s">
        <v>4287</v>
      </c>
    </row>
    <row r="131" spans="2:65" s="1" customFormat="1" ht="24.2" customHeight="1">
      <c r="B131" s="140"/>
      <c r="C131" s="189" t="s">
        <v>933</v>
      </c>
      <c r="D131" s="189" t="s">
        <v>966</v>
      </c>
      <c r="E131" s="190" t="s">
        <v>4288</v>
      </c>
      <c r="F131" s="191" t="s">
        <v>4289</v>
      </c>
      <c r="G131" s="192" t="s">
        <v>231</v>
      </c>
      <c r="H131" s="193">
        <v>6</v>
      </c>
      <c r="I131" s="194"/>
      <c r="J131" s="195">
        <f t="shared" si="0"/>
        <v>0</v>
      </c>
      <c r="K131" s="196"/>
      <c r="L131" s="197"/>
      <c r="M131" s="198" t="s">
        <v>1</v>
      </c>
      <c r="N131" s="199" t="s">
        <v>41</v>
      </c>
      <c r="P131" s="151">
        <f t="shared" si="1"/>
        <v>0</v>
      </c>
      <c r="Q131" s="151">
        <v>0</v>
      </c>
      <c r="R131" s="151">
        <f t="shared" si="2"/>
        <v>0</v>
      </c>
      <c r="S131" s="151">
        <v>0</v>
      </c>
      <c r="T131" s="152">
        <f t="shared" si="3"/>
        <v>0</v>
      </c>
      <c r="AR131" s="153" t="s">
        <v>2450</v>
      </c>
      <c r="AT131" s="153" t="s">
        <v>966</v>
      </c>
      <c r="AU131" s="153" t="s">
        <v>83</v>
      </c>
      <c r="AY131" s="17" t="s">
        <v>181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7" t="s">
        <v>190</v>
      </c>
      <c r="BK131" s="154">
        <f t="shared" si="9"/>
        <v>0</v>
      </c>
      <c r="BL131" s="17" t="s">
        <v>700</v>
      </c>
      <c r="BM131" s="153" t="s">
        <v>121</v>
      </c>
    </row>
    <row r="132" spans="2:65" s="1" customFormat="1" ht="24.2" customHeight="1">
      <c r="B132" s="140"/>
      <c r="C132" s="189" t="s">
        <v>938</v>
      </c>
      <c r="D132" s="189" t="s">
        <v>966</v>
      </c>
      <c r="E132" s="190" t="s">
        <v>4290</v>
      </c>
      <c r="F132" s="191" t="s">
        <v>4291</v>
      </c>
      <c r="G132" s="192" t="s">
        <v>231</v>
      </c>
      <c r="H132" s="193">
        <v>20</v>
      </c>
      <c r="I132" s="194"/>
      <c r="J132" s="195">
        <f t="shared" si="0"/>
        <v>0</v>
      </c>
      <c r="K132" s="196"/>
      <c r="L132" s="197"/>
      <c r="M132" s="198" t="s">
        <v>1</v>
      </c>
      <c r="N132" s="199" t="s">
        <v>41</v>
      </c>
      <c r="P132" s="151">
        <f t="shared" si="1"/>
        <v>0</v>
      </c>
      <c r="Q132" s="151">
        <v>0</v>
      </c>
      <c r="R132" s="151">
        <f t="shared" si="2"/>
        <v>0</v>
      </c>
      <c r="S132" s="151">
        <v>0</v>
      </c>
      <c r="T132" s="152">
        <f t="shared" si="3"/>
        <v>0</v>
      </c>
      <c r="AR132" s="153" t="s">
        <v>2450</v>
      </c>
      <c r="AT132" s="153" t="s">
        <v>966</v>
      </c>
      <c r="AU132" s="153" t="s">
        <v>83</v>
      </c>
      <c r="AY132" s="17" t="s">
        <v>181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7" t="s">
        <v>190</v>
      </c>
      <c r="BK132" s="154">
        <f t="shared" si="9"/>
        <v>0</v>
      </c>
      <c r="BL132" s="17" t="s">
        <v>700</v>
      </c>
      <c r="BM132" s="153" t="s">
        <v>280</v>
      </c>
    </row>
    <row r="133" spans="2:65" s="1" customFormat="1" ht="24.2" customHeight="1">
      <c r="B133" s="140"/>
      <c r="C133" s="189" t="s">
        <v>943</v>
      </c>
      <c r="D133" s="189" t="s">
        <v>966</v>
      </c>
      <c r="E133" s="190" t="s">
        <v>4292</v>
      </c>
      <c r="F133" s="191" t="s">
        <v>4293</v>
      </c>
      <c r="G133" s="192" t="s">
        <v>231</v>
      </c>
      <c r="H133" s="193">
        <v>15</v>
      </c>
      <c r="I133" s="194"/>
      <c r="J133" s="195">
        <f t="shared" si="0"/>
        <v>0</v>
      </c>
      <c r="K133" s="196"/>
      <c r="L133" s="197"/>
      <c r="M133" s="198" t="s">
        <v>1</v>
      </c>
      <c r="N133" s="199" t="s">
        <v>41</v>
      </c>
      <c r="P133" s="151">
        <f t="shared" si="1"/>
        <v>0</v>
      </c>
      <c r="Q133" s="151">
        <v>0</v>
      </c>
      <c r="R133" s="151">
        <f t="shared" si="2"/>
        <v>0</v>
      </c>
      <c r="S133" s="151">
        <v>0</v>
      </c>
      <c r="T133" s="152">
        <f t="shared" si="3"/>
        <v>0</v>
      </c>
      <c r="AR133" s="153" t="s">
        <v>2450</v>
      </c>
      <c r="AT133" s="153" t="s">
        <v>966</v>
      </c>
      <c r="AU133" s="153" t="s">
        <v>83</v>
      </c>
      <c r="AY133" s="17" t="s">
        <v>181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7" t="s">
        <v>190</v>
      </c>
      <c r="BK133" s="154">
        <f t="shared" si="9"/>
        <v>0</v>
      </c>
      <c r="BL133" s="17" t="s">
        <v>700</v>
      </c>
      <c r="BM133" s="153" t="s">
        <v>291</v>
      </c>
    </row>
    <row r="134" spans="2:65" s="1" customFormat="1" ht="62.65" customHeight="1">
      <c r="B134" s="140"/>
      <c r="C134" s="189" t="s">
        <v>182</v>
      </c>
      <c r="D134" s="189" t="s">
        <v>966</v>
      </c>
      <c r="E134" s="190" t="s">
        <v>4294</v>
      </c>
      <c r="F134" s="191" t="s">
        <v>4295</v>
      </c>
      <c r="G134" s="192" t="s">
        <v>231</v>
      </c>
      <c r="H134" s="193">
        <v>1</v>
      </c>
      <c r="I134" s="194"/>
      <c r="J134" s="195">
        <f t="shared" si="0"/>
        <v>0</v>
      </c>
      <c r="K134" s="196"/>
      <c r="L134" s="197"/>
      <c r="M134" s="198" t="s">
        <v>1</v>
      </c>
      <c r="N134" s="199" t="s">
        <v>41</v>
      </c>
      <c r="P134" s="151">
        <f t="shared" si="1"/>
        <v>0</v>
      </c>
      <c r="Q134" s="151">
        <v>0</v>
      </c>
      <c r="R134" s="151">
        <f t="shared" si="2"/>
        <v>0</v>
      </c>
      <c r="S134" s="151">
        <v>0</v>
      </c>
      <c r="T134" s="152">
        <f t="shared" si="3"/>
        <v>0</v>
      </c>
      <c r="AR134" s="153" t="s">
        <v>2450</v>
      </c>
      <c r="AT134" s="153" t="s">
        <v>966</v>
      </c>
      <c r="AU134" s="153" t="s">
        <v>83</v>
      </c>
      <c r="AY134" s="17" t="s">
        <v>181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7" t="s">
        <v>190</v>
      </c>
      <c r="BK134" s="154">
        <f t="shared" si="9"/>
        <v>0</v>
      </c>
      <c r="BL134" s="17" t="s">
        <v>700</v>
      </c>
      <c r="BM134" s="153" t="s">
        <v>7</v>
      </c>
    </row>
    <row r="135" spans="2:65" s="1" customFormat="1" ht="62.65" customHeight="1">
      <c r="B135" s="140"/>
      <c r="C135" s="189" t="s">
        <v>109</v>
      </c>
      <c r="D135" s="189" t="s">
        <v>966</v>
      </c>
      <c r="E135" s="190" t="s">
        <v>4296</v>
      </c>
      <c r="F135" s="191" t="s">
        <v>4295</v>
      </c>
      <c r="G135" s="192" t="s">
        <v>231</v>
      </c>
      <c r="H135" s="193">
        <v>1</v>
      </c>
      <c r="I135" s="194"/>
      <c r="J135" s="195">
        <f t="shared" si="0"/>
        <v>0</v>
      </c>
      <c r="K135" s="196"/>
      <c r="L135" s="197"/>
      <c r="M135" s="198" t="s">
        <v>1</v>
      </c>
      <c r="N135" s="199" t="s">
        <v>41</v>
      </c>
      <c r="P135" s="151">
        <f t="shared" si="1"/>
        <v>0</v>
      </c>
      <c r="Q135" s="151">
        <v>0</v>
      </c>
      <c r="R135" s="151">
        <f t="shared" si="2"/>
        <v>0</v>
      </c>
      <c r="S135" s="151">
        <v>0</v>
      </c>
      <c r="T135" s="152">
        <f t="shared" si="3"/>
        <v>0</v>
      </c>
      <c r="AR135" s="153" t="s">
        <v>2450</v>
      </c>
      <c r="AT135" s="153" t="s">
        <v>966</v>
      </c>
      <c r="AU135" s="153" t="s">
        <v>83</v>
      </c>
      <c r="AY135" s="17" t="s">
        <v>181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7" t="s">
        <v>190</v>
      </c>
      <c r="BK135" s="154">
        <f t="shared" si="9"/>
        <v>0</v>
      </c>
      <c r="BL135" s="17" t="s">
        <v>700</v>
      </c>
      <c r="BM135" s="153" t="s">
        <v>392</v>
      </c>
    </row>
    <row r="136" spans="2:65" s="1" customFormat="1" ht="16.5" customHeight="1">
      <c r="B136" s="140"/>
      <c r="C136" s="189" t="s">
        <v>112</v>
      </c>
      <c r="D136" s="189" t="s">
        <v>966</v>
      </c>
      <c r="E136" s="190" t="s">
        <v>3184</v>
      </c>
      <c r="F136" s="191" t="s">
        <v>4297</v>
      </c>
      <c r="G136" s="192" t="s">
        <v>231</v>
      </c>
      <c r="H136" s="193">
        <v>1</v>
      </c>
      <c r="I136" s="194"/>
      <c r="J136" s="195">
        <f t="shared" si="0"/>
        <v>0</v>
      </c>
      <c r="K136" s="196"/>
      <c r="L136" s="197"/>
      <c r="M136" s="198" t="s">
        <v>1</v>
      </c>
      <c r="N136" s="199" t="s">
        <v>41</v>
      </c>
      <c r="P136" s="151">
        <f t="shared" si="1"/>
        <v>0</v>
      </c>
      <c r="Q136" s="151">
        <v>0</v>
      </c>
      <c r="R136" s="151">
        <f t="shared" si="2"/>
        <v>0</v>
      </c>
      <c r="S136" s="151">
        <v>0</v>
      </c>
      <c r="T136" s="152">
        <f t="shared" si="3"/>
        <v>0</v>
      </c>
      <c r="AR136" s="153" t="s">
        <v>2450</v>
      </c>
      <c r="AT136" s="153" t="s">
        <v>966</v>
      </c>
      <c r="AU136" s="153" t="s">
        <v>83</v>
      </c>
      <c r="AY136" s="17" t="s">
        <v>181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7" t="s">
        <v>190</v>
      </c>
      <c r="BK136" s="154">
        <f t="shared" si="9"/>
        <v>0</v>
      </c>
      <c r="BL136" s="17" t="s">
        <v>700</v>
      </c>
      <c r="BM136" s="153" t="s">
        <v>436</v>
      </c>
    </row>
    <row r="137" spans="2:65" s="1" customFormat="1" ht="24.2" customHeight="1">
      <c r="B137" s="140"/>
      <c r="C137" s="189" t="s">
        <v>115</v>
      </c>
      <c r="D137" s="189" t="s">
        <v>966</v>
      </c>
      <c r="E137" s="190" t="s">
        <v>3186</v>
      </c>
      <c r="F137" s="191" t="s">
        <v>4298</v>
      </c>
      <c r="G137" s="192" t="s">
        <v>4281</v>
      </c>
      <c r="H137" s="193">
        <v>53</v>
      </c>
      <c r="I137" s="194"/>
      <c r="J137" s="195">
        <f t="shared" si="0"/>
        <v>0</v>
      </c>
      <c r="K137" s="196"/>
      <c r="L137" s="197"/>
      <c r="M137" s="198" t="s">
        <v>1</v>
      </c>
      <c r="N137" s="199" t="s">
        <v>41</v>
      </c>
      <c r="P137" s="151">
        <f t="shared" si="1"/>
        <v>0</v>
      </c>
      <c r="Q137" s="151">
        <v>0</v>
      </c>
      <c r="R137" s="151">
        <f t="shared" si="2"/>
        <v>0</v>
      </c>
      <c r="S137" s="151">
        <v>0</v>
      </c>
      <c r="T137" s="152">
        <f t="shared" si="3"/>
        <v>0</v>
      </c>
      <c r="AR137" s="153" t="s">
        <v>2450</v>
      </c>
      <c r="AT137" s="153" t="s">
        <v>966</v>
      </c>
      <c r="AU137" s="153" t="s">
        <v>83</v>
      </c>
      <c r="AY137" s="17" t="s">
        <v>181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7" t="s">
        <v>190</v>
      </c>
      <c r="BK137" s="154">
        <f t="shared" si="9"/>
        <v>0</v>
      </c>
      <c r="BL137" s="17" t="s">
        <v>700</v>
      </c>
      <c r="BM137" s="153" t="s">
        <v>475</v>
      </c>
    </row>
    <row r="138" spans="2:65" s="1" customFormat="1" ht="24.2" customHeight="1">
      <c r="B138" s="140"/>
      <c r="C138" s="189" t="s">
        <v>118</v>
      </c>
      <c r="D138" s="189" t="s">
        <v>966</v>
      </c>
      <c r="E138" s="190" t="s">
        <v>3188</v>
      </c>
      <c r="F138" s="191" t="s">
        <v>4299</v>
      </c>
      <c r="G138" s="192" t="s">
        <v>4281</v>
      </c>
      <c r="H138" s="193">
        <v>33</v>
      </c>
      <c r="I138" s="194"/>
      <c r="J138" s="195">
        <f t="shared" si="0"/>
        <v>0</v>
      </c>
      <c r="K138" s="196"/>
      <c r="L138" s="197"/>
      <c r="M138" s="198" t="s">
        <v>1</v>
      </c>
      <c r="N138" s="199" t="s">
        <v>41</v>
      </c>
      <c r="P138" s="151">
        <f t="shared" si="1"/>
        <v>0</v>
      </c>
      <c r="Q138" s="151">
        <v>0</v>
      </c>
      <c r="R138" s="151">
        <f t="shared" si="2"/>
        <v>0</v>
      </c>
      <c r="S138" s="151">
        <v>0</v>
      </c>
      <c r="T138" s="152">
        <f t="shared" si="3"/>
        <v>0</v>
      </c>
      <c r="AR138" s="153" t="s">
        <v>2450</v>
      </c>
      <c r="AT138" s="153" t="s">
        <v>966</v>
      </c>
      <c r="AU138" s="153" t="s">
        <v>83</v>
      </c>
      <c r="AY138" s="17" t="s">
        <v>181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7" t="s">
        <v>190</v>
      </c>
      <c r="BK138" s="154">
        <f t="shared" si="9"/>
        <v>0</v>
      </c>
      <c r="BL138" s="17" t="s">
        <v>700</v>
      </c>
      <c r="BM138" s="153" t="s">
        <v>480</v>
      </c>
    </row>
    <row r="139" spans="2:65" s="1" customFormat="1" ht="24.2" customHeight="1">
      <c r="B139" s="140"/>
      <c r="C139" s="189" t="s">
        <v>121</v>
      </c>
      <c r="D139" s="189" t="s">
        <v>966</v>
      </c>
      <c r="E139" s="190" t="s">
        <v>3190</v>
      </c>
      <c r="F139" s="191" t="s">
        <v>4300</v>
      </c>
      <c r="G139" s="192" t="s">
        <v>4281</v>
      </c>
      <c r="H139" s="193">
        <v>42</v>
      </c>
      <c r="I139" s="194"/>
      <c r="J139" s="195">
        <f t="shared" si="0"/>
        <v>0</v>
      </c>
      <c r="K139" s="196"/>
      <c r="L139" s="197"/>
      <c r="M139" s="198" t="s">
        <v>1</v>
      </c>
      <c r="N139" s="199" t="s">
        <v>41</v>
      </c>
      <c r="P139" s="151">
        <f t="shared" si="1"/>
        <v>0</v>
      </c>
      <c r="Q139" s="151">
        <v>0</v>
      </c>
      <c r="R139" s="151">
        <f t="shared" si="2"/>
        <v>0</v>
      </c>
      <c r="S139" s="151">
        <v>0</v>
      </c>
      <c r="T139" s="152">
        <f t="shared" si="3"/>
        <v>0</v>
      </c>
      <c r="AR139" s="153" t="s">
        <v>2450</v>
      </c>
      <c r="AT139" s="153" t="s">
        <v>966</v>
      </c>
      <c r="AU139" s="153" t="s">
        <v>83</v>
      </c>
      <c r="AY139" s="17" t="s">
        <v>181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7" t="s">
        <v>190</v>
      </c>
      <c r="BK139" s="154">
        <f t="shared" si="9"/>
        <v>0</v>
      </c>
      <c r="BL139" s="17" t="s">
        <v>700</v>
      </c>
      <c r="BM139" s="153" t="s">
        <v>491</v>
      </c>
    </row>
    <row r="140" spans="2:65" s="1" customFormat="1" ht="24.2" customHeight="1">
      <c r="B140" s="140"/>
      <c r="C140" s="189" t="s">
        <v>124</v>
      </c>
      <c r="D140" s="189" t="s">
        <v>966</v>
      </c>
      <c r="E140" s="190" t="s">
        <v>3192</v>
      </c>
      <c r="F140" s="191" t="s">
        <v>4301</v>
      </c>
      <c r="G140" s="192" t="s">
        <v>4281</v>
      </c>
      <c r="H140" s="193">
        <v>43</v>
      </c>
      <c r="I140" s="194"/>
      <c r="J140" s="195">
        <f t="shared" si="0"/>
        <v>0</v>
      </c>
      <c r="K140" s="196"/>
      <c r="L140" s="197"/>
      <c r="M140" s="198" t="s">
        <v>1</v>
      </c>
      <c r="N140" s="199" t="s">
        <v>41</v>
      </c>
      <c r="P140" s="151">
        <f t="shared" si="1"/>
        <v>0</v>
      </c>
      <c r="Q140" s="151">
        <v>0</v>
      </c>
      <c r="R140" s="151">
        <f t="shared" si="2"/>
        <v>0</v>
      </c>
      <c r="S140" s="151">
        <v>0</v>
      </c>
      <c r="T140" s="152">
        <f t="shared" si="3"/>
        <v>0</v>
      </c>
      <c r="AR140" s="153" t="s">
        <v>2450</v>
      </c>
      <c r="AT140" s="153" t="s">
        <v>966</v>
      </c>
      <c r="AU140" s="153" t="s">
        <v>83</v>
      </c>
      <c r="AY140" s="17" t="s">
        <v>181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7" t="s">
        <v>190</v>
      </c>
      <c r="BK140" s="154">
        <f t="shared" si="9"/>
        <v>0</v>
      </c>
      <c r="BL140" s="17" t="s">
        <v>700</v>
      </c>
      <c r="BM140" s="153" t="s">
        <v>500</v>
      </c>
    </row>
    <row r="141" spans="2:65" s="1" customFormat="1" ht="49.15" customHeight="1">
      <c r="B141" s="140"/>
      <c r="C141" s="189" t="s">
        <v>280</v>
      </c>
      <c r="D141" s="189" t="s">
        <v>966</v>
      </c>
      <c r="E141" s="190" t="s">
        <v>3196</v>
      </c>
      <c r="F141" s="191" t="s">
        <v>4302</v>
      </c>
      <c r="G141" s="192" t="s">
        <v>4281</v>
      </c>
      <c r="H141" s="193">
        <v>21</v>
      </c>
      <c r="I141" s="194"/>
      <c r="J141" s="195">
        <f t="shared" si="0"/>
        <v>0</v>
      </c>
      <c r="K141" s="196"/>
      <c r="L141" s="197"/>
      <c r="M141" s="198" t="s">
        <v>1</v>
      </c>
      <c r="N141" s="199" t="s">
        <v>41</v>
      </c>
      <c r="P141" s="151">
        <f t="shared" si="1"/>
        <v>0</v>
      </c>
      <c r="Q141" s="151">
        <v>0</v>
      </c>
      <c r="R141" s="151">
        <f t="shared" si="2"/>
        <v>0</v>
      </c>
      <c r="S141" s="151">
        <v>0</v>
      </c>
      <c r="T141" s="152">
        <f t="shared" si="3"/>
        <v>0</v>
      </c>
      <c r="AR141" s="153" t="s">
        <v>2450</v>
      </c>
      <c r="AT141" s="153" t="s">
        <v>966</v>
      </c>
      <c r="AU141" s="153" t="s">
        <v>83</v>
      </c>
      <c r="AY141" s="17" t="s">
        <v>181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7" t="s">
        <v>190</v>
      </c>
      <c r="BK141" s="154">
        <f t="shared" si="9"/>
        <v>0</v>
      </c>
      <c r="BL141" s="17" t="s">
        <v>700</v>
      </c>
      <c r="BM141" s="153" t="s">
        <v>533</v>
      </c>
    </row>
    <row r="142" spans="2:65" s="1" customFormat="1" ht="78">
      <c r="B142" s="32"/>
      <c r="D142" s="156" t="s">
        <v>2420</v>
      </c>
      <c r="F142" s="201" t="s">
        <v>4303</v>
      </c>
      <c r="I142" s="202"/>
      <c r="L142" s="32"/>
      <c r="M142" s="203"/>
      <c r="T142" s="59"/>
      <c r="AT142" s="17" t="s">
        <v>2420</v>
      </c>
      <c r="AU142" s="17" t="s">
        <v>83</v>
      </c>
    </row>
    <row r="143" spans="2:65" s="1" customFormat="1" ht="49.15" customHeight="1">
      <c r="B143" s="140"/>
      <c r="C143" s="189" t="s">
        <v>285</v>
      </c>
      <c r="D143" s="189" t="s">
        <v>966</v>
      </c>
      <c r="E143" s="190" t="s">
        <v>3198</v>
      </c>
      <c r="F143" s="191" t="s">
        <v>4304</v>
      </c>
      <c r="G143" s="192" t="s">
        <v>4281</v>
      </c>
      <c r="H143" s="193">
        <v>42</v>
      </c>
      <c r="I143" s="194"/>
      <c r="J143" s="195">
        <f>ROUND(I143*H143,2)</f>
        <v>0</v>
      </c>
      <c r="K143" s="196"/>
      <c r="L143" s="197"/>
      <c r="M143" s="198" t="s">
        <v>1</v>
      </c>
      <c r="N143" s="199" t="s">
        <v>41</v>
      </c>
      <c r="P143" s="151">
        <f>O143*H143</f>
        <v>0</v>
      </c>
      <c r="Q143" s="151">
        <v>0</v>
      </c>
      <c r="R143" s="151">
        <f>Q143*H143</f>
        <v>0</v>
      </c>
      <c r="S143" s="151">
        <v>0</v>
      </c>
      <c r="T143" s="152">
        <f>S143*H143</f>
        <v>0</v>
      </c>
      <c r="AR143" s="153" t="s">
        <v>2450</v>
      </c>
      <c r="AT143" s="153" t="s">
        <v>966</v>
      </c>
      <c r="AU143" s="153" t="s">
        <v>83</v>
      </c>
      <c r="AY143" s="17" t="s">
        <v>181</v>
      </c>
      <c r="BE143" s="154">
        <f>IF(N143="základná",J143,0)</f>
        <v>0</v>
      </c>
      <c r="BF143" s="154">
        <f>IF(N143="znížená",J143,0)</f>
        <v>0</v>
      </c>
      <c r="BG143" s="154">
        <f>IF(N143="zákl. prenesená",J143,0)</f>
        <v>0</v>
      </c>
      <c r="BH143" s="154">
        <f>IF(N143="zníž. prenesená",J143,0)</f>
        <v>0</v>
      </c>
      <c r="BI143" s="154">
        <f>IF(N143="nulová",J143,0)</f>
        <v>0</v>
      </c>
      <c r="BJ143" s="17" t="s">
        <v>190</v>
      </c>
      <c r="BK143" s="154">
        <f>ROUND(I143*H143,2)</f>
        <v>0</v>
      </c>
      <c r="BL143" s="17" t="s">
        <v>700</v>
      </c>
      <c r="BM143" s="153" t="s">
        <v>545</v>
      </c>
    </row>
    <row r="144" spans="2:65" s="1" customFormat="1" ht="68.25">
      <c r="B144" s="32"/>
      <c r="D144" s="156" t="s">
        <v>2420</v>
      </c>
      <c r="F144" s="201" t="s">
        <v>4305</v>
      </c>
      <c r="I144" s="202"/>
      <c r="L144" s="32"/>
      <c r="M144" s="203"/>
      <c r="T144" s="59"/>
      <c r="AT144" s="17" t="s">
        <v>2420</v>
      </c>
      <c r="AU144" s="17" t="s">
        <v>83</v>
      </c>
    </row>
    <row r="145" spans="2:65" s="1" customFormat="1" ht="33" customHeight="1">
      <c r="B145" s="140"/>
      <c r="C145" s="189" t="s">
        <v>291</v>
      </c>
      <c r="D145" s="189" t="s">
        <v>966</v>
      </c>
      <c r="E145" s="190" t="s">
        <v>3200</v>
      </c>
      <c r="F145" s="191" t="s">
        <v>4306</v>
      </c>
      <c r="G145" s="192" t="s">
        <v>188</v>
      </c>
      <c r="H145" s="193">
        <v>113</v>
      </c>
      <c r="I145" s="194"/>
      <c r="J145" s="195">
        <f>ROUND(I145*H145,2)</f>
        <v>0</v>
      </c>
      <c r="K145" s="196"/>
      <c r="L145" s="197"/>
      <c r="M145" s="198" t="s">
        <v>1</v>
      </c>
      <c r="N145" s="199" t="s">
        <v>41</v>
      </c>
      <c r="P145" s="151">
        <f>O145*H145</f>
        <v>0</v>
      </c>
      <c r="Q145" s="151">
        <v>0</v>
      </c>
      <c r="R145" s="151">
        <f>Q145*H145</f>
        <v>0</v>
      </c>
      <c r="S145" s="151">
        <v>0</v>
      </c>
      <c r="T145" s="152">
        <f>S145*H145</f>
        <v>0</v>
      </c>
      <c r="AR145" s="153" t="s">
        <v>2450</v>
      </c>
      <c r="AT145" s="153" t="s">
        <v>966</v>
      </c>
      <c r="AU145" s="153" t="s">
        <v>83</v>
      </c>
      <c r="AY145" s="17" t="s">
        <v>181</v>
      </c>
      <c r="BE145" s="154">
        <f>IF(N145="základná",J145,0)</f>
        <v>0</v>
      </c>
      <c r="BF145" s="154">
        <f>IF(N145="znížená",J145,0)</f>
        <v>0</v>
      </c>
      <c r="BG145" s="154">
        <f>IF(N145="zákl. prenesená",J145,0)</f>
        <v>0</v>
      </c>
      <c r="BH145" s="154">
        <f>IF(N145="zníž. prenesená",J145,0)</f>
        <v>0</v>
      </c>
      <c r="BI145" s="154">
        <f>IF(N145="nulová",J145,0)</f>
        <v>0</v>
      </c>
      <c r="BJ145" s="17" t="s">
        <v>190</v>
      </c>
      <c r="BK145" s="154">
        <f>ROUND(I145*H145,2)</f>
        <v>0</v>
      </c>
      <c r="BL145" s="17" t="s">
        <v>700</v>
      </c>
      <c r="BM145" s="153" t="s">
        <v>4307</v>
      </c>
    </row>
    <row r="146" spans="2:65" s="1" customFormat="1" ht="44.25" customHeight="1">
      <c r="B146" s="140"/>
      <c r="C146" s="189" t="s">
        <v>351</v>
      </c>
      <c r="D146" s="189" t="s">
        <v>966</v>
      </c>
      <c r="E146" s="190" t="s">
        <v>3202</v>
      </c>
      <c r="F146" s="191" t="s">
        <v>4308</v>
      </c>
      <c r="G146" s="192" t="s">
        <v>188</v>
      </c>
      <c r="H146" s="193">
        <v>205</v>
      </c>
      <c r="I146" s="194"/>
      <c r="J146" s="195">
        <f>ROUND(I146*H146,2)</f>
        <v>0</v>
      </c>
      <c r="K146" s="196"/>
      <c r="L146" s="197"/>
      <c r="M146" s="198" t="s">
        <v>1</v>
      </c>
      <c r="N146" s="199" t="s">
        <v>41</v>
      </c>
      <c r="P146" s="151">
        <f>O146*H146</f>
        <v>0</v>
      </c>
      <c r="Q146" s="151">
        <v>0</v>
      </c>
      <c r="R146" s="151">
        <f>Q146*H146</f>
        <v>0</v>
      </c>
      <c r="S146" s="151">
        <v>0</v>
      </c>
      <c r="T146" s="152">
        <f>S146*H146</f>
        <v>0</v>
      </c>
      <c r="AR146" s="153" t="s">
        <v>2450</v>
      </c>
      <c r="AT146" s="153" t="s">
        <v>966</v>
      </c>
      <c r="AU146" s="153" t="s">
        <v>83</v>
      </c>
      <c r="AY146" s="17" t="s">
        <v>181</v>
      </c>
      <c r="BE146" s="154">
        <f>IF(N146="základná",J146,0)</f>
        <v>0</v>
      </c>
      <c r="BF146" s="154">
        <f>IF(N146="znížená",J146,0)</f>
        <v>0</v>
      </c>
      <c r="BG146" s="154">
        <f>IF(N146="zákl. prenesená",J146,0)</f>
        <v>0</v>
      </c>
      <c r="BH146" s="154">
        <f>IF(N146="zníž. prenesená",J146,0)</f>
        <v>0</v>
      </c>
      <c r="BI146" s="154">
        <f>IF(N146="nulová",J146,0)</f>
        <v>0</v>
      </c>
      <c r="BJ146" s="17" t="s">
        <v>190</v>
      </c>
      <c r="BK146" s="154">
        <f>ROUND(I146*H146,2)</f>
        <v>0</v>
      </c>
      <c r="BL146" s="17" t="s">
        <v>700</v>
      </c>
      <c r="BM146" s="153" t="s">
        <v>564</v>
      </c>
    </row>
    <row r="147" spans="2:65" s="1" customFormat="1" ht="24.2" customHeight="1">
      <c r="B147" s="140"/>
      <c r="C147" s="189" t="s">
        <v>7</v>
      </c>
      <c r="D147" s="189" t="s">
        <v>966</v>
      </c>
      <c r="E147" s="190" t="s">
        <v>3204</v>
      </c>
      <c r="F147" s="191" t="s">
        <v>4309</v>
      </c>
      <c r="G147" s="192" t="s">
        <v>639</v>
      </c>
      <c r="H147" s="193">
        <v>1</v>
      </c>
      <c r="I147" s="194"/>
      <c r="J147" s="195">
        <f>ROUND(I147*H147,2)</f>
        <v>0</v>
      </c>
      <c r="K147" s="196"/>
      <c r="L147" s="197"/>
      <c r="M147" s="198" t="s">
        <v>1</v>
      </c>
      <c r="N147" s="199" t="s">
        <v>41</v>
      </c>
      <c r="P147" s="151">
        <f>O147*H147</f>
        <v>0</v>
      </c>
      <c r="Q147" s="151">
        <v>0</v>
      </c>
      <c r="R147" s="151">
        <f>Q147*H147</f>
        <v>0</v>
      </c>
      <c r="S147" s="151">
        <v>0</v>
      </c>
      <c r="T147" s="152">
        <f>S147*H147</f>
        <v>0</v>
      </c>
      <c r="AR147" s="153" t="s">
        <v>2450</v>
      </c>
      <c r="AT147" s="153" t="s">
        <v>966</v>
      </c>
      <c r="AU147" s="153" t="s">
        <v>83</v>
      </c>
      <c r="AY147" s="17" t="s">
        <v>181</v>
      </c>
      <c r="BE147" s="154">
        <f>IF(N147="základná",J147,0)</f>
        <v>0</v>
      </c>
      <c r="BF147" s="154">
        <f>IF(N147="znížená",J147,0)</f>
        <v>0</v>
      </c>
      <c r="BG147" s="154">
        <f>IF(N147="zákl. prenesená",J147,0)</f>
        <v>0</v>
      </c>
      <c r="BH147" s="154">
        <f>IF(N147="zníž. prenesená",J147,0)</f>
        <v>0</v>
      </c>
      <c r="BI147" s="154">
        <f>IF(N147="nulová",J147,0)</f>
        <v>0</v>
      </c>
      <c r="BJ147" s="17" t="s">
        <v>190</v>
      </c>
      <c r="BK147" s="154">
        <f>ROUND(I147*H147,2)</f>
        <v>0</v>
      </c>
      <c r="BL147" s="17" t="s">
        <v>700</v>
      </c>
      <c r="BM147" s="153" t="s">
        <v>585</v>
      </c>
    </row>
    <row r="148" spans="2:65" s="1" customFormat="1" ht="24.2" customHeight="1">
      <c r="B148" s="140"/>
      <c r="C148" s="189" t="s">
        <v>379</v>
      </c>
      <c r="D148" s="189" t="s">
        <v>966</v>
      </c>
      <c r="E148" s="190" t="s">
        <v>3206</v>
      </c>
      <c r="F148" s="191" t="s">
        <v>4310</v>
      </c>
      <c r="G148" s="192" t="s">
        <v>639</v>
      </c>
      <c r="H148" s="193">
        <v>1</v>
      </c>
      <c r="I148" s="194"/>
      <c r="J148" s="195">
        <f>ROUND(I148*H148,2)</f>
        <v>0</v>
      </c>
      <c r="K148" s="196"/>
      <c r="L148" s="197"/>
      <c r="M148" s="198" t="s">
        <v>1</v>
      </c>
      <c r="N148" s="199" t="s">
        <v>41</v>
      </c>
      <c r="P148" s="151">
        <f>O148*H148</f>
        <v>0</v>
      </c>
      <c r="Q148" s="151">
        <v>0</v>
      </c>
      <c r="R148" s="151">
        <f>Q148*H148</f>
        <v>0</v>
      </c>
      <c r="S148" s="151">
        <v>0</v>
      </c>
      <c r="T148" s="152">
        <f>S148*H148</f>
        <v>0</v>
      </c>
      <c r="AR148" s="153" t="s">
        <v>2450</v>
      </c>
      <c r="AT148" s="153" t="s">
        <v>966</v>
      </c>
      <c r="AU148" s="153" t="s">
        <v>83</v>
      </c>
      <c r="AY148" s="17" t="s">
        <v>181</v>
      </c>
      <c r="BE148" s="154">
        <f>IF(N148="základná",J148,0)</f>
        <v>0</v>
      </c>
      <c r="BF148" s="154">
        <f>IF(N148="znížená",J148,0)</f>
        <v>0</v>
      </c>
      <c r="BG148" s="154">
        <f>IF(N148="zákl. prenesená",J148,0)</f>
        <v>0</v>
      </c>
      <c r="BH148" s="154">
        <f>IF(N148="zníž. prenesená",J148,0)</f>
        <v>0</v>
      </c>
      <c r="BI148" s="154">
        <f>IF(N148="nulová",J148,0)</f>
        <v>0</v>
      </c>
      <c r="BJ148" s="17" t="s">
        <v>190</v>
      </c>
      <c r="BK148" s="154">
        <f>ROUND(I148*H148,2)</f>
        <v>0</v>
      </c>
      <c r="BL148" s="17" t="s">
        <v>700</v>
      </c>
      <c r="BM148" s="153" t="s">
        <v>598</v>
      </c>
    </row>
    <row r="149" spans="2:65" s="1" customFormat="1" ht="16.5" customHeight="1">
      <c r="B149" s="140"/>
      <c r="C149" s="141" t="s">
        <v>392</v>
      </c>
      <c r="D149" s="141" t="s">
        <v>185</v>
      </c>
      <c r="E149" s="142" t="s">
        <v>3208</v>
      </c>
      <c r="F149" s="143" t="s">
        <v>4311</v>
      </c>
      <c r="G149" s="144" t="s">
        <v>639</v>
      </c>
      <c r="H149" s="145">
        <v>1</v>
      </c>
      <c r="I149" s="146"/>
      <c r="J149" s="147">
        <f>ROUND(I149*H149,2)</f>
        <v>0</v>
      </c>
      <c r="K149" s="148"/>
      <c r="L149" s="32"/>
      <c r="M149" s="149" t="s">
        <v>1</v>
      </c>
      <c r="N149" s="150" t="s">
        <v>41</v>
      </c>
      <c r="P149" s="151">
        <f>O149*H149</f>
        <v>0</v>
      </c>
      <c r="Q149" s="151">
        <v>0</v>
      </c>
      <c r="R149" s="151">
        <f>Q149*H149</f>
        <v>0</v>
      </c>
      <c r="S149" s="151">
        <v>0</v>
      </c>
      <c r="T149" s="152">
        <f>S149*H149</f>
        <v>0</v>
      </c>
      <c r="AR149" s="153" t="s">
        <v>700</v>
      </c>
      <c r="AT149" s="153" t="s">
        <v>185</v>
      </c>
      <c r="AU149" s="153" t="s">
        <v>83</v>
      </c>
      <c r="AY149" s="17" t="s">
        <v>181</v>
      </c>
      <c r="BE149" s="154">
        <f>IF(N149="základná",J149,0)</f>
        <v>0</v>
      </c>
      <c r="BF149" s="154">
        <f>IF(N149="znížená",J149,0)</f>
        <v>0</v>
      </c>
      <c r="BG149" s="154">
        <f>IF(N149="zákl. prenesená",J149,0)</f>
        <v>0</v>
      </c>
      <c r="BH149" s="154">
        <f>IF(N149="zníž. prenesená",J149,0)</f>
        <v>0</v>
      </c>
      <c r="BI149" s="154">
        <f>IF(N149="nulová",J149,0)</f>
        <v>0</v>
      </c>
      <c r="BJ149" s="17" t="s">
        <v>190</v>
      </c>
      <c r="BK149" s="154">
        <f>ROUND(I149*H149,2)</f>
        <v>0</v>
      </c>
      <c r="BL149" s="17" t="s">
        <v>700</v>
      </c>
      <c r="BM149" s="153" t="s">
        <v>4312</v>
      </c>
    </row>
    <row r="150" spans="2:65" s="11" customFormat="1" ht="25.9" customHeight="1">
      <c r="B150" s="128"/>
      <c r="D150" s="129" t="s">
        <v>74</v>
      </c>
      <c r="E150" s="130" t="s">
        <v>3274</v>
      </c>
      <c r="F150" s="130" t="s">
        <v>4313</v>
      </c>
      <c r="I150" s="131"/>
      <c r="J150" s="132">
        <f>BK150</f>
        <v>0</v>
      </c>
      <c r="L150" s="128"/>
      <c r="M150" s="133"/>
      <c r="P150" s="134">
        <f>SUM(P151:P174)</f>
        <v>0</v>
      </c>
      <c r="R150" s="134">
        <f>SUM(R151:R174)</f>
        <v>0</v>
      </c>
      <c r="T150" s="135">
        <f>SUM(T151:T174)</f>
        <v>0</v>
      </c>
      <c r="AR150" s="129" t="s">
        <v>83</v>
      </c>
      <c r="AT150" s="136" t="s">
        <v>74</v>
      </c>
      <c r="AU150" s="136" t="s">
        <v>75</v>
      </c>
      <c r="AY150" s="129" t="s">
        <v>181</v>
      </c>
      <c r="BK150" s="137">
        <f>SUM(BK151:BK174)</f>
        <v>0</v>
      </c>
    </row>
    <row r="151" spans="2:65" s="1" customFormat="1" ht="66.75" customHeight="1">
      <c r="B151" s="140"/>
      <c r="C151" s="141" t="s">
        <v>398</v>
      </c>
      <c r="D151" s="141" t="s">
        <v>185</v>
      </c>
      <c r="E151" s="142" t="s">
        <v>4314</v>
      </c>
      <c r="F151" s="143" t="s">
        <v>4315</v>
      </c>
      <c r="G151" s="144" t="s">
        <v>639</v>
      </c>
      <c r="H151" s="145">
        <v>1</v>
      </c>
      <c r="I151" s="146"/>
      <c r="J151" s="147">
        <f t="shared" ref="J151:J166" si="10">ROUND(I151*H151,2)</f>
        <v>0</v>
      </c>
      <c r="K151" s="148"/>
      <c r="L151" s="32"/>
      <c r="M151" s="149" t="s">
        <v>1</v>
      </c>
      <c r="N151" s="150" t="s">
        <v>41</v>
      </c>
      <c r="P151" s="151">
        <f t="shared" ref="P151:P166" si="11">O151*H151</f>
        <v>0</v>
      </c>
      <c r="Q151" s="151">
        <v>0</v>
      </c>
      <c r="R151" s="151">
        <f t="shared" ref="R151:R166" si="12">Q151*H151</f>
        <v>0</v>
      </c>
      <c r="S151" s="151">
        <v>0</v>
      </c>
      <c r="T151" s="152">
        <f t="shared" ref="T151:T166" si="13">S151*H151</f>
        <v>0</v>
      </c>
      <c r="AR151" s="153" t="s">
        <v>700</v>
      </c>
      <c r="AT151" s="153" t="s">
        <v>185</v>
      </c>
      <c r="AU151" s="153" t="s">
        <v>83</v>
      </c>
      <c r="AY151" s="17" t="s">
        <v>181</v>
      </c>
      <c r="BE151" s="154">
        <f t="shared" ref="BE151:BE166" si="14">IF(N151="základná",J151,0)</f>
        <v>0</v>
      </c>
      <c r="BF151" s="154">
        <f t="shared" ref="BF151:BF166" si="15">IF(N151="znížená",J151,0)</f>
        <v>0</v>
      </c>
      <c r="BG151" s="154">
        <f t="shared" ref="BG151:BG166" si="16">IF(N151="zákl. prenesená",J151,0)</f>
        <v>0</v>
      </c>
      <c r="BH151" s="154">
        <f t="shared" ref="BH151:BH166" si="17">IF(N151="zníž. prenesená",J151,0)</f>
        <v>0</v>
      </c>
      <c r="BI151" s="154">
        <f t="shared" ref="BI151:BI166" si="18">IF(N151="nulová",J151,0)</f>
        <v>0</v>
      </c>
      <c r="BJ151" s="17" t="s">
        <v>190</v>
      </c>
      <c r="BK151" s="154">
        <f t="shared" ref="BK151:BK166" si="19">ROUND(I151*H151,2)</f>
        <v>0</v>
      </c>
      <c r="BL151" s="17" t="s">
        <v>700</v>
      </c>
      <c r="BM151" s="153" t="s">
        <v>4316</v>
      </c>
    </row>
    <row r="152" spans="2:65" s="1" customFormat="1" ht="16.5" customHeight="1">
      <c r="B152" s="140"/>
      <c r="C152" s="189" t="s">
        <v>417</v>
      </c>
      <c r="D152" s="189" t="s">
        <v>966</v>
      </c>
      <c r="E152" s="190" t="s">
        <v>4317</v>
      </c>
      <c r="F152" s="191" t="s">
        <v>4284</v>
      </c>
      <c r="G152" s="192" t="s">
        <v>231</v>
      </c>
      <c r="H152" s="193">
        <v>6</v>
      </c>
      <c r="I152" s="194"/>
      <c r="J152" s="195">
        <f t="shared" si="10"/>
        <v>0</v>
      </c>
      <c r="K152" s="196"/>
      <c r="L152" s="197"/>
      <c r="M152" s="198" t="s">
        <v>1</v>
      </c>
      <c r="N152" s="199" t="s">
        <v>41</v>
      </c>
      <c r="P152" s="151">
        <f t="shared" si="11"/>
        <v>0</v>
      </c>
      <c r="Q152" s="151">
        <v>0</v>
      </c>
      <c r="R152" s="151">
        <f t="shared" si="12"/>
        <v>0</v>
      </c>
      <c r="S152" s="151">
        <v>0</v>
      </c>
      <c r="T152" s="152">
        <f t="shared" si="13"/>
        <v>0</v>
      </c>
      <c r="AR152" s="153" t="s">
        <v>2450</v>
      </c>
      <c r="AT152" s="153" t="s">
        <v>966</v>
      </c>
      <c r="AU152" s="153" t="s">
        <v>83</v>
      </c>
      <c r="AY152" s="17" t="s">
        <v>181</v>
      </c>
      <c r="BE152" s="154">
        <f t="shared" si="14"/>
        <v>0</v>
      </c>
      <c r="BF152" s="154">
        <f t="shared" si="15"/>
        <v>0</v>
      </c>
      <c r="BG152" s="154">
        <f t="shared" si="16"/>
        <v>0</v>
      </c>
      <c r="BH152" s="154">
        <f t="shared" si="17"/>
        <v>0</v>
      </c>
      <c r="BI152" s="154">
        <f t="shared" si="18"/>
        <v>0</v>
      </c>
      <c r="BJ152" s="17" t="s">
        <v>190</v>
      </c>
      <c r="BK152" s="154">
        <f t="shared" si="19"/>
        <v>0</v>
      </c>
      <c r="BL152" s="17" t="s">
        <v>700</v>
      </c>
      <c r="BM152" s="153" t="s">
        <v>641</v>
      </c>
    </row>
    <row r="153" spans="2:65" s="1" customFormat="1" ht="16.5" customHeight="1">
      <c r="B153" s="140"/>
      <c r="C153" s="189" t="s">
        <v>422</v>
      </c>
      <c r="D153" s="189" t="s">
        <v>966</v>
      </c>
      <c r="E153" s="190" t="s">
        <v>4318</v>
      </c>
      <c r="F153" s="191" t="s">
        <v>4319</v>
      </c>
      <c r="G153" s="192" t="s">
        <v>231</v>
      </c>
      <c r="H153" s="193">
        <v>2</v>
      </c>
      <c r="I153" s="194"/>
      <c r="J153" s="195">
        <f t="shared" si="10"/>
        <v>0</v>
      </c>
      <c r="K153" s="196"/>
      <c r="L153" s="197"/>
      <c r="M153" s="198" t="s">
        <v>1</v>
      </c>
      <c r="N153" s="199" t="s">
        <v>41</v>
      </c>
      <c r="P153" s="151">
        <f t="shared" si="11"/>
        <v>0</v>
      </c>
      <c r="Q153" s="151">
        <v>0</v>
      </c>
      <c r="R153" s="151">
        <f t="shared" si="12"/>
        <v>0</v>
      </c>
      <c r="S153" s="151">
        <v>0</v>
      </c>
      <c r="T153" s="152">
        <f t="shared" si="13"/>
        <v>0</v>
      </c>
      <c r="AR153" s="153" t="s">
        <v>2450</v>
      </c>
      <c r="AT153" s="153" t="s">
        <v>966</v>
      </c>
      <c r="AU153" s="153" t="s">
        <v>83</v>
      </c>
      <c r="AY153" s="17" t="s">
        <v>181</v>
      </c>
      <c r="BE153" s="154">
        <f t="shared" si="14"/>
        <v>0</v>
      </c>
      <c r="BF153" s="154">
        <f t="shared" si="15"/>
        <v>0</v>
      </c>
      <c r="BG153" s="154">
        <f t="shared" si="16"/>
        <v>0</v>
      </c>
      <c r="BH153" s="154">
        <f t="shared" si="17"/>
        <v>0</v>
      </c>
      <c r="BI153" s="154">
        <f t="shared" si="18"/>
        <v>0</v>
      </c>
      <c r="BJ153" s="17" t="s">
        <v>190</v>
      </c>
      <c r="BK153" s="154">
        <f t="shared" si="19"/>
        <v>0</v>
      </c>
      <c r="BL153" s="17" t="s">
        <v>700</v>
      </c>
      <c r="BM153" s="153" t="s">
        <v>665</v>
      </c>
    </row>
    <row r="154" spans="2:65" s="1" customFormat="1" ht="16.5" customHeight="1">
      <c r="B154" s="140"/>
      <c r="C154" s="189" t="s">
        <v>436</v>
      </c>
      <c r="D154" s="189" t="s">
        <v>966</v>
      </c>
      <c r="E154" s="190" t="s">
        <v>4320</v>
      </c>
      <c r="F154" s="191" t="s">
        <v>4321</v>
      </c>
      <c r="G154" s="192" t="s">
        <v>231</v>
      </c>
      <c r="H154" s="193">
        <v>1</v>
      </c>
      <c r="I154" s="194"/>
      <c r="J154" s="195">
        <f t="shared" si="10"/>
        <v>0</v>
      </c>
      <c r="K154" s="196"/>
      <c r="L154" s="197"/>
      <c r="M154" s="198" t="s">
        <v>1</v>
      </c>
      <c r="N154" s="199" t="s">
        <v>41</v>
      </c>
      <c r="P154" s="151">
        <f t="shared" si="11"/>
        <v>0</v>
      </c>
      <c r="Q154" s="151">
        <v>0</v>
      </c>
      <c r="R154" s="151">
        <f t="shared" si="12"/>
        <v>0</v>
      </c>
      <c r="S154" s="151">
        <v>0</v>
      </c>
      <c r="T154" s="152">
        <f t="shared" si="13"/>
        <v>0</v>
      </c>
      <c r="AR154" s="153" t="s">
        <v>2450</v>
      </c>
      <c r="AT154" s="153" t="s">
        <v>966</v>
      </c>
      <c r="AU154" s="153" t="s">
        <v>83</v>
      </c>
      <c r="AY154" s="17" t="s">
        <v>181</v>
      </c>
      <c r="BE154" s="154">
        <f t="shared" si="14"/>
        <v>0</v>
      </c>
      <c r="BF154" s="154">
        <f t="shared" si="15"/>
        <v>0</v>
      </c>
      <c r="BG154" s="154">
        <f t="shared" si="16"/>
        <v>0</v>
      </c>
      <c r="BH154" s="154">
        <f t="shared" si="17"/>
        <v>0</v>
      </c>
      <c r="BI154" s="154">
        <f t="shared" si="18"/>
        <v>0</v>
      </c>
      <c r="BJ154" s="17" t="s">
        <v>190</v>
      </c>
      <c r="BK154" s="154">
        <f t="shared" si="19"/>
        <v>0</v>
      </c>
      <c r="BL154" s="17" t="s">
        <v>700</v>
      </c>
      <c r="BM154" s="153" t="s">
        <v>674</v>
      </c>
    </row>
    <row r="155" spans="2:65" s="1" customFormat="1" ht="16.5" customHeight="1">
      <c r="B155" s="140"/>
      <c r="C155" s="189" t="s">
        <v>469</v>
      </c>
      <c r="D155" s="189" t="s">
        <v>966</v>
      </c>
      <c r="E155" s="190" t="s">
        <v>4322</v>
      </c>
      <c r="F155" s="191" t="s">
        <v>4323</v>
      </c>
      <c r="G155" s="192" t="s">
        <v>231</v>
      </c>
      <c r="H155" s="193">
        <v>5</v>
      </c>
      <c r="I155" s="194"/>
      <c r="J155" s="195">
        <f t="shared" si="10"/>
        <v>0</v>
      </c>
      <c r="K155" s="196"/>
      <c r="L155" s="197"/>
      <c r="M155" s="198" t="s">
        <v>1</v>
      </c>
      <c r="N155" s="199" t="s">
        <v>41</v>
      </c>
      <c r="P155" s="151">
        <f t="shared" si="11"/>
        <v>0</v>
      </c>
      <c r="Q155" s="151">
        <v>0</v>
      </c>
      <c r="R155" s="151">
        <f t="shared" si="12"/>
        <v>0</v>
      </c>
      <c r="S155" s="151">
        <v>0</v>
      </c>
      <c r="T155" s="152">
        <f t="shared" si="13"/>
        <v>0</v>
      </c>
      <c r="AR155" s="153" t="s">
        <v>2450</v>
      </c>
      <c r="AT155" s="153" t="s">
        <v>966</v>
      </c>
      <c r="AU155" s="153" t="s">
        <v>83</v>
      </c>
      <c r="AY155" s="17" t="s">
        <v>181</v>
      </c>
      <c r="BE155" s="154">
        <f t="shared" si="14"/>
        <v>0</v>
      </c>
      <c r="BF155" s="154">
        <f t="shared" si="15"/>
        <v>0</v>
      </c>
      <c r="BG155" s="154">
        <f t="shared" si="16"/>
        <v>0</v>
      </c>
      <c r="BH155" s="154">
        <f t="shared" si="17"/>
        <v>0</v>
      </c>
      <c r="BI155" s="154">
        <f t="shared" si="18"/>
        <v>0</v>
      </c>
      <c r="BJ155" s="17" t="s">
        <v>190</v>
      </c>
      <c r="BK155" s="154">
        <f t="shared" si="19"/>
        <v>0</v>
      </c>
      <c r="BL155" s="17" t="s">
        <v>700</v>
      </c>
      <c r="BM155" s="153" t="s">
        <v>682</v>
      </c>
    </row>
    <row r="156" spans="2:65" s="1" customFormat="1" ht="16.5" customHeight="1">
      <c r="B156" s="140"/>
      <c r="C156" s="189" t="s">
        <v>475</v>
      </c>
      <c r="D156" s="189" t="s">
        <v>966</v>
      </c>
      <c r="E156" s="190" t="s">
        <v>4324</v>
      </c>
      <c r="F156" s="191" t="s">
        <v>4325</v>
      </c>
      <c r="G156" s="192" t="s">
        <v>231</v>
      </c>
      <c r="H156" s="193">
        <v>3</v>
      </c>
      <c r="I156" s="194"/>
      <c r="J156" s="195">
        <f t="shared" si="10"/>
        <v>0</v>
      </c>
      <c r="K156" s="196"/>
      <c r="L156" s="197"/>
      <c r="M156" s="198" t="s">
        <v>1</v>
      </c>
      <c r="N156" s="199" t="s">
        <v>41</v>
      </c>
      <c r="P156" s="151">
        <f t="shared" si="11"/>
        <v>0</v>
      </c>
      <c r="Q156" s="151">
        <v>0</v>
      </c>
      <c r="R156" s="151">
        <f t="shared" si="12"/>
        <v>0</v>
      </c>
      <c r="S156" s="151">
        <v>0</v>
      </c>
      <c r="T156" s="152">
        <f t="shared" si="13"/>
        <v>0</v>
      </c>
      <c r="AR156" s="153" t="s">
        <v>2450</v>
      </c>
      <c r="AT156" s="153" t="s">
        <v>966</v>
      </c>
      <c r="AU156" s="153" t="s">
        <v>83</v>
      </c>
      <c r="AY156" s="17" t="s">
        <v>181</v>
      </c>
      <c r="BE156" s="154">
        <f t="shared" si="14"/>
        <v>0</v>
      </c>
      <c r="BF156" s="154">
        <f t="shared" si="15"/>
        <v>0</v>
      </c>
      <c r="BG156" s="154">
        <f t="shared" si="16"/>
        <v>0</v>
      </c>
      <c r="BH156" s="154">
        <f t="shared" si="17"/>
        <v>0</v>
      </c>
      <c r="BI156" s="154">
        <f t="shared" si="18"/>
        <v>0</v>
      </c>
      <c r="BJ156" s="17" t="s">
        <v>190</v>
      </c>
      <c r="BK156" s="154">
        <f t="shared" si="19"/>
        <v>0</v>
      </c>
      <c r="BL156" s="17" t="s">
        <v>700</v>
      </c>
      <c r="BM156" s="153" t="s">
        <v>692</v>
      </c>
    </row>
    <row r="157" spans="2:65" s="1" customFormat="1" ht="16.5" customHeight="1">
      <c r="B157" s="140"/>
      <c r="C157" s="189" t="s">
        <v>1048</v>
      </c>
      <c r="D157" s="189" t="s">
        <v>966</v>
      </c>
      <c r="E157" s="190" t="s">
        <v>4326</v>
      </c>
      <c r="F157" s="191" t="s">
        <v>4327</v>
      </c>
      <c r="G157" s="192" t="s">
        <v>231</v>
      </c>
      <c r="H157" s="193">
        <v>1</v>
      </c>
      <c r="I157" s="194"/>
      <c r="J157" s="195">
        <f t="shared" si="10"/>
        <v>0</v>
      </c>
      <c r="K157" s="196"/>
      <c r="L157" s="197"/>
      <c r="M157" s="198" t="s">
        <v>1</v>
      </c>
      <c r="N157" s="199" t="s">
        <v>41</v>
      </c>
      <c r="P157" s="151">
        <f t="shared" si="11"/>
        <v>0</v>
      </c>
      <c r="Q157" s="151">
        <v>0</v>
      </c>
      <c r="R157" s="151">
        <f t="shared" si="12"/>
        <v>0</v>
      </c>
      <c r="S157" s="151">
        <v>0</v>
      </c>
      <c r="T157" s="152">
        <f t="shared" si="13"/>
        <v>0</v>
      </c>
      <c r="AR157" s="153" t="s">
        <v>2450</v>
      </c>
      <c r="AT157" s="153" t="s">
        <v>966</v>
      </c>
      <c r="AU157" s="153" t="s">
        <v>83</v>
      </c>
      <c r="AY157" s="17" t="s">
        <v>181</v>
      </c>
      <c r="BE157" s="154">
        <f t="shared" si="14"/>
        <v>0</v>
      </c>
      <c r="BF157" s="154">
        <f t="shared" si="15"/>
        <v>0</v>
      </c>
      <c r="BG157" s="154">
        <f t="shared" si="16"/>
        <v>0</v>
      </c>
      <c r="BH157" s="154">
        <f t="shared" si="17"/>
        <v>0</v>
      </c>
      <c r="BI157" s="154">
        <f t="shared" si="18"/>
        <v>0</v>
      </c>
      <c r="BJ157" s="17" t="s">
        <v>190</v>
      </c>
      <c r="BK157" s="154">
        <f t="shared" si="19"/>
        <v>0</v>
      </c>
      <c r="BL157" s="17" t="s">
        <v>700</v>
      </c>
      <c r="BM157" s="153" t="s">
        <v>700</v>
      </c>
    </row>
    <row r="158" spans="2:65" s="1" customFormat="1" ht="33" customHeight="1">
      <c r="B158" s="140"/>
      <c r="C158" s="189" t="s">
        <v>480</v>
      </c>
      <c r="D158" s="189" t="s">
        <v>966</v>
      </c>
      <c r="E158" s="190" t="s">
        <v>4328</v>
      </c>
      <c r="F158" s="191" t="s">
        <v>4329</v>
      </c>
      <c r="G158" s="192" t="s">
        <v>231</v>
      </c>
      <c r="H158" s="193">
        <v>10</v>
      </c>
      <c r="I158" s="194"/>
      <c r="J158" s="195">
        <f t="shared" si="10"/>
        <v>0</v>
      </c>
      <c r="K158" s="196"/>
      <c r="L158" s="197"/>
      <c r="M158" s="198" t="s">
        <v>1</v>
      </c>
      <c r="N158" s="199" t="s">
        <v>41</v>
      </c>
      <c r="P158" s="151">
        <f t="shared" si="11"/>
        <v>0</v>
      </c>
      <c r="Q158" s="151">
        <v>0</v>
      </c>
      <c r="R158" s="151">
        <f t="shared" si="12"/>
        <v>0</v>
      </c>
      <c r="S158" s="151">
        <v>0</v>
      </c>
      <c r="T158" s="152">
        <f t="shared" si="13"/>
        <v>0</v>
      </c>
      <c r="AR158" s="153" t="s">
        <v>2450</v>
      </c>
      <c r="AT158" s="153" t="s">
        <v>966</v>
      </c>
      <c r="AU158" s="153" t="s">
        <v>83</v>
      </c>
      <c r="AY158" s="17" t="s">
        <v>181</v>
      </c>
      <c r="BE158" s="154">
        <f t="shared" si="14"/>
        <v>0</v>
      </c>
      <c r="BF158" s="154">
        <f t="shared" si="15"/>
        <v>0</v>
      </c>
      <c r="BG158" s="154">
        <f t="shared" si="16"/>
        <v>0</v>
      </c>
      <c r="BH158" s="154">
        <f t="shared" si="17"/>
        <v>0</v>
      </c>
      <c r="BI158" s="154">
        <f t="shared" si="18"/>
        <v>0</v>
      </c>
      <c r="BJ158" s="17" t="s">
        <v>190</v>
      </c>
      <c r="BK158" s="154">
        <f t="shared" si="19"/>
        <v>0</v>
      </c>
      <c r="BL158" s="17" t="s">
        <v>700</v>
      </c>
      <c r="BM158" s="153" t="s">
        <v>711</v>
      </c>
    </row>
    <row r="159" spans="2:65" s="1" customFormat="1" ht="21.75" customHeight="1">
      <c r="B159" s="140"/>
      <c r="C159" s="189" t="s">
        <v>485</v>
      </c>
      <c r="D159" s="189" t="s">
        <v>966</v>
      </c>
      <c r="E159" s="190" t="s">
        <v>4330</v>
      </c>
      <c r="F159" s="191" t="s">
        <v>4331</v>
      </c>
      <c r="G159" s="192" t="s">
        <v>231</v>
      </c>
      <c r="H159" s="193">
        <v>4</v>
      </c>
      <c r="I159" s="194"/>
      <c r="J159" s="195">
        <f t="shared" si="10"/>
        <v>0</v>
      </c>
      <c r="K159" s="196"/>
      <c r="L159" s="197"/>
      <c r="M159" s="198" t="s">
        <v>1</v>
      </c>
      <c r="N159" s="199" t="s">
        <v>41</v>
      </c>
      <c r="P159" s="151">
        <f t="shared" si="11"/>
        <v>0</v>
      </c>
      <c r="Q159" s="151">
        <v>0</v>
      </c>
      <c r="R159" s="151">
        <f t="shared" si="12"/>
        <v>0</v>
      </c>
      <c r="S159" s="151">
        <v>0</v>
      </c>
      <c r="T159" s="152">
        <f t="shared" si="13"/>
        <v>0</v>
      </c>
      <c r="AR159" s="153" t="s">
        <v>2450</v>
      </c>
      <c r="AT159" s="153" t="s">
        <v>966</v>
      </c>
      <c r="AU159" s="153" t="s">
        <v>83</v>
      </c>
      <c r="AY159" s="17" t="s">
        <v>181</v>
      </c>
      <c r="BE159" s="154">
        <f t="shared" si="14"/>
        <v>0</v>
      </c>
      <c r="BF159" s="154">
        <f t="shared" si="15"/>
        <v>0</v>
      </c>
      <c r="BG159" s="154">
        <f t="shared" si="16"/>
        <v>0</v>
      </c>
      <c r="BH159" s="154">
        <f t="shared" si="17"/>
        <v>0</v>
      </c>
      <c r="BI159" s="154">
        <f t="shared" si="18"/>
        <v>0</v>
      </c>
      <c r="BJ159" s="17" t="s">
        <v>190</v>
      </c>
      <c r="BK159" s="154">
        <f t="shared" si="19"/>
        <v>0</v>
      </c>
      <c r="BL159" s="17" t="s">
        <v>700</v>
      </c>
      <c r="BM159" s="153" t="s">
        <v>721</v>
      </c>
    </row>
    <row r="160" spans="2:65" s="1" customFormat="1" ht="21.75" customHeight="1">
      <c r="B160" s="140"/>
      <c r="C160" s="189" t="s">
        <v>491</v>
      </c>
      <c r="D160" s="189" t="s">
        <v>966</v>
      </c>
      <c r="E160" s="190" t="s">
        <v>4332</v>
      </c>
      <c r="F160" s="191" t="s">
        <v>4333</v>
      </c>
      <c r="G160" s="192" t="s">
        <v>231</v>
      </c>
      <c r="H160" s="193">
        <v>9</v>
      </c>
      <c r="I160" s="194"/>
      <c r="J160" s="195">
        <f t="shared" si="10"/>
        <v>0</v>
      </c>
      <c r="K160" s="196"/>
      <c r="L160" s="197"/>
      <c r="M160" s="198" t="s">
        <v>1</v>
      </c>
      <c r="N160" s="199" t="s">
        <v>41</v>
      </c>
      <c r="P160" s="151">
        <f t="shared" si="11"/>
        <v>0</v>
      </c>
      <c r="Q160" s="151">
        <v>0</v>
      </c>
      <c r="R160" s="151">
        <f t="shared" si="12"/>
        <v>0</v>
      </c>
      <c r="S160" s="151">
        <v>0</v>
      </c>
      <c r="T160" s="152">
        <f t="shared" si="13"/>
        <v>0</v>
      </c>
      <c r="AR160" s="153" t="s">
        <v>2450</v>
      </c>
      <c r="AT160" s="153" t="s">
        <v>966</v>
      </c>
      <c r="AU160" s="153" t="s">
        <v>83</v>
      </c>
      <c r="AY160" s="17" t="s">
        <v>181</v>
      </c>
      <c r="BE160" s="154">
        <f t="shared" si="14"/>
        <v>0</v>
      </c>
      <c r="BF160" s="154">
        <f t="shared" si="15"/>
        <v>0</v>
      </c>
      <c r="BG160" s="154">
        <f t="shared" si="16"/>
        <v>0</v>
      </c>
      <c r="BH160" s="154">
        <f t="shared" si="17"/>
        <v>0</v>
      </c>
      <c r="BI160" s="154">
        <f t="shared" si="18"/>
        <v>0</v>
      </c>
      <c r="BJ160" s="17" t="s">
        <v>190</v>
      </c>
      <c r="BK160" s="154">
        <f t="shared" si="19"/>
        <v>0</v>
      </c>
      <c r="BL160" s="17" t="s">
        <v>700</v>
      </c>
      <c r="BM160" s="153" t="s">
        <v>733</v>
      </c>
    </row>
    <row r="161" spans="2:65" s="1" customFormat="1" ht="21.75" customHeight="1">
      <c r="B161" s="140"/>
      <c r="C161" s="189" t="s">
        <v>496</v>
      </c>
      <c r="D161" s="189" t="s">
        <v>966</v>
      </c>
      <c r="E161" s="190" t="s">
        <v>4334</v>
      </c>
      <c r="F161" s="191" t="s">
        <v>4335</v>
      </c>
      <c r="G161" s="192" t="s">
        <v>231</v>
      </c>
      <c r="H161" s="193">
        <v>10</v>
      </c>
      <c r="I161" s="194"/>
      <c r="J161" s="195">
        <f t="shared" si="10"/>
        <v>0</v>
      </c>
      <c r="K161" s="196"/>
      <c r="L161" s="197"/>
      <c r="M161" s="198" t="s">
        <v>1</v>
      </c>
      <c r="N161" s="199" t="s">
        <v>41</v>
      </c>
      <c r="P161" s="151">
        <f t="shared" si="11"/>
        <v>0</v>
      </c>
      <c r="Q161" s="151">
        <v>0</v>
      </c>
      <c r="R161" s="151">
        <f t="shared" si="12"/>
        <v>0</v>
      </c>
      <c r="S161" s="151">
        <v>0</v>
      </c>
      <c r="T161" s="152">
        <f t="shared" si="13"/>
        <v>0</v>
      </c>
      <c r="AR161" s="153" t="s">
        <v>2450</v>
      </c>
      <c r="AT161" s="153" t="s">
        <v>966</v>
      </c>
      <c r="AU161" s="153" t="s">
        <v>83</v>
      </c>
      <c r="AY161" s="17" t="s">
        <v>181</v>
      </c>
      <c r="BE161" s="154">
        <f t="shared" si="14"/>
        <v>0</v>
      </c>
      <c r="BF161" s="154">
        <f t="shared" si="15"/>
        <v>0</v>
      </c>
      <c r="BG161" s="154">
        <f t="shared" si="16"/>
        <v>0</v>
      </c>
      <c r="BH161" s="154">
        <f t="shared" si="17"/>
        <v>0</v>
      </c>
      <c r="BI161" s="154">
        <f t="shared" si="18"/>
        <v>0</v>
      </c>
      <c r="BJ161" s="17" t="s">
        <v>190</v>
      </c>
      <c r="BK161" s="154">
        <f t="shared" si="19"/>
        <v>0</v>
      </c>
      <c r="BL161" s="17" t="s">
        <v>700</v>
      </c>
      <c r="BM161" s="153" t="s">
        <v>525</v>
      </c>
    </row>
    <row r="162" spans="2:65" s="1" customFormat="1" ht="21.75" customHeight="1">
      <c r="B162" s="140"/>
      <c r="C162" s="189" t="s">
        <v>500</v>
      </c>
      <c r="D162" s="189" t="s">
        <v>966</v>
      </c>
      <c r="E162" s="190" t="s">
        <v>4336</v>
      </c>
      <c r="F162" s="191" t="s">
        <v>4337</v>
      </c>
      <c r="G162" s="192" t="s">
        <v>231</v>
      </c>
      <c r="H162" s="193">
        <v>1</v>
      </c>
      <c r="I162" s="194"/>
      <c r="J162" s="195">
        <f t="shared" si="10"/>
        <v>0</v>
      </c>
      <c r="K162" s="196"/>
      <c r="L162" s="197"/>
      <c r="M162" s="198" t="s">
        <v>1</v>
      </c>
      <c r="N162" s="199" t="s">
        <v>41</v>
      </c>
      <c r="P162" s="151">
        <f t="shared" si="11"/>
        <v>0</v>
      </c>
      <c r="Q162" s="151">
        <v>0</v>
      </c>
      <c r="R162" s="151">
        <f t="shared" si="12"/>
        <v>0</v>
      </c>
      <c r="S162" s="151">
        <v>0</v>
      </c>
      <c r="T162" s="152">
        <f t="shared" si="13"/>
        <v>0</v>
      </c>
      <c r="AR162" s="153" t="s">
        <v>2450</v>
      </c>
      <c r="AT162" s="153" t="s">
        <v>966</v>
      </c>
      <c r="AU162" s="153" t="s">
        <v>83</v>
      </c>
      <c r="AY162" s="17" t="s">
        <v>181</v>
      </c>
      <c r="BE162" s="154">
        <f t="shared" si="14"/>
        <v>0</v>
      </c>
      <c r="BF162" s="154">
        <f t="shared" si="15"/>
        <v>0</v>
      </c>
      <c r="BG162" s="154">
        <f t="shared" si="16"/>
        <v>0</v>
      </c>
      <c r="BH162" s="154">
        <f t="shared" si="17"/>
        <v>0</v>
      </c>
      <c r="BI162" s="154">
        <f t="shared" si="18"/>
        <v>0</v>
      </c>
      <c r="BJ162" s="17" t="s">
        <v>190</v>
      </c>
      <c r="BK162" s="154">
        <f t="shared" si="19"/>
        <v>0</v>
      </c>
      <c r="BL162" s="17" t="s">
        <v>700</v>
      </c>
      <c r="BM162" s="153" t="s">
        <v>404</v>
      </c>
    </row>
    <row r="163" spans="2:65" s="1" customFormat="1" ht="21.75" customHeight="1">
      <c r="B163" s="140"/>
      <c r="C163" s="189" t="s">
        <v>505</v>
      </c>
      <c r="D163" s="189" t="s">
        <v>966</v>
      </c>
      <c r="E163" s="190" t="s">
        <v>4338</v>
      </c>
      <c r="F163" s="191" t="s">
        <v>4339</v>
      </c>
      <c r="G163" s="192" t="s">
        <v>231</v>
      </c>
      <c r="H163" s="193">
        <v>2</v>
      </c>
      <c r="I163" s="194"/>
      <c r="J163" s="195">
        <f t="shared" si="10"/>
        <v>0</v>
      </c>
      <c r="K163" s="196"/>
      <c r="L163" s="197"/>
      <c r="M163" s="198" t="s">
        <v>1</v>
      </c>
      <c r="N163" s="199" t="s">
        <v>41</v>
      </c>
      <c r="P163" s="151">
        <f t="shared" si="11"/>
        <v>0</v>
      </c>
      <c r="Q163" s="151">
        <v>0</v>
      </c>
      <c r="R163" s="151">
        <f t="shared" si="12"/>
        <v>0</v>
      </c>
      <c r="S163" s="151">
        <v>0</v>
      </c>
      <c r="T163" s="152">
        <f t="shared" si="13"/>
        <v>0</v>
      </c>
      <c r="AR163" s="153" t="s">
        <v>2450</v>
      </c>
      <c r="AT163" s="153" t="s">
        <v>966</v>
      </c>
      <c r="AU163" s="153" t="s">
        <v>83</v>
      </c>
      <c r="AY163" s="17" t="s">
        <v>181</v>
      </c>
      <c r="BE163" s="154">
        <f t="shared" si="14"/>
        <v>0</v>
      </c>
      <c r="BF163" s="154">
        <f t="shared" si="15"/>
        <v>0</v>
      </c>
      <c r="BG163" s="154">
        <f t="shared" si="16"/>
        <v>0</v>
      </c>
      <c r="BH163" s="154">
        <f t="shared" si="17"/>
        <v>0</v>
      </c>
      <c r="BI163" s="154">
        <f t="shared" si="18"/>
        <v>0</v>
      </c>
      <c r="BJ163" s="17" t="s">
        <v>190</v>
      </c>
      <c r="BK163" s="154">
        <f t="shared" si="19"/>
        <v>0</v>
      </c>
      <c r="BL163" s="17" t="s">
        <v>700</v>
      </c>
      <c r="BM163" s="153" t="s">
        <v>209</v>
      </c>
    </row>
    <row r="164" spans="2:65" s="1" customFormat="1" ht="16.5" customHeight="1">
      <c r="B164" s="140"/>
      <c r="C164" s="189" t="s">
        <v>509</v>
      </c>
      <c r="D164" s="189" t="s">
        <v>966</v>
      </c>
      <c r="E164" s="190" t="s">
        <v>3210</v>
      </c>
      <c r="F164" s="191" t="s">
        <v>4340</v>
      </c>
      <c r="G164" s="192" t="s">
        <v>231</v>
      </c>
      <c r="H164" s="193">
        <v>1</v>
      </c>
      <c r="I164" s="194"/>
      <c r="J164" s="195">
        <f t="shared" si="10"/>
        <v>0</v>
      </c>
      <c r="K164" s="196"/>
      <c r="L164" s="197"/>
      <c r="M164" s="198" t="s">
        <v>1</v>
      </c>
      <c r="N164" s="199" t="s">
        <v>41</v>
      </c>
      <c r="P164" s="151">
        <f t="shared" si="11"/>
        <v>0</v>
      </c>
      <c r="Q164" s="151">
        <v>0</v>
      </c>
      <c r="R164" s="151">
        <f t="shared" si="12"/>
        <v>0</v>
      </c>
      <c r="S164" s="151">
        <v>0</v>
      </c>
      <c r="T164" s="152">
        <f t="shared" si="13"/>
        <v>0</v>
      </c>
      <c r="AR164" s="153" t="s">
        <v>2450</v>
      </c>
      <c r="AT164" s="153" t="s">
        <v>966</v>
      </c>
      <c r="AU164" s="153" t="s">
        <v>83</v>
      </c>
      <c r="AY164" s="17" t="s">
        <v>181</v>
      </c>
      <c r="BE164" s="154">
        <f t="shared" si="14"/>
        <v>0</v>
      </c>
      <c r="BF164" s="154">
        <f t="shared" si="15"/>
        <v>0</v>
      </c>
      <c r="BG164" s="154">
        <f t="shared" si="16"/>
        <v>0</v>
      </c>
      <c r="BH164" s="154">
        <f t="shared" si="17"/>
        <v>0</v>
      </c>
      <c r="BI164" s="154">
        <f t="shared" si="18"/>
        <v>0</v>
      </c>
      <c r="BJ164" s="17" t="s">
        <v>190</v>
      </c>
      <c r="BK164" s="154">
        <f t="shared" si="19"/>
        <v>0</v>
      </c>
      <c r="BL164" s="17" t="s">
        <v>700</v>
      </c>
      <c r="BM164" s="153" t="s">
        <v>228</v>
      </c>
    </row>
    <row r="165" spans="2:65" s="1" customFormat="1" ht="16.5" customHeight="1">
      <c r="B165" s="140"/>
      <c r="C165" s="189" t="s">
        <v>513</v>
      </c>
      <c r="D165" s="189" t="s">
        <v>966</v>
      </c>
      <c r="E165" s="190" t="s">
        <v>3212</v>
      </c>
      <c r="F165" s="191" t="s">
        <v>4341</v>
      </c>
      <c r="G165" s="192" t="s">
        <v>231</v>
      </c>
      <c r="H165" s="193">
        <v>1</v>
      </c>
      <c r="I165" s="194"/>
      <c r="J165" s="195">
        <f t="shared" si="10"/>
        <v>0</v>
      </c>
      <c r="K165" s="196"/>
      <c r="L165" s="197"/>
      <c r="M165" s="198" t="s">
        <v>1</v>
      </c>
      <c r="N165" s="199" t="s">
        <v>41</v>
      </c>
      <c r="P165" s="151">
        <f t="shared" si="11"/>
        <v>0</v>
      </c>
      <c r="Q165" s="151">
        <v>0</v>
      </c>
      <c r="R165" s="151">
        <f t="shared" si="12"/>
        <v>0</v>
      </c>
      <c r="S165" s="151">
        <v>0</v>
      </c>
      <c r="T165" s="152">
        <f t="shared" si="13"/>
        <v>0</v>
      </c>
      <c r="AR165" s="153" t="s">
        <v>2450</v>
      </c>
      <c r="AT165" s="153" t="s">
        <v>966</v>
      </c>
      <c r="AU165" s="153" t="s">
        <v>83</v>
      </c>
      <c r="AY165" s="17" t="s">
        <v>181</v>
      </c>
      <c r="BE165" s="154">
        <f t="shared" si="14"/>
        <v>0</v>
      </c>
      <c r="BF165" s="154">
        <f t="shared" si="15"/>
        <v>0</v>
      </c>
      <c r="BG165" s="154">
        <f t="shared" si="16"/>
        <v>0</v>
      </c>
      <c r="BH165" s="154">
        <f t="shared" si="17"/>
        <v>0</v>
      </c>
      <c r="BI165" s="154">
        <f t="shared" si="18"/>
        <v>0</v>
      </c>
      <c r="BJ165" s="17" t="s">
        <v>190</v>
      </c>
      <c r="BK165" s="154">
        <f t="shared" si="19"/>
        <v>0</v>
      </c>
      <c r="BL165" s="17" t="s">
        <v>700</v>
      </c>
      <c r="BM165" s="153" t="s">
        <v>234</v>
      </c>
    </row>
    <row r="166" spans="2:65" s="1" customFormat="1" ht="49.15" customHeight="1">
      <c r="B166" s="140"/>
      <c r="C166" s="189" t="s">
        <v>533</v>
      </c>
      <c r="D166" s="189" t="s">
        <v>966</v>
      </c>
      <c r="E166" s="190" t="s">
        <v>4342</v>
      </c>
      <c r="F166" s="191" t="s">
        <v>4343</v>
      </c>
      <c r="G166" s="192" t="s">
        <v>4281</v>
      </c>
      <c r="H166" s="193">
        <v>89</v>
      </c>
      <c r="I166" s="194"/>
      <c r="J166" s="195">
        <f t="shared" si="10"/>
        <v>0</v>
      </c>
      <c r="K166" s="196"/>
      <c r="L166" s="197"/>
      <c r="M166" s="198" t="s">
        <v>1</v>
      </c>
      <c r="N166" s="199" t="s">
        <v>41</v>
      </c>
      <c r="P166" s="151">
        <f t="shared" si="11"/>
        <v>0</v>
      </c>
      <c r="Q166" s="151">
        <v>0</v>
      </c>
      <c r="R166" s="151">
        <f t="shared" si="12"/>
        <v>0</v>
      </c>
      <c r="S166" s="151">
        <v>0</v>
      </c>
      <c r="T166" s="152">
        <f t="shared" si="13"/>
        <v>0</v>
      </c>
      <c r="AR166" s="153" t="s">
        <v>2450</v>
      </c>
      <c r="AT166" s="153" t="s">
        <v>966</v>
      </c>
      <c r="AU166" s="153" t="s">
        <v>83</v>
      </c>
      <c r="AY166" s="17" t="s">
        <v>181</v>
      </c>
      <c r="BE166" s="154">
        <f t="shared" si="14"/>
        <v>0</v>
      </c>
      <c r="BF166" s="154">
        <f t="shared" si="15"/>
        <v>0</v>
      </c>
      <c r="BG166" s="154">
        <f t="shared" si="16"/>
        <v>0</v>
      </c>
      <c r="BH166" s="154">
        <f t="shared" si="17"/>
        <v>0</v>
      </c>
      <c r="BI166" s="154">
        <f t="shared" si="18"/>
        <v>0</v>
      </c>
      <c r="BJ166" s="17" t="s">
        <v>190</v>
      </c>
      <c r="BK166" s="154">
        <f t="shared" si="19"/>
        <v>0</v>
      </c>
      <c r="BL166" s="17" t="s">
        <v>700</v>
      </c>
      <c r="BM166" s="153" t="s">
        <v>1476</v>
      </c>
    </row>
    <row r="167" spans="2:65" s="1" customFormat="1" ht="68.25">
      <c r="B167" s="32"/>
      <c r="D167" s="156" t="s">
        <v>2420</v>
      </c>
      <c r="F167" s="201" t="s">
        <v>4305</v>
      </c>
      <c r="I167" s="202"/>
      <c r="L167" s="32"/>
      <c r="M167" s="203"/>
      <c r="T167" s="59"/>
      <c r="AT167" s="17" t="s">
        <v>2420</v>
      </c>
      <c r="AU167" s="17" t="s">
        <v>83</v>
      </c>
    </row>
    <row r="168" spans="2:65" s="1" customFormat="1" ht="49.15" customHeight="1">
      <c r="B168" s="140"/>
      <c r="C168" s="189" t="s">
        <v>540</v>
      </c>
      <c r="D168" s="189" t="s">
        <v>966</v>
      </c>
      <c r="E168" s="190" t="s">
        <v>4344</v>
      </c>
      <c r="F168" s="191" t="s">
        <v>4345</v>
      </c>
      <c r="G168" s="192" t="s">
        <v>4281</v>
      </c>
      <c r="H168" s="193">
        <v>101</v>
      </c>
      <c r="I168" s="194"/>
      <c r="J168" s="195">
        <f>ROUND(I168*H168,2)</f>
        <v>0</v>
      </c>
      <c r="K168" s="196"/>
      <c r="L168" s="197"/>
      <c r="M168" s="198" t="s">
        <v>1</v>
      </c>
      <c r="N168" s="199" t="s">
        <v>41</v>
      </c>
      <c r="P168" s="151">
        <f>O168*H168</f>
        <v>0</v>
      </c>
      <c r="Q168" s="151">
        <v>0</v>
      </c>
      <c r="R168" s="151">
        <f>Q168*H168</f>
        <v>0</v>
      </c>
      <c r="S168" s="151">
        <v>0</v>
      </c>
      <c r="T168" s="152">
        <f>S168*H168</f>
        <v>0</v>
      </c>
      <c r="AR168" s="153" t="s">
        <v>2450</v>
      </c>
      <c r="AT168" s="153" t="s">
        <v>966</v>
      </c>
      <c r="AU168" s="153" t="s">
        <v>83</v>
      </c>
      <c r="AY168" s="17" t="s">
        <v>181</v>
      </c>
      <c r="BE168" s="154">
        <f>IF(N168="základná",J168,0)</f>
        <v>0</v>
      </c>
      <c r="BF168" s="154">
        <f>IF(N168="znížená",J168,0)</f>
        <v>0</v>
      </c>
      <c r="BG168" s="154">
        <f>IF(N168="zákl. prenesená",J168,0)</f>
        <v>0</v>
      </c>
      <c r="BH168" s="154">
        <f>IF(N168="zníž. prenesená",J168,0)</f>
        <v>0</v>
      </c>
      <c r="BI168" s="154">
        <f>IF(N168="nulová",J168,0)</f>
        <v>0</v>
      </c>
      <c r="BJ168" s="17" t="s">
        <v>190</v>
      </c>
      <c r="BK168" s="154">
        <f>ROUND(I168*H168,2)</f>
        <v>0</v>
      </c>
      <c r="BL168" s="17" t="s">
        <v>700</v>
      </c>
      <c r="BM168" s="153" t="s">
        <v>1491</v>
      </c>
    </row>
    <row r="169" spans="2:65" s="1" customFormat="1" ht="68.25">
      <c r="B169" s="32"/>
      <c r="D169" s="156" t="s">
        <v>2420</v>
      </c>
      <c r="F169" s="201" t="s">
        <v>4305</v>
      </c>
      <c r="I169" s="202"/>
      <c r="L169" s="32"/>
      <c r="M169" s="203"/>
      <c r="T169" s="59"/>
      <c r="AT169" s="17" t="s">
        <v>2420</v>
      </c>
      <c r="AU169" s="17" t="s">
        <v>83</v>
      </c>
    </row>
    <row r="170" spans="2:65" s="1" customFormat="1" ht="33" customHeight="1">
      <c r="B170" s="140"/>
      <c r="C170" s="189" t="s">
        <v>545</v>
      </c>
      <c r="D170" s="189" t="s">
        <v>966</v>
      </c>
      <c r="E170" s="190" t="s">
        <v>3200</v>
      </c>
      <c r="F170" s="191" t="s">
        <v>4306</v>
      </c>
      <c r="G170" s="192" t="s">
        <v>188</v>
      </c>
      <c r="H170" s="193">
        <v>36</v>
      </c>
      <c r="I170" s="194"/>
      <c r="J170" s="195">
        <f>ROUND(I170*H170,2)</f>
        <v>0</v>
      </c>
      <c r="K170" s="196"/>
      <c r="L170" s="197"/>
      <c r="M170" s="198" t="s">
        <v>1</v>
      </c>
      <c r="N170" s="199" t="s">
        <v>41</v>
      </c>
      <c r="P170" s="151">
        <f>O170*H170</f>
        <v>0</v>
      </c>
      <c r="Q170" s="151">
        <v>0</v>
      </c>
      <c r="R170" s="151">
        <f>Q170*H170</f>
        <v>0</v>
      </c>
      <c r="S170" s="151">
        <v>0</v>
      </c>
      <c r="T170" s="152">
        <f>S170*H170</f>
        <v>0</v>
      </c>
      <c r="AR170" s="153" t="s">
        <v>2450</v>
      </c>
      <c r="AT170" s="153" t="s">
        <v>966</v>
      </c>
      <c r="AU170" s="153" t="s">
        <v>83</v>
      </c>
      <c r="AY170" s="17" t="s">
        <v>181</v>
      </c>
      <c r="BE170" s="154">
        <f>IF(N170="základná",J170,0)</f>
        <v>0</v>
      </c>
      <c r="BF170" s="154">
        <f>IF(N170="znížená",J170,0)</f>
        <v>0</v>
      </c>
      <c r="BG170" s="154">
        <f>IF(N170="zákl. prenesená",J170,0)</f>
        <v>0</v>
      </c>
      <c r="BH170" s="154">
        <f>IF(N170="zníž. prenesená",J170,0)</f>
        <v>0</v>
      </c>
      <c r="BI170" s="154">
        <f>IF(N170="nulová",J170,0)</f>
        <v>0</v>
      </c>
      <c r="BJ170" s="17" t="s">
        <v>190</v>
      </c>
      <c r="BK170" s="154">
        <f>ROUND(I170*H170,2)</f>
        <v>0</v>
      </c>
      <c r="BL170" s="17" t="s">
        <v>700</v>
      </c>
      <c r="BM170" s="153" t="s">
        <v>4346</v>
      </c>
    </row>
    <row r="171" spans="2:65" s="1" customFormat="1" ht="44.25" customHeight="1">
      <c r="B171" s="140"/>
      <c r="C171" s="189" t="s">
        <v>549</v>
      </c>
      <c r="D171" s="189" t="s">
        <v>966</v>
      </c>
      <c r="E171" s="190" t="s">
        <v>3202</v>
      </c>
      <c r="F171" s="191" t="s">
        <v>4308</v>
      </c>
      <c r="G171" s="192" t="s">
        <v>188</v>
      </c>
      <c r="H171" s="193">
        <v>9</v>
      </c>
      <c r="I171" s="194"/>
      <c r="J171" s="195">
        <f>ROUND(I171*H171,2)</f>
        <v>0</v>
      </c>
      <c r="K171" s="196"/>
      <c r="L171" s="197"/>
      <c r="M171" s="198" t="s">
        <v>1</v>
      </c>
      <c r="N171" s="199" t="s">
        <v>41</v>
      </c>
      <c r="P171" s="151">
        <f>O171*H171</f>
        <v>0</v>
      </c>
      <c r="Q171" s="151">
        <v>0</v>
      </c>
      <c r="R171" s="151">
        <f>Q171*H171</f>
        <v>0</v>
      </c>
      <c r="S171" s="151">
        <v>0</v>
      </c>
      <c r="T171" s="152">
        <f>S171*H171</f>
        <v>0</v>
      </c>
      <c r="AR171" s="153" t="s">
        <v>2450</v>
      </c>
      <c r="AT171" s="153" t="s">
        <v>966</v>
      </c>
      <c r="AU171" s="153" t="s">
        <v>83</v>
      </c>
      <c r="AY171" s="17" t="s">
        <v>181</v>
      </c>
      <c r="BE171" s="154">
        <f>IF(N171="základná",J171,0)</f>
        <v>0</v>
      </c>
      <c r="BF171" s="154">
        <f>IF(N171="znížená",J171,0)</f>
        <v>0</v>
      </c>
      <c r="BG171" s="154">
        <f>IF(N171="zákl. prenesená",J171,0)</f>
        <v>0</v>
      </c>
      <c r="BH171" s="154">
        <f>IF(N171="zníž. prenesená",J171,0)</f>
        <v>0</v>
      </c>
      <c r="BI171" s="154">
        <f>IF(N171="nulová",J171,0)</f>
        <v>0</v>
      </c>
      <c r="BJ171" s="17" t="s">
        <v>190</v>
      </c>
      <c r="BK171" s="154">
        <f>ROUND(I171*H171,2)</f>
        <v>0</v>
      </c>
      <c r="BL171" s="17" t="s">
        <v>700</v>
      </c>
      <c r="BM171" s="153" t="s">
        <v>1511</v>
      </c>
    </row>
    <row r="172" spans="2:65" s="1" customFormat="1" ht="24.2" customHeight="1">
      <c r="B172" s="140"/>
      <c r="C172" s="189" t="s">
        <v>555</v>
      </c>
      <c r="D172" s="189" t="s">
        <v>966</v>
      </c>
      <c r="E172" s="190" t="s">
        <v>3218</v>
      </c>
      <c r="F172" s="191" t="s">
        <v>4347</v>
      </c>
      <c r="G172" s="192" t="s">
        <v>188</v>
      </c>
      <c r="H172" s="193">
        <v>7</v>
      </c>
      <c r="I172" s="194"/>
      <c r="J172" s="195">
        <f>ROUND(I172*H172,2)</f>
        <v>0</v>
      </c>
      <c r="K172" s="196"/>
      <c r="L172" s="197"/>
      <c r="M172" s="198" t="s">
        <v>1</v>
      </c>
      <c r="N172" s="199" t="s">
        <v>41</v>
      </c>
      <c r="P172" s="151">
        <f>O172*H172</f>
        <v>0</v>
      </c>
      <c r="Q172" s="151">
        <v>0</v>
      </c>
      <c r="R172" s="151">
        <f>Q172*H172</f>
        <v>0</v>
      </c>
      <c r="S172" s="151">
        <v>0</v>
      </c>
      <c r="T172" s="152">
        <f>S172*H172</f>
        <v>0</v>
      </c>
      <c r="AR172" s="153" t="s">
        <v>2450</v>
      </c>
      <c r="AT172" s="153" t="s">
        <v>966</v>
      </c>
      <c r="AU172" s="153" t="s">
        <v>83</v>
      </c>
      <c r="AY172" s="17" t="s">
        <v>181</v>
      </c>
      <c r="BE172" s="154">
        <f>IF(N172="základná",J172,0)</f>
        <v>0</v>
      </c>
      <c r="BF172" s="154">
        <f>IF(N172="znížená",J172,0)</f>
        <v>0</v>
      </c>
      <c r="BG172" s="154">
        <f>IF(N172="zákl. prenesená",J172,0)</f>
        <v>0</v>
      </c>
      <c r="BH172" s="154">
        <f>IF(N172="zníž. prenesená",J172,0)</f>
        <v>0</v>
      </c>
      <c r="BI172" s="154">
        <f>IF(N172="nulová",J172,0)</f>
        <v>0</v>
      </c>
      <c r="BJ172" s="17" t="s">
        <v>190</v>
      </c>
      <c r="BK172" s="154">
        <f>ROUND(I172*H172,2)</f>
        <v>0</v>
      </c>
      <c r="BL172" s="17" t="s">
        <v>700</v>
      </c>
      <c r="BM172" s="153" t="s">
        <v>1525</v>
      </c>
    </row>
    <row r="173" spans="2:65" s="1" customFormat="1" ht="24.2" customHeight="1">
      <c r="B173" s="140"/>
      <c r="C173" s="189" t="s">
        <v>559</v>
      </c>
      <c r="D173" s="189" t="s">
        <v>966</v>
      </c>
      <c r="E173" s="190" t="s">
        <v>3220</v>
      </c>
      <c r="F173" s="191" t="s">
        <v>4348</v>
      </c>
      <c r="G173" s="192" t="s">
        <v>231</v>
      </c>
      <c r="H173" s="193">
        <v>1</v>
      </c>
      <c r="I173" s="194"/>
      <c r="J173" s="195">
        <f>ROUND(I173*H173,2)</f>
        <v>0</v>
      </c>
      <c r="K173" s="196"/>
      <c r="L173" s="197"/>
      <c r="M173" s="198" t="s">
        <v>1</v>
      </c>
      <c r="N173" s="199" t="s">
        <v>41</v>
      </c>
      <c r="P173" s="151">
        <f>O173*H173</f>
        <v>0</v>
      </c>
      <c r="Q173" s="151">
        <v>0</v>
      </c>
      <c r="R173" s="151">
        <f>Q173*H173</f>
        <v>0</v>
      </c>
      <c r="S173" s="151">
        <v>0</v>
      </c>
      <c r="T173" s="152">
        <f>S173*H173</f>
        <v>0</v>
      </c>
      <c r="AR173" s="153" t="s">
        <v>2450</v>
      </c>
      <c r="AT173" s="153" t="s">
        <v>966</v>
      </c>
      <c r="AU173" s="153" t="s">
        <v>83</v>
      </c>
      <c r="AY173" s="17" t="s">
        <v>181</v>
      </c>
      <c r="BE173" s="154">
        <f>IF(N173="základná",J173,0)</f>
        <v>0</v>
      </c>
      <c r="BF173" s="154">
        <f>IF(N173="znížená",J173,0)</f>
        <v>0</v>
      </c>
      <c r="BG173" s="154">
        <f>IF(N173="zákl. prenesená",J173,0)</f>
        <v>0</v>
      </c>
      <c r="BH173" s="154">
        <f>IF(N173="zníž. prenesená",J173,0)</f>
        <v>0</v>
      </c>
      <c r="BI173" s="154">
        <f>IF(N173="nulová",J173,0)</f>
        <v>0</v>
      </c>
      <c r="BJ173" s="17" t="s">
        <v>190</v>
      </c>
      <c r="BK173" s="154">
        <f>ROUND(I173*H173,2)</f>
        <v>0</v>
      </c>
      <c r="BL173" s="17" t="s">
        <v>700</v>
      </c>
      <c r="BM173" s="153" t="s">
        <v>1534</v>
      </c>
    </row>
    <row r="174" spans="2:65" s="1" customFormat="1" ht="16.5" customHeight="1">
      <c r="B174" s="140"/>
      <c r="C174" s="189" t="s">
        <v>564</v>
      </c>
      <c r="D174" s="189" t="s">
        <v>966</v>
      </c>
      <c r="E174" s="190" t="s">
        <v>4349</v>
      </c>
      <c r="F174" s="191" t="s">
        <v>4311</v>
      </c>
      <c r="G174" s="192" t="s">
        <v>639</v>
      </c>
      <c r="H174" s="193">
        <v>1</v>
      </c>
      <c r="I174" s="194"/>
      <c r="J174" s="195">
        <f>ROUND(I174*H174,2)</f>
        <v>0</v>
      </c>
      <c r="K174" s="196"/>
      <c r="L174" s="197"/>
      <c r="M174" s="198" t="s">
        <v>1</v>
      </c>
      <c r="N174" s="199" t="s">
        <v>41</v>
      </c>
      <c r="P174" s="151">
        <f>O174*H174</f>
        <v>0</v>
      </c>
      <c r="Q174" s="151">
        <v>0</v>
      </c>
      <c r="R174" s="151">
        <f>Q174*H174</f>
        <v>0</v>
      </c>
      <c r="S174" s="151">
        <v>0</v>
      </c>
      <c r="T174" s="152">
        <f>S174*H174</f>
        <v>0</v>
      </c>
      <c r="AR174" s="153" t="s">
        <v>2450</v>
      </c>
      <c r="AT174" s="153" t="s">
        <v>966</v>
      </c>
      <c r="AU174" s="153" t="s">
        <v>83</v>
      </c>
      <c r="AY174" s="17" t="s">
        <v>181</v>
      </c>
      <c r="BE174" s="154">
        <f>IF(N174="základná",J174,0)</f>
        <v>0</v>
      </c>
      <c r="BF174" s="154">
        <f>IF(N174="znížená",J174,0)</f>
        <v>0</v>
      </c>
      <c r="BG174" s="154">
        <f>IF(N174="zákl. prenesená",J174,0)</f>
        <v>0</v>
      </c>
      <c r="BH174" s="154">
        <f>IF(N174="zníž. prenesená",J174,0)</f>
        <v>0</v>
      </c>
      <c r="BI174" s="154">
        <f>IF(N174="nulová",J174,0)</f>
        <v>0</v>
      </c>
      <c r="BJ174" s="17" t="s">
        <v>190</v>
      </c>
      <c r="BK174" s="154">
        <f>ROUND(I174*H174,2)</f>
        <v>0</v>
      </c>
      <c r="BL174" s="17" t="s">
        <v>700</v>
      </c>
      <c r="BM174" s="153" t="s">
        <v>1544</v>
      </c>
    </row>
    <row r="175" spans="2:65" s="11" customFormat="1" ht="25.9" customHeight="1">
      <c r="B175" s="128"/>
      <c r="D175" s="129" t="s">
        <v>74</v>
      </c>
      <c r="E175" s="130" t="s">
        <v>3368</v>
      </c>
      <c r="F175" s="130" t="s">
        <v>4350</v>
      </c>
      <c r="I175" s="131"/>
      <c r="J175" s="132">
        <f>BK175</f>
        <v>0</v>
      </c>
      <c r="L175" s="128"/>
      <c r="M175" s="133"/>
      <c r="P175" s="134">
        <f>SUM(P176:P202)</f>
        <v>0</v>
      </c>
      <c r="R175" s="134">
        <f>SUM(R176:R202)</f>
        <v>0</v>
      </c>
      <c r="T175" s="135">
        <f>SUM(T176:T202)</f>
        <v>0</v>
      </c>
      <c r="AR175" s="129" t="s">
        <v>83</v>
      </c>
      <c r="AT175" s="136" t="s">
        <v>74</v>
      </c>
      <c r="AU175" s="136" t="s">
        <v>75</v>
      </c>
      <c r="AY175" s="129" t="s">
        <v>181</v>
      </c>
      <c r="BK175" s="137">
        <f>SUM(BK176:BK202)</f>
        <v>0</v>
      </c>
    </row>
    <row r="176" spans="2:65" s="1" customFormat="1" ht="66.75" customHeight="1">
      <c r="B176" s="140"/>
      <c r="C176" s="141" t="s">
        <v>578</v>
      </c>
      <c r="D176" s="141" t="s">
        <v>185</v>
      </c>
      <c r="E176" s="142" t="s">
        <v>4351</v>
      </c>
      <c r="F176" s="143" t="s">
        <v>4352</v>
      </c>
      <c r="G176" s="144" t="s">
        <v>639</v>
      </c>
      <c r="H176" s="145">
        <v>1</v>
      </c>
      <c r="I176" s="146"/>
      <c r="J176" s="147">
        <f t="shared" ref="J176:J193" si="20">ROUND(I176*H176,2)</f>
        <v>0</v>
      </c>
      <c r="K176" s="148"/>
      <c r="L176" s="32"/>
      <c r="M176" s="149" t="s">
        <v>1</v>
      </c>
      <c r="N176" s="150" t="s">
        <v>41</v>
      </c>
      <c r="P176" s="151">
        <f t="shared" ref="P176:P193" si="21">O176*H176</f>
        <v>0</v>
      </c>
      <c r="Q176" s="151">
        <v>0</v>
      </c>
      <c r="R176" s="151">
        <f t="shared" ref="R176:R193" si="22">Q176*H176</f>
        <v>0</v>
      </c>
      <c r="S176" s="151">
        <v>0</v>
      </c>
      <c r="T176" s="152">
        <f t="shared" ref="T176:T193" si="23">S176*H176</f>
        <v>0</v>
      </c>
      <c r="AR176" s="153" t="s">
        <v>700</v>
      </c>
      <c r="AT176" s="153" t="s">
        <v>185</v>
      </c>
      <c r="AU176" s="153" t="s">
        <v>83</v>
      </c>
      <c r="AY176" s="17" t="s">
        <v>181</v>
      </c>
      <c r="BE176" s="154">
        <f t="shared" ref="BE176:BE193" si="24">IF(N176="základná",J176,0)</f>
        <v>0</v>
      </c>
      <c r="BF176" s="154">
        <f t="shared" ref="BF176:BF193" si="25">IF(N176="znížená",J176,0)</f>
        <v>0</v>
      </c>
      <c r="BG176" s="154">
        <f t="shared" ref="BG176:BG193" si="26">IF(N176="zákl. prenesená",J176,0)</f>
        <v>0</v>
      </c>
      <c r="BH176" s="154">
        <f t="shared" ref="BH176:BH193" si="27">IF(N176="zníž. prenesená",J176,0)</f>
        <v>0</v>
      </c>
      <c r="BI176" s="154">
        <f t="shared" ref="BI176:BI193" si="28">IF(N176="nulová",J176,0)</f>
        <v>0</v>
      </c>
      <c r="BJ176" s="17" t="s">
        <v>190</v>
      </c>
      <c r="BK176" s="154">
        <f t="shared" ref="BK176:BK193" si="29">ROUND(I176*H176,2)</f>
        <v>0</v>
      </c>
      <c r="BL176" s="17" t="s">
        <v>700</v>
      </c>
      <c r="BM176" s="153" t="s">
        <v>4353</v>
      </c>
    </row>
    <row r="177" spans="2:65" s="1" customFormat="1" ht="62.65" customHeight="1">
      <c r="B177" s="140"/>
      <c r="C177" s="189" t="s">
        <v>585</v>
      </c>
      <c r="D177" s="189" t="s">
        <v>966</v>
      </c>
      <c r="E177" s="190" t="s">
        <v>4354</v>
      </c>
      <c r="F177" s="191" t="s">
        <v>4355</v>
      </c>
      <c r="G177" s="192" t="s">
        <v>639</v>
      </c>
      <c r="H177" s="193">
        <v>1</v>
      </c>
      <c r="I177" s="194"/>
      <c r="J177" s="195">
        <f t="shared" si="20"/>
        <v>0</v>
      </c>
      <c r="K177" s="196"/>
      <c r="L177" s="197"/>
      <c r="M177" s="198" t="s">
        <v>1</v>
      </c>
      <c r="N177" s="199" t="s">
        <v>41</v>
      </c>
      <c r="P177" s="151">
        <f t="shared" si="21"/>
        <v>0</v>
      </c>
      <c r="Q177" s="151">
        <v>0</v>
      </c>
      <c r="R177" s="151">
        <f t="shared" si="22"/>
        <v>0</v>
      </c>
      <c r="S177" s="151">
        <v>0</v>
      </c>
      <c r="T177" s="152">
        <f t="shared" si="23"/>
        <v>0</v>
      </c>
      <c r="AR177" s="153" t="s">
        <v>2450</v>
      </c>
      <c r="AT177" s="153" t="s">
        <v>966</v>
      </c>
      <c r="AU177" s="153" t="s">
        <v>83</v>
      </c>
      <c r="AY177" s="17" t="s">
        <v>181</v>
      </c>
      <c r="BE177" s="154">
        <f t="shared" si="24"/>
        <v>0</v>
      </c>
      <c r="BF177" s="154">
        <f t="shared" si="25"/>
        <v>0</v>
      </c>
      <c r="BG177" s="154">
        <f t="shared" si="26"/>
        <v>0</v>
      </c>
      <c r="BH177" s="154">
        <f t="shared" si="27"/>
        <v>0</v>
      </c>
      <c r="BI177" s="154">
        <f t="shared" si="28"/>
        <v>0</v>
      </c>
      <c r="BJ177" s="17" t="s">
        <v>190</v>
      </c>
      <c r="BK177" s="154">
        <f t="shared" si="29"/>
        <v>0</v>
      </c>
      <c r="BL177" s="17" t="s">
        <v>700</v>
      </c>
      <c r="BM177" s="153" t="s">
        <v>4356</v>
      </c>
    </row>
    <row r="178" spans="2:65" s="1" customFormat="1" ht="62.65" customHeight="1">
      <c r="B178" s="140"/>
      <c r="C178" s="189" t="s">
        <v>591</v>
      </c>
      <c r="D178" s="189" t="s">
        <v>966</v>
      </c>
      <c r="E178" s="190" t="s">
        <v>4357</v>
      </c>
      <c r="F178" s="191" t="s">
        <v>4358</v>
      </c>
      <c r="G178" s="192" t="s">
        <v>639</v>
      </c>
      <c r="H178" s="193">
        <v>1</v>
      </c>
      <c r="I178" s="194"/>
      <c r="J178" s="195">
        <f t="shared" si="20"/>
        <v>0</v>
      </c>
      <c r="K178" s="196"/>
      <c r="L178" s="197"/>
      <c r="M178" s="198" t="s">
        <v>1</v>
      </c>
      <c r="N178" s="199" t="s">
        <v>41</v>
      </c>
      <c r="P178" s="151">
        <f t="shared" si="21"/>
        <v>0</v>
      </c>
      <c r="Q178" s="151">
        <v>0</v>
      </c>
      <c r="R178" s="151">
        <f t="shared" si="22"/>
        <v>0</v>
      </c>
      <c r="S178" s="151">
        <v>0</v>
      </c>
      <c r="T178" s="152">
        <f t="shared" si="23"/>
        <v>0</v>
      </c>
      <c r="AR178" s="153" t="s">
        <v>2450</v>
      </c>
      <c r="AT178" s="153" t="s">
        <v>966</v>
      </c>
      <c r="AU178" s="153" t="s">
        <v>83</v>
      </c>
      <c r="AY178" s="17" t="s">
        <v>181</v>
      </c>
      <c r="BE178" s="154">
        <f t="shared" si="24"/>
        <v>0</v>
      </c>
      <c r="BF178" s="154">
        <f t="shared" si="25"/>
        <v>0</v>
      </c>
      <c r="BG178" s="154">
        <f t="shared" si="26"/>
        <v>0</v>
      </c>
      <c r="BH178" s="154">
        <f t="shared" si="27"/>
        <v>0</v>
      </c>
      <c r="BI178" s="154">
        <f t="shared" si="28"/>
        <v>0</v>
      </c>
      <c r="BJ178" s="17" t="s">
        <v>190</v>
      </c>
      <c r="BK178" s="154">
        <f t="shared" si="29"/>
        <v>0</v>
      </c>
      <c r="BL178" s="17" t="s">
        <v>700</v>
      </c>
      <c r="BM178" s="153" t="s">
        <v>4359</v>
      </c>
    </row>
    <row r="179" spans="2:65" s="1" customFormat="1" ht="62.65" customHeight="1">
      <c r="B179" s="140"/>
      <c r="C179" s="189" t="s">
        <v>598</v>
      </c>
      <c r="D179" s="189" t="s">
        <v>966</v>
      </c>
      <c r="E179" s="190" t="s">
        <v>4360</v>
      </c>
      <c r="F179" s="191" t="s">
        <v>4361</v>
      </c>
      <c r="G179" s="192" t="s">
        <v>639</v>
      </c>
      <c r="H179" s="193">
        <v>1</v>
      </c>
      <c r="I179" s="194"/>
      <c r="J179" s="195">
        <f t="shared" si="20"/>
        <v>0</v>
      </c>
      <c r="K179" s="196"/>
      <c r="L179" s="197"/>
      <c r="M179" s="198" t="s">
        <v>1</v>
      </c>
      <c r="N179" s="199" t="s">
        <v>41</v>
      </c>
      <c r="P179" s="151">
        <f t="shared" si="21"/>
        <v>0</v>
      </c>
      <c r="Q179" s="151">
        <v>0</v>
      </c>
      <c r="R179" s="151">
        <f t="shared" si="22"/>
        <v>0</v>
      </c>
      <c r="S179" s="151">
        <v>0</v>
      </c>
      <c r="T179" s="152">
        <f t="shared" si="23"/>
        <v>0</v>
      </c>
      <c r="AR179" s="153" t="s">
        <v>2450</v>
      </c>
      <c r="AT179" s="153" t="s">
        <v>966</v>
      </c>
      <c r="AU179" s="153" t="s">
        <v>83</v>
      </c>
      <c r="AY179" s="17" t="s">
        <v>181</v>
      </c>
      <c r="BE179" s="154">
        <f t="shared" si="24"/>
        <v>0</v>
      </c>
      <c r="BF179" s="154">
        <f t="shared" si="25"/>
        <v>0</v>
      </c>
      <c r="BG179" s="154">
        <f t="shared" si="26"/>
        <v>0</v>
      </c>
      <c r="BH179" s="154">
        <f t="shared" si="27"/>
        <v>0</v>
      </c>
      <c r="BI179" s="154">
        <f t="shared" si="28"/>
        <v>0</v>
      </c>
      <c r="BJ179" s="17" t="s">
        <v>190</v>
      </c>
      <c r="BK179" s="154">
        <f t="shared" si="29"/>
        <v>0</v>
      </c>
      <c r="BL179" s="17" t="s">
        <v>700</v>
      </c>
      <c r="BM179" s="153" t="s">
        <v>4362</v>
      </c>
    </row>
    <row r="180" spans="2:65" s="1" customFormat="1" ht="62.65" customHeight="1">
      <c r="B180" s="140"/>
      <c r="C180" s="189" t="s">
        <v>609</v>
      </c>
      <c r="D180" s="189" t="s">
        <v>966</v>
      </c>
      <c r="E180" s="190" t="s">
        <v>4363</v>
      </c>
      <c r="F180" s="191" t="s">
        <v>4364</v>
      </c>
      <c r="G180" s="192" t="s">
        <v>639</v>
      </c>
      <c r="H180" s="193">
        <v>1</v>
      </c>
      <c r="I180" s="194"/>
      <c r="J180" s="195">
        <f t="shared" si="20"/>
        <v>0</v>
      </c>
      <c r="K180" s="196"/>
      <c r="L180" s="197"/>
      <c r="M180" s="198" t="s">
        <v>1</v>
      </c>
      <c r="N180" s="199" t="s">
        <v>41</v>
      </c>
      <c r="P180" s="151">
        <f t="shared" si="21"/>
        <v>0</v>
      </c>
      <c r="Q180" s="151">
        <v>0</v>
      </c>
      <c r="R180" s="151">
        <f t="shared" si="22"/>
        <v>0</v>
      </c>
      <c r="S180" s="151">
        <v>0</v>
      </c>
      <c r="T180" s="152">
        <f t="shared" si="23"/>
        <v>0</v>
      </c>
      <c r="AR180" s="153" t="s">
        <v>2450</v>
      </c>
      <c r="AT180" s="153" t="s">
        <v>966</v>
      </c>
      <c r="AU180" s="153" t="s">
        <v>83</v>
      </c>
      <c r="AY180" s="17" t="s">
        <v>181</v>
      </c>
      <c r="BE180" s="154">
        <f t="shared" si="24"/>
        <v>0</v>
      </c>
      <c r="BF180" s="154">
        <f t="shared" si="25"/>
        <v>0</v>
      </c>
      <c r="BG180" s="154">
        <f t="shared" si="26"/>
        <v>0</v>
      </c>
      <c r="BH180" s="154">
        <f t="shared" si="27"/>
        <v>0</v>
      </c>
      <c r="BI180" s="154">
        <f t="shared" si="28"/>
        <v>0</v>
      </c>
      <c r="BJ180" s="17" t="s">
        <v>190</v>
      </c>
      <c r="BK180" s="154">
        <f t="shared" si="29"/>
        <v>0</v>
      </c>
      <c r="BL180" s="17" t="s">
        <v>700</v>
      </c>
      <c r="BM180" s="153" t="s">
        <v>4365</v>
      </c>
    </row>
    <row r="181" spans="2:65" s="1" customFormat="1" ht="16.5" customHeight="1">
      <c r="B181" s="140"/>
      <c r="C181" s="189" t="s">
        <v>618</v>
      </c>
      <c r="D181" s="189" t="s">
        <v>966</v>
      </c>
      <c r="E181" s="190" t="s">
        <v>4366</v>
      </c>
      <c r="F181" s="191" t="s">
        <v>4284</v>
      </c>
      <c r="G181" s="192" t="s">
        <v>231</v>
      </c>
      <c r="H181" s="193">
        <v>4</v>
      </c>
      <c r="I181" s="194"/>
      <c r="J181" s="195">
        <f t="shared" si="20"/>
        <v>0</v>
      </c>
      <c r="K181" s="196"/>
      <c r="L181" s="197"/>
      <c r="M181" s="198" t="s">
        <v>1</v>
      </c>
      <c r="N181" s="199" t="s">
        <v>41</v>
      </c>
      <c r="P181" s="151">
        <f t="shared" si="21"/>
        <v>0</v>
      </c>
      <c r="Q181" s="151">
        <v>0</v>
      </c>
      <c r="R181" s="151">
        <f t="shared" si="22"/>
        <v>0</v>
      </c>
      <c r="S181" s="151">
        <v>0</v>
      </c>
      <c r="T181" s="152">
        <f t="shared" si="23"/>
        <v>0</v>
      </c>
      <c r="AR181" s="153" t="s">
        <v>2450</v>
      </c>
      <c r="AT181" s="153" t="s">
        <v>966</v>
      </c>
      <c r="AU181" s="153" t="s">
        <v>83</v>
      </c>
      <c r="AY181" s="17" t="s">
        <v>181</v>
      </c>
      <c r="BE181" s="154">
        <f t="shared" si="24"/>
        <v>0</v>
      </c>
      <c r="BF181" s="154">
        <f t="shared" si="25"/>
        <v>0</v>
      </c>
      <c r="BG181" s="154">
        <f t="shared" si="26"/>
        <v>0</v>
      </c>
      <c r="BH181" s="154">
        <f t="shared" si="27"/>
        <v>0</v>
      </c>
      <c r="BI181" s="154">
        <f t="shared" si="28"/>
        <v>0</v>
      </c>
      <c r="BJ181" s="17" t="s">
        <v>190</v>
      </c>
      <c r="BK181" s="154">
        <f t="shared" si="29"/>
        <v>0</v>
      </c>
      <c r="BL181" s="17" t="s">
        <v>700</v>
      </c>
      <c r="BM181" s="153" t="s">
        <v>1628</v>
      </c>
    </row>
    <row r="182" spans="2:65" s="1" customFormat="1" ht="16.5" customHeight="1">
      <c r="B182" s="140"/>
      <c r="C182" s="189" t="s">
        <v>628</v>
      </c>
      <c r="D182" s="189" t="s">
        <v>966</v>
      </c>
      <c r="E182" s="190" t="s">
        <v>4367</v>
      </c>
      <c r="F182" s="191" t="s">
        <v>4319</v>
      </c>
      <c r="G182" s="192" t="s">
        <v>231</v>
      </c>
      <c r="H182" s="193">
        <v>4</v>
      </c>
      <c r="I182" s="194"/>
      <c r="J182" s="195">
        <f t="shared" si="20"/>
        <v>0</v>
      </c>
      <c r="K182" s="196"/>
      <c r="L182" s="197"/>
      <c r="M182" s="198" t="s">
        <v>1</v>
      </c>
      <c r="N182" s="199" t="s">
        <v>41</v>
      </c>
      <c r="P182" s="151">
        <f t="shared" si="21"/>
        <v>0</v>
      </c>
      <c r="Q182" s="151">
        <v>0</v>
      </c>
      <c r="R182" s="151">
        <f t="shared" si="22"/>
        <v>0</v>
      </c>
      <c r="S182" s="151">
        <v>0</v>
      </c>
      <c r="T182" s="152">
        <f t="shared" si="23"/>
        <v>0</v>
      </c>
      <c r="AR182" s="153" t="s">
        <v>2450</v>
      </c>
      <c r="AT182" s="153" t="s">
        <v>966</v>
      </c>
      <c r="AU182" s="153" t="s">
        <v>83</v>
      </c>
      <c r="AY182" s="17" t="s">
        <v>181</v>
      </c>
      <c r="BE182" s="154">
        <f t="shared" si="24"/>
        <v>0</v>
      </c>
      <c r="BF182" s="154">
        <f t="shared" si="25"/>
        <v>0</v>
      </c>
      <c r="BG182" s="154">
        <f t="shared" si="26"/>
        <v>0</v>
      </c>
      <c r="BH182" s="154">
        <f t="shared" si="27"/>
        <v>0</v>
      </c>
      <c r="BI182" s="154">
        <f t="shared" si="28"/>
        <v>0</v>
      </c>
      <c r="BJ182" s="17" t="s">
        <v>190</v>
      </c>
      <c r="BK182" s="154">
        <f t="shared" si="29"/>
        <v>0</v>
      </c>
      <c r="BL182" s="17" t="s">
        <v>700</v>
      </c>
      <c r="BM182" s="153" t="s">
        <v>1639</v>
      </c>
    </row>
    <row r="183" spans="2:65" s="1" customFormat="1" ht="16.5" customHeight="1">
      <c r="B183" s="140"/>
      <c r="C183" s="189" t="s">
        <v>632</v>
      </c>
      <c r="D183" s="189" t="s">
        <v>966</v>
      </c>
      <c r="E183" s="190" t="s">
        <v>4368</v>
      </c>
      <c r="F183" s="191" t="s">
        <v>4369</v>
      </c>
      <c r="G183" s="192" t="s">
        <v>231</v>
      </c>
      <c r="H183" s="193">
        <v>1</v>
      </c>
      <c r="I183" s="194"/>
      <c r="J183" s="195">
        <f t="shared" si="20"/>
        <v>0</v>
      </c>
      <c r="K183" s="196"/>
      <c r="L183" s="197"/>
      <c r="M183" s="198" t="s">
        <v>1</v>
      </c>
      <c r="N183" s="199" t="s">
        <v>41</v>
      </c>
      <c r="P183" s="151">
        <f t="shared" si="21"/>
        <v>0</v>
      </c>
      <c r="Q183" s="151">
        <v>0</v>
      </c>
      <c r="R183" s="151">
        <f t="shared" si="22"/>
        <v>0</v>
      </c>
      <c r="S183" s="151">
        <v>0</v>
      </c>
      <c r="T183" s="152">
        <f t="shared" si="23"/>
        <v>0</v>
      </c>
      <c r="AR183" s="153" t="s">
        <v>2450</v>
      </c>
      <c r="AT183" s="153" t="s">
        <v>966</v>
      </c>
      <c r="AU183" s="153" t="s">
        <v>83</v>
      </c>
      <c r="AY183" s="17" t="s">
        <v>181</v>
      </c>
      <c r="BE183" s="154">
        <f t="shared" si="24"/>
        <v>0</v>
      </c>
      <c r="BF183" s="154">
        <f t="shared" si="25"/>
        <v>0</v>
      </c>
      <c r="BG183" s="154">
        <f t="shared" si="26"/>
        <v>0</v>
      </c>
      <c r="BH183" s="154">
        <f t="shared" si="27"/>
        <v>0</v>
      </c>
      <c r="BI183" s="154">
        <f t="shared" si="28"/>
        <v>0</v>
      </c>
      <c r="BJ183" s="17" t="s">
        <v>190</v>
      </c>
      <c r="BK183" s="154">
        <f t="shared" si="29"/>
        <v>0</v>
      </c>
      <c r="BL183" s="17" t="s">
        <v>700</v>
      </c>
      <c r="BM183" s="153" t="s">
        <v>1647</v>
      </c>
    </row>
    <row r="184" spans="2:65" s="1" customFormat="1" ht="16.5" customHeight="1">
      <c r="B184" s="140"/>
      <c r="C184" s="189" t="s">
        <v>636</v>
      </c>
      <c r="D184" s="189" t="s">
        <v>966</v>
      </c>
      <c r="E184" s="190" t="s">
        <v>4370</v>
      </c>
      <c r="F184" s="191" t="s">
        <v>4371</v>
      </c>
      <c r="G184" s="192" t="s">
        <v>231</v>
      </c>
      <c r="H184" s="193">
        <v>1</v>
      </c>
      <c r="I184" s="194"/>
      <c r="J184" s="195">
        <f t="shared" si="20"/>
        <v>0</v>
      </c>
      <c r="K184" s="196"/>
      <c r="L184" s="197"/>
      <c r="M184" s="198" t="s">
        <v>1</v>
      </c>
      <c r="N184" s="199" t="s">
        <v>41</v>
      </c>
      <c r="P184" s="151">
        <f t="shared" si="21"/>
        <v>0</v>
      </c>
      <c r="Q184" s="151">
        <v>0</v>
      </c>
      <c r="R184" s="151">
        <f t="shared" si="22"/>
        <v>0</v>
      </c>
      <c r="S184" s="151">
        <v>0</v>
      </c>
      <c r="T184" s="152">
        <f t="shared" si="23"/>
        <v>0</v>
      </c>
      <c r="AR184" s="153" t="s">
        <v>2450</v>
      </c>
      <c r="AT184" s="153" t="s">
        <v>966</v>
      </c>
      <c r="AU184" s="153" t="s">
        <v>83</v>
      </c>
      <c r="AY184" s="17" t="s">
        <v>181</v>
      </c>
      <c r="BE184" s="154">
        <f t="shared" si="24"/>
        <v>0</v>
      </c>
      <c r="BF184" s="154">
        <f t="shared" si="25"/>
        <v>0</v>
      </c>
      <c r="BG184" s="154">
        <f t="shared" si="26"/>
        <v>0</v>
      </c>
      <c r="BH184" s="154">
        <f t="shared" si="27"/>
        <v>0</v>
      </c>
      <c r="BI184" s="154">
        <f t="shared" si="28"/>
        <v>0</v>
      </c>
      <c r="BJ184" s="17" t="s">
        <v>190</v>
      </c>
      <c r="BK184" s="154">
        <f t="shared" si="29"/>
        <v>0</v>
      </c>
      <c r="BL184" s="17" t="s">
        <v>700</v>
      </c>
      <c r="BM184" s="153" t="s">
        <v>1660</v>
      </c>
    </row>
    <row r="185" spans="2:65" s="1" customFormat="1" ht="21.75" customHeight="1">
      <c r="B185" s="140"/>
      <c r="C185" s="189" t="s">
        <v>641</v>
      </c>
      <c r="D185" s="189" t="s">
        <v>966</v>
      </c>
      <c r="E185" s="190" t="s">
        <v>4372</v>
      </c>
      <c r="F185" s="191" t="s">
        <v>4373</v>
      </c>
      <c r="G185" s="192" t="s">
        <v>231</v>
      </c>
      <c r="H185" s="193">
        <v>5</v>
      </c>
      <c r="I185" s="194"/>
      <c r="J185" s="195">
        <f t="shared" si="20"/>
        <v>0</v>
      </c>
      <c r="K185" s="196"/>
      <c r="L185" s="197"/>
      <c r="M185" s="198" t="s">
        <v>1</v>
      </c>
      <c r="N185" s="199" t="s">
        <v>41</v>
      </c>
      <c r="P185" s="151">
        <f t="shared" si="21"/>
        <v>0</v>
      </c>
      <c r="Q185" s="151">
        <v>0</v>
      </c>
      <c r="R185" s="151">
        <f t="shared" si="22"/>
        <v>0</v>
      </c>
      <c r="S185" s="151">
        <v>0</v>
      </c>
      <c r="T185" s="152">
        <f t="shared" si="23"/>
        <v>0</v>
      </c>
      <c r="AR185" s="153" t="s">
        <v>2450</v>
      </c>
      <c r="AT185" s="153" t="s">
        <v>966</v>
      </c>
      <c r="AU185" s="153" t="s">
        <v>83</v>
      </c>
      <c r="AY185" s="17" t="s">
        <v>181</v>
      </c>
      <c r="BE185" s="154">
        <f t="shared" si="24"/>
        <v>0</v>
      </c>
      <c r="BF185" s="154">
        <f t="shared" si="25"/>
        <v>0</v>
      </c>
      <c r="BG185" s="154">
        <f t="shared" si="26"/>
        <v>0</v>
      </c>
      <c r="BH185" s="154">
        <f t="shared" si="27"/>
        <v>0</v>
      </c>
      <c r="BI185" s="154">
        <f t="shared" si="28"/>
        <v>0</v>
      </c>
      <c r="BJ185" s="17" t="s">
        <v>190</v>
      </c>
      <c r="BK185" s="154">
        <f t="shared" si="29"/>
        <v>0</v>
      </c>
      <c r="BL185" s="17" t="s">
        <v>700</v>
      </c>
      <c r="BM185" s="153" t="s">
        <v>1668</v>
      </c>
    </row>
    <row r="186" spans="2:65" s="1" customFormat="1" ht="33" customHeight="1">
      <c r="B186" s="140"/>
      <c r="C186" s="189" t="s">
        <v>652</v>
      </c>
      <c r="D186" s="189" t="s">
        <v>966</v>
      </c>
      <c r="E186" s="190" t="s">
        <v>4374</v>
      </c>
      <c r="F186" s="191" t="s">
        <v>4329</v>
      </c>
      <c r="G186" s="192" t="s">
        <v>231</v>
      </c>
      <c r="H186" s="193">
        <v>2</v>
      </c>
      <c r="I186" s="194"/>
      <c r="J186" s="195">
        <f t="shared" si="20"/>
        <v>0</v>
      </c>
      <c r="K186" s="196"/>
      <c r="L186" s="197"/>
      <c r="M186" s="198" t="s">
        <v>1</v>
      </c>
      <c r="N186" s="199" t="s">
        <v>41</v>
      </c>
      <c r="P186" s="151">
        <f t="shared" si="21"/>
        <v>0</v>
      </c>
      <c r="Q186" s="151">
        <v>0</v>
      </c>
      <c r="R186" s="151">
        <f t="shared" si="22"/>
        <v>0</v>
      </c>
      <c r="S186" s="151">
        <v>0</v>
      </c>
      <c r="T186" s="152">
        <f t="shared" si="23"/>
        <v>0</v>
      </c>
      <c r="AR186" s="153" t="s">
        <v>2450</v>
      </c>
      <c r="AT186" s="153" t="s">
        <v>966</v>
      </c>
      <c r="AU186" s="153" t="s">
        <v>83</v>
      </c>
      <c r="AY186" s="17" t="s">
        <v>181</v>
      </c>
      <c r="BE186" s="154">
        <f t="shared" si="24"/>
        <v>0</v>
      </c>
      <c r="BF186" s="154">
        <f t="shared" si="25"/>
        <v>0</v>
      </c>
      <c r="BG186" s="154">
        <f t="shared" si="26"/>
        <v>0</v>
      </c>
      <c r="BH186" s="154">
        <f t="shared" si="27"/>
        <v>0</v>
      </c>
      <c r="BI186" s="154">
        <f t="shared" si="28"/>
        <v>0</v>
      </c>
      <c r="BJ186" s="17" t="s">
        <v>190</v>
      </c>
      <c r="BK186" s="154">
        <f t="shared" si="29"/>
        <v>0</v>
      </c>
      <c r="BL186" s="17" t="s">
        <v>700</v>
      </c>
      <c r="BM186" s="153" t="s">
        <v>1676</v>
      </c>
    </row>
    <row r="187" spans="2:65" s="1" customFormat="1" ht="33" customHeight="1">
      <c r="B187" s="140"/>
      <c r="C187" s="189" t="s">
        <v>665</v>
      </c>
      <c r="D187" s="189" t="s">
        <v>966</v>
      </c>
      <c r="E187" s="190" t="s">
        <v>4375</v>
      </c>
      <c r="F187" s="191" t="s">
        <v>4376</v>
      </c>
      <c r="G187" s="192" t="s">
        <v>231</v>
      </c>
      <c r="H187" s="193">
        <v>4</v>
      </c>
      <c r="I187" s="194"/>
      <c r="J187" s="195">
        <f t="shared" si="20"/>
        <v>0</v>
      </c>
      <c r="K187" s="196"/>
      <c r="L187" s="197"/>
      <c r="M187" s="198" t="s">
        <v>1</v>
      </c>
      <c r="N187" s="199" t="s">
        <v>41</v>
      </c>
      <c r="P187" s="151">
        <f t="shared" si="21"/>
        <v>0</v>
      </c>
      <c r="Q187" s="151">
        <v>0</v>
      </c>
      <c r="R187" s="151">
        <f t="shared" si="22"/>
        <v>0</v>
      </c>
      <c r="S187" s="151">
        <v>0</v>
      </c>
      <c r="T187" s="152">
        <f t="shared" si="23"/>
        <v>0</v>
      </c>
      <c r="AR187" s="153" t="s">
        <v>2450</v>
      </c>
      <c r="AT187" s="153" t="s">
        <v>966</v>
      </c>
      <c r="AU187" s="153" t="s">
        <v>83</v>
      </c>
      <c r="AY187" s="17" t="s">
        <v>181</v>
      </c>
      <c r="BE187" s="154">
        <f t="shared" si="24"/>
        <v>0</v>
      </c>
      <c r="BF187" s="154">
        <f t="shared" si="25"/>
        <v>0</v>
      </c>
      <c r="BG187" s="154">
        <f t="shared" si="26"/>
        <v>0</v>
      </c>
      <c r="BH187" s="154">
        <f t="shared" si="27"/>
        <v>0</v>
      </c>
      <c r="BI187" s="154">
        <f t="shared" si="28"/>
        <v>0</v>
      </c>
      <c r="BJ187" s="17" t="s">
        <v>190</v>
      </c>
      <c r="BK187" s="154">
        <f t="shared" si="29"/>
        <v>0</v>
      </c>
      <c r="BL187" s="17" t="s">
        <v>700</v>
      </c>
      <c r="BM187" s="153" t="s">
        <v>1685</v>
      </c>
    </row>
    <row r="188" spans="2:65" s="1" customFormat="1" ht="21.75" customHeight="1">
      <c r="B188" s="140"/>
      <c r="C188" s="189" t="s">
        <v>669</v>
      </c>
      <c r="D188" s="189" t="s">
        <v>966</v>
      </c>
      <c r="E188" s="190" t="s">
        <v>4377</v>
      </c>
      <c r="F188" s="191" t="s">
        <v>4378</v>
      </c>
      <c r="G188" s="192" t="s">
        <v>231</v>
      </c>
      <c r="H188" s="193">
        <v>5</v>
      </c>
      <c r="I188" s="194"/>
      <c r="J188" s="195">
        <f t="shared" si="20"/>
        <v>0</v>
      </c>
      <c r="K188" s="196"/>
      <c r="L188" s="197"/>
      <c r="M188" s="198" t="s">
        <v>1</v>
      </c>
      <c r="N188" s="199" t="s">
        <v>41</v>
      </c>
      <c r="P188" s="151">
        <f t="shared" si="21"/>
        <v>0</v>
      </c>
      <c r="Q188" s="151">
        <v>0</v>
      </c>
      <c r="R188" s="151">
        <f t="shared" si="22"/>
        <v>0</v>
      </c>
      <c r="S188" s="151">
        <v>0</v>
      </c>
      <c r="T188" s="152">
        <f t="shared" si="23"/>
        <v>0</v>
      </c>
      <c r="AR188" s="153" t="s">
        <v>2450</v>
      </c>
      <c r="AT188" s="153" t="s">
        <v>966</v>
      </c>
      <c r="AU188" s="153" t="s">
        <v>83</v>
      </c>
      <c r="AY188" s="17" t="s">
        <v>181</v>
      </c>
      <c r="BE188" s="154">
        <f t="shared" si="24"/>
        <v>0</v>
      </c>
      <c r="BF188" s="154">
        <f t="shared" si="25"/>
        <v>0</v>
      </c>
      <c r="BG188" s="154">
        <f t="shared" si="26"/>
        <v>0</v>
      </c>
      <c r="BH188" s="154">
        <f t="shared" si="27"/>
        <v>0</v>
      </c>
      <c r="BI188" s="154">
        <f t="shared" si="28"/>
        <v>0</v>
      </c>
      <c r="BJ188" s="17" t="s">
        <v>190</v>
      </c>
      <c r="BK188" s="154">
        <f t="shared" si="29"/>
        <v>0</v>
      </c>
      <c r="BL188" s="17" t="s">
        <v>700</v>
      </c>
      <c r="BM188" s="153" t="s">
        <v>1693</v>
      </c>
    </row>
    <row r="189" spans="2:65" s="1" customFormat="1" ht="21.75" customHeight="1">
      <c r="B189" s="140"/>
      <c r="C189" s="189" t="s">
        <v>674</v>
      </c>
      <c r="D189" s="189" t="s">
        <v>966</v>
      </c>
      <c r="E189" s="190" t="s">
        <v>4379</v>
      </c>
      <c r="F189" s="191" t="s">
        <v>4380</v>
      </c>
      <c r="G189" s="192" t="s">
        <v>231</v>
      </c>
      <c r="H189" s="193">
        <v>1</v>
      </c>
      <c r="I189" s="194"/>
      <c r="J189" s="195">
        <f t="shared" si="20"/>
        <v>0</v>
      </c>
      <c r="K189" s="196"/>
      <c r="L189" s="197"/>
      <c r="M189" s="198" t="s">
        <v>1</v>
      </c>
      <c r="N189" s="199" t="s">
        <v>41</v>
      </c>
      <c r="P189" s="151">
        <f t="shared" si="21"/>
        <v>0</v>
      </c>
      <c r="Q189" s="151">
        <v>0</v>
      </c>
      <c r="R189" s="151">
        <f t="shared" si="22"/>
        <v>0</v>
      </c>
      <c r="S189" s="151">
        <v>0</v>
      </c>
      <c r="T189" s="152">
        <f t="shared" si="23"/>
        <v>0</v>
      </c>
      <c r="AR189" s="153" t="s">
        <v>2450</v>
      </c>
      <c r="AT189" s="153" t="s">
        <v>966</v>
      </c>
      <c r="AU189" s="153" t="s">
        <v>83</v>
      </c>
      <c r="AY189" s="17" t="s">
        <v>181</v>
      </c>
      <c r="BE189" s="154">
        <f t="shared" si="24"/>
        <v>0</v>
      </c>
      <c r="BF189" s="154">
        <f t="shared" si="25"/>
        <v>0</v>
      </c>
      <c r="BG189" s="154">
        <f t="shared" si="26"/>
        <v>0</v>
      </c>
      <c r="BH189" s="154">
        <f t="shared" si="27"/>
        <v>0</v>
      </c>
      <c r="BI189" s="154">
        <f t="shared" si="28"/>
        <v>0</v>
      </c>
      <c r="BJ189" s="17" t="s">
        <v>190</v>
      </c>
      <c r="BK189" s="154">
        <f t="shared" si="29"/>
        <v>0</v>
      </c>
      <c r="BL189" s="17" t="s">
        <v>700</v>
      </c>
      <c r="BM189" s="153" t="s">
        <v>1703</v>
      </c>
    </row>
    <row r="190" spans="2:65" s="1" customFormat="1" ht="24.2" customHeight="1">
      <c r="B190" s="140"/>
      <c r="C190" s="189" t="s">
        <v>678</v>
      </c>
      <c r="D190" s="189" t="s">
        <v>966</v>
      </c>
      <c r="E190" s="190" t="s">
        <v>4381</v>
      </c>
      <c r="F190" s="191" t="s">
        <v>4382</v>
      </c>
      <c r="G190" s="192" t="s">
        <v>639</v>
      </c>
      <c r="H190" s="193">
        <v>1</v>
      </c>
      <c r="I190" s="194"/>
      <c r="J190" s="195">
        <f t="shared" si="20"/>
        <v>0</v>
      </c>
      <c r="K190" s="196"/>
      <c r="L190" s="197"/>
      <c r="M190" s="198" t="s">
        <v>1</v>
      </c>
      <c r="N190" s="199" t="s">
        <v>41</v>
      </c>
      <c r="P190" s="151">
        <f t="shared" si="21"/>
        <v>0</v>
      </c>
      <c r="Q190" s="151">
        <v>0</v>
      </c>
      <c r="R190" s="151">
        <f t="shared" si="22"/>
        <v>0</v>
      </c>
      <c r="S190" s="151">
        <v>0</v>
      </c>
      <c r="T190" s="152">
        <f t="shared" si="23"/>
        <v>0</v>
      </c>
      <c r="AR190" s="153" t="s">
        <v>2450</v>
      </c>
      <c r="AT190" s="153" t="s">
        <v>966</v>
      </c>
      <c r="AU190" s="153" t="s">
        <v>83</v>
      </c>
      <c r="AY190" s="17" t="s">
        <v>181</v>
      </c>
      <c r="BE190" s="154">
        <f t="shared" si="24"/>
        <v>0</v>
      </c>
      <c r="BF190" s="154">
        <f t="shared" si="25"/>
        <v>0</v>
      </c>
      <c r="BG190" s="154">
        <f t="shared" si="26"/>
        <v>0</v>
      </c>
      <c r="BH190" s="154">
        <f t="shared" si="27"/>
        <v>0</v>
      </c>
      <c r="BI190" s="154">
        <f t="shared" si="28"/>
        <v>0</v>
      </c>
      <c r="BJ190" s="17" t="s">
        <v>190</v>
      </c>
      <c r="BK190" s="154">
        <f t="shared" si="29"/>
        <v>0</v>
      </c>
      <c r="BL190" s="17" t="s">
        <v>700</v>
      </c>
      <c r="BM190" s="153" t="s">
        <v>1712</v>
      </c>
    </row>
    <row r="191" spans="2:65" s="1" customFormat="1" ht="24.2" customHeight="1">
      <c r="B191" s="140"/>
      <c r="C191" s="189" t="s">
        <v>682</v>
      </c>
      <c r="D191" s="189" t="s">
        <v>966</v>
      </c>
      <c r="E191" s="190" t="s">
        <v>4383</v>
      </c>
      <c r="F191" s="191" t="s">
        <v>4384</v>
      </c>
      <c r="G191" s="192" t="s">
        <v>4281</v>
      </c>
      <c r="H191" s="193">
        <v>1</v>
      </c>
      <c r="I191" s="194"/>
      <c r="J191" s="195">
        <f t="shared" si="20"/>
        <v>0</v>
      </c>
      <c r="K191" s="196"/>
      <c r="L191" s="197"/>
      <c r="M191" s="198" t="s">
        <v>1</v>
      </c>
      <c r="N191" s="199" t="s">
        <v>41</v>
      </c>
      <c r="P191" s="151">
        <f t="shared" si="21"/>
        <v>0</v>
      </c>
      <c r="Q191" s="151">
        <v>0</v>
      </c>
      <c r="R191" s="151">
        <f t="shared" si="22"/>
        <v>0</v>
      </c>
      <c r="S191" s="151">
        <v>0</v>
      </c>
      <c r="T191" s="152">
        <f t="shared" si="23"/>
        <v>0</v>
      </c>
      <c r="AR191" s="153" t="s">
        <v>2450</v>
      </c>
      <c r="AT191" s="153" t="s">
        <v>966</v>
      </c>
      <c r="AU191" s="153" t="s">
        <v>83</v>
      </c>
      <c r="AY191" s="17" t="s">
        <v>181</v>
      </c>
      <c r="BE191" s="154">
        <f t="shared" si="24"/>
        <v>0</v>
      </c>
      <c r="BF191" s="154">
        <f t="shared" si="25"/>
        <v>0</v>
      </c>
      <c r="BG191" s="154">
        <f t="shared" si="26"/>
        <v>0</v>
      </c>
      <c r="BH191" s="154">
        <f t="shared" si="27"/>
        <v>0</v>
      </c>
      <c r="BI191" s="154">
        <f t="shared" si="28"/>
        <v>0</v>
      </c>
      <c r="BJ191" s="17" t="s">
        <v>190</v>
      </c>
      <c r="BK191" s="154">
        <f t="shared" si="29"/>
        <v>0</v>
      </c>
      <c r="BL191" s="17" t="s">
        <v>700</v>
      </c>
      <c r="BM191" s="153" t="s">
        <v>1721</v>
      </c>
    </row>
    <row r="192" spans="2:65" s="1" customFormat="1" ht="16.5" customHeight="1">
      <c r="B192" s="140"/>
      <c r="C192" s="189" t="s">
        <v>686</v>
      </c>
      <c r="D192" s="189" t="s">
        <v>966</v>
      </c>
      <c r="E192" s="190" t="s">
        <v>4385</v>
      </c>
      <c r="F192" s="191" t="s">
        <v>4386</v>
      </c>
      <c r="G192" s="192" t="s">
        <v>4281</v>
      </c>
      <c r="H192" s="193">
        <v>1</v>
      </c>
      <c r="I192" s="194"/>
      <c r="J192" s="195">
        <f t="shared" si="20"/>
        <v>0</v>
      </c>
      <c r="K192" s="196"/>
      <c r="L192" s="197"/>
      <c r="M192" s="198" t="s">
        <v>1</v>
      </c>
      <c r="N192" s="199" t="s">
        <v>41</v>
      </c>
      <c r="P192" s="151">
        <f t="shared" si="21"/>
        <v>0</v>
      </c>
      <c r="Q192" s="151">
        <v>0</v>
      </c>
      <c r="R192" s="151">
        <f t="shared" si="22"/>
        <v>0</v>
      </c>
      <c r="S192" s="151">
        <v>0</v>
      </c>
      <c r="T192" s="152">
        <f t="shared" si="23"/>
        <v>0</v>
      </c>
      <c r="AR192" s="153" t="s">
        <v>2450</v>
      </c>
      <c r="AT192" s="153" t="s">
        <v>966</v>
      </c>
      <c r="AU192" s="153" t="s">
        <v>83</v>
      </c>
      <c r="AY192" s="17" t="s">
        <v>181</v>
      </c>
      <c r="BE192" s="154">
        <f t="shared" si="24"/>
        <v>0</v>
      </c>
      <c r="BF192" s="154">
        <f t="shared" si="25"/>
        <v>0</v>
      </c>
      <c r="BG192" s="154">
        <f t="shared" si="26"/>
        <v>0</v>
      </c>
      <c r="BH192" s="154">
        <f t="shared" si="27"/>
        <v>0</v>
      </c>
      <c r="BI192" s="154">
        <f t="shared" si="28"/>
        <v>0</v>
      </c>
      <c r="BJ192" s="17" t="s">
        <v>190</v>
      </c>
      <c r="BK192" s="154">
        <f t="shared" si="29"/>
        <v>0</v>
      </c>
      <c r="BL192" s="17" t="s">
        <v>700</v>
      </c>
      <c r="BM192" s="153" t="s">
        <v>1730</v>
      </c>
    </row>
    <row r="193" spans="2:65" s="1" customFormat="1" ht="49.15" customHeight="1">
      <c r="B193" s="140"/>
      <c r="C193" s="189" t="s">
        <v>692</v>
      </c>
      <c r="D193" s="189" t="s">
        <v>966</v>
      </c>
      <c r="E193" s="190" t="s">
        <v>4387</v>
      </c>
      <c r="F193" s="191" t="s">
        <v>4343</v>
      </c>
      <c r="G193" s="192" t="s">
        <v>4281</v>
      </c>
      <c r="H193" s="193">
        <v>79</v>
      </c>
      <c r="I193" s="194"/>
      <c r="J193" s="195">
        <f t="shared" si="20"/>
        <v>0</v>
      </c>
      <c r="K193" s="196"/>
      <c r="L193" s="197"/>
      <c r="M193" s="198" t="s">
        <v>1</v>
      </c>
      <c r="N193" s="199" t="s">
        <v>41</v>
      </c>
      <c r="P193" s="151">
        <f t="shared" si="21"/>
        <v>0</v>
      </c>
      <c r="Q193" s="151">
        <v>0</v>
      </c>
      <c r="R193" s="151">
        <f t="shared" si="22"/>
        <v>0</v>
      </c>
      <c r="S193" s="151">
        <v>0</v>
      </c>
      <c r="T193" s="152">
        <f t="shared" si="23"/>
        <v>0</v>
      </c>
      <c r="AR193" s="153" t="s">
        <v>2450</v>
      </c>
      <c r="AT193" s="153" t="s">
        <v>966</v>
      </c>
      <c r="AU193" s="153" t="s">
        <v>83</v>
      </c>
      <c r="AY193" s="17" t="s">
        <v>181</v>
      </c>
      <c r="BE193" s="154">
        <f t="shared" si="24"/>
        <v>0</v>
      </c>
      <c r="BF193" s="154">
        <f t="shared" si="25"/>
        <v>0</v>
      </c>
      <c r="BG193" s="154">
        <f t="shared" si="26"/>
        <v>0</v>
      </c>
      <c r="BH193" s="154">
        <f t="shared" si="27"/>
        <v>0</v>
      </c>
      <c r="BI193" s="154">
        <f t="shared" si="28"/>
        <v>0</v>
      </c>
      <c r="BJ193" s="17" t="s">
        <v>190</v>
      </c>
      <c r="BK193" s="154">
        <f t="shared" si="29"/>
        <v>0</v>
      </c>
      <c r="BL193" s="17" t="s">
        <v>700</v>
      </c>
      <c r="BM193" s="153" t="s">
        <v>1748</v>
      </c>
    </row>
    <row r="194" spans="2:65" s="1" customFormat="1" ht="68.25">
      <c r="B194" s="32"/>
      <c r="D194" s="156" t="s">
        <v>2420</v>
      </c>
      <c r="F194" s="201" t="s">
        <v>4305</v>
      </c>
      <c r="I194" s="202"/>
      <c r="L194" s="32"/>
      <c r="M194" s="203"/>
      <c r="T194" s="59"/>
      <c r="AT194" s="17" t="s">
        <v>2420</v>
      </c>
      <c r="AU194" s="17" t="s">
        <v>83</v>
      </c>
    </row>
    <row r="195" spans="2:65" s="1" customFormat="1" ht="49.15" customHeight="1">
      <c r="B195" s="140"/>
      <c r="C195" s="189" t="s">
        <v>696</v>
      </c>
      <c r="D195" s="189" t="s">
        <v>966</v>
      </c>
      <c r="E195" s="190" t="s">
        <v>4388</v>
      </c>
      <c r="F195" s="191" t="s">
        <v>4389</v>
      </c>
      <c r="G195" s="192" t="s">
        <v>4281</v>
      </c>
      <c r="H195" s="193">
        <v>49</v>
      </c>
      <c r="I195" s="194"/>
      <c r="J195" s="195">
        <f>ROUND(I195*H195,2)</f>
        <v>0</v>
      </c>
      <c r="K195" s="196"/>
      <c r="L195" s="197"/>
      <c r="M195" s="198" t="s">
        <v>1</v>
      </c>
      <c r="N195" s="199" t="s">
        <v>41</v>
      </c>
      <c r="P195" s="151">
        <f>O195*H195</f>
        <v>0</v>
      </c>
      <c r="Q195" s="151">
        <v>0</v>
      </c>
      <c r="R195" s="151">
        <f>Q195*H195</f>
        <v>0</v>
      </c>
      <c r="S195" s="151">
        <v>0</v>
      </c>
      <c r="T195" s="152">
        <f>S195*H195</f>
        <v>0</v>
      </c>
      <c r="AR195" s="153" t="s">
        <v>2450</v>
      </c>
      <c r="AT195" s="153" t="s">
        <v>966</v>
      </c>
      <c r="AU195" s="153" t="s">
        <v>83</v>
      </c>
      <c r="AY195" s="17" t="s">
        <v>181</v>
      </c>
      <c r="BE195" s="154">
        <f>IF(N195="základná",J195,0)</f>
        <v>0</v>
      </c>
      <c r="BF195" s="154">
        <f>IF(N195="znížená",J195,0)</f>
        <v>0</v>
      </c>
      <c r="BG195" s="154">
        <f>IF(N195="zákl. prenesená",J195,0)</f>
        <v>0</v>
      </c>
      <c r="BH195" s="154">
        <f>IF(N195="zníž. prenesená",J195,0)</f>
        <v>0</v>
      </c>
      <c r="BI195" s="154">
        <f>IF(N195="nulová",J195,0)</f>
        <v>0</v>
      </c>
      <c r="BJ195" s="17" t="s">
        <v>190</v>
      </c>
      <c r="BK195" s="154">
        <f>ROUND(I195*H195,2)</f>
        <v>0</v>
      </c>
      <c r="BL195" s="17" t="s">
        <v>700</v>
      </c>
      <c r="BM195" s="153" t="s">
        <v>1757</v>
      </c>
    </row>
    <row r="196" spans="2:65" s="1" customFormat="1" ht="68.25">
      <c r="B196" s="32"/>
      <c r="D196" s="156" t="s">
        <v>2420</v>
      </c>
      <c r="F196" s="201" t="s">
        <v>4305</v>
      </c>
      <c r="I196" s="202"/>
      <c r="L196" s="32"/>
      <c r="M196" s="203"/>
      <c r="T196" s="59"/>
      <c r="AT196" s="17" t="s">
        <v>2420</v>
      </c>
      <c r="AU196" s="17" t="s">
        <v>83</v>
      </c>
    </row>
    <row r="197" spans="2:65" s="1" customFormat="1" ht="33" customHeight="1">
      <c r="B197" s="140"/>
      <c r="C197" s="189" t="s">
        <v>700</v>
      </c>
      <c r="D197" s="189" t="s">
        <v>966</v>
      </c>
      <c r="E197" s="190" t="s">
        <v>3200</v>
      </c>
      <c r="F197" s="191" t="s">
        <v>4306</v>
      </c>
      <c r="G197" s="192" t="s">
        <v>188</v>
      </c>
      <c r="H197" s="193">
        <v>61</v>
      </c>
      <c r="I197" s="194"/>
      <c r="J197" s="195">
        <f t="shared" ref="J197:J202" si="30">ROUND(I197*H197,2)</f>
        <v>0</v>
      </c>
      <c r="K197" s="196"/>
      <c r="L197" s="197"/>
      <c r="M197" s="198" t="s">
        <v>1</v>
      </c>
      <c r="N197" s="199" t="s">
        <v>41</v>
      </c>
      <c r="P197" s="151">
        <f t="shared" ref="P197:P202" si="31">O197*H197</f>
        <v>0</v>
      </c>
      <c r="Q197" s="151">
        <v>0</v>
      </c>
      <c r="R197" s="151">
        <f t="shared" ref="R197:R202" si="32">Q197*H197</f>
        <v>0</v>
      </c>
      <c r="S197" s="151">
        <v>0</v>
      </c>
      <c r="T197" s="152">
        <f t="shared" ref="T197:T202" si="33">S197*H197</f>
        <v>0</v>
      </c>
      <c r="AR197" s="153" t="s">
        <v>2450</v>
      </c>
      <c r="AT197" s="153" t="s">
        <v>966</v>
      </c>
      <c r="AU197" s="153" t="s">
        <v>83</v>
      </c>
      <c r="AY197" s="17" t="s">
        <v>181</v>
      </c>
      <c r="BE197" s="154">
        <f t="shared" ref="BE197:BE202" si="34">IF(N197="základná",J197,0)</f>
        <v>0</v>
      </c>
      <c r="BF197" s="154">
        <f t="shared" ref="BF197:BF202" si="35">IF(N197="znížená",J197,0)</f>
        <v>0</v>
      </c>
      <c r="BG197" s="154">
        <f t="shared" ref="BG197:BG202" si="36">IF(N197="zákl. prenesená",J197,0)</f>
        <v>0</v>
      </c>
      <c r="BH197" s="154">
        <f t="shared" ref="BH197:BH202" si="37">IF(N197="zníž. prenesená",J197,0)</f>
        <v>0</v>
      </c>
      <c r="BI197" s="154">
        <f t="shared" ref="BI197:BI202" si="38">IF(N197="nulová",J197,0)</f>
        <v>0</v>
      </c>
      <c r="BJ197" s="17" t="s">
        <v>190</v>
      </c>
      <c r="BK197" s="154">
        <f t="shared" ref="BK197:BK202" si="39">ROUND(I197*H197,2)</f>
        <v>0</v>
      </c>
      <c r="BL197" s="17" t="s">
        <v>700</v>
      </c>
      <c r="BM197" s="153" t="s">
        <v>4390</v>
      </c>
    </row>
    <row r="198" spans="2:65" s="1" customFormat="1" ht="24.2" customHeight="1">
      <c r="B198" s="140"/>
      <c r="C198" s="189" t="s">
        <v>706</v>
      </c>
      <c r="D198" s="189" t="s">
        <v>966</v>
      </c>
      <c r="E198" s="190" t="s">
        <v>4391</v>
      </c>
      <c r="F198" s="191" t="s">
        <v>4347</v>
      </c>
      <c r="G198" s="192" t="s">
        <v>188</v>
      </c>
      <c r="H198" s="193">
        <v>46</v>
      </c>
      <c r="I198" s="194"/>
      <c r="J198" s="195">
        <f t="shared" si="30"/>
        <v>0</v>
      </c>
      <c r="K198" s="196"/>
      <c r="L198" s="197"/>
      <c r="M198" s="198" t="s">
        <v>1</v>
      </c>
      <c r="N198" s="199" t="s">
        <v>41</v>
      </c>
      <c r="P198" s="151">
        <f t="shared" si="31"/>
        <v>0</v>
      </c>
      <c r="Q198" s="151">
        <v>0</v>
      </c>
      <c r="R198" s="151">
        <f t="shared" si="32"/>
        <v>0</v>
      </c>
      <c r="S198" s="151">
        <v>0</v>
      </c>
      <c r="T198" s="152">
        <f t="shared" si="33"/>
        <v>0</v>
      </c>
      <c r="AR198" s="153" t="s">
        <v>2450</v>
      </c>
      <c r="AT198" s="153" t="s">
        <v>966</v>
      </c>
      <c r="AU198" s="153" t="s">
        <v>83</v>
      </c>
      <c r="AY198" s="17" t="s">
        <v>181</v>
      </c>
      <c r="BE198" s="154">
        <f t="shared" si="34"/>
        <v>0</v>
      </c>
      <c r="BF198" s="154">
        <f t="shared" si="35"/>
        <v>0</v>
      </c>
      <c r="BG198" s="154">
        <f t="shared" si="36"/>
        <v>0</v>
      </c>
      <c r="BH198" s="154">
        <f t="shared" si="37"/>
        <v>0</v>
      </c>
      <c r="BI198" s="154">
        <f t="shared" si="38"/>
        <v>0</v>
      </c>
      <c r="BJ198" s="17" t="s">
        <v>190</v>
      </c>
      <c r="BK198" s="154">
        <f t="shared" si="39"/>
        <v>0</v>
      </c>
      <c r="BL198" s="17" t="s">
        <v>700</v>
      </c>
      <c r="BM198" s="153" t="s">
        <v>1774</v>
      </c>
    </row>
    <row r="199" spans="2:65" s="1" customFormat="1" ht="24.2" customHeight="1">
      <c r="B199" s="140"/>
      <c r="C199" s="189" t="s">
        <v>711</v>
      </c>
      <c r="D199" s="189" t="s">
        <v>966</v>
      </c>
      <c r="E199" s="190" t="s">
        <v>4392</v>
      </c>
      <c r="F199" s="191" t="s">
        <v>4393</v>
      </c>
      <c r="G199" s="192" t="s">
        <v>188</v>
      </c>
      <c r="H199" s="193">
        <v>10</v>
      </c>
      <c r="I199" s="194"/>
      <c r="J199" s="195">
        <f t="shared" si="30"/>
        <v>0</v>
      </c>
      <c r="K199" s="196"/>
      <c r="L199" s="197"/>
      <c r="M199" s="198" t="s">
        <v>1</v>
      </c>
      <c r="N199" s="199" t="s">
        <v>41</v>
      </c>
      <c r="P199" s="151">
        <f t="shared" si="31"/>
        <v>0</v>
      </c>
      <c r="Q199" s="151">
        <v>0</v>
      </c>
      <c r="R199" s="151">
        <f t="shared" si="32"/>
        <v>0</v>
      </c>
      <c r="S199" s="151">
        <v>0</v>
      </c>
      <c r="T199" s="152">
        <f t="shared" si="33"/>
        <v>0</v>
      </c>
      <c r="AR199" s="153" t="s">
        <v>2450</v>
      </c>
      <c r="AT199" s="153" t="s">
        <v>966</v>
      </c>
      <c r="AU199" s="153" t="s">
        <v>83</v>
      </c>
      <c r="AY199" s="17" t="s">
        <v>181</v>
      </c>
      <c r="BE199" s="154">
        <f t="shared" si="34"/>
        <v>0</v>
      </c>
      <c r="BF199" s="154">
        <f t="shared" si="35"/>
        <v>0</v>
      </c>
      <c r="BG199" s="154">
        <f t="shared" si="36"/>
        <v>0</v>
      </c>
      <c r="BH199" s="154">
        <f t="shared" si="37"/>
        <v>0</v>
      </c>
      <c r="BI199" s="154">
        <f t="shared" si="38"/>
        <v>0</v>
      </c>
      <c r="BJ199" s="17" t="s">
        <v>190</v>
      </c>
      <c r="BK199" s="154">
        <f t="shared" si="39"/>
        <v>0</v>
      </c>
      <c r="BL199" s="17" t="s">
        <v>700</v>
      </c>
      <c r="BM199" s="153" t="s">
        <v>1782</v>
      </c>
    </row>
    <row r="200" spans="2:65" s="1" customFormat="1" ht="24.2" customHeight="1">
      <c r="B200" s="140"/>
      <c r="C200" s="189" t="s">
        <v>715</v>
      </c>
      <c r="D200" s="189" t="s">
        <v>966</v>
      </c>
      <c r="E200" s="190" t="s">
        <v>3230</v>
      </c>
      <c r="F200" s="191" t="s">
        <v>4394</v>
      </c>
      <c r="G200" s="192" t="s">
        <v>4281</v>
      </c>
      <c r="H200" s="193">
        <v>10</v>
      </c>
      <c r="I200" s="194"/>
      <c r="J200" s="195">
        <f t="shared" si="30"/>
        <v>0</v>
      </c>
      <c r="K200" s="196"/>
      <c r="L200" s="197"/>
      <c r="M200" s="198" t="s">
        <v>1</v>
      </c>
      <c r="N200" s="199" t="s">
        <v>41</v>
      </c>
      <c r="P200" s="151">
        <f t="shared" si="31"/>
        <v>0</v>
      </c>
      <c r="Q200" s="151">
        <v>0</v>
      </c>
      <c r="R200" s="151">
        <f t="shared" si="32"/>
        <v>0</v>
      </c>
      <c r="S200" s="151">
        <v>0</v>
      </c>
      <c r="T200" s="152">
        <f t="shared" si="33"/>
        <v>0</v>
      </c>
      <c r="AR200" s="153" t="s">
        <v>2450</v>
      </c>
      <c r="AT200" s="153" t="s">
        <v>966</v>
      </c>
      <c r="AU200" s="153" t="s">
        <v>83</v>
      </c>
      <c r="AY200" s="17" t="s">
        <v>181</v>
      </c>
      <c r="BE200" s="154">
        <f t="shared" si="34"/>
        <v>0</v>
      </c>
      <c r="BF200" s="154">
        <f t="shared" si="35"/>
        <v>0</v>
      </c>
      <c r="BG200" s="154">
        <f t="shared" si="36"/>
        <v>0</v>
      </c>
      <c r="BH200" s="154">
        <f t="shared" si="37"/>
        <v>0</v>
      </c>
      <c r="BI200" s="154">
        <f t="shared" si="38"/>
        <v>0</v>
      </c>
      <c r="BJ200" s="17" t="s">
        <v>190</v>
      </c>
      <c r="BK200" s="154">
        <f t="shared" si="39"/>
        <v>0</v>
      </c>
      <c r="BL200" s="17" t="s">
        <v>700</v>
      </c>
      <c r="BM200" s="153" t="s">
        <v>1791</v>
      </c>
    </row>
    <row r="201" spans="2:65" s="1" customFormat="1" ht="24.2" customHeight="1">
      <c r="B201" s="140"/>
      <c r="C201" s="189" t="s">
        <v>721</v>
      </c>
      <c r="D201" s="189" t="s">
        <v>966</v>
      </c>
      <c r="E201" s="190" t="s">
        <v>3232</v>
      </c>
      <c r="F201" s="191" t="s">
        <v>4395</v>
      </c>
      <c r="G201" s="192" t="s">
        <v>4281</v>
      </c>
      <c r="H201" s="193">
        <v>6</v>
      </c>
      <c r="I201" s="194"/>
      <c r="J201" s="195">
        <f t="shared" si="30"/>
        <v>0</v>
      </c>
      <c r="K201" s="196"/>
      <c r="L201" s="197"/>
      <c r="M201" s="198" t="s">
        <v>1</v>
      </c>
      <c r="N201" s="199" t="s">
        <v>41</v>
      </c>
      <c r="P201" s="151">
        <f t="shared" si="31"/>
        <v>0</v>
      </c>
      <c r="Q201" s="151">
        <v>0</v>
      </c>
      <c r="R201" s="151">
        <f t="shared" si="32"/>
        <v>0</v>
      </c>
      <c r="S201" s="151">
        <v>0</v>
      </c>
      <c r="T201" s="152">
        <f t="shared" si="33"/>
        <v>0</v>
      </c>
      <c r="AR201" s="153" t="s">
        <v>2450</v>
      </c>
      <c r="AT201" s="153" t="s">
        <v>966</v>
      </c>
      <c r="AU201" s="153" t="s">
        <v>83</v>
      </c>
      <c r="AY201" s="17" t="s">
        <v>181</v>
      </c>
      <c r="BE201" s="154">
        <f t="shared" si="34"/>
        <v>0</v>
      </c>
      <c r="BF201" s="154">
        <f t="shared" si="35"/>
        <v>0</v>
      </c>
      <c r="BG201" s="154">
        <f t="shared" si="36"/>
        <v>0</v>
      </c>
      <c r="BH201" s="154">
        <f t="shared" si="37"/>
        <v>0</v>
      </c>
      <c r="BI201" s="154">
        <f t="shared" si="38"/>
        <v>0</v>
      </c>
      <c r="BJ201" s="17" t="s">
        <v>190</v>
      </c>
      <c r="BK201" s="154">
        <f t="shared" si="39"/>
        <v>0</v>
      </c>
      <c r="BL201" s="17" t="s">
        <v>700</v>
      </c>
      <c r="BM201" s="153" t="s">
        <v>1799</v>
      </c>
    </row>
    <row r="202" spans="2:65" s="1" customFormat="1" ht="16.5" customHeight="1">
      <c r="B202" s="140"/>
      <c r="C202" s="189" t="s">
        <v>726</v>
      </c>
      <c r="D202" s="189" t="s">
        <v>966</v>
      </c>
      <c r="E202" s="190" t="s">
        <v>4396</v>
      </c>
      <c r="F202" s="191" t="s">
        <v>4311</v>
      </c>
      <c r="G202" s="192" t="s">
        <v>639</v>
      </c>
      <c r="H202" s="193">
        <v>1</v>
      </c>
      <c r="I202" s="194"/>
      <c r="J202" s="195">
        <f t="shared" si="30"/>
        <v>0</v>
      </c>
      <c r="K202" s="196"/>
      <c r="L202" s="197"/>
      <c r="M202" s="198" t="s">
        <v>1</v>
      </c>
      <c r="N202" s="199" t="s">
        <v>41</v>
      </c>
      <c r="P202" s="151">
        <f t="shared" si="31"/>
        <v>0</v>
      </c>
      <c r="Q202" s="151">
        <v>0</v>
      </c>
      <c r="R202" s="151">
        <f t="shared" si="32"/>
        <v>0</v>
      </c>
      <c r="S202" s="151">
        <v>0</v>
      </c>
      <c r="T202" s="152">
        <f t="shared" si="33"/>
        <v>0</v>
      </c>
      <c r="AR202" s="153" t="s">
        <v>2450</v>
      </c>
      <c r="AT202" s="153" t="s">
        <v>966</v>
      </c>
      <c r="AU202" s="153" t="s">
        <v>83</v>
      </c>
      <c r="AY202" s="17" t="s">
        <v>181</v>
      </c>
      <c r="BE202" s="154">
        <f t="shared" si="34"/>
        <v>0</v>
      </c>
      <c r="BF202" s="154">
        <f t="shared" si="35"/>
        <v>0</v>
      </c>
      <c r="BG202" s="154">
        <f t="shared" si="36"/>
        <v>0</v>
      </c>
      <c r="BH202" s="154">
        <f t="shared" si="37"/>
        <v>0</v>
      </c>
      <c r="BI202" s="154">
        <f t="shared" si="38"/>
        <v>0</v>
      </c>
      <c r="BJ202" s="17" t="s">
        <v>190</v>
      </c>
      <c r="BK202" s="154">
        <f t="shared" si="39"/>
        <v>0</v>
      </c>
      <c r="BL202" s="17" t="s">
        <v>700</v>
      </c>
      <c r="BM202" s="153" t="s">
        <v>1817</v>
      </c>
    </row>
    <row r="203" spans="2:65" s="11" customFormat="1" ht="25.9" customHeight="1">
      <c r="B203" s="128"/>
      <c r="D203" s="129" t="s">
        <v>74</v>
      </c>
      <c r="E203" s="130" t="s">
        <v>3388</v>
      </c>
      <c r="F203" s="130" t="s">
        <v>4397</v>
      </c>
      <c r="I203" s="131"/>
      <c r="J203" s="132">
        <f>BK203</f>
        <v>0</v>
      </c>
      <c r="L203" s="128"/>
      <c r="M203" s="133"/>
      <c r="P203" s="134">
        <f>SUM(P204:P227)</f>
        <v>0</v>
      </c>
      <c r="R203" s="134">
        <f>SUM(R204:R227)</f>
        <v>0</v>
      </c>
      <c r="T203" s="135">
        <f>SUM(T204:T227)</f>
        <v>0</v>
      </c>
      <c r="AR203" s="129" t="s">
        <v>83</v>
      </c>
      <c r="AT203" s="136" t="s">
        <v>74</v>
      </c>
      <c r="AU203" s="136" t="s">
        <v>75</v>
      </c>
      <c r="AY203" s="129" t="s">
        <v>181</v>
      </c>
      <c r="BK203" s="137">
        <f>SUM(BK204:BK227)</f>
        <v>0</v>
      </c>
    </row>
    <row r="204" spans="2:65" s="1" customFormat="1" ht="66.75" customHeight="1">
      <c r="B204" s="140"/>
      <c r="C204" s="141" t="s">
        <v>733</v>
      </c>
      <c r="D204" s="141" t="s">
        <v>185</v>
      </c>
      <c r="E204" s="142" t="s">
        <v>4398</v>
      </c>
      <c r="F204" s="143" t="s">
        <v>4399</v>
      </c>
      <c r="G204" s="144" t="s">
        <v>639</v>
      </c>
      <c r="H204" s="145">
        <v>1</v>
      </c>
      <c r="I204" s="146"/>
      <c r="J204" s="147">
        <f t="shared" ref="J204:J220" si="40">ROUND(I204*H204,2)</f>
        <v>0</v>
      </c>
      <c r="K204" s="148"/>
      <c r="L204" s="32"/>
      <c r="M204" s="149" t="s">
        <v>1</v>
      </c>
      <c r="N204" s="150" t="s">
        <v>41</v>
      </c>
      <c r="P204" s="151">
        <f t="shared" ref="P204:P220" si="41">O204*H204</f>
        <v>0</v>
      </c>
      <c r="Q204" s="151">
        <v>0</v>
      </c>
      <c r="R204" s="151">
        <f t="shared" ref="R204:R220" si="42">Q204*H204</f>
        <v>0</v>
      </c>
      <c r="S204" s="151">
        <v>0</v>
      </c>
      <c r="T204" s="152">
        <f t="shared" ref="T204:T220" si="43">S204*H204</f>
        <v>0</v>
      </c>
      <c r="AR204" s="153" t="s">
        <v>700</v>
      </c>
      <c r="AT204" s="153" t="s">
        <v>185</v>
      </c>
      <c r="AU204" s="153" t="s">
        <v>83</v>
      </c>
      <c r="AY204" s="17" t="s">
        <v>181</v>
      </c>
      <c r="BE204" s="154">
        <f t="shared" ref="BE204:BE220" si="44">IF(N204="základná",J204,0)</f>
        <v>0</v>
      </c>
      <c r="BF204" s="154">
        <f t="shared" ref="BF204:BF220" si="45">IF(N204="znížená",J204,0)</f>
        <v>0</v>
      </c>
      <c r="BG204" s="154">
        <f t="shared" ref="BG204:BG220" si="46">IF(N204="zákl. prenesená",J204,0)</f>
        <v>0</v>
      </c>
      <c r="BH204" s="154">
        <f t="shared" ref="BH204:BH220" si="47">IF(N204="zníž. prenesená",J204,0)</f>
        <v>0</v>
      </c>
      <c r="BI204" s="154">
        <f t="shared" ref="BI204:BI220" si="48">IF(N204="nulová",J204,0)</f>
        <v>0</v>
      </c>
      <c r="BJ204" s="17" t="s">
        <v>190</v>
      </c>
      <c r="BK204" s="154">
        <f t="shared" ref="BK204:BK220" si="49">ROUND(I204*H204,2)</f>
        <v>0</v>
      </c>
      <c r="BL204" s="17" t="s">
        <v>700</v>
      </c>
      <c r="BM204" s="153" t="s">
        <v>4400</v>
      </c>
    </row>
    <row r="205" spans="2:65" s="1" customFormat="1" ht="16.5" customHeight="1">
      <c r="B205" s="140"/>
      <c r="C205" s="189" t="s">
        <v>738</v>
      </c>
      <c r="D205" s="189" t="s">
        <v>966</v>
      </c>
      <c r="E205" s="190" t="s">
        <v>4401</v>
      </c>
      <c r="F205" s="191" t="s">
        <v>4402</v>
      </c>
      <c r="G205" s="192" t="s">
        <v>231</v>
      </c>
      <c r="H205" s="193">
        <v>2</v>
      </c>
      <c r="I205" s="194"/>
      <c r="J205" s="195">
        <f t="shared" si="40"/>
        <v>0</v>
      </c>
      <c r="K205" s="196"/>
      <c r="L205" s="197"/>
      <c r="M205" s="198" t="s">
        <v>1</v>
      </c>
      <c r="N205" s="199" t="s">
        <v>41</v>
      </c>
      <c r="P205" s="151">
        <f t="shared" si="41"/>
        <v>0</v>
      </c>
      <c r="Q205" s="151">
        <v>0</v>
      </c>
      <c r="R205" s="151">
        <f t="shared" si="42"/>
        <v>0</v>
      </c>
      <c r="S205" s="151">
        <v>0</v>
      </c>
      <c r="T205" s="152">
        <f t="shared" si="43"/>
        <v>0</v>
      </c>
      <c r="AR205" s="153" t="s">
        <v>2450</v>
      </c>
      <c r="AT205" s="153" t="s">
        <v>966</v>
      </c>
      <c r="AU205" s="153" t="s">
        <v>83</v>
      </c>
      <c r="AY205" s="17" t="s">
        <v>181</v>
      </c>
      <c r="BE205" s="154">
        <f t="shared" si="44"/>
        <v>0</v>
      </c>
      <c r="BF205" s="154">
        <f t="shared" si="45"/>
        <v>0</v>
      </c>
      <c r="BG205" s="154">
        <f t="shared" si="46"/>
        <v>0</v>
      </c>
      <c r="BH205" s="154">
        <f t="shared" si="47"/>
        <v>0</v>
      </c>
      <c r="BI205" s="154">
        <f t="shared" si="48"/>
        <v>0</v>
      </c>
      <c r="BJ205" s="17" t="s">
        <v>190</v>
      </c>
      <c r="BK205" s="154">
        <f t="shared" si="49"/>
        <v>0</v>
      </c>
      <c r="BL205" s="17" t="s">
        <v>700</v>
      </c>
      <c r="BM205" s="153" t="s">
        <v>4403</v>
      </c>
    </row>
    <row r="206" spans="2:65" s="1" customFormat="1" ht="16.5" customHeight="1">
      <c r="B206" s="140"/>
      <c r="C206" s="189" t="s">
        <v>525</v>
      </c>
      <c r="D206" s="189" t="s">
        <v>966</v>
      </c>
      <c r="E206" s="190" t="s">
        <v>4404</v>
      </c>
      <c r="F206" s="191" t="s">
        <v>4284</v>
      </c>
      <c r="G206" s="192" t="s">
        <v>231</v>
      </c>
      <c r="H206" s="193">
        <v>4</v>
      </c>
      <c r="I206" s="194"/>
      <c r="J206" s="195">
        <f t="shared" si="40"/>
        <v>0</v>
      </c>
      <c r="K206" s="196"/>
      <c r="L206" s="197"/>
      <c r="M206" s="198" t="s">
        <v>1</v>
      </c>
      <c r="N206" s="199" t="s">
        <v>41</v>
      </c>
      <c r="P206" s="151">
        <f t="shared" si="41"/>
        <v>0</v>
      </c>
      <c r="Q206" s="151">
        <v>0</v>
      </c>
      <c r="R206" s="151">
        <f t="shared" si="42"/>
        <v>0</v>
      </c>
      <c r="S206" s="151">
        <v>0</v>
      </c>
      <c r="T206" s="152">
        <f t="shared" si="43"/>
        <v>0</v>
      </c>
      <c r="AR206" s="153" t="s">
        <v>2450</v>
      </c>
      <c r="AT206" s="153" t="s">
        <v>966</v>
      </c>
      <c r="AU206" s="153" t="s">
        <v>83</v>
      </c>
      <c r="AY206" s="17" t="s">
        <v>181</v>
      </c>
      <c r="BE206" s="154">
        <f t="shared" si="44"/>
        <v>0</v>
      </c>
      <c r="BF206" s="154">
        <f t="shared" si="45"/>
        <v>0</v>
      </c>
      <c r="BG206" s="154">
        <f t="shared" si="46"/>
        <v>0</v>
      </c>
      <c r="BH206" s="154">
        <f t="shared" si="47"/>
        <v>0</v>
      </c>
      <c r="BI206" s="154">
        <f t="shared" si="48"/>
        <v>0</v>
      </c>
      <c r="BJ206" s="17" t="s">
        <v>190</v>
      </c>
      <c r="BK206" s="154">
        <f t="shared" si="49"/>
        <v>0</v>
      </c>
      <c r="BL206" s="17" t="s">
        <v>700</v>
      </c>
      <c r="BM206" s="153" t="s">
        <v>1846</v>
      </c>
    </row>
    <row r="207" spans="2:65" s="1" customFormat="1" ht="16.5" customHeight="1">
      <c r="B207" s="140"/>
      <c r="C207" s="189" t="s">
        <v>269</v>
      </c>
      <c r="D207" s="189" t="s">
        <v>966</v>
      </c>
      <c r="E207" s="190" t="s">
        <v>4405</v>
      </c>
      <c r="F207" s="191" t="s">
        <v>4325</v>
      </c>
      <c r="G207" s="192" t="s">
        <v>231</v>
      </c>
      <c r="H207" s="193">
        <v>2</v>
      </c>
      <c r="I207" s="194"/>
      <c r="J207" s="195">
        <f t="shared" si="40"/>
        <v>0</v>
      </c>
      <c r="K207" s="196"/>
      <c r="L207" s="197"/>
      <c r="M207" s="198" t="s">
        <v>1</v>
      </c>
      <c r="N207" s="199" t="s">
        <v>41</v>
      </c>
      <c r="P207" s="151">
        <f t="shared" si="41"/>
        <v>0</v>
      </c>
      <c r="Q207" s="151">
        <v>0</v>
      </c>
      <c r="R207" s="151">
        <f t="shared" si="42"/>
        <v>0</v>
      </c>
      <c r="S207" s="151">
        <v>0</v>
      </c>
      <c r="T207" s="152">
        <f t="shared" si="43"/>
        <v>0</v>
      </c>
      <c r="AR207" s="153" t="s">
        <v>2450</v>
      </c>
      <c r="AT207" s="153" t="s">
        <v>966</v>
      </c>
      <c r="AU207" s="153" t="s">
        <v>83</v>
      </c>
      <c r="AY207" s="17" t="s">
        <v>181</v>
      </c>
      <c r="BE207" s="154">
        <f t="shared" si="44"/>
        <v>0</v>
      </c>
      <c r="BF207" s="154">
        <f t="shared" si="45"/>
        <v>0</v>
      </c>
      <c r="BG207" s="154">
        <f t="shared" si="46"/>
        <v>0</v>
      </c>
      <c r="BH207" s="154">
        <f t="shared" si="47"/>
        <v>0</v>
      </c>
      <c r="BI207" s="154">
        <f t="shared" si="48"/>
        <v>0</v>
      </c>
      <c r="BJ207" s="17" t="s">
        <v>190</v>
      </c>
      <c r="BK207" s="154">
        <f t="shared" si="49"/>
        <v>0</v>
      </c>
      <c r="BL207" s="17" t="s">
        <v>700</v>
      </c>
      <c r="BM207" s="153" t="s">
        <v>1854</v>
      </c>
    </row>
    <row r="208" spans="2:65" s="1" customFormat="1" ht="16.5" customHeight="1">
      <c r="B208" s="140"/>
      <c r="C208" s="189" t="s">
        <v>404</v>
      </c>
      <c r="D208" s="189" t="s">
        <v>966</v>
      </c>
      <c r="E208" s="190" t="s">
        <v>4406</v>
      </c>
      <c r="F208" s="191" t="s">
        <v>4407</v>
      </c>
      <c r="G208" s="192" t="s">
        <v>231</v>
      </c>
      <c r="H208" s="193">
        <v>7</v>
      </c>
      <c r="I208" s="194"/>
      <c r="J208" s="195">
        <f t="shared" si="40"/>
        <v>0</v>
      </c>
      <c r="K208" s="196"/>
      <c r="L208" s="197"/>
      <c r="M208" s="198" t="s">
        <v>1</v>
      </c>
      <c r="N208" s="199" t="s">
        <v>41</v>
      </c>
      <c r="P208" s="151">
        <f t="shared" si="41"/>
        <v>0</v>
      </c>
      <c r="Q208" s="151">
        <v>0</v>
      </c>
      <c r="R208" s="151">
        <f t="shared" si="42"/>
        <v>0</v>
      </c>
      <c r="S208" s="151">
        <v>0</v>
      </c>
      <c r="T208" s="152">
        <f t="shared" si="43"/>
        <v>0</v>
      </c>
      <c r="AR208" s="153" t="s">
        <v>2450</v>
      </c>
      <c r="AT208" s="153" t="s">
        <v>966</v>
      </c>
      <c r="AU208" s="153" t="s">
        <v>83</v>
      </c>
      <c r="AY208" s="17" t="s">
        <v>181</v>
      </c>
      <c r="BE208" s="154">
        <f t="shared" si="44"/>
        <v>0</v>
      </c>
      <c r="BF208" s="154">
        <f t="shared" si="45"/>
        <v>0</v>
      </c>
      <c r="BG208" s="154">
        <f t="shared" si="46"/>
        <v>0</v>
      </c>
      <c r="BH208" s="154">
        <f t="shared" si="47"/>
        <v>0</v>
      </c>
      <c r="BI208" s="154">
        <f t="shared" si="48"/>
        <v>0</v>
      </c>
      <c r="BJ208" s="17" t="s">
        <v>190</v>
      </c>
      <c r="BK208" s="154">
        <f t="shared" si="49"/>
        <v>0</v>
      </c>
      <c r="BL208" s="17" t="s">
        <v>700</v>
      </c>
      <c r="BM208" s="153" t="s">
        <v>4408</v>
      </c>
    </row>
    <row r="209" spans="2:65" s="1" customFormat="1" ht="16.5" customHeight="1">
      <c r="B209" s="140"/>
      <c r="C209" s="189" t="s">
        <v>647</v>
      </c>
      <c r="D209" s="189" t="s">
        <v>966</v>
      </c>
      <c r="E209" s="190" t="s">
        <v>4409</v>
      </c>
      <c r="F209" s="191" t="s">
        <v>4410</v>
      </c>
      <c r="G209" s="192" t="s">
        <v>231</v>
      </c>
      <c r="H209" s="193">
        <v>3</v>
      </c>
      <c r="I209" s="194"/>
      <c r="J209" s="195">
        <f t="shared" si="40"/>
        <v>0</v>
      </c>
      <c r="K209" s="196"/>
      <c r="L209" s="197"/>
      <c r="M209" s="198" t="s">
        <v>1</v>
      </c>
      <c r="N209" s="199" t="s">
        <v>41</v>
      </c>
      <c r="P209" s="151">
        <f t="shared" si="41"/>
        <v>0</v>
      </c>
      <c r="Q209" s="151">
        <v>0</v>
      </c>
      <c r="R209" s="151">
        <f t="shared" si="42"/>
        <v>0</v>
      </c>
      <c r="S209" s="151">
        <v>0</v>
      </c>
      <c r="T209" s="152">
        <f t="shared" si="43"/>
        <v>0</v>
      </c>
      <c r="AR209" s="153" t="s">
        <v>2450</v>
      </c>
      <c r="AT209" s="153" t="s">
        <v>966</v>
      </c>
      <c r="AU209" s="153" t="s">
        <v>83</v>
      </c>
      <c r="AY209" s="17" t="s">
        <v>181</v>
      </c>
      <c r="BE209" s="154">
        <f t="shared" si="44"/>
        <v>0</v>
      </c>
      <c r="BF209" s="154">
        <f t="shared" si="45"/>
        <v>0</v>
      </c>
      <c r="BG209" s="154">
        <f t="shared" si="46"/>
        <v>0</v>
      </c>
      <c r="BH209" s="154">
        <f t="shared" si="47"/>
        <v>0</v>
      </c>
      <c r="BI209" s="154">
        <f t="shared" si="48"/>
        <v>0</v>
      </c>
      <c r="BJ209" s="17" t="s">
        <v>190</v>
      </c>
      <c r="BK209" s="154">
        <f t="shared" si="49"/>
        <v>0</v>
      </c>
      <c r="BL209" s="17" t="s">
        <v>700</v>
      </c>
      <c r="BM209" s="153" t="s">
        <v>4411</v>
      </c>
    </row>
    <row r="210" spans="2:65" s="1" customFormat="1" ht="37.9" customHeight="1">
      <c r="B210" s="140"/>
      <c r="C210" s="189" t="s">
        <v>209</v>
      </c>
      <c r="D210" s="189" t="s">
        <v>966</v>
      </c>
      <c r="E210" s="190" t="s">
        <v>4412</v>
      </c>
      <c r="F210" s="191" t="s">
        <v>4413</v>
      </c>
      <c r="G210" s="192" t="s">
        <v>639</v>
      </c>
      <c r="H210" s="193">
        <v>4</v>
      </c>
      <c r="I210" s="194"/>
      <c r="J210" s="195">
        <f t="shared" si="40"/>
        <v>0</v>
      </c>
      <c r="K210" s="196"/>
      <c r="L210" s="197"/>
      <c r="M210" s="198" t="s">
        <v>1</v>
      </c>
      <c r="N210" s="199" t="s">
        <v>41</v>
      </c>
      <c r="P210" s="151">
        <f t="shared" si="41"/>
        <v>0</v>
      </c>
      <c r="Q210" s="151">
        <v>0</v>
      </c>
      <c r="R210" s="151">
        <f t="shared" si="42"/>
        <v>0</v>
      </c>
      <c r="S210" s="151">
        <v>0</v>
      </c>
      <c r="T210" s="152">
        <f t="shared" si="43"/>
        <v>0</v>
      </c>
      <c r="AR210" s="153" t="s">
        <v>2450</v>
      </c>
      <c r="AT210" s="153" t="s">
        <v>966</v>
      </c>
      <c r="AU210" s="153" t="s">
        <v>83</v>
      </c>
      <c r="AY210" s="17" t="s">
        <v>181</v>
      </c>
      <c r="BE210" s="154">
        <f t="shared" si="44"/>
        <v>0</v>
      </c>
      <c r="BF210" s="154">
        <f t="shared" si="45"/>
        <v>0</v>
      </c>
      <c r="BG210" s="154">
        <f t="shared" si="46"/>
        <v>0</v>
      </c>
      <c r="BH210" s="154">
        <f t="shared" si="47"/>
        <v>0</v>
      </c>
      <c r="BI210" s="154">
        <f t="shared" si="48"/>
        <v>0</v>
      </c>
      <c r="BJ210" s="17" t="s">
        <v>190</v>
      </c>
      <c r="BK210" s="154">
        <f t="shared" si="49"/>
        <v>0</v>
      </c>
      <c r="BL210" s="17" t="s">
        <v>700</v>
      </c>
      <c r="BM210" s="153" t="s">
        <v>1883</v>
      </c>
    </row>
    <row r="211" spans="2:65" s="1" customFormat="1" ht="37.9" customHeight="1">
      <c r="B211" s="140"/>
      <c r="C211" s="189" t="s">
        <v>275</v>
      </c>
      <c r="D211" s="189" t="s">
        <v>966</v>
      </c>
      <c r="E211" s="190" t="s">
        <v>4414</v>
      </c>
      <c r="F211" s="191" t="s">
        <v>4415</v>
      </c>
      <c r="G211" s="192" t="s">
        <v>639</v>
      </c>
      <c r="H211" s="193">
        <v>3</v>
      </c>
      <c r="I211" s="194"/>
      <c r="J211" s="195">
        <f t="shared" si="40"/>
        <v>0</v>
      </c>
      <c r="K211" s="196"/>
      <c r="L211" s="197"/>
      <c r="M211" s="198" t="s">
        <v>1</v>
      </c>
      <c r="N211" s="199" t="s">
        <v>41</v>
      </c>
      <c r="P211" s="151">
        <f t="shared" si="41"/>
        <v>0</v>
      </c>
      <c r="Q211" s="151">
        <v>0</v>
      </c>
      <c r="R211" s="151">
        <f t="shared" si="42"/>
        <v>0</v>
      </c>
      <c r="S211" s="151">
        <v>0</v>
      </c>
      <c r="T211" s="152">
        <f t="shared" si="43"/>
        <v>0</v>
      </c>
      <c r="AR211" s="153" t="s">
        <v>2450</v>
      </c>
      <c r="AT211" s="153" t="s">
        <v>966</v>
      </c>
      <c r="AU211" s="153" t="s">
        <v>83</v>
      </c>
      <c r="AY211" s="17" t="s">
        <v>181</v>
      </c>
      <c r="BE211" s="154">
        <f t="shared" si="44"/>
        <v>0</v>
      </c>
      <c r="BF211" s="154">
        <f t="shared" si="45"/>
        <v>0</v>
      </c>
      <c r="BG211" s="154">
        <f t="shared" si="46"/>
        <v>0</v>
      </c>
      <c r="BH211" s="154">
        <f t="shared" si="47"/>
        <v>0</v>
      </c>
      <c r="BI211" s="154">
        <f t="shared" si="48"/>
        <v>0</v>
      </c>
      <c r="BJ211" s="17" t="s">
        <v>190</v>
      </c>
      <c r="BK211" s="154">
        <f t="shared" si="49"/>
        <v>0</v>
      </c>
      <c r="BL211" s="17" t="s">
        <v>700</v>
      </c>
      <c r="BM211" s="153" t="s">
        <v>1894</v>
      </c>
    </row>
    <row r="212" spans="2:65" s="1" customFormat="1" ht="24.2" customHeight="1">
      <c r="B212" s="140"/>
      <c r="C212" s="189" t="s">
        <v>228</v>
      </c>
      <c r="D212" s="189" t="s">
        <v>966</v>
      </c>
      <c r="E212" s="190" t="s">
        <v>4416</v>
      </c>
      <c r="F212" s="191" t="s">
        <v>4382</v>
      </c>
      <c r="G212" s="192" t="s">
        <v>639</v>
      </c>
      <c r="H212" s="193">
        <v>4</v>
      </c>
      <c r="I212" s="194"/>
      <c r="J212" s="195">
        <f t="shared" si="40"/>
        <v>0</v>
      </c>
      <c r="K212" s="196"/>
      <c r="L212" s="197"/>
      <c r="M212" s="198" t="s">
        <v>1</v>
      </c>
      <c r="N212" s="199" t="s">
        <v>41</v>
      </c>
      <c r="P212" s="151">
        <f t="shared" si="41"/>
        <v>0</v>
      </c>
      <c r="Q212" s="151">
        <v>0</v>
      </c>
      <c r="R212" s="151">
        <f t="shared" si="42"/>
        <v>0</v>
      </c>
      <c r="S212" s="151">
        <v>0</v>
      </c>
      <c r="T212" s="152">
        <f t="shared" si="43"/>
        <v>0</v>
      </c>
      <c r="AR212" s="153" t="s">
        <v>2450</v>
      </c>
      <c r="AT212" s="153" t="s">
        <v>966</v>
      </c>
      <c r="AU212" s="153" t="s">
        <v>83</v>
      </c>
      <c r="AY212" s="17" t="s">
        <v>181</v>
      </c>
      <c r="BE212" s="154">
        <f t="shared" si="44"/>
        <v>0</v>
      </c>
      <c r="BF212" s="154">
        <f t="shared" si="45"/>
        <v>0</v>
      </c>
      <c r="BG212" s="154">
        <f t="shared" si="46"/>
        <v>0</v>
      </c>
      <c r="BH212" s="154">
        <f t="shared" si="47"/>
        <v>0</v>
      </c>
      <c r="BI212" s="154">
        <f t="shared" si="48"/>
        <v>0</v>
      </c>
      <c r="BJ212" s="17" t="s">
        <v>190</v>
      </c>
      <c r="BK212" s="154">
        <f t="shared" si="49"/>
        <v>0</v>
      </c>
      <c r="BL212" s="17" t="s">
        <v>700</v>
      </c>
      <c r="BM212" s="153" t="s">
        <v>1906</v>
      </c>
    </row>
    <row r="213" spans="2:65" s="1" customFormat="1" ht="21.75" customHeight="1">
      <c r="B213" s="140"/>
      <c r="C213" s="189" t="s">
        <v>571</v>
      </c>
      <c r="D213" s="189" t="s">
        <v>966</v>
      </c>
      <c r="E213" s="190" t="s">
        <v>4417</v>
      </c>
      <c r="F213" s="191" t="s">
        <v>4418</v>
      </c>
      <c r="G213" s="192" t="s">
        <v>231</v>
      </c>
      <c r="H213" s="193">
        <v>5</v>
      </c>
      <c r="I213" s="194"/>
      <c r="J213" s="195">
        <f t="shared" si="40"/>
        <v>0</v>
      </c>
      <c r="K213" s="196"/>
      <c r="L213" s="197"/>
      <c r="M213" s="198" t="s">
        <v>1</v>
      </c>
      <c r="N213" s="199" t="s">
        <v>41</v>
      </c>
      <c r="P213" s="151">
        <f t="shared" si="41"/>
        <v>0</v>
      </c>
      <c r="Q213" s="151">
        <v>0</v>
      </c>
      <c r="R213" s="151">
        <f t="shared" si="42"/>
        <v>0</v>
      </c>
      <c r="S213" s="151">
        <v>0</v>
      </c>
      <c r="T213" s="152">
        <f t="shared" si="43"/>
        <v>0</v>
      </c>
      <c r="AR213" s="153" t="s">
        <v>2450</v>
      </c>
      <c r="AT213" s="153" t="s">
        <v>966</v>
      </c>
      <c r="AU213" s="153" t="s">
        <v>83</v>
      </c>
      <c r="AY213" s="17" t="s">
        <v>181</v>
      </c>
      <c r="BE213" s="154">
        <f t="shared" si="44"/>
        <v>0</v>
      </c>
      <c r="BF213" s="154">
        <f t="shared" si="45"/>
        <v>0</v>
      </c>
      <c r="BG213" s="154">
        <f t="shared" si="46"/>
        <v>0</v>
      </c>
      <c r="BH213" s="154">
        <f t="shared" si="47"/>
        <v>0</v>
      </c>
      <c r="BI213" s="154">
        <f t="shared" si="48"/>
        <v>0</v>
      </c>
      <c r="BJ213" s="17" t="s">
        <v>190</v>
      </c>
      <c r="BK213" s="154">
        <f t="shared" si="49"/>
        <v>0</v>
      </c>
      <c r="BL213" s="17" t="s">
        <v>700</v>
      </c>
      <c r="BM213" s="153" t="s">
        <v>1919</v>
      </c>
    </row>
    <row r="214" spans="2:65" s="1" customFormat="1" ht="33" customHeight="1">
      <c r="B214" s="140"/>
      <c r="C214" s="189" t="s">
        <v>234</v>
      </c>
      <c r="D214" s="189" t="s">
        <v>966</v>
      </c>
      <c r="E214" s="190" t="s">
        <v>4419</v>
      </c>
      <c r="F214" s="191" t="s">
        <v>4329</v>
      </c>
      <c r="G214" s="192" t="s">
        <v>231</v>
      </c>
      <c r="H214" s="193">
        <v>4</v>
      </c>
      <c r="I214" s="194"/>
      <c r="J214" s="195">
        <f t="shared" si="40"/>
        <v>0</v>
      </c>
      <c r="K214" s="196"/>
      <c r="L214" s="197"/>
      <c r="M214" s="198" t="s">
        <v>1</v>
      </c>
      <c r="N214" s="199" t="s">
        <v>41</v>
      </c>
      <c r="P214" s="151">
        <f t="shared" si="41"/>
        <v>0</v>
      </c>
      <c r="Q214" s="151">
        <v>0</v>
      </c>
      <c r="R214" s="151">
        <f t="shared" si="42"/>
        <v>0</v>
      </c>
      <c r="S214" s="151">
        <v>0</v>
      </c>
      <c r="T214" s="152">
        <f t="shared" si="43"/>
        <v>0</v>
      </c>
      <c r="AR214" s="153" t="s">
        <v>2450</v>
      </c>
      <c r="AT214" s="153" t="s">
        <v>966</v>
      </c>
      <c r="AU214" s="153" t="s">
        <v>83</v>
      </c>
      <c r="AY214" s="17" t="s">
        <v>181</v>
      </c>
      <c r="BE214" s="154">
        <f t="shared" si="44"/>
        <v>0</v>
      </c>
      <c r="BF214" s="154">
        <f t="shared" si="45"/>
        <v>0</v>
      </c>
      <c r="BG214" s="154">
        <f t="shared" si="46"/>
        <v>0</v>
      </c>
      <c r="BH214" s="154">
        <f t="shared" si="47"/>
        <v>0</v>
      </c>
      <c r="BI214" s="154">
        <f t="shared" si="48"/>
        <v>0</v>
      </c>
      <c r="BJ214" s="17" t="s">
        <v>190</v>
      </c>
      <c r="BK214" s="154">
        <f t="shared" si="49"/>
        <v>0</v>
      </c>
      <c r="BL214" s="17" t="s">
        <v>700</v>
      </c>
      <c r="BM214" s="153" t="s">
        <v>1928</v>
      </c>
    </row>
    <row r="215" spans="2:65" s="1" customFormat="1" ht="21.75" customHeight="1">
      <c r="B215" s="140"/>
      <c r="C215" s="189" t="s">
        <v>184</v>
      </c>
      <c r="D215" s="189" t="s">
        <v>966</v>
      </c>
      <c r="E215" s="190" t="s">
        <v>4420</v>
      </c>
      <c r="F215" s="191" t="s">
        <v>4421</v>
      </c>
      <c r="G215" s="192" t="s">
        <v>231</v>
      </c>
      <c r="H215" s="193">
        <v>2</v>
      </c>
      <c r="I215" s="194"/>
      <c r="J215" s="195">
        <f t="shared" si="40"/>
        <v>0</v>
      </c>
      <c r="K215" s="196"/>
      <c r="L215" s="197"/>
      <c r="M215" s="198" t="s">
        <v>1</v>
      </c>
      <c r="N215" s="199" t="s">
        <v>41</v>
      </c>
      <c r="P215" s="151">
        <f t="shared" si="41"/>
        <v>0</v>
      </c>
      <c r="Q215" s="151">
        <v>0</v>
      </c>
      <c r="R215" s="151">
        <f t="shared" si="42"/>
        <v>0</v>
      </c>
      <c r="S215" s="151">
        <v>0</v>
      </c>
      <c r="T215" s="152">
        <f t="shared" si="43"/>
        <v>0</v>
      </c>
      <c r="AR215" s="153" t="s">
        <v>2450</v>
      </c>
      <c r="AT215" s="153" t="s">
        <v>966</v>
      </c>
      <c r="AU215" s="153" t="s">
        <v>83</v>
      </c>
      <c r="AY215" s="17" t="s">
        <v>181</v>
      </c>
      <c r="BE215" s="154">
        <f t="shared" si="44"/>
        <v>0</v>
      </c>
      <c r="BF215" s="154">
        <f t="shared" si="45"/>
        <v>0</v>
      </c>
      <c r="BG215" s="154">
        <f t="shared" si="46"/>
        <v>0</v>
      </c>
      <c r="BH215" s="154">
        <f t="shared" si="47"/>
        <v>0</v>
      </c>
      <c r="BI215" s="154">
        <f t="shared" si="48"/>
        <v>0</v>
      </c>
      <c r="BJ215" s="17" t="s">
        <v>190</v>
      </c>
      <c r="BK215" s="154">
        <f t="shared" si="49"/>
        <v>0</v>
      </c>
      <c r="BL215" s="17" t="s">
        <v>700</v>
      </c>
      <c r="BM215" s="153" t="s">
        <v>1938</v>
      </c>
    </row>
    <row r="216" spans="2:65" s="1" customFormat="1" ht="24.2" customHeight="1">
      <c r="B216" s="140"/>
      <c r="C216" s="189" t="s">
        <v>411</v>
      </c>
      <c r="D216" s="189" t="s">
        <v>966</v>
      </c>
      <c r="E216" s="190" t="s">
        <v>4422</v>
      </c>
      <c r="F216" s="191" t="s">
        <v>4423</v>
      </c>
      <c r="G216" s="192" t="s">
        <v>4281</v>
      </c>
      <c r="H216" s="193">
        <v>4</v>
      </c>
      <c r="I216" s="194"/>
      <c r="J216" s="195">
        <f t="shared" si="40"/>
        <v>0</v>
      </c>
      <c r="K216" s="196"/>
      <c r="L216" s="197"/>
      <c r="M216" s="198" t="s">
        <v>1</v>
      </c>
      <c r="N216" s="199" t="s">
        <v>41</v>
      </c>
      <c r="P216" s="151">
        <f t="shared" si="41"/>
        <v>0</v>
      </c>
      <c r="Q216" s="151">
        <v>0</v>
      </c>
      <c r="R216" s="151">
        <f t="shared" si="42"/>
        <v>0</v>
      </c>
      <c r="S216" s="151">
        <v>0</v>
      </c>
      <c r="T216" s="152">
        <f t="shared" si="43"/>
        <v>0</v>
      </c>
      <c r="AR216" s="153" t="s">
        <v>2450</v>
      </c>
      <c r="AT216" s="153" t="s">
        <v>966</v>
      </c>
      <c r="AU216" s="153" t="s">
        <v>83</v>
      </c>
      <c r="AY216" s="17" t="s">
        <v>181</v>
      </c>
      <c r="BE216" s="154">
        <f t="shared" si="44"/>
        <v>0</v>
      </c>
      <c r="BF216" s="154">
        <f t="shared" si="45"/>
        <v>0</v>
      </c>
      <c r="BG216" s="154">
        <f t="shared" si="46"/>
        <v>0</v>
      </c>
      <c r="BH216" s="154">
        <f t="shared" si="47"/>
        <v>0</v>
      </c>
      <c r="BI216" s="154">
        <f t="shared" si="48"/>
        <v>0</v>
      </c>
      <c r="BJ216" s="17" t="s">
        <v>190</v>
      </c>
      <c r="BK216" s="154">
        <f t="shared" si="49"/>
        <v>0</v>
      </c>
      <c r="BL216" s="17" t="s">
        <v>700</v>
      </c>
      <c r="BM216" s="153" t="s">
        <v>1948</v>
      </c>
    </row>
    <row r="217" spans="2:65" s="1" customFormat="1" ht="24.2" customHeight="1">
      <c r="B217" s="140"/>
      <c r="C217" s="189" t="s">
        <v>517</v>
      </c>
      <c r="D217" s="189" t="s">
        <v>966</v>
      </c>
      <c r="E217" s="190" t="s">
        <v>4424</v>
      </c>
      <c r="F217" s="191" t="s">
        <v>4425</v>
      </c>
      <c r="G217" s="192" t="s">
        <v>4281</v>
      </c>
      <c r="H217" s="193">
        <v>14</v>
      </c>
      <c r="I217" s="194"/>
      <c r="J217" s="195">
        <f t="shared" si="40"/>
        <v>0</v>
      </c>
      <c r="K217" s="196"/>
      <c r="L217" s="197"/>
      <c r="M217" s="198" t="s">
        <v>1</v>
      </c>
      <c r="N217" s="199" t="s">
        <v>41</v>
      </c>
      <c r="P217" s="151">
        <f t="shared" si="41"/>
        <v>0</v>
      </c>
      <c r="Q217" s="151">
        <v>0</v>
      </c>
      <c r="R217" s="151">
        <f t="shared" si="42"/>
        <v>0</v>
      </c>
      <c r="S217" s="151">
        <v>0</v>
      </c>
      <c r="T217" s="152">
        <f t="shared" si="43"/>
        <v>0</v>
      </c>
      <c r="AR217" s="153" t="s">
        <v>2450</v>
      </c>
      <c r="AT217" s="153" t="s">
        <v>966</v>
      </c>
      <c r="AU217" s="153" t="s">
        <v>83</v>
      </c>
      <c r="AY217" s="17" t="s">
        <v>181</v>
      </c>
      <c r="BE217" s="154">
        <f t="shared" si="44"/>
        <v>0</v>
      </c>
      <c r="BF217" s="154">
        <f t="shared" si="45"/>
        <v>0</v>
      </c>
      <c r="BG217" s="154">
        <f t="shared" si="46"/>
        <v>0</v>
      </c>
      <c r="BH217" s="154">
        <f t="shared" si="47"/>
        <v>0</v>
      </c>
      <c r="BI217" s="154">
        <f t="shared" si="48"/>
        <v>0</v>
      </c>
      <c r="BJ217" s="17" t="s">
        <v>190</v>
      </c>
      <c r="BK217" s="154">
        <f t="shared" si="49"/>
        <v>0</v>
      </c>
      <c r="BL217" s="17" t="s">
        <v>700</v>
      </c>
      <c r="BM217" s="153" t="s">
        <v>1959</v>
      </c>
    </row>
    <row r="218" spans="2:65" s="1" customFormat="1" ht="16.5" customHeight="1">
      <c r="B218" s="140"/>
      <c r="C218" s="189" t="s">
        <v>1476</v>
      </c>
      <c r="D218" s="189" t="s">
        <v>966</v>
      </c>
      <c r="E218" s="190" t="s">
        <v>4426</v>
      </c>
      <c r="F218" s="191" t="s">
        <v>4427</v>
      </c>
      <c r="G218" s="192" t="s">
        <v>4281</v>
      </c>
      <c r="H218" s="193">
        <v>6</v>
      </c>
      <c r="I218" s="194"/>
      <c r="J218" s="195">
        <f t="shared" si="40"/>
        <v>0</v>
      </c>
      <c r="K218" s="196"/>
      <c r="L218" s="197"/>
      <c r="M218" s="198" t="s">
        <v>1</v>
      </c>
      <c r="N218" s="199" t="s">
        <v>41</v>
      </c>
      <c r="P218" s="151">
        <f t="shared" si="41"/>
        <v>0</v>
      </c>
      <c r="Q218" s="151">
        <v>0</v>
      </c>
      <c r="R218" s="151">
        <f t="shared" si="42"/>
        <v>0</v>
      </c>
      <c r="S218" s="151">
        <v>0</v>
      </c>
      <c r="T218" s="152">
        <f t="shared" si="43"/>
        <v>0</v>
      </c>
      <c r="AR218" s="153" t="s">
        <v>2450</v>
      </c>
      <c r="AT218" s="153" t="s">
        <v>966</v>
      </c>
      <c r="AU218" s="153" t="s">
        <v>83</v>
      </c>
      <c r="AY218" s="17" t="s">
        <v>181</v>
      </c>
      <c r="BE218" s="154">
        <f t="shared" si="44"/>
        <v>0</v>
      </c>
      <c r="BF218" s="154">
        <f t="shared" si="45"/>
        <v>0</v>
      </c>
      <c r="BG218" s="154">
        <f t="shared" si="46"/>
        <v>0</v>
      </c>
      <c r="BH218" s="154">
        <f t="shared" si="47"/>
        <v>0</v>
      </c>
      <c r="BI218" s="154">
        <f t="shared" si="48"/>
        <v>0</v>
      </c>
      <c r="BJ218" s="17" t="s">
        <v>190</v>
      </c>
      <c r="BK218" s="154">
        <f t="shared" si="49"/>
        <v>0</v>
      </c>
      <c r="BL218" s="17" t="s">
        <v>700</v>
      </c>
      <c r="BM218" s="153" t="s">
        <v>1987</v>
      </c>
    </row>
    <row r="219" spans="2:65" s="1" customFormat="1" ht="16.5" customHeight="1">
      <c r="B219" s="140"/>
      <c r="C219" s="189" t="s">
        <v>1481</v>
      </c>
      <c r="D219" s="189" t="s">
        <v>966</v>
      </c>
      <c r="E219" s="190" t="s">
        <v>4428</v>
      </c>
      <c r="F219" s="191" t="s">
        <v>4429</v>
      </c>
      <c r="G219" s="192" t="s">
        <v>4281</v>
      </c>
      <c r="H219" s="193">
        <v>11</v>
      </c>
      <c r="I219" s="194"/>
      <c r="J219" s="195">
        <f t="shared" si="40"/>
        <v>0</v>
      </c>
      <c r="K219" s="196"/>
      <c r="L219" s="197"/>
      <c r="M219" s="198" t="s">
        <v>1</v>
      </c>
      <c r="N219" s="199" t="s">
        <v>41</v>
      </c>
      <c r="P219" s="151">
        <f t="shared" si="41"/>
        <v>0</v>
      </c>
      <c r="Q219" s="151">
        <v>0</v>
      </c>
      <c r="R219" s="151">
        <f t="shared" si="42"/>
        <v>0</v>
      </c>
      <c r="S219" s="151">
        <v>0</v>
      </c>
      <c r="T219" s="152">
        <f t="shared" si="43"/>
        <v>0</v>
      </c>
      <c r="AR219" s="153" t="s">
        <v>2450</v>
      </c>
      <c r="AT219" s="153" t="s">
        <v>966</v>
      </c>
      <c r="AU219" s="153" t="s">
        <v>83</v>
      </c>
      <c r="AY219" s="17" t="s">
        <v>181</v>
      </c>
      <c r="BE219" s="154">
        <f t="shared" si="44"/>
        <v>0</v>
      </c>
      <c r="BF219" s="154">
        <f t="shared" si="45"/>
        <v>0</v>
      </c>
      <c r="BG219" s="154">
        <f t="shared" si="46"/>
        <v>0</v>
      </c>
      <c r="BH219" s="154">
        <f t="shared" si="47"/>
        <v>0</v>
      </c>
      <c r="BI219" s="154">
        <f t="shared" si="48"/>
        <v>0</v>
      </c>
      <c r="BJ219" s="17" t="s">
        <v>190</v>
      </c>
      <c r="BK219" s="154">
        <f t="shared" si="49"/>
        <v>0</v>
      </c>
      <c r="BL219" s="17" t="s">
        <v>700</v>
      </c>
      <c r="BM219" s="153" t="s">
        <v>2000</v>
      </c>
    </row>
    <row r="220" spans="2:65" s="1" customFormat="1" ht="49.15" customHeight="1">
      <c r="B220" s="140"/>
      <c r="C220" s="189" t="s">
        <v>1491</v>
      </c>
      <c r="D220" s="189" t="s">
        <v>966</v>
      </c>
      <c r="E220" s="190" t="s">
        <v>4430</v>
      </c>
      <c r="F220" s="191" t="s">
        <v>4345</v>
      </c>
      <c r="G220" s="192" t="s">
        <v>4281</v>
      </c>
      <c r="H220" s="193">
        <v>39</v>
      </c>
      <c r="I220" s="194"/>
      <c r="J220" s="195">
        <f t="shared" si="40"/>
        <v>0</v>
      </c>
      <c r="K220" s="196"/>
      <c r="L220" s="197"/>
      <c r="M220" s="198" t="s">
        <v>1</v>
      </c>
      <c r="N220" s="199" t="s">
        <v>41</v>
      </c>
      <c r="P220" s="151">
        <f t="shared" si="41"/>
        <v>0</v>
      </c>
      <c r="Q220" s="151">
        <v>0</v>
      </c>
      <c r="R220" s="151">
        <f t="shared" si="42"/>
        <v>0</v>
      </c>
      <c r="S220" s="151">
        <v>0</v>
      </c>
      <c r="T220" s="152">
        <f t="shared" si="43"/>
        <v>0</v>
      </c>
      <c r="AR220" s="153" t="s">
        <v>2450</v>
      </c>
      <c r="AT220" s="153" t="s">
        <v>966</v>
      </c>
      <c r="AU220" s="153" t="s">
        <v>83</v>
      </c>
      <c r="AY220" s="17" t="s">
        <v>181</v>
      </c>
      <c r="BE220" s="154">
        <f t="shared" si="44"/>
        <v>0</v>
      </c>
      <c r="BF220" s="154">
        <f t="shared" si="45"/>
        <v>0</v>
      </c>
      <c r="BG220" s="154">
        <f t="shared" si="46"/>
        <v>0</v>
      </c>
      <c r="BH220" s="154">
        <f t="shared" si="47"/>
        <v>0</v>
      </c>
      <c r="BI220" s="154">
        <f t="shared" si="48"/>
        <v>0</v>
      </c>
      <c r="BJ220" s="17" t="s">
        <v>190</v>
      </c>
      <c r="BK220" s="154">
        <f t="shared" si="49"/>
        <v>0</v>
      </c>
      <c r="BL220" s="17" t="s">
        <v>700</v>
      </c>
      <c r="BM220" s="153" t="s">
        <v>2019</v>
      </c>
    </row>
    <row r="221" spans="2:65" s="1" customFormat="1" ht="68.25">
      <c r="B221" s="32"/>
      <c r="D221" s="156" t="s">
        <v>2420</v>
      </c>
      <c r="F221" s="201" t="s">
        <v>4305</v>
      </c>
      <c r="I221" s="202"/>
      <c r="L221" s="32"/>
      <c r="M221" s="203"/>
      <c r="T221" s="59"/>
      <c r="AT221" s="17" t="s">
        <v>2420</v>
      </c>
      <c r="AU221" s="17" t="s">
        <v>83</v>
      </c>
    </row>
    <row r="222" spans="2:65" s="1" customFormat="1" ht="49.15" customHeight="1">
      <c r="B222" s="140"/>
      <c r="C222" s="189" t="s">
        <v>1495</v>
      </c>
      <c r="D222" s="189" t="s">
        <v>966</v>
      </c>
      <c r="E222" s="190" t="s">
        <v>4431</v>
      </c>
      <c r="F222" s="191" t="s">
        <v>4389</v>
      </c>
      <c r="G222" s="192" t="s">
        <v>4281</v>
      </c>
      <c r="H222" s="193">
        <v>43</v>
      </c>
      <c r="I222" s="194"/>
      <c r="J222" s="195">
        <f>ROUND(I222*H222,2)</f>
        <v>0</v>
      </c>
      <c r="K222" s="196"/>
      <c r="L222" s="197"/>
      <c r="M222" s="198" t="s">
        <v>1</v>
      </c>
      <c r="N222" s="199" t="s">
        <v>41</v>
      </c>
      <c r="P222" s="151">
        <f>O222*H222</f>
        <v>0</v>
      </c>
      <c r="Q222" s="151">
        <v>0</v>
      </c>
      <c r="R222" s="151">
        <f>Q222*H222</f>
        <v>0</v>
      </c>
      <c r="S222" s="151">
        <v>0</v>
      </c>
      <c r="T222" s="152">
        <f>S222*H222</f>
        <v>0</v>
      </c>
      <c r="AR222" s="153" t="s">
        <v>2450</v>
      </c>
      <c r="AT222" s="153" t="s">
        <v>966</v>
      </c>
      <c r="AU222" s="153" t="s">
        <v>83</v>
      </c>
      <c r="AY222" s="17" t="s">
        <v>181</v>
      </c>
      <c r="BE222" s="154">
        <f>IF(N222="základná",J222,0)</f>
        <v>0</v>
      </c>
      <c r="BF222" s="154">
        <f>IF(N222="znížená",J222,0)</f>
        <v>0</v>
      </c>
      <c r="BG222" s="154">
        <f>IF(N222="zákl. prenesená",J222,0)</f>
        <v>0</v>
      </c>
      <c r="BH222" s="154">
        <f>IF(N222="zníž. prenesená",J222,0)</f>
        <v>0</v>
      </c>
      <c r="BI222" s="154">
        <f>IF(N222="nulová",J222,0)</f>
        <v>0</v>
      </c>
      <c r="BJ222" s="17" t="s">
        <v>190</v>
      </c>
      <c r="BK222" s="154">
        <f>ROUND(I222*H222,2)</f>
        <v>0</v>
      </c>
      <c r="BL222" s="17" t="s">
        <v>700</v>
      </c>
      <c r="BM222" s="153" t="s">
        <v>2030</v>
      </c>
    </row>
    <row r="223" spans="2:65" s="1" customFormat="1" ht="68.25">
      <c r="B223" s="32"/>
      <c r="D223" s="156" t="s">
        <v>2420</v>
      </c>
      <c r="F223" s="201" t="s">
        <v>4305</v>
      </c>
      <c r="I223" s="202"/>
      <c r="L223" s="32"/>
      <c r="M223" s="203"/>
      <c r="T223" s="59"/>
      <c r="AT223" s="17" t="s">
        <v>2420</v>
      </c>
      <c r="AU223" s="17" t="s">
        <v>83</v>
      </c>
    </row>
    <row r="224" spans="2:65" s="1" customFormat="1" ht="33" customHeight="1">
      <c r="B224" s="140"/>
      <c r="C224" s="189" t="s">
        <v>1502</v>
      </c>
      <c r="D224" s="189" t="s">
        <v>966</v>
      </c>
      <c r="E224" s="190" t="s">
        <v>3200</v>
      </c>
      <c r="F224" s="191" t="s">
        <v>4306</v>
      </c>
      <c r="G224" s="192" t="s">
        <v>188</v>
      </c>
      <c r="H224" s="193">
        <v>13</v>
      </c>
      <c r="I224" s="194"/>
      <c r="J224" s="195">
        <f>ROUND(I224*H224,2)</f>
        <v>0</v>
      </c>
      <c r="K224" s="196"/>
      <c r="L224" s="197"/>
      <c r="M224" s="198" t="s">
        <v>1</v>
      </c>
      <c r="N224" s="199" t="s">
        <v>41</v>
      </c>
      <c r="P224" s="151">
        <f>O224*H224</f>
        <v>0</v>
      </c>
      <c r="Q224" s="151">
        <v>0</v>
      </c>
      <c r="R224" s="151">
        <f>Q224*H224</f>
        <v>0</v>
      </c>
      <c r="S224" s="151">
        <v>0</v>
      </c>
      <c r="T224" s="152">
        <f>S224*H224</f>
        <v>0</v>
      </c>
      <c r="AR224" s="153" t="s">
        <v>2450</v>
      </c>
      <c r="AT224" s="153" t="s">
        <v>966</v>
      </c>
      <c r="AU224" s="153" t="s">
        <v>83</v>
      </c>
      <c r="AY224" s="17" t="s">
        <v>181</v>
      </c>
      <c r="BE224" s="154">
        <f>IF(N224="základná",J224,0)</f>
        <v>0</v>
      </c>
      <c r="BF224" s="154">
        <f>IF(N224="znížená",J224,0)</f>
        <v>0</v>
      </c>
      <c r="BG224" s="154">
        <f>IF(N224="zákl. prenesená",J224,0)</f>
        <v>0</v>
      </c>
      <c r="BH224" s="154">
        <f>IF(N224="zníž. prenesená",J224,0)</f>
        <v>0</v>
      </c>
      <c r="BI224" s="154">
        <f>IF(N224="nulová",J224,0)</f>
        <v>0</v>
      </c>
      <c r="BJ224" s="17" t="s">
        <v>190</v>
      </c>
      <c r="BK224" s="154">
        <f>ROUND(I224*H224,2)</f>
        <v>0</v>
      </c>
      <c r="BL224" s="17" t="s">
        <v>700</v>
      </c>
      <c r="BM224" s="153" t="s">
        <v>4432</v>
      </c>
    </row>
    <row r="225" spans="2:65" s="1" customFormat="1" ht="24.2" customHeight="1">
      <c r="B225" s="140"/>
      <c r="C225" s="189" t="s">
        <v>1507</v>
      </c>
      <c r="D225" s="189" t="s">
        <v>966</v>
      </c>
      <c r="E225" s="190" t="s">
        <v>4433</v>
      </c>
      <c r="F225" s="191" t="s">
        <v>4347</v>
      </c>
      <c r="G225" s="192" t="s">
        <v>188</v>
      </c>
      <c r="H225" s="193">
        <v>2</v>
      </c>
      <c r="I225" s="194"/>
      <c r="J225" s="195">
        <f>ROUND(I225*H225,2)</f>
        <v>0</v>
      </c>
      <c r="K225" s="196"/>
      <c r="L225" s="197"/>
      <c r="M225" s="198" t="s">
        <v>1</v>
      </c>
      <c r="N225" s="199" t="s">
        <v>41</v>
      </c>
      <c r="P225" s="151">
        <f>O225*H225</f>
        <v>0</v>
      </c>
      <c r="Q225" s="151">
        <v>0</v>
      </c>
      <c r="R225" s="151">
        <f>Q225*H225</f>
        <v>0</v>
      </c>
      <c r="S225" s="151">
        <v>0</v>
      </c>
      <c r="T225" s="152">
        <f>S225*H225</f>
        <v>0</v>
      </c>
      <c r="AR225" s="153" t="s">
        <v>2450</v>
      </c>
      <c r="AT225" s="153" t="s">
        <v>966</v>
      </c>
      <c r="AU225" s="153" t="s">
        <v>83</v>
      </c>
      <c r="AY225" s="17" t="s">
        <v>181</v>
      </c>
      <c r="BE225" s="154">
        <f>IF(N225="základná",J225,0)</f>
        <v>0</v>
      </c>
      <c r="BF225" s="154">
        <f>IF(N225="znížená",J225,0)</f>
        <v>0</v>
      </c>
      <c r="BG225" s="154">
        <f>IF(N225="zákl. prenesená",J225,0)</f>
        <v>0</v>
      </c>
      <c r="BH225" s="154">
        <f>IF(N225="zníž. prenesená",J225,0)</f>
        <v>0</v>
      </c>
      <c r="BI225" s="154">
        <f>IF(N225="nulová",J225,0)</f>
        <v>0</v>
      </c>
      <c r="BJ225" s="17" t="s">
        <v>190</v>
      </c>
      <c r="BK225" s="154">
        <f>ROUND(I225*H225,2)</f>
        <v>0</v>
      </c>
      <c r="BL225" s="17" t="s">
        <v>700</v>
      </c>
      <c r="BM225" s="153" t="s">
        <v>2051</v>
      </c>
    </row>
    <row r="226" spans="2:65" s="1" customFormat="1" ht="24.2" customHeight="1">
      <c r="B226" s="140"/>
      <c r="C226" s="189" t="s">
        <v>1511</v>
      </c>
      <c r="D226" s="189" t="s">
        <v>966</v>
      </c>
      <c r="E226" s="190" t="s">
        <v>4434</v>
      </c>
      <c r="F226" s="191" t="s">
        <v>4393</v>
      </c>
      <c r="G226" s="192" t="s">
        <v>188</v>
      </c>
      <c r="H226" s="193">
        <v>12</v>
      </c>
      <c r="I226" s="194"/>
      <c r="J226" s="195">
        <f>ROUND(I226*H226,2)</f>
        <v>0</v>
      </c>
      <c r="K226" s="196"/>
      <c r="L226" s="197"/>
      <c r="M226" s="198" t="s">
        <v>1</v>
      </c>
      <c r="N226" s="199" t="s">
        <v>41</v>
      </c>
      <c r="P226" s="151">
        <f>O226*H226</f>
        <v>0</v>
      </c>
      <c r="Q226" s="151">
        <v>0</v>
      </c>
      <c r="R226" s="151">
        <f>Q226*H226</f>
        <v>0</v>
      </c>
      <c r="S226" s="151">
        <v>0</v>
      </c>
      <c r="T226" s="152">
        <f>S226*H226</f>
        <v>0</v>
      </c>
      <c r="AR226" s="153" t="s">
        <v>2450</v>
      </c>
      <c r="AT226" s="153" t="s">
        <v>966</v>
      </c>
      <c r="AU226" s="153" t="s">
        <v>83</v>
      </c>
      <c r="AY226" s="17" t="s">
        <v>181</v>
      </c>
      <c r="BE226" s="154">
        <f>IF(N226="základná",J226,0)</f>
        <v>0</v>
      </c>
      <c r="BF226" s="154">
        <f>IF(N226="znížená",J226,0)</f>
        <v>0</v>
      </c>
      <c r="BG226" s="154">
        <f>IF(N226="zákl. prenesená",J226,0)</f>
        <v>0</v>
      </c>
      <c r="BH226" s="154">
        <f>IF(N226="zníž. prenesená",J226,0)</f>
        <v>0</v>
      </c>
      <c r="BI226" s="154">
        <f>IF(N226="nulová",J226,0)</f>
        <v>0</v>
      </c>
      <c r="BJ226" s="17" t="s">
        <v>190</v>
      </c>
      <c r="BK226" s="154">
        <f>ROUND(I226*H226,2)</f>
        <v>0</v>
      </c>
      <c r="BL226" s="17" t="s">
        <v>700</v>
      </c>
      <c r="BM226" s="153" t="s">
        <v>2062</v>
      </c>
    </row>
    <row r="227" spans="2:65" s="1" customFormat="1" ht="16.5" customHeight="1">
      <c r="B227" s="140"/>
      <c r="C227" s="189" t="s">
        <v>1515</v>
      </c>
      <c r="D227" s="189" t="s">
        <v>966</v>
      </c>
      <c r="E227" s="190" t="s">
        <v>4435</v>
      </c>
      <c r="F227" s="191" t="s">
        <v>4311</v>
      </c>
      <c r="G227" s="192" t="s">
        <v>639</v>
      </c>
      <c r="H227" s="193">
        <v>1</v>
      </c>
      <c r="I227" s="194"/>
      <c r="J227" s="195">
        <f>ROUND(I227*H227,2)</f>
        <v>0</v>
      </c>
      <c r="K227" s="196"/>
      <c r="L227" s="197"/>
      <c r="M227" s="198" t="s">
        <v>1</v>
      </c>
      <c r="N227" s="199" t="s">
        <v>41</v>
      </c>
      <c r="P227" s="151">
        <f>O227*H227</f>
        <v>0</v>
      </c>
      <c r="Q227" s="151">
        <v>0</v>
      </c>
      <c r="R227" s="151">
        <f>Q227*H227</f>
        <v>0</v>
      </c>
      <c r="S227" s="151">
        <v>0</v>
      </c>
      <c r="T227" s="152">
        <f>S227*H227</f>
        <v>0</v>
      </c>
      <c r="AR227" s="153" t="s">
        <v>2450</v>
      </c>
      <c r="AT227" s="153" t="s">
        <v>966</v>
      </c>
      <c r="AU227" s="153" t="s">
        <v>83</v>
      </c>
      <c r="AY227" s="17" t="s">
        <v>181</v>
      </c>
      <c r="BE227" s="154">
        <f>IF(N227="základná",J227,0)</f>
        <v>0</v>
      </c>
      <c r="BF227" s="154">
        <f>IF(N227="znížená",J227,0)</f>
        <v>0</v>
      </c>
      <c r="BG227" s="154">
        <f>IF(N227="zákl. prenesená",J227,0)</f>
        <v>0</v>
      </c>
      <c r="BH227" s="154">
        <f>IF(N227="zníž. prenesená",J227,0)</f>
        <v>0</v>
      </c>
      <c r="BI227" s="154">
        <f>IF(N227="nulová",J227,0)</f>
        <v>0</v>
      </c>
      <c r="BJ227" s="17" t="s">
        <v>190</v>
      </c>
      <c r="BK227" s="154">
        <f>ROUND(I227*H227,2)</f>
        <v>0</v>
      </c>
      <c r="BL227" s="17" t="s">
        <v>700</v>
      </c>
      <c r="BM227" s="153" t="s">
        <v>2089</v>
      </c>
    </row>
    <row r="228" spans="2:65" s="11" customFormat="1" ht="25.9" customHeight="1">
      <c r="B228" s="128"/>
      <c r="D228" s="129" t="s">
        <v>74</v>
      </c>
      <c r="E228" s="130" t="s">
        <v>3393</v>
      </c>
      <c r="F228" s="130" t="s">
        <v>4436</v>
      </c>
      <c r="I228" s="131"/>
      <c r="J228" s="132">
        <f>BK228</f>
        <v>0</v>
      </c>
      <c r="L228" s="128"/>
      <c r="M228" s="133"/>
      <c r="P228" s="134">
        <f>SUM(P229:P254)</f>
        <v>0</v>
      </c>
      <c r="R228" s="134">
        <f>SUM(R229:R254)</f>
        <v>0</v>
      </c>
      <c r="T228" s="135">
        <f>SUM(T229:T254)</f>
        <v>0</v>
      </c>
      <c r="AR228" s="129" t="s">
        <v>83</v>
      </c>
      <c r="AT228" s="136" t="s">
        <v>74</v>
      </c>
      <c r="AU228" s="136" t="s">
        <v>75</v>
      </c>
      <c r="AY228" s="129" t="s">
        <v>181</v>
      </c>
      <c r="BK228" s="137">
        <f>SUM(BK229:BK254)</f>
        <v>0</v>
      </c>
    </row>
    <row r="229" spans="2:65" s="1" customFormat="1" ht="66.75" customHeight="1">
      <c r="B229" s="140"/>
      <c r="C229" s="141" t="s">
        <v>1525</v>
      </c>
      <c r="D229" s="141" t="s">
        <v>185</v>
      </c>
      <c r="E229" s="142" t="s">
        <v>4437</v>
      </c>
      <c r="F229" s="143" t="s">
        <v>4438</v>
      </c>
      <c r="G229" s="144" t="s">
        <v>639</v>
      </c>
      <c r="H229" s="145">
        <v>1</v>
      </c>
      <c r="I229" s="146"/>
      <c r="J229" s="147">
        <f t="shared" ref="J229:J245" si="50">ROUND(I229*H229,2)</f>
        <v>0</v>
      </c>
      <c r="K229" s="148"/>
      <c r="L229" s="32"/>
      <c r="M229" s="149" t="s">
        <v>1</v>
      </c>
      <c r="N229" s="150" t="s">
        <v>41</v>
      </c>
      <c r="P229" s="151">
        <f t="shared" ref="P229:P245" si="51">O229*H229</f>
        <v>0</v>
      </c>
      <c r="Q229" s="151">
        <v>0</v>
      </c>
      <c r="R229" s="151">
        <f t="shared" ref="R229:R245" si="52">Q229*H229</f>
        <v>0</v>
      </c>
      <c r="S229" s="151">
        <v>0</v>
      </c>
      <c r="T229" s="152">
        <f t="shared" ref="T229:T245" si="53">S229*H229</f>
        <v>0</v>
      </c>
      <c r="AR229" s="153" t="s">
        <v>700</v>
      </c>
      <c r="AT229" s="153" t="s">
        <v>185</v>
      </c>
      <c r="AU229" s="153" t="s">
        <v>83</v>
      </c>
      <c r="AY229" s="17" t="s">
        <v>181</v>
      </c>
      <c r="BE229" s="154">
        <f t="shared" ref="BE229:BE245" si="54">IF(N229="základná",J229,0)</f>
        <v>0</v>
      </c>
      <c r="BF229" s="154">
        <f t="shared" ref="BF229:BF245" si="55">IF(N229="znížená",J229,0)</f>
        <v>0</v>
      </c>
      <c r="BG229" s="154">
        <f t="shared" ref="BG229:BG245" si="56">IF(N229="zákl. prenesená",J229,0)</f>
        <v>0</v>
      </c>
      <c r="BH229" s="154">
        <f t="shared" ref="BH229:BH245" si="57">IF(N229="zníž. prenesená",J229,0)</f>
        <v>0</v>
      </c>
      <c r="BI229" s="154">
        <f t="shared" ref="BI229:BI245" si="58">IF(N229="nulová",J229,0)</f>
        <v>0</v>
      </c>
      <c r="BJ229" s="17" t="s">
        <v>190</v>
      </c>
      <c r="BK229" s="154">
        <f t="shared" ref="BK229:BK245" si="59">ROUND(I229*H229,2)</f>
        <v>0</v>
      </c>
      <c r="BL229" s="17" t="s">
        <v>700</v>
      </c>
      <c r="BM229" s="153" t="s">
        <v>4439</v>
      </c>
    </row>
    <row r="230" spans="2:65" s="1" customFormat="1" ht="16.5" customHeight="1">
      <c r="B230" s="140"/>
      <c r="C230" s="189" t="s">
        <v>1530</v>
      </c>
      <c r="D230" s="189" t="s">
        <v>966</v>
      </c>
      <c r="E230" s="190" t="s">
        <v>4440</v>
      </c>
      <c r="F230" s="191" t="s">
        <v>4441</v>
      </c>
      <c r="G230" s="192" t="s">
        <v>231</v>
      </c>
      <c r="H230" s="193">
        <v>2</v>
      </c>
      <c r="I230" s="194"/>
      <c r="J230" s="195">
        <f t="shared" si="50"/>
        <v>0</v>
      </c>
      <c r="K230" s="196"/>
      <c r="L230" s="197"/>
      <c r="M230" s="198" t="s">
        <v>1</v>
      </c>
      <c r="N230" s="199" t="s">
        <v>41</v>
      </c>
      <c r="P230" s="151">
        <f t="shared" si="51"/>
        <v>0</v>
      </c>
      <c r="Q230" s="151">
        <v>0</v>
      </c>
      <c r="R230" s="151">
        <f t="shared" si="52"/>
        <v>0</v>
      </c>
      <c r="S230" s="151">
        <v>0</v>
      </c>
      <c r="T230" s="152">
        <f t="shared" si="53"/>
        <v>0</v>
      </c>
      <c r="AR230" s="153" t="s">
        <v>2450</v>
      </c>
      <c r="AT230" s="153" t="s">
        <v>966</v>
      </c>
      <c r="AU230" s="153" t="s">
        <v>83</v>
      </c>
      <c r="AY230" s="17" t="s">
        <v>181</v>
      </c>
      <c r="BE230" s="154">
        <f t="shared" si="54"/>
        <v>0</v>
      </c>
      <c r="BF230" s="154">
        <f t="shared" si="55"/>
        <v>0</v>
      </c>
      <c r="BG230" s="154">
        <f t="shared" si="56"/>
        <v>0</v>
      </c>
      <c r="BH230" s="154">
        <f t="shared" si="57"/>
        <v>0</v>
      </c>
      <c r="BI230" s="154">
        <f t="shared" si="58"/>
        <v>0</v>
      </c>
      <c r="BJ230" s="17" t="s">
        <v>190</v>
      </c>
      <c r="BK230" s="154">
        <f t="shared" si="59"/>
        <v>0</v>
      </c>
      <c r="BL230" s="17" t="s">
        <v>700</v>
      </c>
      <c r="BM230" s="153" t="s">
        <v>4442</v>
      </c>
    </row>
    <row r="231" spans="2:65" s="1" customFormat="1" ht="16.5" customHeight="1">
      <c r="B231" s="140"/>
      <c r="C231" s="189" t="s">
        <v>1534</v>
      </c>
      <c r="D231" s="189" t="s">
        <v>966</v>
      </c>
      <c r="E231" s="190" t="s">
        <v>4443</v>
      </c>
      <c r="F231" s="191" t="s">
        <v>4319</v>
      </c>
      <c r="G231" s="192" t="s">
        <v>231</v>
      </c>
      <c r="H231" s="193">
        <v>8</v>
      </c>
      <c r="I231" s="194"/>
      <c r="J231" s="195">
        <f t="shared" si="50"/>
        <v>0</v>
      </c>
      <c r="K231" s="196"/>
      <c r="L231" s="197"/>
      <c r="M231" s="198" t="s">
        <v>1</v>
      </c>
      <c r="N231" s="199" t="s">
        <v>41</v>
      </c>
      <c r="P231" s="151">
        <f t="shared" si="51"/>
        <v>0</v>
      </c>
      <c r="Q231" s="151">
        <v>0</v>
      </c>
      <c r="R231" s="151">
        <f t="shared" si="52"/>
        <v>0</v>
      </c>
      <c r="S231" s="151">
        <v>0</v>
      </c>
      <c r="T231" s="152">
        <f t="shared" si="53"/>
        <v>0</v>
      </c>
      <c r="AR231" s="153" t="s">
        <v>2450</v>
      </c>
      <c r="AT231" s="153" t="s">
        <v>966</v>
      </c>
      <c r="AU231" s="153" t="s">
        <v>83</v>
      </c>
      <c r="AY231" s="17" t="s">
        <v>181</v>
      </c>
      <c r="BE231" s="154">
        <f t="shared" si="54"/>
        <v>0</v>
      </c>
      <c r="BF231" s="154">
        <f t="shared" si="55"/>
        <v>0</v>
      </c>
      <c r="BG231" s="154">
        <f t="shared" si="56"/>
        <v>0</v>
      </c>
      <c r="BH231" s="154">
        <f t="shared" si="57"/>
        <v>0</v>
      </c>
      <c r="BI231" s="154">
        <f t="shared" si="58"/>
        <v>0</v>
      </c>
      <c r="BJ231" s="17" t="s">
        <v>190</v>
      </c>
      <c r="BK231" s="154">
        <f t="shared" si="59"/>
        <v>0</v>
      </c>
      <c r="BL231" s="17" t="s">
        <v>700</v>
      </c>
      <c r="BM231" s="153" t="s">
        <v>2162</v>
      </c>
    </row>
    <row r="232" spans="2:65" s="1" customFormat="1" ht="16.5" customHeight="1">
      <c r="B232" s="140"/>
      <c r="C232" s="189" t="s">
        <v>1540</v>
      </c>
      <c r="D232" s="189" t="s">
        <v>966</v>
      </c>
      <c r="E232" s="190" t="s">
        <v>4444</v>
      </c>
      <c r="F232" s="191" t="s">
        <v>4445</v>
      </c>
      <c r="G232" s="192" t="s">
        <v>231</v>
      </c>
      <c r="H232" s="193">
        <v>1</v>
      </c>
      <c r="I232" s="194"/>
      <c r="J232" s="195">
        <f t="shared" si="50"/>
        <v>0</v>
      </c>
      <c r="K232" s="196"/>
      <c r="L232" s="197"/>
      <c r="M232" s="198" t="s">
        <v>1</v>
      </c>
      <c r="N232" s="199" t="s">
        <v>41</v>
      </c>
      <c r="P232" s="151">
        <f t="shared" si="51"/>
        <v>0</v>
      </c>
      <c r="Q232" s="151">
        <v>0</v>
      </c>
      <c r="R232" s="151">
        <f t="shared" si="52"/>
        <v>0</v>
      </c>
      <c r="S232" s="151">
        <v>0</v>
      </c>
      <c r="T232" s="152">
        <f t="shared" si="53"/>
        <v>0</v>
      </c>
      <c r="AR232" s="153" t="s">
        <v>2450</v>
      </c>
      <c r="AT232" s="153" t="s">
        <v>966</v>
      </c>
      <c r="AU232" s="153" t="s">
        <v>83</v>
      </c>
      <c r="AY232" s="17" t="s">
        <v>181</v>
      </c>
      <c r="BE232" s="154">
        <f t="shared" si="54"/>
        <v>0</v>
      </c>
      <c r="BF232" s="154">
        <f t="shared" si="55"/>
        <v>0</v>
      </c>
      <c r="BG232" s="154">
        <f t="shared" si="56"/>
        <v>0</v>
      </c>
      <c r="BH232" s="154">
        <f t="shared" si="57"/>
        <v>0</v>
      </c>
      <c r="BI232" s="154">
        <f t="shared" si="58"/>
        <v>0</v>
      </c>
      <c r="BJ232" s="17" t="s">
        <v>190</v>
      </c>
      <c r="BK232" s="154">
        <f t="shared" si="59"/>
        <v>0</v>
      </c>
      <c r="BL232" s="17" t="s">
        <v>700</v>
      </c>
      <c r="BM232" s="153" t="s">
        <v>2178</v>
      </c>
    </row>
    <row r="233" spans="2:65" s="1" customFormat="1" ht="16.5" customHeight="1">
      <c r="B233" s="140"/>
      <c r="C233" s="189" t="s">
        <v>1544</v>
      </c>
      <c r="D233" s="189" t="s">
        <v>966</v>
      </c>
      <c r="E233" s="190" t="s">
        <v>4446</v>
      </c>
      <c r="F233" s="191" t="s">
        <v>4445</v>
      </c>
      <c r="G233" s="192" t="s">
        <v>231</v>
      </c>
      <c r="H233" s="193">
        <v>1</v>
      </c>
      <c r="I233" s="194"/>
      <c r="J233" s="195">
        <f t="shared" si="50"/>
        <v>0</v>
      </c>
      <c r="K233" s="196"/>
      <c r="L233" s="197"/>
      <c r="M233" s="198" t="s">
        <v>1</v>
      </c>
      <c r="N233" s="199" t="s">
        <v>41</v>
      </c>
      <c r="P233" s="151">
        <f t="shared" si="51"/>
        <v>0</v>
      </c>
      <c r="Q233" s="151">
        <v>0</v>
      </c>
      <c r="R233" s="151">
        <f t="shared" si="52"/>
        <v>0</v>
      </c>
      <c r="S233" s="151">
        <v>0</v>
      </c>
      <c r="T233" s="152">
        <f t="shared" si="53"/>
        <v>0</v>
      </c>
      <c r="AR233" s="153" t="s">
        <v>2450</v>
      </c>
      <c r="AT233" s="153" t="s">
        <v>966</v>
      </c>
      <c r="AU233" s="153" t="s">
        <v>83</v>
      </c>
      <c r="AY233" s="17" t="s">
        <v>181</v>
      </c>
      <c r="BE233" s="154">
        <f t="shared" si="54"/>
        <v>0</v>
      </c>
      <c r="BF233" s="154">
        <f t="shared" si="55"/>
        <v>0</v>
      </c>
      <c r="BG233" s="154">
        <f t="shared" si="56"/>
        <v>0</v>
      </c>
      <c r="BH233" s="154">
        <f t="shared" si="57"/>
        <v>0</v>
      </c>
      <c r="BI233" s="154">
        <f t="shared" si="58"/>
        <v>0</v>
      </c>
      <c r="BJ233" s="17" t="s">
        <v>190</v>
      </c>
      <c r="BK233" s="154">
        <f t="shared" si="59"/>
        <v>0</v>
      </c>
      <c r="BL233" s="17" t="s">
        <v>700</v>
      </c>
      <c r="BM233" s="153" t="s">
        <v>2187</v>
      </c>
    </row>
    <row r="234" spans="2:65" s="1" customFormat="1" ht="16.5" customHeight="1">
      <c r="B234" s="140"/>
      <c r="C234" s="189" t="s">
        <v>1548</v>
      </c>
      <c r="D234" s="189" t="s">
        <v>966</v>
      </c>
      <c r="E234" s="190" t="s">
        <v>4447</v>
      </c>
      <c r="F234" s="191" t="s">
        <v>4407</v>
      </c>
      <c r="G234" s="192" t="s">
        <v>231</v>
      </c>
      <c r="H234" s="193">
        <v>10</v>
      </c>
      <c r="I234" s="194"/>
      <c r="J234" s="195">
        <f t="shared" si="50"/>
        <v>0</v>
      </c>
      <c r="K234" s="196"/>
      <c r="L234" s="197"/>
      <c r="M234" s="198" t="s">
        <v>1</v>
      </c>
      <c r="N234" s="199" t="s">
        <v>41</v>
      </c>
      <c r="P234" s="151">
        <f t="shared" si="51"/>
        <v>0</v>
      </c>
      <c r="Q234" s="151">
        <v>0</v>
      </c>
      <c r="R234" s="151">
        <f t="shared" si="52"/>
        <v>0</v>
      </c>
      <c r="S234" s="151">
        <v>0</v>
      </c>
      <c r="T234" s="152">
        <f t="shared" si="53"/>
        <v>0</v>
      </c>
      <c r="AR234" s="153" t="s">
        <v>2450</v>
      </c>
      <c r="AT234" s="153" t="s">
        <v>966</v>
      </c>
      <c r="AU234" s="153" t="s">
        <v>83</v>
      </c>
      <c r="AY234" s="17" t="s">
        <v>181</v>
      </c>
      <c r="BE234" s="154">
        <f t="shared" si="54"/>
        <v>0</v>
      </c>
      <c r="BF234" s="154">
        <f t="shared" si="55"/>
        <v>0</v>
      </c>
      <c r="BG234" s="154">
        <f t="shared" si="56"/>
        <v>0</v>
      </c>
      <c r="BH234" s="154">
        <f t="shared" si="57"/>
        <v>0</v>
      </c>
      <c r="BI234" s="154">
        <f t="shared" si="58"/>
        <v>0</v>
      </c>
      <c r="BJ234" s="17" t="s">
        <v>190</v>
      </c>
      <c r="BK234" s="154">
        <f t="shared" si="59"/>
        <v>0</v>
      </c>
      <c r="BL234" s="17" t="s">
        <v>700</v>
      </c>
      <c r="BM234" s="153" t="s">
        <v>4448</v>
      </c>
    </row>
    <row r="235" spans="2:65" s="1" customFormat="1" ht="16.5" customHeight="1">
      <c r="B235" s="140"/>
      <c r="C235" s="189" t="s">
        <v>1552</v>
      </c>
      <c r="D235" s="189" t="s">
        <v>966</v>
      </c>
      <c r="E235" s="190" t="s">
        <v>4449</v>
      </c>
      <c r="F235" s="191" t="s">
        <v>4410</v>
      </c>
      <c r="G235" s="192" t="s">
        <v>231</v>
      </c>
      <c r="H235" s="193">
        <v>6</v>
      </c>
      <c r="I235" s="194"/>
      <c r="J235" s="195">
        <f t="shared" si="50"/>
        <v>0</v>
      </c>
      <c r="K235" s="196"/>
      <c r="L235" s="197"/>
      <c r="M235" s="198" t="s">
        <v>1</v>
      </c>
      <c r="N235" s="199" t="s">
        <v>41</v>
      </c>
      <c r="P235" s="151">
        <f t="shared" si="51"/>
        <v>0</v>
      </c>
      <c r="Q235" s="151">
        <v>0</v>
      </c>
      <c r="R235" s="151">
        <f t="shared" si="52"/>
        <v>0</v>
      </c>
      <c r="S235" s="151">
        <v>0</v>
      </c>
      <c r="T235" s="152">
        <f t="shared" si="53"/>
        <v>0</v>
      </c>
      <c r="AR235" s="153" t="s">
        <v>2450</v>
      </c>
      <c r="AT235" s="153" t="s">
        <v>966</v>
      </c>
      <c r="AU235" s="153" t="s">
        <v>83</v>
      </c>
      <c r="AY235" s="17" t="s">
        <v>181</v>
      </c>
      <c r="BE235" s="154">
        <f t="shared" si="54"/>
        <v>0</v>
      </c>
      <c r="BF235" s="154">
        <f t="shared" si="55"/>
        <v>0</v>
      </c>
      <c r="BG235" s="154">
        <f t="shared" si="56"/>
        <v>0</v>
      </c>
      <c r="BH235" s="154">
        <f t="shared" si="57"/>
        <v>0</v>
      </c>
      <c r="BI235" s="154">
        <f t="shared" si="58"/>
        <v>0</v>
      </c>
      <c r="BJ235" s="17" t="s">
        <v>190</v>
      </c>
      <c r="BK235" s="154">
        <f t="shared" si="59"/>
        <v>0</v>
      </c>
      <c r="BL235" s="17" t="s">
        <v>700</v>
      </c>
      <c r="BM235" s="153" t="s">
        <v>4450</v>
      </c>
    </row>
    <row r="236" spans="2:65" s="1" customFormat="1" ht="24.2" customHeight="1">
      <c r="B236" s="140"/>
      <c r="C236" s="189" t="s">
        <v>523</v>
      </c>
      <c r="D236" s="189" t="s">
        <v>966</v>
      </c>
      <c r="E236" s="190" t="s">
        <v>4451</v>
      </c>
      <c r="F236" s="191" t="s">
        <v>4452</v>
      </c>
      <c r="G236" s="192" t="s">
        <v>639</v>
      </c>
      <c r="H236" s="193">
        <v>8</v>
      </c>
      <c r="I236" s="194"/>
      <c r="J236" s="195">
        <f t="shared" si="50"/>
        <v>0</v>
      </c>
      <c r="K236" s="196"/>
      <c r="L236" s="197"/>
      <c r="M236" s="198" t="s">
        <v>1</v>
      </c>
      <c r="N236" s="199" t="s">
        <v>41</v>
      </c>
      <c r="P236" s="151">
        <f t="shared" si="51"/>
        <v>0</v>
      </c>
      <c r="Q236" s="151">
        <v>0</v>
      </c>
      <c r="R236" s="151">
        <f t="shared" si="52"/>
        <v>0</v>
      </c>
      <c r="S236" s="151">
        <v>0</v>
      </c>
      <c r="T236" s="152">
        <f t="shared" si="53"/>
        <v>0</v>
      </c>
      <c r="AR236" s="153" t="s">
        <v>2450</v>
      </c>
      <c r="AT236" s="153" t="s">
        <v>966</v>
      </c>
      <c r="AU236" s="153" t="s">
        <v>83</v>
      </c>
      <c r="AY236" s="17" t="s">
        <v>181</v>
      </c>
      <c r="BE236" s="154">
        <f t="shared" si="54"/>
        <v>0</v>
      </c>
      <c r="BF236" s="154">
        <f t="shared" si="55"/>
        <v>0</v>
      </c>
      <c r="BG236" s="154">
        <f t="shared" si="56"/>
        <v>0</v>
      </c>
      <c r="BH236" s="154">
        <f t="shared" si="57"/>
        <v>0</v>
      </c>
      <c r="BI236" s="154">
        <f t="shared" si="58"/>
        <v>0</v>
      </c>
      <c r="BJ236" s="17" t="s">
        <v>190</v>
      </c>
      <c r="BK236" s="154">
        <f t="shared" si="59"/>
        <v>0</v>
      </c>
      <c r="BL236" s="17" t="s">
        <v>700</v>
      </c>
      <c r="BM236" s="153" t="s">
        <v>2211</v>
      </c>
    </row>
    <row r="237" spans="2:65" s="1" customFormat="1" ht="37.9" customHeight="1">
      <c r="B237" s="140"/>
      <c r="C237" s="189" t="s">
        <v>826</v>
      </c>
      <c r="D237" s="189" t="s">
        <v>966</v>
      </c>
      <c r="E237" s="190" t="s">
        <v>4453</v>
      </c>
      <c r="F237" s="191" t="s">
        <v>4413</v>
      </c>
      <c r="G237" s="192" t="s">
        <v>639</v>
      </c>
      <c r="H237" s="193">
        <v>5</v>
      </c>
      <c r="I237" s="194"/>
      <c r="J237" s="195">
        <f t="shared" si="50"/>
        <v>0</v>
      </c>
      <c r="K237" s="196"/>
      <c r="L237" s="197"/>
      <c r="M237" s="198" t="s">
        <v>1</v>
      </c>
      <c r="N237" s="199" t="s">
        <v>41</v>
      </c>
      <c r="P237" s="151">
        <f t="shared" si="51"/>
        <v>0</v>
      </c>
      <c r="Q237" s="151">
        <v>0</v>
      </c>
      <c r="R237" s="151">
        <f t="shared" si="52"/>
        <v>0</v>
      </c>
      <c r="S237" s="151">
        <v>0</v>
      </c>
      <c r="T237" s="152">
        <f t="shared" si="53"/>
        <v>0</v>
      </c>
      <c r="AR237" s="153" t="s">
        <v>2450</v>
      </c>
      <c r="AT237" s="153" t="s">
        <v>966</v>
      </c>
      <c r="AU237" s="153" t="s">
        <v>83</v>
      </c>
      <c r="AY237" s="17" t="s">
        <v>181</v>
      </c>
      <c r="BE237" s="154">
        <f t="shared" si="54"/>
        <v>0</v>
      </c>
      <c r="BF237" s="154">
        <f t="shared" si="55"/>
        <v>0</v>
      </c>
      <c r="BG237" s="154">
        <f t="shared" si="56"/>
        <v>0</v>
      </c>
      <c r="BH237" s="154">
        <f t="shared" si="57"/>
        <v>0</v>
      </c>
      <c r="BI237" s="154">
        <f t="shared" si="58"/>
        <v>0</v>
      </c>
      <c r="BJ237" s="17" t="s">
        <v>190</v>
      </c>
      <c r="BK237" s="154">
        <f t="shared" si="59"/>
        <v>0</v>
      </c>
      <c r="BL237" s="17" t="s">
        <v>700</v>
      </c>
      <c r="BM237" s="153" t="s">
        <v>2222</v>
      </c>
    </row>
    <row r="238" spans="2:65" s="1" customFormat="1" ht="37.9" customHeight="1">
      <c r="B238" s="140"/>
      <c r="C238" s="189" t="s">
        <v>1563</v>
      </c>
      <c r="D238" s="189" t="s">
        <v>966</v>
      </c>
      <c r="E238" s="190" t="s">
        <v>4454</v>
      </c>
      <c r="F238" s="191" t="s">
        <v>4415</v>
      </c>
      <c r="G238" s="192" t="s">
        <v>639</v>
      </c>
      <c r="H238" s="193">
        <v>4</v>
      </c>
      <c r="I238" s="194"/>
      <c r="J238" s="195">
        <f t="shared" si="50"/>
        <v>0</v>
      </c>
      <c r="K238" s="196"/>
      <c r="L238" s="197"/>
      <c r="M238" s="198" t="s">
        <v>1</v>
      </c>
      <c r="N238" s="199" t="s">
        <v>41</v>
      </c>
      <c r="P238" s="151">
        <f t="shared" si="51"/>
        <v>0</v>
      </c>
      <c r="Q238" s="151">
        <v>0</v>
      </c>
      <c r="R238" s="151">
        <f t="shared" si="52"/>
        <v>0</v>
      </c>
      <c r="S238" s="151">
        <v>0</v>
      </c>
      <c r="T238" s="152">
        <f t="shared" si="53"/>
        <v>0</v>
      </c>
      <c r="AR238" s="153" t="s">
        <v>2450</v>
      </c>
      <c r="AT238" s="153" t="s">
        <v>966</v>
      </c>
      <c r="AU238" s="153" t="s">
        <v>83</v>
      </c>
      <c r="AY238" s="17" t="s">
        <v>181</v>
      </c>
      <c r="BE238" s="154">
        <f t="shared" si="54"/>
        <v>0</v>
      </c>
      <c r="BF238" s="154">
        <f t="shared" si="55"/>
        <v>0</v>
      </c>
      <c r="BG238" s="154">
        <f t="shared" si="56"/>
        <v>0</v>
      </c>
      <c r="BH238" s="154">
        <f t="shared" si="57"/>
        <v>0</v>
      </c>
      <c r="BI238" s="154">
        <f t="shared" si="58"/>
        <v>0</v>
      </c>
      <c r="BJ238" s="17" t="s">
        <v>190</v>
      </c>
      <c r="BK238" s="154">
        <f t="shared" si="59"/>
        <v>0</v>
      </c>
      <c r="BL238" s="17" t="s">
        <v>700</v>
      </c>
      <c r="BM238" s="153" t="s">
        <v>2232</v>
      </c>
    </row>
    <row r="239" spans="2:65" s="1" customFormat="1" ht="16.5" customHeight="1">
      <c r="B239" s="140"/>
      <c r="C239" s="189" t="s">
        <v>1570</v>
      </c>
      <c r="D239" s="189" t="s">
        <v>966</v>
      </c>
      <c r="E239" s="190" t="s">
        <v>4455</v>
      </c>
      <c r="F239" s="191" t="s">
        <v>4456</v>
      </c>
      <c r="G239" s="192" t="s">
        <v>231</v>
      </c>
      <c r="H239" s="193">
        <v>3</v>
      </c>
      <c r="I239" s="194"/>
      <c r="J239" s="195">
        <f t="shared" si="50"/>
        <v>0</v>
      </c>
      <c r="K239" s="196"/>
      <c r="L239" s="197"/>
      <c r="M239" s="198" t="s">
        <v>1</v>
      </c>
      <c r="N239" s="199" t="s">
        <v>41</v>
      </c>
      <c r="P239" s="151">
        <f t="shared" si="51"/>
        <v>0</v>
      </c>
      <c r="Q239" s="151">
        <v>0</v>
      </c>
      <c r="R239" s="151">
        <f t="shared" si="52"/>
        <v>0</v>
      </c>
      <c r="S239" s="151">
        <v>0</v>
      </c>
      <c r="T239" s="152">
        <f t="shared" si="53"/>
        <v>0</v>
      </c>
      <c r="AR239" s="153" t="s">
        <v>2450</v>
      </c>
      <c r="AT239" s="153" t="s">
        <v>966</v>
      </c>
      <c r="AU239" s="153" t="s">
        <v>83</v>
      </c>
      <c r="AY239" s="17" t="s">
        <v>181</v>
      </c>
      <c r="BE239" s="154">
        <f t="shared" si="54"/>
        <v>0</v>
      </c>
      <c r="BF239" s="154">
        <f t="shared" si="55"/>
        <v>0</v>
      </c>
      <c r="BG239" s="154">
        <f t="shared" si="56"/>
        <v>0</v>
      </c>
      <c r="BH239" s="154">
        <f t="shared" si="57"/>
        <v>0</v>
      </c>
      <c r="BI239" s="154">
        <f t="shared" si="58"/>
        <v>0</v>
      </c>
      <c r="BJ239" s="17" t="s">
        <v>190</v>
      </c>
      <c r="BK239" s="154">
        <f t="shared" si="59"/>
        <v>0</v>
      </c>
      <c r="BL239" s="17" t="s">
        <v>700</v>
      </c>
      <c r="BM239" s="153" t="s">
        <v>2273</v>
      </c>
    </row>
    <row r="240" spans="2:65" s="1" customFormat="1" ht="33" customHeight="1">
      <c r="B240" s="140"/>
      <c r="C240" s="189" t="s">
        <v>1574</v>
      </c>
      <c r="D240" s="189" t="s">
        <v>966</v>
      </c>
      <c r="E240" s="190" t="s">
        <v>4457</v>
      </c>
      <c r="F240" s="191" t="s">
        <v>4329</v>
      </c>
      <c r="G240" s="192" t="s">
        <v>231</v>
      </c>
      <c r="H240" s="193">
        <v>2</v>
      </c>
      <c r="I240" s="194"/>
      <c r="J240" s="195">
        <f t="shared" si="50"/>
        <v>0</v>
      </c>
      <c r="K240" s="196"/>
      <c r="L240" s="197"/>
      <c r="M240" s="198" t="s">
        <v>1</v>
      </c>
      <c r="N240" s="199" t="s">
        <v>41</v>
      </c>
      <c r="P240" s="151">
        <f t="shared" si="51"/>
        <v>0</v>
      </c>
      <c r="Q240" s="151">
        <v>0</v>
      </c>
      <c r="R240" s="151">
        <f t="shared" si="52"/>
        <v>0</v>
      </c>
      <c r="S240" s="151">
        <v>0</v>
      </c>
      <c r="T240" s="152">
        <f t="shared" si="53"/>
        <v>0</v>
      </c>
      <c r="AR240" s="153" t="s">
        <v>2450</v>
      </c>
      <c r="AT240" s="153" t="s">
        <v>966</v>
      </c>
      <c r="AU240" s="153" t="s">
        <v>83</v>
      </c>
      <c r="AY240" s="17" t="s">
        <v>181</v>
      </c>
      <c r="BE240" s="154">
        <f t="shared" si="54"/>
        <v>0</v>
      </c>
      <c r="BF240" s="154">
        <f t="shared" si="55"/>
        <v>0</v>
      </c>
      <c r="BG240" s="154">
        <f t="shared" si="56"/>
        <v>0</v>
      </c>
      <c r="BH240" s="154">
        <f t="shared" si="57"/>
        <v>0</v>
      </c>
      <c r="BI240" s="154">
        <f t="shared" si="58"/>
        <v>0</v>
      </c>
      <c r="BJ240" s="17" t="s">
        <v>190</v>
      </c>
      <c r="BK240" s="154">
        <f t="shared" si="59"/>
        <v>0</v>
      </c>
      <c r="BL240" s="17" t="s">
        <v>700</v>
      </c>
      <c r="BM240" s="153" t="s">
        <v>2282</v>
      </c>
    </row>
    <row r="241" spans="2:65" s="1" customFormat="1" ht="24.2" customHeight="1">
      <c r="B241" s="140"/>
      <c r="C241" s="189" t="s">
        <v>1578</v>
      </c>
      <c r="D241" s="189" t="s">
        <v>966</v>
      </c>
      <c r="E241" s="190" t="s">
        <v>4458</v>
      </c>
      <c r="F241" s="191" t="s">
        <v>4423</v>
      </c>
      <c r="G241" s="192" t="s">
        <v>4281</v>
      </c>
      <c r="H241" s="193">
        <v>4</v>
      </c>
      <c r="I241" s="194"/>
      <c r="J241" s="195">
        <f t="shared" si="50"/>
        <v>0</v>
      </c>
      <c r="K241" s="196"/>
      <c r="L241" s="197"/>
      <c r="M241" s="198" t="s">
        <v>1</v>
      </c>
      <c r="N241" s="199" t="s">
        <v>41</v>
      </c>
      <c r="P241" s="151">
        <f t="shared" si="51"/>
        <v>0</v>
      </c>
      <c r="Q241" s="151">
        <v>0</v>
      </c>
      <c r="R241" s="151">
        <f t="shared" si="52"/>
        <v>0</v>
      </c>
      <c r="S241" s="151">
        <v>0</v>
      </c>
      <c r="T241" s="152">
        <f t="shared" si="53"/>
        <v>0</v>
      </c>
      <c r="AR241" s="153" t="s">
        <v>2450</v>
      </c>
      <c r="AT241" s="153" t="s">
        <v>966</v>
      </c>
      <c r="AU241" s="153" t="s">
        <v>83</v>
      </c>
      <c r="AY241" s="17" t="s">
        <v>181</v>
      </c>
      <c r="BE241" s="154">
        <f t="shared" si="54"/>
        <v>0</v>
      </c>
      <c r="BF241" s="154">
        <f t="shared" si="55"/>
        <v>0</v>
      </c>
      <c r="BG241" s="154">
        <f t="shared" si="56"/>
        <v>0</v>
      </c>
      <c r="BH241" s="154">
        <f t="shared" si="57"/>
        <v>0</v>
      </c>
      <c r="BI241" s="154">
        <f t="shared" si="58"/>
        <v>0</v>
      </c>
      <c r="BJ241" s="17" t="s">
        <v>190</v>
      </c>
      <c r="BK241" s="154">
        <f t="shared" si="59"/>
        <v>0</v>
      </c>
      <c r="BL241" s="17" t="s">
        <v>700</v>
      </c>
      <c r="BM241" s="153" t="s">
        <v>2290</v>
      </c>
    </row>
    <row r="242" spans="2:65" s="1" customFormat="1" ht="24.2" customHeight="1">
      <c r="B242" s="140"/>
      <c r="C242" s="189" t="s">
        <v>1582</v>
      </c>
      <c r="D242" s="189" t="s">
        <v>966</v>
      </c>
      <c r="E242" s="190" t="s">
        <v>4459</v>
      </c>
      <c r="F242" s="191" t="s">
        <v>4425</v>
      </c>
      <c r="G242" s="192" t="s">
        <v>4281</v>
      </c>
      <c r="H242" s="193">
        <v>20</v>
      </c>
      <c r="I242" s="194"/>
      <c r="J242" s="195">
        <f t="shared" si="50"/>
        <v>0</v>
      </c>
      <c r="K242" s="196"/>
      <c r="L242" s="197"/>
      <c r="M242" s="198" t="s">
        <v>1</v>
      </c>
      <c r="N242" s="199" t="s">
        <v>41</v>
      </c>
      <c r="P242" s="151">
        <f t="shared" si="51"/>
        <v>0</v>
      </c>
      <c r="Q242" s="151">
        <v>0</v>
      </c>
      <c r="R242" s="151">
        <f t="shared" si="52"/>
        <v>0</v>
      </c>
      <c r="S242" s="151">
        <v>0</v>
      </c>
      <c r="T242" s="152">
        <f t="shared" si="53"/>
        <v>0</v>
      </c>
      <c r="AR242" s="153" t="s">
        <v>2450</v>
      </c>
      <c r="AT242" s="153" t="s">
        <v>966</v>
      </c>
      <c r="AU242" s="153" t="s">
        <v>83</v>
      </c>
      <c r="AY242" s="17" t="s">
        <v>181</v>
      </c>
      <c r="BE242" s="154">
        <f t="shared" si="54"/>
        <v>0</v>
      </c>
      <c r="BF242" s="154">
        <f t="shared" si="55"/>
        <v>0</v>
      </c>
      <c r="BG242" s="154">
        <f t="shared" si="56"/>
        <v>0</v>
      </c>
      <c r="BH242" s="154">
        <f t="shared" si="57"/>
        <v>0</v>
      </c>
      <c r="BI242" s="154">
        <f t="shared" si="58"/>
        <v>0</v>
      </c>
      <c r="BJ242" s="17" t="s">
        <v>190</v>
      </c>
      <c r="BK242" s="154">
        <f t="shared" si="59"/>
        <v>0</v>
      </c>
      <c r="BL242" s="17" t="s">
        <v>700</v>
      </c>
      <c r="BM242" s="153" t="s">
        <v>2300</v>
      </c>
    </row>
    <row r="243" spans="2:65" s="1" customFormat="1" ht="16.5" customHeight="1">
      <c r="B243" s="140"/>
      <c r="C243" s="189" t="s">
        <v>1603</v>
      </c>
      <c r="D243" s="189" t="s">
        <v>966</v>
      </c>
      <c r="E243" s="190" t="s">
        <v>3238</v>
      </c>
      <c r="F243" s="191" t="s">
        <v>4427</v>
      </c>
      <c r="G243" s="192" t="s">
        <v>4281</v>
      </c>
      <c r="H243" s="193">
        <v>10</v>
      </c>
      <c r="I243" s="194"/>
      <c r="J243" s="195">
        <f t="shared" si="50"/>
        <v>0</v>
      </c>
      <c r="K243" s="196"/>
      <c r="L243" s="197"/>
      <c r="M243" s="198" t="s">
        <v>1</v>
      </c>
      <c r="N243" s="199" t="s">
        <v>41</v>
      </c>
      <c r="P243" s="151">
        <f t="shared" si="51"/>
        <v>0</v>
      </c>
      <c r="Q243" s="151">
        <v>0</v>
      </c>
      <c r="R243" s="151">
        <f t="shared" si="52"/>
        <v>0</v>
      </c>
      <c r="S243" s="151">
        <v>0</v>
      </c>
      <c r="T243" s="152">
        <f t="shared" si="53"/>
        <v>0</v>
      </c>
      <c r="AR243" s="153" t="s">
        <v>2450</v>
      </c>
      <c r="AT243" s="153" t="s">
        <v>966</v>
      </c>
      <c r="AU243" s="153" t="s">
        <v>83</v>
      </c>
      <c r="AY243" s="17" t="s">
        <v>181</v>
      </c>
      <c r="BE243" s="154">
        <f t="shared" si="54"/>
        <v>0</v>
      </c>
      <c r="BF243" s="154">
        <f t="shared" si="55"/>
        <v>0</v>
      </c>
      <c r="BG243" s="154">
        <f t="shared" si="56"/>
        <v>0</v>
      </c>
      <c r="BH243" s="154">
        <f t="shared" si="57"/>
        <v>0</v>
      </c>
      <c r="BI243" s="154">
        <f t="shared" si="58"/>
        <v>0</v>
      </c>
      <c r="BJ243" s="17" t="s">
        <v>190</v>
      </c>
      <c r="BK243" s="154">
        <f t="shared" si="59"/>
        <v>0</v>
      </c>
      <c r="BL243" s="17" t="s">
        <v>700</v>
      </c>
      <c r="BM243" s="153" t="s">
        <v>2314</v>
      </c>
    </row>
    <row r="244" spans="2:65" s="1" customFormat="1" ht="16.5" customHeight="1">
      <c r="B244" s="140"/>
      <c r="C244" s="189" t="s">
        <v>1621</v>
      </c>
      <c r="D244" s="189" t="s">
        <v>966</v>
      </c>
      <c r="E244" s="190" t="s">
        <v>3240</v>
      </c>
      <c r="F244" s="191" t="s">
        <v>4429</v>
      </c>
      <c r="G244" s="192" t="s">
        <v>4281</v>
      </c>
      <c r="H244" s="193">
        <v>15</v>
      </c>
      <c r="I244" s="194"/>
      <c r="J244" s="195">
        <f t="shared" si="50"/>
        <v>0</v>
      </c>
      <c r="K244" s="196"/>
      <c r="L244" s="197"/>
      <c r="M244" s="198" t="s">
        <v>1</v>
      </c>
      <c r="N244" s="199" t="s">
        <v>41</v>
      </c>
      <c r="P244" s="151">
        <f t="shared" si="51"/>
        <v>0</v>
      </c>
      <c r="Q244" s="151">
        <v>0</v>
      </c>
      <c r="R244" s="151">
        <f t="shared" si="52"/>
        <v>0</v>
      </c>
      <c r="S244" s="151">
        <v>0</v>
      </c>
      <c r="T244" s="152">
        <f t="shared" si="53"/>
        <v>0</v>
      </c>
      <c r="AR244" s="153" t="s">
        <v>2450</v>
      </c>
      <c r="AT244" s="153" t="s">
        <v>966</v>
      </c>
      <c r="AU244" s="153" t="s">
        <v>83</v>
      </c>
      <c r="AY244" s="17" t="s">
        <v>181</v>
      </c>
      <c r="BE244" s="154">
        <f t="shared" si="54"/>
        <v>0</v>
      </c>
      <c r="BF244" s="154">
        <f t="shared" si="55"/>
        <v>0</v>
      </c>
      <c r="BG244" s="154">
        <f t="shared" si="56"/>
        <v>0</v>
      </c>
      <c r="BH244" s="154">
        <f t="shared" si="57"/>
        <v>0</v>
      </c>
      <c r="BI244" s="154">
        <f t="shared" si="58"/>
        <v>0</v>
      </c>
      <c r="BJ244" s="17" t="s">
        <v>190</v>
      </c>
      <c r="BK244" s="154">
        <f t="shared" si="59"/>
        <v>0</v>
      </c>
      <c r="BL244" s="17" t="s">
        <v>700</v>
      </c>
      <c r="BM244" s="153" t="s">
        <v>2322</v>
      </c>
    </row>
    <row r="245" spans="2:65" s="1" customFormat="1" ht="49.15" customHeight="1">
      <c r="B245" s="140"/>
      <c r="C245" s="189" t="s">
        <v>1628</v>
      </c>
      <c r="D245" s="189" t="s">
        <v>966</v>
      </c>
      <c r="E245" s="190" t="s">
        <v>3226</v>
      </c>
      <c r="F245" s="191" t="s">
        <v>4389</v>
      </c>
      <c r="G245" s="192" t="s">
        <v>4281</v>
      </c>
      <c r="H245" s="193">
        <v>74</v>
      </c>
      <c r="I245" s="194"/>
      <c r="J245" s="195">
        <f t="shared" si="50"/>
        <v>0</v>
      </c>
      <c r="K245" s="196"/>
      <c r="L245" s="197"/>
      <c r="M245" s="198" t="s">
        <v>1</v>
      </c>
      <c r="N245" s="199" t="s">
        <v>41</v>
      </c>
      <c r="P245" s="151">
        <f t="shared" si="51"/>
        <v>0</v>
      </c>
      <c r="Q245" s="151">
        <v>0</v>
      </c>
      <c r="R245" s="151">
        <f t="shared" si="52"/>
        <v>0</v>
      </c>
      <c r="S245" s="151">
        <v>0</v>
      </c>
      <c r="T245" s="152">
        <f t="shared" si="53"/>
        <v>0</v>
      </c>
      <c r="AR245" s="153" t="s">
        <v>2450</v>
      </c>
      <c r="AT245" s="153" t="s">
        <v>966</v>
      </c>
      <c r="AU245" s="153" t="s">
        <v>83</v>
      </c>
      <c r="AY245" s="17" t="s">
        <v>181</v>
      </c>
      <c r="BE245" s="154">
        <f t="shared" si="54"/>
        <v>0</v>
      </c>
      <c r="BF245" s="154">
        <f t="shared" si="55"/>
        <v>0</v>
      </c>
      <c r="BG245" s="154">
        <f t="shared" si="56"/>
        <v>0</v>
      </c>
      <c r="BH245" s="154">
        <f t="shared" si="57"/>
        <v>0</v>
      </c>
      <c r="BI245" s="154">
        <f t="shared" si="58"/>
        <v>0</v>
      </c>
      <c r="BJ245" s="17" t="s">
        <v>190</v>
      </c>
      <c r="BK245" s="154">
        <f t="shared" si="59"/>
        <v>0</v>
      </c>
      <c r="BL245" s="17" t="s">
        <v>700</v>
      </c>
      <c r="BM245" s="153" t="s">
        <v>2338</v>
      </c>
    </row>
    <row r="246" spans="2:65" s="1" customFormat="1" ht="68.25">
      <c r="B246" s="32"/>
      <c r="D246" s="156" t="s">
        <v>2420</v>
      </c>
      <c r="F246" s="201" t="s">
        <v>4305</v>
      </c>
      <c r="I246" s="202"/>
      <c r="L246" s="32"/>
      <c r="M246" s="203"/>
      <c r="T246" s="59"/>
      <c r="AT246" s="17" t="s">
        <v>2420</v>
      </c>
      <c r="AU246" s="17" t="s">
        <v>83</v>
      </c>
    </row>
    <row r="247" spans="2:65" s="1" customFormat="1" ht="49.15" customHeight="1">
      <c r="B247" s="140"/>
      <c r="C247" s="189" t="s">
        <v>1633</v>
      </c>
      <c r="D247" s="189" t="s">
        <v>966</v>
      </c>
      <c r="E247" s="190" t="s">
        <v>3214</v>
      </c>
      <c r="F247" s="191" t="s">
        <v>4343</v>
      </c>
      <c r="G247" s="192" t="s">
        <v>4281</v>
      </c>
      <c r="H247" s="193">
        <v>29</v>
      </c>
      <c r="I247" s="194"/>
      <c r="J247" s="195">
        <f>ROUND(I247*H247,2)</f>
        <v>0</v>
      </c>
      <c r="K247" s="196"/>
      <c r="L247" s="197"/>
      <c r="M247" s="198" t="s">
        <v>1</v>
      </c>
      <c r="N247" s="199" t="s">
        <v>41</v>
      </c>
      <c r="P247" s="151">
        <f>O247*H247</f>
        <v>0</v>
      </c>
      <c r="Q247" s="151">
        <v>0</v>
      </c>
      <c r="R247" s="151">
        <f>Q247*H247</f>
        <v>0</v>
      </c>
      <c r="S247" s="151">
        <v>0</v>
      </c>
      <c r="T247" s="152">
        <f>S247*H247</f>
        <v>0</v>
      </c>
      <c r="AR247" s="153" t="s">
        <v>2450</v>
      </c>
      <c r="AT247" s="153" t="s">
        <v>966</v>
      </c>
      <c r="AU247" s="153" t="s">
        <v>83</v>
      </c>
      <c r="AY247" s="17" t="s">
        <v>181</v>
      </c>
      <c r="BE247" s="154">
        <f>IF(N247="základná",J247,0)</f>
        <v>0</v>
      </c>
      <c r="BF247" s="154">
        <f>IF(N247="znížená",J247,0)</f>
        <v>0</v>
      </c>
      <c r="BG247" s="154">
        <f>IF(N247="zákl. prenesená",J247,0)</f>
        <v>0</v>
      </c>
      <c r="BH247" s="154">
        <f>IF(N247="zníž. prenesená",J247,0)</f>
        <v>0</v>
      </c>
      <c r="BI247" s="154">
        <f>IF(N247="nulová",J247,0)</f>
        <v>0</v>
      </c>
      <c r="BJ247" s="17" t="s">
        <v>190</v>
      </c>
      <c r="BK247" s="154">
        <f>ROUND(I247*H247,2)</f>
        <v>0</v>
      </c>
      <c r="BL247" s="17" t="s">
        <v>700</v>
      </c>
      <c r="BM247" s="153" t="s">
        <v>2347</v>
      </c>
    </row>
    <row r="248" spans="2:65" s="1" customFormat="1" ht="68.25">
      <c r="B248" s="32"/>
      <c r="D248" s="156" t="s">
        <v>2420</v>
      </c>
      <c r="F248" s="201" t="s">
        <v>4305</v>
      </c>
      <c r="I248" s="202"/>
      <c r="L248" s="32"/>
      <c r="M248" s="203"/>
      <c r="T248" s="59"/>
      <c r="AT248" s="17" t="s">
        <v>2420</v>
      </c>
      <c r="AU248" s="17" t="s">
        <v>83</v>
      </c>
    </row>
    <row r="249" spans="2:65" s="1" customFormat="1" ht="49.15" customHeight="1">
      <c r="B249" s="140"/>
      <c r="C249" s="189" t="s">
        <v>1639</v>
      </c>
      <c r="D249" s="189" t="s">
        <v>966</v>
      </c>
      <c r="E249" s="190" t="s">
        <v>3242</v>
      </c>
      <c r="F249" s="191" t="s">
        <v>4460</v>
      </c>
      <c r="G249" s="192" t="s">
        <v>4281</v>
      </c>
      <c r="H249" s="193">
        <v>11</v>
      </c>
      <c r="I249" s="194"/>
      <c r="J249" s="195">
        <f>ROUND(I249*H249,2)</f>
        <v>0</v>
      </c>
      <c r="K249" s="196"/>
      <c r="L249" s="197"/>
      <c r="M249" s="198" t="s">
        <v>1</v>
      </c>
      <c r="N249" s="199" t="s">
        <v>41</v>
      </c>
      <c r="P249" s="151">
        <f>O249*H249</f>
        <v>0</v>
      </c>
      <c r="Q249" s="151">
        <v>0</v>
      </c>
      <c r="R249" s="151">
        <f>Q249*H249</f>
        <v>0</v>
      </c>
      <c r="S249" s="151">
        <v>0</v>
      </c>
      <c r="T249" s="152">
        <f>S249*H249</f>
        <v>0</v>
      </c>
      <c r="AR249" s="153" t="s">
        <v>2450</v>
      </c>
      <c r="AT249" s="153" t="s">
        <v>966</v>
      </c>
      <c r="AU249" s="153" t="s">
        <v>83</v>
      </c>
      <c r="AY249" s="17" t="s">
        <v>181</v>
      </c>
      <c r="BE249" s="154">
        <f>IF(N249="základná",J249,0)</f>
        <v>0</v>
      </c>
      <c r="BF249" s="154">
        <f>IF(N249="znížená",J249,0)</f>
        <v>0</v>
      </c>
      <c r="BG249" s="154">
        <f>IF(N249="zákl. prenesená",J249,0)</f>
        <v>0</v>
      </c>
      <c r="BH249" s="154">
        <f>IF(N249="zníž. prenesená",J249,0)</f>
        <v>0</v>
      </c>
      <c r="BI249" s="154">
        <f>IF(N249="nulová",J249,0)</f>
        <v>0</v>
      </c>
      <c r="BJ249" s="17" t="s">
        <v>190</v>
      </c>
      <c r="BK249" s="154">
        <f>ROUND(I249*H249,2)</f>
        <v>0</v>
      </c>
      <c r="BL249" s="17" t="s">
        <v>700</v>
      </c>
      <c r="BM249" s="153" t="s">
        <v>2355</v>
      </c>
    </row>
    <row r="250" spans="2:65" s="1" customFormat="1" ht="68.25">
      <c r="B250" s="32"/>
      <c r="D250" s="156" t="s">
        <v>2420</v>
      </c>
      <c r="F250" s="201" t="s">
        <v>4305</v>
      </c>
      <c r="I250" s="202"/>
      <c r="L250" s="32"/>
      <c r="M250" s="203"/>
      <c r="T250" s="59"/>
      <c r="AT250" s="17" t="s">
        <v>2420</v>
      </c>
      <c r="AU250" s="17" t="s">
        <v>83</v>
      </c>
    </row>
    <row r="251" spans="2:65" s="1" customFormat="1" ht="33" customHeight="1">
      <c r="B251" s="140"/>
      <c r="C251" s="189" t="s">
        <v>1643</v>
      </c>
      <c r="D251" s="189" t="s">
        <v>966</v>
      </c>
      <c r="E251" s="190" t="s">
        <v>3200</v>
      </c>
      <c r="F251" s="191" t="s">
        <v>4306</v>
      </c>
      <c r="G251" s="192" t="s">
        <v>188</v>
      </c>
      <c r="H251" s="193">
        <v>20</v>
      </c>
      <c r="I251" s="194"/>
      <c r="J251" s="195">
        <f>ROUND(I251*H251,2)</f>
        <v>0</v>
      </c>
      <c r="K251" s="196"/>
      <c r="L251" s="197"/>
      <c r="M251" s="198" t="s">
        <v>1</v>
      </c>
      <c r="N251" s="199" t="s">
        <v>41</v>
      </c>
      <c r="P251" s="151">
        <f>O251*H251</f>
        <v>0</v>
      </c>
      <c r="Q251" s="151">
        <v>0</v>
      </c>
      <c r="R251" s="151">
        <f>Q251*H251</f>
        <v>0</v>
      </c>
      <c r="S251" s="151">
        <v>0</v>
      </c>
      <c r="T251" s="152">
        <f>S251*H251</f>
        <v>0</v>
      </c>
      <c r="AR251" s="153" t="s">
        <v>2450</v>
      </c>
      <c r="AT251" s="153" t="s">
        <v>966</v>
      </c>
      <c r="AU251" s="153" t="s">
        <v>83</v>
      </c>
      <c r="AY251" s="17" t="s">
        <v>181</v>
      </c>
      <c r="BE251" s="154">
        <f>IF(N251="základná",J251,0)</f>
        <v>0</v>
      </c>
      <c r="BF251" s="154">
        <f>IF(N251="znížená",J251,0)</f>
        <v>0</v>
      </c>
      <c r="BG251" s="154">
        <f>IF(N251="zákl. prenesená",J251,0)</f>
        <v>0</v>
      </c>
      <c r="BH251" s="154">
        <f>IF(N251="zníž. prenesená",J251,0)</f>
        <v>0</v>
      </c>
      <c r="BI251" s="154">
        <f>IF(N251="nulová",J251,0)</f>
        <v>0</v>
      </c>
      <c r="BJ251" s="17" t="s">
        <v>190</v>
      </c>
      <c r="BK251" s="154">
        <f>ROUND(I251*H251,2)</f>
        <v>0</v>
      </c>
      <c r="BL251" s="17" t="s">
        <v>700</v>
      </c>
      <c r="BM251" s="153" t="s">
        <v>4461</v>
      </c>
    </row>
    <row r="252" spans="2:65" s="1" customFormat="1" ht="24.2" customHeight="1">
      <c r="B252" s="140"/>
      <c r="C252" s="189" t="s">
        <v>1647</v>
      </c>
      <c r="D252" s="189" t="s">
        <v>966</v>
      </c>
      <c r="E252" s="190" t="s">
        <v>4462</v>
      </c>
      <c r="F252" s="191" t="s">
        <v>4347</v>
      </c>
      <c r="G252" s="192" t="s">
        <v>188</v>
      </c>
      <c r="H252" s="193">
        <v>33</v>
      </c>
      <c r="I252" s="194"/>
      <c r="J252" s="195">
        <f>ROUND(I252*H252,2)</f>
        <v>0</v>
      </c>
      <c r="K252" s="196"/>
      <c r="L252" s="197"/>
      <c r="M252" s="198" t="s">
        <v>1</v>
      </c>
      <c r="N252" s="199" t="s">
        <v>41</v>
      </c>
      <c r="P252" s="151">
        <f>O252*H252</f>
        <v>0</v>
      </c>
      <c r="Q252" s="151">
        <v>0</v>
      </c>
      <c r="R252" s="151">
        <f>Q252*H252</f>
        <v>0</v>
      </c>
      <c r="S252" s="151">
        <v>0</v>
      </c>
      <c r="T252" s="152">
        <f>S252*H252</f>
        <v>0</v>
      </c>
      <c r="AR252" s="153" t="s">
        <v>2450</v>
      </c>
      <c r="AT252" s="153" t="s">
        <v>966</v>
      </c>
      <c r="AU252" s="153" t="s">
        <v>83</v>
      </c>
      <c r="AY252" s="17" t="s">
        <v>181</v>
      </c>
      <c r="BE252" s="154">
        <f>IF(N252="základná",J252,0)</f>
        <v>0</v>
      </c>
      <c r="BF252" s="154">
        <f>IF(N252="znížená",J252,0)</f>
        <v>0</v>
      </c>
      <c r="BG252" s="154">
        <f>IF(N252="zákl. prenesená",J252,0)</f>
        <v>0</v>
      </c>
      <c r="BH252" s="154">
        <f>IF(N252="zníž. prenesená",J252,0)</f>
        <v>0</v>
      </c>
      <c r="BI252" s="154">
        <f>IF(N252="nulová",J252,0)</f>
        <v>0</v>
      </c>
      <c r="BJ252" s="17" t="s">
        <v>190</v>
      </c>
      <c r="BK252" s="154">
        <f>ROUND(I252*H252,2)</f>
        <v>0</v>
      </c>
      <c r="BL252" s="17" t="s">
        <v>700</v>
      </c>
      <c r="BM252" s="153" t="s">
        <v>2372</v>
      </c>
    </row>
    <row r="253" spans="2:65" s="1" customFormat="1" ht="24.2" customHeight="1">
      <c r="B253" s="140"/>
      <c r="C253" s="189" t="s">
        <v>1652</v>
      </c>
      <c r="D253" s="189" t="s">
        <v>966</v>
      </c>
      <c r="E253" s="190" t="s">
        <v>4463</v>
      </c>
      <c r="F253" s="191" t="s">
        <v>4393</v>
      </c>
      <c r="G253" s="192" t="s">
        <v>188</v>
      </c>
      <c r="H253" s="193">
        <v>25</v>
      </c>
      <c r="I253" s="194"/>
      <c r="J253" s="195">
        <f>ROUND(I253*H253,2)</f>
        <v>0</v>
      </c>
      <c r="K253" s="196"/>
      <c r="L253" s="197"/>
      <c r="M253" s="198" t="s">
        <v>1</v>
      </c>
      <c r="N253" s="199" t="s">
        <v>41</v>
      </c>
      <c r="P253" s="151">
        <f>O253*H253</f>
        <v>0</v>
      </c>
      <c r="Q253" s="151">
        <v>0</v>
      </c>
      <c r="R253" s="151">
        <f>Q253*H253</f>
        <v>0</v>
      </c>
      <c r="S253" s="151">
        <v>0</v>
      </c>
      <c r="T253" s="152">
        <f>S253*H253</f>
        <v>0</v>
      </c>
      <c r="AR253" s="153" t="s">
        <v>2450</v>
      </c>
      <c r="AT253" s="153" t="s">
        <v>966</v>
      </c>
      <c r="AU253" s="153" t="s">
        <v>83</v>
      </c>
      <c r="AY253" s="17" t="s">
        <v>181</v>
      </c>
      <c r="BE253" s="154">
        <f>IF(N253="základná",J253,0)</f>
        <v>0</v>
      </c>
      <c r="BF253" s="154">
        <f>IF(N253="znížená",J253,0)</f>
        <v>0</v>
      </c>
      <c r="BG253" s="154">
        <f>IF(N253="zákl. prenesená",J253,0)</f>
        <v>0</v>
      </c>
      <c r="BH253" s="154">
        <f>IF(N253="zníž. prenesená",J253,0)</f>
        <v>0</v>
      </c>
      <c r="BI253" s="154">
        <f>IF(N253="nulová",J253,0)</f>
        <v>0</v>
      </c>
      <c r="BJ253" s="17" t="s">
        <v>190</v>
      </c>
      <c r="BK253" s="154">
        <f>ROUND(I253*H253,2)</f>
        <v>0</v>
      </c>
      <c r="BL253" s="17" t="s">
        <v>700</v>
      </c>
      <c r="BM253" s="153" t="s">
        <v>2382</v>
      </c>
    </row>
    <row r="254" spans="2:65" s="1" customFormat="1" ht="16.5" customHeight="1">
      <c r="B254" s="140"/>
      <c r="C254" s="189" t="s">
        <v>1660</v>
      </c>
      <c r="D254" s="189" t="s">
        <v>966</v>
      </c>
      <c r="E254" s="190" t="s">
        <v>4464</v>
      </c>
      <c r="F254" s="191" t="s">
        <v>4311</v>
      </c>
      <c r="G254" s="192" t="s">
        <v>639</v>
      </c>
      <c r="H254" s="193">
        <v>1</v>
      </c>
      <c r="I254" s="194"/>
      <c r="J254" s="195">
        <f>ROUND(I254*H254,2)</f>
        <v>0</v>
      </c>
      <c r="K254" s="196"/>
      <c r="L254" s="197"/>
      <c r="M254" s="198" t="s">
        <v>1</v>
      </c>
      <c r="N254" s="199" t="s">
        <v>41</v>
      </c>
      <c r="P254" s="151">
        <f>O254*H254</f>
        <v>0</v>
      </c>
      <c r="Q254" s="151">
        <v>0</v>
      </c>
      <c r="R254" s="151">
        <f>Q254*H254</f>
        <v>0</v>
      </c>
      <c r="S254" s="151">
        <v>0</v>
      </c>
      <c r="T254" s="152">
        <f>S254*H254</f>
        <v>0</v>
      </c>
      <c r="AR254" s="153" t="s">
        <v>2450</v>
      </c>
      <c r="AT254" s="153" t="s">
        <v>966</v>
      </c>
      <c r="AU254" s="153" t="s">
        <v>83</v>
      </c>
      <c r="AY254" s="17" t="s">
        <v>181</v>
      </c>
      <c r="BE254" s="154">
        <f>IF(N254="základná",J254,0)</f>
        <v>0</v>
      </c>
      <c r="BF254" s="154">
        <f>IF(N254="znížená",J254,0)</f>
        <v>0</v>
      </c>
      <c r="BG254" s="154">
        <f>IF(N254="zákl. prenesená",J254,0)</f>
        <v>0</v>
      </c>
      <c r="BH254" s="154">
        <f>IF(N254="zníž. prenesená",J254,0)</f>
        <v>0</v>
      </c>
      <c r="BI254" s="154">
        <f>IF(N254="nulová",J254,0)</f>
        <v>0</v>
      </c>
      <c r="BJ254" s="17" t="s">
        <v>190</v>
      </c>
      <c r="BK254" s="154">
        <f>ROUND(I254*H254,2)</f>
        <v>0</v>
      </c>
      <c r="BL254" s="17" t="s">
        <v>700</v>
      </c>
      <c r="BM254" s="153" t="s">
        <v>2390</v>
      </c>
    </row>
    <row r="255" spans="2:65" s="11" customFormat="1" ht="25.9" customHeight="1">
      <c r="B255" s="128"/>
      <c r="D255" s="129" t="s">
        <v>74</v>
      </c>
      <c r="E255" s="130" t="s">
        <v>3414</v>
      </c>
      <c r="F255" s="130" t="s">
        <v>4465</v>
      </c>
      <c r="I255" s="131"/>
      <c r="J255" s="132">
        <f>BK255</f>
        <v>0</v>
      </c>
      <c r="L255" s="128"/>
      <c r="M255" s="133"/>
      <c r="P255" s="134">
        <f>SUM(P256:P272)</f>
        <v>0</v>
      </c>
      <c r="R255" s="134">
        <f>SUM(R256:R272)</f>
        <v>0</v>
      </c>
      <c r="T255" s="135">
        <f>SUM(T256:T272)</f>
        <v>0</v>
      </c>
      <c r="AR255" s="129" t="s">
        <v>83</v>
      </c>
      <c r="AT255" s="136" t="s">
        <v>74</v>
      </c>
      <c r="AU255" s="136" t="s">
        <v>75</v>
      </c>
      <c r="AY255" s="129" t="s">
        <v>181</v>
      </c>
      <c r="BK255" s="137">
        <f>SUM(BK256:BK272)</f>
        <v>0</v>
      </c>
    </row>
    <row r="256" spans="2:65" s="1" customFormat="1" ht="66.75" customHeight="1">
      <c r="B256" s="140"/>
      <c r="C256" s="141" t="s">
        <v>1664</v>
      </c>
      <c r="D256" s="141" t="s">
        <v>185</v>
      </c>
      <c r="E256" s="142" t="s">
        <v>4466</v>
      </c>
      <c r="F256" s="143" t="s">
        <v>4467</v>
      </c>
      <c r="G256" s="144" t="s">
        <v>639</v>
      </c>
      <c r="H256" s="145">
        <v>2</v>
      </c>
      <c r="I256" s="146"/>
      <c r="J256" s="147">
        <f t="shared" ref="J256:J269" si="60">ROUND(I256*H256,2)</f>
        <v>0</v>
      </c>
      <c r="K256" s="148"/>
      <c r="L256" s="32"/>
      <c r="M256" s="149" t="s">
        <v>1</v>
      </c>
      <c r="N256" s="150" t="s">
        <v>41</v>
      </c>
      <c r="P256" s="151">
        <f t="shared" ref="P256:P269" si="61">O256*H256</f>
        <v>0</v>
      </c>
      <c r="Q256" s="151">
        <v>0</v>
      </c>
      <c r="R256" s="151">
        <f t="shared" ref="R256:R269" si="62">Q256*H256</f>
        <v>0</v>
      </c>
      <c r="S256" s="151">
        <v>0</v>
      </c>
      <c r="T256" s="152">
        <f t="shared" ref="T256:T269" si="63">S256*H256</f>
        <v>0</v>
      </c>
      <c r="AR256" s="153" t="s">
        <v>700</v>
      </c>
      <c r="AT256" s="153" t="s">
        <v>185</v>
      </c>
      <c r="AU256" s="153" t="s">
        <v>83</v>
      </c>
      <c r="AY256" s="17" t="s">
        <v>181</v>
      </c>
      <c r="BE256" s="154">
        <f t="shared" ref="BE256:BE269" si="64">IF(N256="základná",J256,0)</f>
        <v>0</v>
      </c>
      <c r="BF256" s="154">
        <f t="shared" ref="BF256:BF269" si="65">IF(N256="znížená",J256,0)</f>
        <v>0</v>
      </c>
      <c r="BG256" s="154">
        <f t="shared" ref="BG256:BG269" si="66">IF(N256="zákl. prenesená",J256,0)</f>
        <v>0</v>
      </c>
      <c r="BH256" s="154">
        <f t="shared" ref="BH256:BH269" si="67">IF(N256="zníž. prenesená",J256,0)</f>
        <v>0</v>
      </c>
      <c r="BI256" s="154">
        <f t="shared" ref="BI256:BI269" si="68">IF(N256="nulová",J256,0)</f>
        <v>0</v>
      </c>
      <c r="BJ256" s="17" t="s">
        <v>190</v>
      </c>
      <c r="BK256" s="154">
        <f t="shared" ref="BK256:BK269" si="69">ROUND(I256*H256,2)</f>
        <v>0</v>
      </c>
      <c r="BL256" s="17" t="s">
        <v>700</v>
      </c>
      <c r="BM256" s="153" t="s">
        <v>4468</v>
      </c>
    </row>
    <row r="257" spans="2:65" s="1" customFormat="1" ht="66.75" customHeight="1">
      <c r="B257" s="140"/>
      <c r="C257" s="189" t="s">
        <v>1668</v>
      </c>
      <c r="D257" s="189" t="s">
        <v>966</v>
      </c>
      <c r="E257" s="190" t="s">
        <v>4469</v>
      </c>
      <c r="F257" s="191" t="s">
        <v>4470</v>
      </c>
      <c r="G257" s="192" t="s">
        <v>639</v>
      </c>
      <c r="H257" s="193">
        <v>1</v>
      </c>
      <c r="I257" s="194"/>
      <c r="J257" s="195">
        <f t="shared" si="60"/>
        <v>0</v>
      </c>
      <c r="K257" s="196"/>
      <c r="L257" s="197"/>
      <c r="M257" s="198" t="s">
        <v>1</v>
      </c>
      <c r="N257" s="199" t="s">
        <v>41</v>
      </c>
      <c r="P257" s="151">
        <f t="shared" si="61"/>
        <v>0</v>
      </c>
      <c r="Q257" s="151">
        <v>0</v>
      </c>
      <c r="R257" s="151">
        <f t="shared" si="62"/>
        <v>0</v>
      </c>
      <c r="S257" s="151">
        <v>0</v>
      </c>
      <c r="T257" s="152">
        <f t="shared" si="63"/>
        <v>0</v>
      </c>
      <c r="AR257" s="153" t="s">
        <v>2450</v>
      </c>
      <c r="AT257" s="153" t="s">
        <v>966</v>
      </c>
      <c r="AU257" s="153" t="s">
        <v>83</v>
      </c>
      <c r="AY257" s="17" t="s">
        <v>181</v>
      </c>
      <c r="BE257" s="154">
        <f t="shared" si="64"/>
        <v>0</v>
      </c>
      <c r="BF257" s="154">
        <f t="shared" si="65"/>
        <v>0</v>
      </c>
      <c r="BG257" s="154">
        <f t="shared" si="66"/>
        <v>0</v>
      </c>
      <c r="BH257" s="154">
        <f t="shared" si="67"/>
        <v>0</v>
      </c>
      <c r="BI257" s="154">
        <f t="shared" si="68"/>
        <v>0</v>
      </c>
      <c r="BJ257" s="17" t="s">
        <v>190</v>
      </c>
      <c r="BK257" s="154">
        <f t="shared" si="69"/>
        <v>0</v>
      </c>
      <c r="BL257" s="17" t="s">
        <v>700</v>
      </c>
      <c r="BM257" s="153" t="s">
        <v>4471</v>
      </c>
    </row>
    <row r="258" spans="2:65" s="1" customFormat="1" ht="37.9" customHeight="1">
      <c r="B258" s="140"/>
      <c r="C258" s="189" t="s">
        <v>1672</v>
      </c>
      <c r="D258" s="189" t="s">
        <v>966</v>
      </c>
      <c r="E258" s="190" t="s">
        <v>4472</v>
      </c>
      <c r="F258" s="191" t="s">
        <v>4473</v>
      </c>
      <c r="G258" s="192" t="s">
        <v>639</v>
      </c>
      <c r="H258" s="193">
        <v>4</v>
      </c>
      <c r="I258" s="194"/>
      <c r="J258" s="195">
        <f t="shared" si="60"/>
        <v>0</v>
      </c>
      <c r="K258" s="196"/>
      <c r="L258" s="197"/>
      <c r="M258" s="198" t="s">
        <v>1</v>
      </c>
      <c r="N258" s="199" t="s">
        <v>41</v>
      </c>
      <c r="P258" s="151">
        <f t="shared" si="61"/>
        <v>0</v>
      </c>
      <c r="Q258" s="151">
        <v>0</v>
      </c>
      <c r="R258" s="151">
        <f t="shared" si="62"/>
        <v>0</v>
      </c>
      <c r="S258" s="151">
        <v>0</v>
      </c>
      <c r="T258" s="152">
        <f t="shared" si="63"/>
        <v>0</v>
      </c>
      <c r="AR258" s="153" t="s">
        <v>2450</v>
      </c>
      <c r="AT258" s="153" t="s">
        <v>966</v>
      </c>
      <c r="AU258" s="153" t="s">
        <v>83</v>
      </c>
      <c r="AY258" s="17" t="s">
        <v>181</v>
      </c>
      <c r="BE258" s="154">
        <f t="shared" si="64"/>
        <v>0</v>
      </c>
      <c r="BF258" s="154">
        <f t="shared" si="65"/>
        <v>0</v>
      </c>
      <c r="BG258" s="154">
        <f t="shared" si="66"/>
        <v>0</v>
      </c>
      <c r="BH258" s="154">
        <f t="shared" si="67"/>
        <v>0</v>
      </c>
      <c r="BI258" s="154">
        <f t="shared" si="68"/>
        <v>0</v>
      </c>
      <c r="BJ258" s="17" t="s">
        <v>190</v>
      </c>
      <c r="BK258" s="154">
        <f t="shared" si="69"/>
        <v>0</v>
      </c>
      <c r="BL258" s="17" t="s">
        <v>700</v>
      </c>
      <c r="BM258" s="153" t="s">
        <v>4474</v>
      </c>
    </row>
    <row r="259" spans="2:65" s="1" customFormat="1" ht="37.9" customHeight="1">
      <c r="B259" s="140"/>
      <c r="C259" s="189" t="s">
        <v>1676</v>
      </c>
      <c r="D259" s="189" t="s">
        <v>966</v>
      </c>
      <c r="E259" s="190" t="s">
        <v>4475</v>
      </c>
      <c r="F259" s="191" t="s">
        <v>4476</v>
      </c>
      <c r="G259" s="192" t="s">
        <v>639</v>
      </c>
      <c r="H259" s="193">
        <v>1</v>
      </c>
      <c r="I259" s="194"/>
      <c r="J259" s="195">
        <f t="shared" si="60"/>
        <v>0</v>
      </c>
      <c r="K259" s="196"/>
      <c r="L259" s="197"/>
      <c r="M259" s="198" t="s">
        <v>1</v>
      </c>
      <c r="N259" s="199" t="s">
        <v>41</v>
      </c>
      <c r="P259" s="151">
        <f t="shared" si="61"/>
        <v>0</v>
      </c>
      <c r="Q259" s="151">
        <v>0</v>
      </c>
      <c r="R259" s="151">
        <f t="shared" si="62"/>
        <v>0</v>
      </c>
      <c r="S259" s="151">
        <v>0</v>
      </c>
      <c r="T259" s="152">
        <f t="shared" si="63"/>
        <v>0</v>
      </c>
      <c r="AR259" s="153" t="s">
        <v>2450</v>
      </c>
      <c r="AT259" s="153" t="s">
        <v>966</v>
      </c>
      <c r="AU259" s="153" t="s">
        <v>83</v>
      </c>
      <c r="AY259" s="17" t="s">
        <v>181</v>
      </c>
      <c r="BE259" s="154">
        <f t="shared" si="64"/>
        <v>0</v>
      </c>
      <c r="BF259" s="154">
        <f t="shared" si="65"/>
        <v>0</v>
      </c>
      <c r="BG259" s="154">
        <f t="shared" si="66"/>
        <v>0</v>
      </c>
      <c r="BH259" s="154">
        <f t="shared" si="67"/>
        <v>0</v>
      </c>
      <c r="BI259" s="154">
        <f t="shared" si="68"/>
        <v>0</v>
      </c>
      <c r="BJ259" s="17" t="s">
        <v>190</v>
      </c>
      <c r="BK259" s="154">
        <f t="shared" si="69"/>
        <v>0</v>
      </c>
      <c r="BL259" s="17" t="s">
        <v>700</v>
      </c>
      <c r="BM259" s="153" t="s">
        <v>4477</v>
      </c>
    </row>
    <row r="260" spans="2:65" s="1" customFormat="1" ht="16.5" customHeight="1">
      <c r="B260" s="140"/>
      <c r="C260" s="189" t="s">
        <v>1681</v>
      </c>
      <c r="D260" s="189" t="s">
        <v>966</v>
      </c>
      <c r="E260" s="190" t="s">
        <v>4478</v>
      </c>
      <c r="F260" s="191" t="s">
        <v>4479</v>
      </c>
      <c r="G260" s="192" t="s">
        <v>231</v>
      </c>
      <c r="H260" s="193">
        <v>1</v>
      </c>
      <c r="I260" s="194"/>
      <c r="J260" s="195">
        <f t="shared" si="60"/>
        <v>0</v>
      </c>
      <c r="K260" s="196"/>
      <c r="L260" s="197"/>
      <c r="M260" s="198" t="s">
        <v>1</v>
      </c>
      <c r="N260" s="199" t="s">
        <v>41</v>
      </c>
      <c r="P260" s="151">
        <f t="shared" si="61"/>
        <v>0</v>
      </c>
      <c r="Q260" s="151">
        <v>0</v>
      </c>
      <c r="R260" s="151">
        <f t="shared" si="62"/>
        <v>0</v>
      </c>
      <c r="S260" s="151">
        <v>0</v>
      </c>
      <c r="T260" s="152">
        <f t="shared" si="63"/>
        <v>0</v>
      </c>
      <c r="AR260" s="153" t="s">
        <v>2450</v>
      </c>
      <c r="AT260" s="153" t="s">
        <v>966</v>
      </c>
      <c r="AU260" s="153" t="s">
        <v>83</v>
      </c>
      <c r="AY260" s="17" t="s">
        <v>181</v>
      </c>
      <c r="BE260" s="154">
        <f t="shared" si="64"/>
        <v>0</v>
      </c>
      <c r="BF260" s="154">
        <f t="shared" si="65"/>
        <v>0</v>
      </c>
      <c r="BG260" s="154">
        <f t="shared" si="66"/>
        <v>0</v>
      </c>
      <c r="BH260" s="154">
        <f t="shared" si="67"/>
        <v>0</v>
      </c>
      <c r="BI260" s="154">
        <f t="shared" si="68"/>
        <v>0</v>
      </c>
      <c r="BJ260" s="17" t="s">
        <v>190</v>
      </c>
      <c r="BK260" s="154">
        <f t="shared" si="69"/>
        <v>0</v>
      </c>
      <c r="BL260" s="17" t="s">
        <v>700</v>
      </c>
      <c r="BM260" s="153" t="s">
        <v>4480</v>
      </c>
    </row>
    <row r="261" spans="2:65" s="1" customFormat="1" ht="24.2" customHeight="1">
      <c r="B261" s="140"/>
      <c r="C261" s="189" t="s">
        <v>1685</v>
      </c>
      <c r="D261" s="189" t="s">
        <v>966</v>
      </c>
      <c r="E261" s="190" t="s">
        <v>4481</v>
      </c>
      <c r="F261" s="191" t="s">
        <v>4482</v>
      </c>
      <c r="G261" s="192" t="s">
        <v>639</v>
      </c>
      <c r="H261" s="193">
        <v>13</v>
      </c>
      <c r="I261" s="194"/>
      <c r="J261" s="195">
        <f t="shared" si="60"/>
        <v>0</v>
      </c>
      <c r="K261" s="196"/>
      <c r="L261" s="197"/>
      <c r="M261" s="198" t="s">
        <v>1</v>
      </c>
      <c r="N261" s="199" t="s">
        <v>41</v>
      </c>
      <c r="P261" s="151">
        <f t="shared" si="61"/>
        <v>0</v>
      </c>
      <c r="Q261" s="151">
        <v>0</v>
      </c>
      <c r="R261" s="151">
        <f t="shared" si="62"/>
        <v>0</v>
      </c>
      <c r="S261" s="151">
        <v>0</v>
      </c>
      <c r="T261" s="152">
        <f t="shared" si="63"/>
        <v>0</v>
      </c>
      <c r="AR261" s="153" t="s">
        <v>2450</v>
      </c>
      <c r="AT261" s="153" t="s">
        <v>966</v>
      </c>
      <c r="AU261" s="153" t="s">
        <v>83</v>
      </c>
      <c r="AY261" s="17" t="s">
        <v>181</v>
      </c>
      <c r="BE261" s="154">
        <f t="shared" si="64"/>
        <v>0</v>
      </c>
      <c r="BF261" s="154">
        <f t="shared" si="65"/>
        <v>0</v>
      </c>
      <c r="BG261" s="154">
        <f t="shared" si="66"/>
        <v>0</v>
      </c>
      <c r="BH261" s="154">
        <f t="shared" si="67"/>
        <v>0</v>
      </c>
      <c r="BI261" s="154">
        <f t="shared" si="68"/>
        <v>0</v>
      </c>
      <c r="BJ261" s="17" t="s">
        <v>190</v>
      </c>
      <c r="BK261" s="154">
        <f t="shared" si="69"/>
        <v>0</v>
      </c>
      <c r="BL261" s="17" t="s">
        <v>700</v>
      </c>
      <c r="BM261" s="153" t="s">
        <v>2442</v>
      </c>
    </row>
    <row r="262" spans="2:65" s="1" customFormat="1" ht="33" customHeight="1">
      <c r="B262" s="140"/>
      <c r="C262" s="189" t="s">
        <v>1689</v>
      </c>
      <c r="D262" s="189" t="s">
        <v>966</v>
      </c>
      <c r="E262" s="190" t="s">
        <v>4483</v>
      </c>
      <c r="F262" s="191" t="s">
        <v>4329</v>
      </c>
      <c r="G262" s="192" t="s">
        <v>231</v>
      </c>
      <c r="H262" s="193">
        <v>4</v>
      </c>
      <c r="I262" s="194"/>
      <c r="J262" s="195">
        <f t="shared" si="60"/>
        <v>0</v>
      </c>
      <c r="K262" s="196"/>
      <c r="L262" s="197"/>
      <c r="M262" s="198" t="s">
        <v>1</v>
      </c>
      <c r="N262" s="199" t="s">
        <v>41</v>
      </c>
      <c r="P262" s="151">
        <f t="shared" si="61"/>
        <v>0</v>
      </c>
      <c r="Q262" s="151">
        <v>0</v>
      </c>
      <c r="R262" s="151">
        <f t="shared" si="62"/>
        <v>0</v>
      </c>
      <c r="S262" s="151">
        <v>0</v>
      </c>
      <c r="T262" s="152">
        <f t="shared" si="63"/>
        <v>0</v>
      </c>
      <c r="AR262" s="153" t="s">
        <v>2450</v>
      </c>
      <c r="AT262" s="153" t="s">
        <v>966</v>
      </c>
      <c r="AU262" s="153" t="s">
        <v>83</v>
      </c>
      <c r="AY262" s="17" t="s">
        <v>181</v>
      </c>
      <c r="BE262" s="154">
        <f t="shared" si="64"/>
        <v>0</v>
      </c>
      <c r="BF262" s="154">
        <f t="shared" si="65"/>
        <v>0</v>
      </c>
      <c r="BG262" s="154">
        <f t="shared" si="66"/>
        <v>0</v>
      </c>
      <c r="BH262" s="154">
        <f t="shared" si="67"/>
        <v>0</v>
      </c>
      <c r="BI262" s="154">
        <f t="shared" si="68"/>
        <v>0</v>
      </c>
      <c r="BJ262" s="17" t="s">
        <v>190</v>
      </c>
      <c r="BK262" s="154">
        <f t="shared" si="69"/>
        <v>0</v>
      </c>
      <c r="BL262" s="17" t="s">
        <v>700</v>
      </c>
      <c r="BM262" s="153" t="s">
        <v>2450</v>
      </c>
    </row>
    <row r="263" spans="2:65" s="1" customFormat="1" ht="16.5" customHeight="1">
      <c r="B263" s="140"/>
      <c r="C263" s="189" t="s">
        <v>1693</v>
      </c>
      <c r="D263" s="189" t="s">
        <v>966</v>
      </c>
      <c r="E263" s="190" t="s">
        <v>3244</v>
      </c>
      <c r="F263" s="191" t="s">
        <v>4484</v>
      </c>
      <c r="G263" s="192" t="s">
        <v>4281</v>
      </c>
      <c r="H263" s="193">
        <v>19</v>
      </c>
      <c r="I263" s="194"/>
      <c r="J263" s="195">
        <f t="shared" si="60"/>
        <v>0</v>
      </c>
      <c r="K263" s="196"/>
      <c r="L263" s="197"/>
      <c r="M263" s="198" t="s">
        <v>1</v>
      </c>
      <c r="N263" s="199" t="s">
        <v>41</v>
      </c>
      <c r="P263" s="151">
        <f t="shared" si="61"/>
        <v>0</v>
      </c>
      <c r="Q263" s="151">
        <v>0</v>
      </c>
      <c r="R263" s="151">
        <f t="shared" si="62"/>
        <v>0</v>
      </c>
      <c r="S263" s="151">
        <v>0</v>
      </c>
      <c r="T263" s="152">
        <f t="shared" si="63"/>
        <v>0</v>
      </c>
      <c r="AR263" s="153" t="s">
        <v>2450</v>
      </c>
      <c r="AT263" s="153" t="s">
        <v>966</v>
      </c>
      <c r="AU263" s="153" t="s">
        <v>83</v>
      </c>
      <c r="AY263" s="17" t="s">
        <v>181</v>
      </c>
      <c r="BE263" s="154">
        <f t="shared" si="64"/>
        <v>0</v>
      </c>
      <c r="BF263" s="154">
        <f t="shared" si="65"/>
        <v>0</v>
      </c>
      <c r="BG263" s="154">
        <f t="shared" si="66"/>
        <v>0</v>
      </c>
      <c r="BH263" s="154">
        <f t="shared" si="67"/>
        <v>0</v>
      </c>
      <c r="BI263" s="154">
        <f t="shared" si="68"/>
        <v>0</v>
      </c>
      <c r="BJ263" s="17" t="s">
        <v>190</v>
      </c>
      <c r="BK263" s="154">
        <f t="shared" si="69"/>
        <v>0</v>
      </c>
      <c r="BL263" s="17" t="s">
        <v>700</v>
      </c>
      <c r="BM263" s="153" t="s">
        <v>2460</v>
      </c>
    </row>
    <row r="264" spans="2:65" s="1" customFormat="1" ht="16.5" customHeight="1">
      <c r="B264" s="140"/>
      <c r="C264" s="189" t="s">
        <v>1699</v>
      </c>
      <c r="D264" s="189" t="s">
        <v>966</v>
      </c>
      <c r="E264" s="190" t="s">
        <v>3224</v>
      </c>
      <c r="F264" s="191" t="s">
        <v>4386</v>
      </c>
      <c r="G264" s="192" t="s">
        <v>4281</v>
      </c>
      <c r="H264" s="193">
        <v>6</v>
      </c>
      <c r="I264" s="194"/>
      <c r="J264" s="195">
        <f t="shared" si="60"/>
        <v>0</v>
      </c>
      <c r="K264" s="196"/>
      <c r="L264" s="197"/>
      <c r="M264" s="198" t="s">
        <v>1</v>
      </c>
      <c r="N264" s="199" t="s">
        <v>41</v>
      </c>
      <c r="P264" s="151">
        <f t="shared" si="61"/>
        <v>0</v>
      </c>
      <c r="Q264" s="151">
        <v>0</v>
      </c>
      <c r="R264" s="151">
        <f t="shared" si="62"/>
        <v>0</v>
      </c>
      <c r="S264" s="151">
        <v>0</v>
      </c>
      <c r="T264" s="152">
        <f t="shared" si="63"/>
        <v>0</v>
      </c>
      <c r="AR264" s="153" t="s">
        <v>2450</v>
      </c>
      <c r="AT264" s="153" t="s">
        <v>966</v>
      </c>
      <c r="AU264" s="153" t="s">
        <v>83</v>
      </c>
      <c r="AY264" s="17" t="s">
        <v>181</v>
      </c>
      <c r="BE264" s="154">
        <f t="shared" si="64"/>
        <v>0</v>
      </c>
      <c r="BF264" s="154">
        <f t="shared" si="65"/>
        <v>0</v>
      </c>
      <c r="BG264" s="154">
        <f t="shared" si="66"/>
        <v>0</v>
      </c>
      <c r="BH264" s="154">
        <f t="shared" si="67"/>
        <v>0</v>
      </c>
      <c r="BI264" s="154">
        <f t="shared" si="68"/>
        <v>0</v>
      </c>
      <c r="BJ264" s="17" t="s">
        <v>190</v>
      </c>
      <c r="BK264" s="154">
        <f t="shared" si="69"/>
        <v>0</v>
      </c>
      <c r="BL264" s="17" t="s">
        <v>700</v>
      </c>
      <c r="BM264" s="153" t="s">
        <v>2473</v>
      </c>
    </row>
    <row r="265" spans="2:65" s="1" customFormat="1" ht="24.2" customHeight="1">
      <c r="B265" s="140"/>
      <c r="C265" s="189" t="s">
        <v>1703</v>
      </c>
      <c r="D265" s="189" t="s">
        <v>966</v>
      </c>
      <c r="E265" s="190" t="s">
        <v>3222</v>
      </c>
      <c r="F265" s="191" t="s">
        <v>4384</v>
      </c>
      <c r="G265" s="192" t="s">
        <v>4281</v>
      </c>
      <c r="H265" s="193">
        <v>64</v>
      </c>
      <c r="I265" s="194"/>
      <c r="J265" s="195">
        <f t="shared" si="60"/>
        <v>0</v>
      </c>
      <c r="K265" s="196"/>
      <c r="L265" s="197"/>
      <c r="M265" s="198" t="s">
        <v>1</v>
      </c>
      <c r="N265" s="199" t="s">
        <v>41</v>
      </c>
      <c r="P265" s="151">
        <f t="shared" si="61"/>
        <v>0</v>
      </c>
      <c r="Q265" s="151">
        <v>0</v>
      </c>
      <c r="R265" s="151">
        <f t="shared" si="62"/>
        <v>0</v>
      </c>
      <c r="S265" s="151">
        <v>0</v>
      </c>
      <c r="T265" s="152">
        <f t="shared" si="63"/>
        <v>0</v>
      </c>
      <c r="AR265" s="153" t="s">
        <v>2450</v>
      </c>
      <c r="AT265" s="153" t="s">
        <v>966</v>
      </c>
      <c r="AU265" s="153" t="s">
        <v>83</v>
      </c>
      <c r="AY265" s="17" t="s">
        <v>181</v>
      </c>
      <c r="BE265" s="154">
        <f t="shared" si="64"/>
        <v>0</v>
      </c>
      <c r="BF265" s="154">
        <f t="shared" si="65"/>
        <v>0</v>
      </c>
      <c r="BG265" s="154">
        <f t="shared" si="66"/>
        <v>0</v>
      </c>
      <c r="BH265" s="154">
        <f t="shared" si="67"/>
        <v>0</v>
      </c>
      <c r="BI265" s="154">
        <f t="shared" si="68"/>
        <v>0</v>
      </c>
      <c r="BJ265" s="17" t="s">
        <v>190</v>
      </c>
      <c r="BK265" s="154">
        <f t="shared" si="69"/>
        <v>0</v>
      </c>
      <c r="BL265" s="17" t="s">
        <v>700</v>
      </c>
      <c r="BM265" s="153" t="s">
        <v>2481</v>
      </c>
    </row>
    <row r="266" spans="2:65" s="1" customFormat="1" ht="24.2" customHeight="1">
      <c r="B266" s="140"/>
      <c r="C266" s="189" t="s">
        <v>1707</v>
      </c>
      <c r="D266" s="189" t="s">
        <v>966</v>
      </c>
      <c r="E266" s="190" t="s">
        <v>3246</v>
      </c>
      <c r="F266" s="191" t="s">
        <v>4485</v>
      </c>
      <c r="G266" s="192" t="s">
        <v>4281</v>
      </c>
      <c r="H266" s="193">
        <v>12</v>
      </c>
      <c r="I266" s="194"/>
      <c r="J266" s="195">
        <f t="shared" si="60"/>
        <v>0</v>
      </c>
      <c r="K266" s="196"/>
      <c r="L266" s="197"/>
      <c r="M266" s="198" t="s">
        <v>1</v>
      </c>
      <c r="N266" s="199" t="s">
        <v>41</v>
      </c>
      <c r="P266" s="151">
        <f t="shared" si="61"/>
        <v>0</v>
      </c>
      <c r="Q266" s="151">
        <v>0</v>
      </c>
      <c r="R266" s="151">
        <f t="shared" si="62"/>
        <v>0</v>
      </c>
      <c r="S266" s="151">
        <v>0</v>
      </c>
      <c r="T266" s="152">
        <f t="shared" si="63"/>
        <v>0</v>
      </c>
      <c r="AR266" s="153" t="s">
        <v>2450</v>
      </c>
      <c r="AT266" s="153" t="s">
        <v>966</v>
      </c>
      <c r="AU266" s="153" t="s">
        <v>83</v>
      </c>
      <c r="AY266" s="17" t="s">
        <v>181</v>
      </c>
      <c r="BE266" s="154">
        <f t="shared" si="64"/>
        <v>0</v>
      </c>
      <c r="BF266" s="154">
        <f t="shared" si="65"/>
        <v>0</v>
      </c>
      <c r="BG266" s="154">
        <f t="shared" si="66"/>
        <v>0</v>
      </c>
      <c r="BH266" s="154">
        <f t="shared" si="67"/>
        <v>0</v>
      </c>
      <c r="BI266" s="154">
        <f t="shared" si="68"/>
        <v>0</v>
      </c>
      <c r="BJ266" s="17" t="s">
        <v>190</v>
      </c>
      <c r="BK266" s="154">
        <f t="shared" si="69"/>
        <v>0</v>
      </c>
      <c r="BL266" s="17" t="s">
        <v>700</v>
      </c>
      <c r="BM266" s="153" t="s">
        <v>2489</v>
      </c>
    </row>
    <row r="267" spans="2:65" s="1" customFormat="1" ht="24.2" customHeight="1">
      <c r="B267" s="140"/>
      <c r="C267" s="189" t="s">
        <v>1712</v>
      </c>
      <c r="D267" s="189" t="s">
        <v>966</v>
      </c>
      <c r="E267" s="190" t="s">
        <v>3234</v>
      </c>
      <c r="F267" s="191" t="s">
        <v>4423</v>
      </c>
      <c r="G267" s="192" t="s">
        <v>4281</v>
      </c>
      <c r="H267" s="193">
        <v>22</v>
      </c>
      <c r="I267" s="194"/>
      <c r="J267" s="195">
        <f t="shared" si="60"/>
        <v>0</v>
      </c>
      <c r="K267" s="196"/>
      <c r="L267" s="197"/>
      <c r="M267" s="198" t="s">
        <v>1</v>
      </c>
      <c r="N267" s="199" t="s">
        <v>41</v>
      </c>
      <c r="P267" s="151">
        <f t="shared" si="61"/>
        <v>0</v>
      </c>
      <c r="Q267" s="151">
        <v>0</v>
      </c>
      <c r="R267" s="151">
        <f t="shared" si="62"/>
        <v>0</v>
      </c>
      <c r="S267" s="151">
        <v>0</v>
      </c>
      <c r="T267" s="152">
        <f t="shared" si="63"/>
        <v>0</v>
      </c>
      <c r="AR267" s="153" t="s">
        <v>2450</v>
      </c>
      <c r="AT267" s="153" t="s">
        <v>966</v>
      </c>
      <c r="AU267" s="153" t="s">
        <v>83</v>
      </c>
      <c r="AY267" s="17" t="s">
        <v>181</v>
      </c>
      <c r="BE267" s="154">
        <f t="shared" si="64"/>
        <v>0</v>
      </c>
      <c r="BF267" s="154">
        <f t="shared" si="65"/>
        <v>0</v>
      </c>
      <c r="BG267" s="154">
        <f t="shared" si="66"/>
        <v>0</v>
      </c>
      <c r="BH267" s="154">
        <f t="shared" si="67"/>
        <v>0</v>
      </c>
      <c r="BI267" s="154">
        <f t="shared" si="68"/>
        <v>0</v>
      </c>
      <c r="BJ267" s="17" t="s">
        <v>190</v>
      </c>
      <c r="BK267" s="154">
        <f t="shared" si="69"/>
        <v>0</v>
      </c>
      <c r="BL267" s="17" t="s">
        <v>700</v>
      </c>
      <c r="BM267" s="153" t="s">
        <v>2497</v>
      </c>
    </row>
    <row r="268" spans="2:65" s="1" customFormat="1" ht="24.2" customHeight="1">
      <c r="B268" s="140"/>
      <c r="C268" s="189" t="s">
        <v>1716</v>
      </c>
      <c r="D268" s="189" t="s">
        <v>966</v>
      </c>
      <c r="E268" s="190" t="s">
        <v>3236</v>
      </c>
      <c r="F268" s="191" t="s">
        <v>4425</v>
      </c>
      <c r="G268" s="192" t="s">
        <v>4281</v>
      </c>
      <c r="H268" s="193">
        <v>30</v>
      </c>
      <c r="I268" s="194"/>
      <c r="J268" s="195">
        <f t="shared" si="60"/>
        <v>0</v>
      </c>
      <c r="K268" s="196"/>
      <c r="L268" s="197"/>
      <c r="M268" s="198" t="s">
        <v>1</v>
      </c>
      <c r="N268" s="199" t="s">
        <v>41</v>
      </c>
      <c r="P268" s="151">
        <f t="shared" si="61"/>
        <v>0</v>
      </c>
      <c r="Q268" s="151">
        <v>0</v>
      </c>
      <c r="R268" s="151">
        <f t="shared" si="62"/>
        <v>0</v>
      </c>
      <c r="S268" s="151">
        <v>0</v>
      </c>
      <c r="T268" s="152">
        <f t="shared" si="63"/>
        <v>0</v>
      </c>
      <c r="AR268" s="153" t="s">
        <v>2450</v>
      </c>
      <c r="AT268" s="153" t="s">
        <v>966</v>
      </c>
      <c r="AU268" s="153" t="s">
        <v>83</v>
      </c>
      <c r="AY268" s="17" t="s">
        <v>181</v>
      </c>
      <c r="BE268" s="154">
        <f t="shared" si="64"/>
        <v>0</v>
      </c>
      <c r="BF268" s="154">
        <f t="shared" si="65"/>
        <v>0</v>
      </c>
      <c r="BG268" s="154">
        <f t="shared" si="66"/>
        <v>0</v>
      </c>
      <c r="BH268" s="154">
        <f t="shared" si="67"/>
        <v>0</v>
      </c>
      <c r="BI268" s="154">
        <f t="shared" si="68"/>
        <v>0</v>
      </c>
      <c r="BJ268" s="17" t="s">
        <v>190</v>
      </c>
      <c r="BK268" s="154">
        <f t="shared" si="69"/>
        <v>0</v>
      </c>
      <c r="BL268" s="17" t="s">
        <v>700</v>
      </c>
      <c r="BM268" s="153" t="s">
        <v>2507</v>
      </c>
    </row>
    <row r="269" spans="2:65" s="1" customFormat="1" ht="49.15" customHeight="1">
      <c r="B269" s="140"/>
      <c r="C269" s="189" t="s">
        <v>1721</v>
      </c>
      <c r="D269" s="189" t="s">
        <v>966</v>
      </c>
      <c r="E269" s="190" t="s">
        <v>3250</v>
      </c>
      <c r="F269" s="191" t="s">
        <v>4486</v>
      </c>
      <c r="G269" s="192" t="s">
        <v>4281</v>
      </c>
      <c r="H269" s="193">
        <v>2</v>
      </c>
      <c r="I269" s="194"/>
      <c r="J269" s="195">
        <f t="shared" si="60"/>
        <v>0</v>
      </c>
      <c r="K269" s="196"/>
      <c r="L269" s="197"/>
      <c r="M269" s="198" t="s">
        <v>1</v>
      </c>
      <c r="N269" s="199" t="s">
        <v>41</v>
      </c>
      <c r="P269" s="151">
        <f t="shared" si="61"/>
        <v>0</v>
      </c>
      <c r="Q269" s="151">
        <v>0</v>
      </c>
      <c r="R269" s="151">
        <f t="shared" si="62"/>
        <v>0</v>
      </c>
      <c r="S269" s="151">
        <v>0</v>
      </c>
      <c r="T269" s="152">
        <f t="shared" si="63"/>
        <v>0</v>
      </c>
      <c r="AR269" s="153" t="s">
        <v>2450</v>
      </c>
      <c r="AT269" s="153" t="s">
        <v>966</v>
      </c>
      <c r="AU269" s="153" t="s">
        <v>83</v>
      </c>
      <c r="AY269" s="17" t="s">
        <v>181</v>
      </c>
      <c r="BE269" s="154">
        <f t="shared" si="64"/>
        <v>0</v>
      </c>
      <c r="BF269" s="154">
        <f t="shared" si="65"/>
        <v>0</v>
      </c>
      <c r="BG269" s="154">
        <f t="shared" si="66"/>
        <v>0</v>
      </c>
      <c r="BH269" s="154">
        <f t="shared" si="67"/>
        <v>0</v>
      </c>
      <c r="BI269" s="154">
        <f t="shared" si="68"/>
        <v>0</v>
      </c>
      <c r="BJ269" s="17" t="s">
        <v>190</v>
      </c>
      <c r="BK269" s="154">
        <f t="shared" si="69"/>
        <v>0</v>
      </c>
      <c r="BL269" s="17" t="s">
        <v>700</v>
      </c>
      <c r="BM269" s="153" t="s">
        <v>2524</v>
      </c>
    </row>
    <row r="270" spans="2:65" s="1" customFormat="1" ht="68.25">
      <c r="B270" s="32"/>
      <c r="D270" s="156" t="s">
        <v>2420</v>
      </c>
      <c r="F270" s="201" t="s">
        <v>4305</v>
      </c>
      <c r="I270" s="202"/>
      <c r="L270" s="32"/>
      <c r="M270" s="203"/>
      <c r="T270" s="59"/>
      <c r="AT270" s="17" t="s">
        <v>2420</v>
      </c>
      <c r="AU270" s="17" t="s">
        <v>83</v>
      </c>
    </row>
    <row r="271" spans="2:65" s="1" customFormat="1" ht="24.2" customHeight="1">
      <c r="B271" s="140"/>
      <c r="C271" s="189" t="s">
        <v>1725</v>
      </c>
      <c r="D271" s="189" t="s">
        <v>966</v>
      </c>
      <c r="E271" s="190" t="s">
        <v>3228</v>
      </c>
      <c r="F271" s="191" t="s">
        <v>4393</v>
      </c>
      <c r="G271" s="192" t="s">
        <v>188</v>
      </c>
      <c r="H271" s="193">
        <v>3</v>
      </c>
      <c r="I271" s="194"/>
      <c r="J271" s="195">
        <f>ROUND(I271*H271,2)</f>
        <v>0</v>
      </c>
      <c r="K271" s="196"/>
      <c r="L271" s="197"/>
      <c r="M271" s="198" t="s">
        <v>1</v>
      </c>
      <c r="N271" s="199" t="s">
        <v>41</v>
      </c>
      <c r="P271" s="151">
        <f>O271*H271</f>
        <v>0</v>
      </c>
      <c r="Q271" s="151">
        <v>0</v>
      </c>
      <c r="R271" s="151">
        <f>Q271*H271</f>
        <v>0</v>
      </c>
      <c r="S271" s="151">
        <v>0</v>
      </c>
      <c r="T271" s="152">
        <f>S271*H271</f>
        <v>0</v>
      </c>
      <c r="AR271" s="153" t="s">
        <v>2450</v>
      </c>
      <c r="AT271" s="153" t="s">
        <v>966</v>
      </c>
      <c r="AU271" s="153" t="s">
        <v>83</v>
      </c>
      <c r="AY271" s="17" t="s">
        <v>181</v>
      </c>
      <c r="BE271" s="154">
        <f>IF(N271="základná",J271,0)</f>
        <v>0</v>
      </c>
      <c r="BF271" s="154">
        <f>IF(N271="znížená",J271,0)</f>
        <v>0</v>
      </c>
      <c r="BG271" s="154">
        <f>IF(N271="zákl. prenesená",J271,0)</f>
        <v>0</v>
      </c>
      <c r="BH271" s="154">
        <f>IF(N271="zníž. prenesená",J271,0)</f>
        <v>0</v>
      </c>
      <c r="BI271" s="154">
        <f>IF(N271="nulová",J271,0)</f>
        <v>0</v>
      </c>
      <c r="BJ271" s="17" t="s">
        <v>190</v>
      </c>
      <c r="BK271" s="154">
        <f>ROUND(I271*H271,2)</f>
        <v>0</v>
      </c>
      <c r="BL271" s="17" t="s">
        <v>700</v>
      </c>
      <c r="BM271" s="153" t="s">
        <v>2533</v>
      </c>
    </row>
    <row r="272" spans="2:65" s="1" customFormat="1" ht="16.5" customHeight="1">
      <c r="B272" s="140"/>
      <c r="C272" s="189" t="s">
        <v>1730</v>
      </c>
      <c r="D272" s="189" t="s">
        <v>966</v>
      </c>
      <c r="E272" s="190" t="s">
        <v>4487</v>
      </c>
      <c r="F272" s="191" t="s">
        <v>4311</v>
      </c>
      <c r="G272" s="192" t="s">
        <v>639</v>
      </c>
      <c r="H272" s="193">
        <v>1</v>
      </c>
      <c r="I272" s="194"/>
      <c r="J272" s="195">
        <f>ROUND(I272*H272,2)</f>
        <v>0</v>
      </c>
      <c r="K272" s="196"/>
      <c r="L272" s="197"/>
      <c r="M272" s="198" t="s">
        <v>1</v>
      </c>
      <c r="N272" s="199" t="s">
        <v>41</v>
      </c>
      <c r="P272" s="151">
        <f>O272*H272</f>
        <v>0</v>
      </c>
      <c r="Q272" s="151">
        <v>0</v>
      </c>
      <c r="R272" s="151">
        <f>Q272*H272</f>
        <v>0</v>
      </c>
      <c r="S272" s="151">
        <v>0</v>
      </c>
      <c r="T272" s="152">
        <f>S272*H272</f>
        <v>0</v>
      </c>
      <c r="AR272" s="153" t="s">
        <v>2450</v>
      </c>
      <c r="AT272" s="153" t="s">
        <v>966</v>
      </c>
      <c r="AU272" s="153" t="s">
        <v>83</v>
      </c>
      <c r="AY272" s="17" t="s">
        <v>181</v>
      </c>
      <c r="BE272" s="154">
        <f>IF(N272="základná",J272,0)</f>
        <v>0</v>
      </c>
      <c r="BF272" s="154">
        <f>IF(N272="znížená",J272,0)</f>
        <v>0</v>
      </c>
      <c r="BG272" s="154">
        <f>IF(N272="zákl. prenesená",J272,0)</f>
        <v>0</v>
      </c>
      <c r="BH272" s="154">
        <f>IF(N272="zníž. prenesená",J272,0)</f>
        <v>0</v>
      </c>
      <c r="BI272" s="154">
        <f>IF(N272="nulová",J272,0)</f>
        <v>0</v>
      </c>
      <c r="BJ272" s="17" t="s">
        <v>190</v>
      </c>
      <c r="BK272" s="154">
        <f>ROUND(I272*H272,2)</f>
        <v>0</v>
      </c>
      <c r="BL272" s="17" t="s">
        <v>700</v>
      </c>
      <c r="BM272" s="153" t="s">
        <v>2550</v>
      </c>
    </row>
    <row r="273" spans="2:65" s="11" customFormat="1" ht="25.9" customHeight="1">
      <c r="B273" s="128"/>
      <c r="D273" s="129" t="s">
        <v>74</v>
      </c>
      <c r="E273" s="130" t="s">
        <v>3424</v>
      </c>
      <c r="F273" s="130" t="s">
        <v>4488</v>
      </c>
      <c r="I273" s="131"/>
      <c r="J273" s="132">
        <f>BK273</f>
        <v>0</v>
      </c>
      <c r="L273" s="128"/>
      <c r="M273" s="133"/>
      <c r="P273" s="134">
        <f>SUM(P274:P278)</f>
        <v>0</v>
      </c>
      <c r="R273" s="134">
        <f>SUM(R274:R278)</f>
        <v>0</v>
      </c>
      <c r="T273" s="135">
        <f>SUM(T274:T278)</f>
        <v>0</v>
      </c>
      <c r="AR273" s="129" t="s">
        <v>83</v>
      </c>
      <c r="AT273" s="136" t="s">
        <v>74</v>
      </c>
      <c r="AU273" s="136" t="s">
        <v>75</v>
      </c>
      <c r="AY273" s="129" t="s">
        <v>181</v>
      </c>
      <c r="BK273" s="137">
        <f>SUM(BK274:BK278)</f>
        <v>0</v>
      </c>
    </row>
    <row r="274" spans="2:65" s="1" customFormat="1" ht="24.2" customHeight="1">
      <c r="B274" s="140"/>
      <c r="C274" s="189" t="s">
        <v>1734</v>
      </c>
      <c r="D274" s="189" t="s">
        <v>966</v>
      </c>
      <c r="E274" s="190" t="s">
        <v>4489</v>
      </c>
      <c r="F274" s="191" t="s">
        <v>4490</v>
      </c>
      <c r="G274" s="192" t="s">
        <v>231</v>
      </c>
      <c r="H274" s="193">
        <v>1</v>
      </c>
      <c r="I274" s="194"/>
      <c r="J274" s="195">
        <f>ROUND(I274*H274,2)</f>
        <v>0</v>
      </c>
      <c r="K274" s="196"/>
      <c r="L274" s="197"/>
      <c r="M274" s="198" t="s">
        <v>1</v>
      </c>
      <c r="N274" s="199" t="s">
        <v>41</v>
      </c>
      <c r="P274" s="151">
        <f>O274*H274</f>
        <v>0</v>
      </c>
      <c r="Q274" s="151">
        <v>0</v>
      </c>
      <c r="R274" s="151">
        <f>Q274*H274</f>
        <v>0</v>
      </c>
      <c r="S274" s="151">
        <v>0</v>
      </c>
      <c r="T274" s="152">
        <f>S274*H274</f>
        <v>0</v>
      </c>
      <c r="AR274" s="153" t="s">
        <v>2450</v>
      </c>
      <c r="AT274" s="153" t="s">
        <v>966</v>
      </c>
      <c r="AU274" s="153" t="s">
        <v>83</v>
      </c>
      <c r="AY274" s="17" t="s">
        <v>181</v>
      </c>
      <c r="BE274" s="154">
        <f>IF(N274="základná",J274,0)</f>
        <v>0</v>
      </c>
      <c r="BF274" s="154">
        <f>IF(N274="znížená",J274,0)</f>
        <v>0</v>
      </c>
      <c r="BG274" s="154">
        <f>IF(N274="zákl. prenesená",J274,0)</f>
        <v>0</v>
      </c>
      <c r="BH274" s="154">
        <f>IF(N274="zníž. prenesená",J274,0)</f>
        <v>0</v>
      </c>
      <c r="BI274" s="154">
        <f>IF(N274="nulová",J274,0)</f>
        <v>0</v>
      </c>
      <c r="BJ274" s="17" t="s">
        <v>190</v>
      </c>
      <c r="BK274" s="154">
        <f>ROUND(I274*H274,2)</f>
        <v>0</v>
      </c>
      <c r="BL274" s="17" t="s">
        <v>700</v>
      </c>
      <c r="BM274" s="153" t="s">
        <v>4491</v>
      </c>
    </row>
    <row r="275" spans="2:65" s="1" customFormat="1" ht="24.2" customHeight="1">
      <c r="B275" s="140"/>
      <c r="C275" s="189" t="s">
        <v>1739</v>
      </c>
      <c r="D275" s="189" t="s">
        <v>966</v>
      </c>
      <c r="E275" s="190" t="s">
        <v>4492</v>
      </c>
      <c r="F275" s="191" t="s">
        <v>4493</v>
      </c>
      <c r="G275" s="192" t="s">
        <v>639</v>
      </c>
      <c r="H275" s="193">
        <v>1</v>
      </c>
      <c r="I275" s="194"/>
      <c r="J275" s="195">
        <f>ROUND(I275*H275,2)</f>
        <v>0</v>
      </c>
      <c r="K275" s="196"/>
      <c r="L275" s="197"/>
      <c r="M275" s="198" t="s">
        <v>1</v>
      </c>
      <c r="N275" s="199" t="s">
        <v>41</v>
      </c>
      <c r="P275" s="151">
        <f>O275*H275</f>
        <v>0</v>
      </c>
      <c r="Q275" s="151">
        <v>0</v>
      </c>
      <c r="R275" s="151">
        <f>Q275*H275</f>
        <v>0</v>
      </c>
      <c r="S275" s="151">
        <v>0</v>
      </c>
      <c r="T275" s="152">
        <f>S275*H275</f>
        <v>0</v>
      </c>
      <c r="AR275" s="153" t="s">
        <v>2450</v>
      </c>
      <c r="AT275" s="153" t="s">
        <v>966</v>
      </c>
      <c r="AU275" s="153" t="s">
        <v>83</v>
      </c>
      <c r="AY275" s="17" t="s">
        <v>181</v>
      </c>
      <c r="BE275" s="154">
        <f>IF(N275="základná",J275,0)</f>
        <v>0</v>
      </c>
      <c r="BF275" s="154">
        <f>IF(N275="znížená",J275,0)</f>
        <v>0</v>
      </c>
      <c r="BG275" s="154">
        <f>IF(N275="zákl. prenesená",J275,0)</f>
        <v>0</v>
      </c>
      <c r="BH275" s="154">
        <f>IF(N275="zníž. prenesená",J275,0)</f>
        <v>0</v>
      </c>
      <c r="BI275" s="154">
        <f>IF(N275="nulová",J275,0)</f>
        <v>0</v>
      </c>
      <c r="BJ275" s="17" t="s">
        <v>190</v>
      </c>
      <c r="BK275" s="154">
        <f>ROUND(I275*H275,2)</f>
        <v>0</v>
      </c>
      <c r="BL275" s="17" t="s">
        <v>700</v>
      </c>
      <c r="BM275" s="153" t="s">
        <v>2568</v>
      </c>
    </row>
    <row r="276" spans="2:65" s="1" customFormat="1" ht="33" customHeight="1">
      <c r="B276" s="140"/>
      <c r="C276" s="189" t="s">
        <v>1743</v>
      </c>
      <c r="D276" s="189" t="s">
        <v>966</v>
      </c>
      <c r="E276" s="190" t="s">
        <v>3252</v>
      </c>
      <c r="F276" s="191" t="s">
        <v>4494</v>
      </c>
      <c r="G276" s="192" t="s">
        <v>4281</v>
      </c>
      <c r="H276" s="193">
        <v>12</v>
      </c>
      <c r="I276" s="194"/>
      <c r="J276" s="195">
        <f>ROUND(I276*H276,2)</f>
        <v>0</v>
      </c>
      <c r="K276" s="196"/>
      <c r="L276" s="197"/>
      <c r="M276" s="198" t="s">
        <v>1</v>
      </c>
      <c r="N276" s="199" t="s">
        <v>41</v>
      </c>
      <c r="P276" s="151">
        <f>O276*H276</f>
        <v>0</v>
      </c>
      <c r="Q276" s="151">
        <v>0</v>
      </c>
      <c r="R276" s="151">
        <f>Q276*H276</f>
        <v>0</v>
      </c>
      <c r="S276" s="151">
        <v>0</v>
      </c>
      <c r="T276" s="152">
        <f>S276*H276</f>
        <v>0</v>
      </c>
      <c r="AR276" s="153" t="s">
        <v>2450</v>
      </c>
      <c r="AT276" s="153" t="s">
        <v>966</v>
      </c>
      <c r="AU276" s="153" t="s">
        <v>83</v>
      </c>
      <c r="AY276" s="17" t="s">
        <v>181</v>
      </c>
      <c r="BE276" s="154">
        <f>IF(N276="základná",J276,0)</f>
        <v>0</v>
      </c>
      <c r="BF276" s="154">
        <f>IF(N276="znížená",J276,0)</f>
        <v>0</v>
      </c>
      <c r="BG276" s="154">
        <f>IF(N276="zákl. prenesená",J276,0)</f>
        <v>0</v>
      </c>
      <c r="BH276" s="154">
        <f>IF(N276="zníž. prenesená",J276,0)</f>
        <v>0</v>
      </c>
      <c r="BI276" s="154">
        <f>IF(N276="nulová",J276,0)</f>
        <v>0</v>
      </c>
      <c r="BJ276" s="17" t="s">
        <v>190</v>
      </c>
      <c r="BK276" s="154">
        <f>ROUND(I276*H276,2)</f>
        <v>0</v>
      </c>
      <c r="BL276" s="17" t="s">
        <v>700</v>
      </c>
      <c r="BM276" s="153" t="s">
        <v>2578</v>
      </c>
    </row>
    <row r="277" spans="2:65" s="1" customFormat="1" ht="24.2" customHeight="1">
      <c r="B277" s="140"/>
      <c r="C277" s="189" t="s">
        <v>1748</v>
      </c>
      <c r="D277" s="189" t="s">
        <v>966</v>
      </c>
      <c r="E277" s="190" t="s">
        <v>3254</v>
      </c>
      <c r="F277" s="191" t="s">
        <v>4495</v>
      </c>
      <c r="G277" s="192" t="s">
        <v>639</v>
      </c>
      <c r="H277" s="193">
        <v>1</v>
      </c>
      <c r="I277" s="194"/>
      <c r="J277" s="195">
        <f>ROUND(I277*H277,2)</f>
        <v>0</v>
      </c>
      <c r="K277" s="196"/>
      <c r="L277" s="197"/>
      <c r="M277" s="198" t="s">
        <v>1</v>
      </c>
      <c r="N277" s="199" t="s">
        <v>41</v>
      </c>
      <c r="P277" s="151">
        <f>O277*H277</f>
        <v>0</v>
      </c>
      <c r="Q277" s="151">
        <v>0</v>
      </c>
      <c r="R277" s="151">
        <f>Q277*H277</f>
        <v>0</v>
      </c>
      <c r="S277" s="151">
        <v>0</v>
      </c>
      <c r="T277" s="152">
        <f>S277*H277</f>
        <v>0</v>
      </c>
      <c r="AR277" s="153" t="s">
        <v>2450</v>
      </c>
      <c r="AT277" s="153" t="s">
        <v>966</v>
      </c>
      <c r="AU277" s="153" t="s">
        <v>83</v>
      </c>
      <c r="AY277" s="17" t="s">
        <v>181</v>
      </c>
      <c r="BE277" s="154">
        <f>IF(N277="základná",J277,0)</f>
        <v>0</v>
      </c>
      <c r="BF277" s="154">
        <f>IF(N277="znížená",J277,0)</f>
        <v>0</v>
      </c>
      <c r="BG277" s="154">
        <f>IF(N277="zákl. prenesená",J277,0)</f>
        <v>0</v>
      </c>
      <c r="BH277" s="154">
        <f>IF(N277="zníž. prenesená",J277,0)</f>
        <v>0</v>
      </c>
      <c r="BI277" s="154">
        <f>IF(N277="nulová",J277,0)</f>
        <v>0</v>
      </c>
      <c r="BJ277" s="17" t="s">
        <v>190</v>
      </c>
      <c r="BK277" s="154">
        <f>ROUND(I277*H277,2)</f>
        <v>0</v>
      </c>
      <c r="BL277" s="17" t="s">
        <v>700</v>
      </c>
      <c r="BM277" s="153" t="s">
        <v>2590</v>
      </c>
    </row>
    <row r="278" spans="2:65" s="1" customFormat="1" ht="16.5" customHeight="1">
      <c r="B278" s="140"/>
      <c r="C278" s="189" t="s">
        <v>1753</v>
      </c>
      <c r="D278" s="189" t="s">
        <v>966</v>
      </c>
      <c r="E278" s="190" t="s">
        <v>4496</v>
      </c>
      <c r="F278" s="191" t="s">
        <v>4311</v>
      </c>
      <c r="G278" s="192" t="s">
        <v>639</v>
      </c>
      <c r="H278" s="193">
        <v>1</v>
      </c>
      <c r="I278" s="194"/>
      <c r="J278" s="195">
        <f>ROUND(I278*H278,2)</f>
        <v>0</v>
      </c>
      <c r="K278" s="196"/>
      <c r="L278" s="197"/>
      <c r="M278" s="198" t="s">
        <v>1</v>
      </c>
      <c r="N278" s="199" t="s">
        <v>41</v>
      </c>
      <c r="P278" s="151">
        <f>O278*H278</f>
        <v>0</v>
      </c>
      <c r="Q278" s="151">
        <v>0</v>
      </c>
      <c r="R278" s="151">
        <f>Q278*H278</f>
        <v>0</v>
      </c>
      <c r="S278" s="151">
        <v>0</v>
      </c>
      <c r="T278" s="152">
        <f>S278*H278</f>
        <v>0</v>
      </c>
      <c r="AR278" s="153" t="s">
        <v>2450</v>
      </c>
      <c r="AT278" s="153" t="s">
        <v>966</v>
      </c>
      <c r="AU278" s="153" t="s">
        <v>83</v>
      </c>
      <c r="AY278" s="17" t="s">
        <v>181</v>
      </c>
      <c r="BE278" s="154">
        <f>IF(N278="základná",J278,0)</f>
        <v>0</v>
      </c>
      <c r="BF278" s="154">
        <f>IF(N278="znížená",J278,0)</f>
        <v>0</v>
      </c>
      <c r="BG278" s="154">
        <f>IF(N278="zákl. prenesená",J278,0)</f>
        <v>0</v>
      </c>
      <c r="BH278" s="154">
        <f>IF(N278="zníž. prenesená",J278,0)</f>
        <v>0</v>
      </c>
      <c r="BI278" s="154">
        <f>IF(N278="nulová",J278,0)</f>
        <v>0</v>
      </c>
      <c r="BJ278" s="17" t="s">
        <v>190</v>
      </c>
      <c r="BK278" s="154">
        <f>ROUND(I278*H278,2)</f>
        <v>0</v>
      </c>
      <c r="BL278" s="17" t="s">
        <v>700</v>
      </c>
      <c r="BM278" s="153" t="s">
        <v>2597</v>
      </c>
    </row>
    <row r="279" spans="2:65" s="11" customFormat="1" ht="25.9" customHeight="1">
      <c r="B279" s="128"/>
      <c r="D279" s="129" t="s">
        <v>74</v>
      </c>
      <c r="E279" s="130" t="s">
        <v>4497</v>
      </c>
      <c r="F279" s="130" t="s">
        <v>4498</v>
      </c>
      <c r="I279" s="131"/>
      <c r="J279" s="132">
        <f>BK279</f>
        <v>0</v>
      </c>
      <c r="L279" s="128"/>
      <c r="M279" s="133"/>
      <c r="P279" s="134">
        <f>SUM(P280:P289)</f>
        <v>0</v>
      </c>
      <c r="R279" s="134">
        <f>SUM(R280:R289)</f>
        <v>0</v>
      </c>
      <c r="T279" s="135">
        <f>SUM(T280:T289)</f>
        <v>0</v>
      </c>
      <c r="AR279" s="129" t="s">
        <v>83</v>
      </c>
      <c r="AT279" s="136" t="s">
        <v>74</v>
      </c>
      <c r="AU279" s="136" t="s">
        <v>75</v>
      </c>
      <c r="AY279" s="129" t="s">
        <v>181</v>
      </c>
      <c r="BK279" s="137">
        <f>SUM(BK280:BK289)</f>
        <v>0</v>
      </c>
    </row>
    <row r="280" spans="2:65" s="1" customFormat="1" ht="24.2" customHeight="1">
      <c r="B280" s="140"/>
      <c r="C280" s="141" t="s">
        <v>1757</v>
      </c>
      <c r="D280" s="141" t="s">
        <v>185</v>
      </c>
      <c r="E280" s="142" t="s">
        <v>3256</v>
      </c>
      <c r="F280" s="143" t="s">
        <v>4499</v>
      </c>
      <c r="G280" s="144" t="s">
        <v>231</v>
      </c>
      <c r="H280" s="145">
        <v>4</v>
      </c>
      <c r="I280" s="146"/>
      <c r="J280" s="147">
        <f t="shared" ref="J280:J289" si="70">ROUND(I280*H280,2)</f>
        <v>0</v>
      </c>
      <c r="K280" s="148"/>
      <c r="L280" s="32"/>
      <c r="M280" s="149" t="s">
        <v>1</v>
      </c>
      <c r="N280" s="150" t="s">
        <v>41</v>
      </c>
      <c r="P280" s="151">
        <f t="shared" ref="P280:P289" si="71">O280*H280</f>
        <v>0</v>
      </c>
      <c r="Q280" s="151">
        <v>0</v>
      </c>
      <c r="R280" s="151">
        <f t="shared" ref="R280:R289" si="72">Q280*H280</f>
        <v>0</v>
      </c>
      <c r="S280" s="151">
        <v>0</v>
      </c>
      <c r="T280" s="152">
        <f t="shared" ref="T280:T289" si="73">S280*H280</f>
        <v>0</v>
      </c>
      <c r="AR280" s="153" t="s">
        <v>700</v>
      </c>
      <c r="AT280" s="153" t="s">
        <v>185</v>
      </c>
      <c r="AU280" s="153" t="s">
        <v>83</v>
      </c>
      <c r="AY280" s="17" t="s">
        <v>181</v>
      </c>
      <c r="BE280" s="154">
        <f t="shared" ref="BE280:BE289" si="74">IF(N280="základná",J280,0)</f>
        <v>0</v>
      </c>
      <c r="BF280" s="154">
        <f t="shared" ref="BF280:BF289" si="75">IF(N280="znížená",J280,0)</f>
        <v>0</v>
      </c>
      <c r="BG280" s="154">
        <f t="shared" ref="BG280:BG289" si="76">IF(N280="zákl. prenesená",J280,0)</f>
        <v>0</v>
      </c>
      <c r="BH280" s="154">
        <f t="shared" ref="BH280:BH289" si="77">IF(N280="zníž. prenesená",J280,0)</f>
        <v>0</v>
      </c>
      <c r="BI280" s="154">
        <f t="shared" ref="BI280:BI289" si="78">IF(N280="nulová",J280,0)</f>
        <v>0</v>
      </c>
      <c r="BJ280" s="17" t="s">
        <v>190</v>
      </c>
      <c r="BK280" s="154">
        <f t="shared" ref="BK280:BK289" si="79">ROUND(I280*H280,2)</f>
        <v>0</v>
      </c>
      <c r="BL280" s="17" t="s">
        <v>700</v>
      </c>
      <c r="BM280" s="153" t="s">
        <v>4500</v>
      </c>
    </row>
    <row r="281" spans="2:65" s="1" customFormat="1" ht="24.2" customHeight="1">
      <c r="B281" s="140"/>
      <c r="C281" s="141" t="s">
        <v>1763</v>
      </c>
      <c r="D281" s="141" t="s">
        <v>185</v>
      </c>
      <c r="E281" s="142" t="s">
        <v>3258</v>
      </c>
      <c r="F281" s="143" t="s">
        <v>4501</v>
      </c>
      <c r="G281" s="144" t="s">
        <v>231</v>
      </c>
      <c r="H281" s="145">
        <v>4</v>
      </c>
      <c r="I281" s="146"/>
      <c r="J281" s="147">
        <f t="shared" si="70"/>
        <v>0</v>
      </c>
      <c r="K281" s="148"/>
      <c r="L281" s="32"/>
      <c r="M281" s="149" t="s">
        <v>1</v>
      </c>
      <c r="N281" s="150" t="s">
        <v>41</v>
      </c>
      <c r="P281" s="151">
        <f t="shared" si="71"/>
        <v>0</v>
      </c>
      <c r="Q281" s="151">
        <v>0</v>
      </c>
      <c r="R281" s="151">
        <f t="shared" si="72"/>
        <v>0</v>
      </c>
      <c r="S281" s="151">
        <v>0</v>
      </c>
      <c r="T281" s="152">
        <f t="shared" si="73"/>
        <v>0</v>
      </c>
      <c r="AR281" s="153" t="s">
        <v>700</v>
      </c>
      <c r="AT281" s="153" t="s">
        <v>185</v>
      </c>
      <c r="AU281" s="153" t="s">
        <v>83</v>
      </c>
      <c r="AY281" s="17" t="s">
        <v>181</v>
      </c>
      <c r="BE281" s="154">
        <f t="shared" si="74"/>
        <v>0</v>
      </c>
      <c r="BF281" s="154">
        <f t="shared" si="75"/>
        <v>0</v>
      </c>
      <c r="BG281" s="154">
        <f t="shared" si="76"/>
        <v>0</v>
      </c>
      <c r="BH281" s="154">
        <f t="shared" si="77"/>
        <v>0</v>
      </c>
      <c r="BI281" s="154">
        <f t="shared" si="78"/>
        <v>0</v>
      </c>
      <c r="BJ281" s="17" t="s">
        <v>190</v>
      </c>
      <c r="BK281" s="154">
        <f t="shared" si="79"/>
        <v>0</v>
      </c>
      <c r="BL281" s="17" t="s">
        <v>700</v>
      </c>
      <c r="BM281" s="153" t="s">
        <v>4502</v>
      </c>
    </row>
    <row r="282" spans="2:65" s="1" customFormat="1" ht="33" customHeight="1">
      <c r="B282" s="140"/>
      <c r="C282" s="141" t="s">
        <v>1767</v>
      </c>
      <c r="D282" s="141" t="s">
        <v>185</v>
      </c>
      <c r="E282" s="142" t="s">
        <v>3260</v>
      </c>
      <c r="F282" s="143" t="s">
        <v>4503</v>
      </c>
      <c r="G282" s="144" t="s">
        <v>231</v>
      </c>
      <c r="H282" s="145">
        <v>3</v>
      </c>
      <c r="I282" s="146"/>
      <c r="J282" s="147">
        <f t="shared" si="70"/>
        <v>0</v>
      </c>
      <c r="K282" s="148"/>
      <c r="L282" s="32"/>
      <c r="M282" s="149" t="s">
        <v>1</v>
      </c>
      <c r="N282" s="150" t="s">
        <v>41</v>
      </c>
      <c r="P282" s="151">
        <f t="shared" si="71"/>
        <v>0</v>
      </c>
      <c r="Q282" s="151">
        <v>0</v>
      </c>
      <c r="R282" s="151">
        <f t="shared" si="72"/>
        <v>0</v>
      </c>
      <c r="S282" s="151">
        <v>0</v>
      </c>
      <c r="T282" s="152">
        <f t="shared" si="73"/>
        <v>0</v>
      </c>
      <c r="AR282" s="153" t="s">
        <v>700</v>
      </c>
      <c r="AT282" s="153" t="s">
        <v>185</v>
      </c>
      <c r="AU282" s="153" t="s">
        <v>83</v>
      </c>
      <c r="AY282" s="17" t="s">
        <v>181</v>
      </c>
      <c r="BE282" s="154">
        <f t="shared" si="74"/>
        <v>0</v>
      </c>
      <c r="BF282" s="154">
        <f t="shared" si="75"/>
        <v>0</v>
      </c>
      <c r="BG282" s="154">
        <f t="shared" si="76"/>
        <v>0</v>
      </c>
      <c r="BH282" s="154">
        <f t="shared" si="77"/>
        <v>0</v>
      </c>
      <c r="BI282" s="154">
        <f t="shared" si="78"/>
        <v>0</v>
      </c>
      <c r="BJ282" s="17" t="s">
        <v>190</v>
      </c>
      <c r="BK282" s="154">
        <f t="shared" si="79"/>
        <v>0</v>
      </c>
      <c r="BL282" s="17" t="s">
        <v>700</v>
      </c>
      <c r="BM282" s="153" t="s">
        <v>4504</v>
      </c>
    </row>
    <row r="283" spans="2:65" s="1" customFormat="1" ht="33" customHeight="1">
      <c r="B283" s="140"/>
      <c r="C283" s="141" t="s">
        <v>1772</v>
      </c>
      <c r="D283" s="141" t="s">
        <v>185</v>
      </c>
      <c r="E283" s="142" t="s">
        <v>3262</v>
      </c>
      <c r="F283" s="143" t="s">
        <v>4505</v>
      </c>
      <c r="G283" s="144" t="s">
        <v>231</v>
      </c>
      <c r="H283" s="145">
        <v>3</v>
      </c>
      <c r="I283" s="146"/>
      <c r="J283" s="147">
        <f t="shared" si="70"/>
        <v>0</v>
      </c>
      <c r="K283" s="148"/>
      <c r="L283" s="32"/>
      <c r="M283" s="149" t="s">
        <v>1</v>
      </c>
      <c r="N283" s="150" t="s">
        <v>41</v>
      </c>
      <c r="P283" s="151">
        <f t="shared" si="71"/>
        <v>0</v>
      </c>
      <c r="Q283" s="151">
        <v>0</v>
      </c>
      <c r="R283" s="151">
        <f t="shared" si="72"/>
        <v>0</v>
      </c>
      <c r="S283" s="151">
        <v>0</v>
      </c>
      <c r="T283" s="152">
        <f t="shared" si="73"/>
        <v>0</v>
      </c>
      <c r="AR283" s="153" t="s">
        <v>700</v>
      </c>
      <c r="AT283" s="153" t="s">
        <v>185</v>
      </c>
      <c r="AU283" s="153" t="s">
        <v>83</v>
      </c>
      <c r="AY283" s="17" t="s">
        <v>181</v>
      </c>
      <c r="BE283" s="154">
        <f t="shared" si="74"/>
        <v>0</v>
      </c>
      <c r="BF283" s="154">
        <f t="shared" si="75"/>
        <v>0</v>
      </c>
      <c r="BG283" s="154">
        <f t="shared" si="76"/>
        <v>0</v>
      </c>
      <c r="BH283" s="154">
        <f t="shared" si="77"/>
        <v>0</v>
      </c>
      <c r="BI283" s="154">
        <f t="shared" si="78"/>
        <v>0</v>
      </c>
      <c r="BJ283" s="17" t="s">
        <v>190</v>
      </c>
      <c r="BK283" s="154">
        <f t="shared" si="79"/>
        <v>0</v>
      </c>
      <c r="BL283" s="17" t="s">
        <v>700</v>
      </c>
      <c r="BM283" s="153" t="s">
        <v>4506</v>
      </c>
    </row>
    <row r="284" spans="2:65" s="1" customFormat="1" ht="21.75" customHeight="1">
      <c r="B284" s="140"/>
      <c r="C284" s="141" t="s">
        <v>1774</v>
      </c>
      <c r="D284" s="141" t="s">
        <v>185</v>
      </c>
      <c r="E284" s="142" t="s">
        <v>3264</v>
      </c>
      <c r="F284" s="143" t="s">
        <v>4507</v>
      </c>
      <c r="G284" s="144" t="s">
        <v>639</v>
      </c>
      <c r="H284" s="145">
        <v>1</v>
      </c>
      <c r="I284" s="146"/>
      <c r="J284" s="147">
        <f t="shared" si="70"/>
        <v>0</v>
      </c>
      <c r="K284" s="148"/>
      <c r="L284" s="32"/>
      <c r="M284" s="149" t="s">
        <v>1</v>
      </c>
      <c r="N284" s="150" t="s">
        <v>41</v>
      </c>
      <c r="P284" s="151">
        <f t="shared" si="71"/>
        <v>0</v>
      </c>
      <c r="Q284" s="151">
        <v>0</v>
      </c>
      <c r="R284" s="151">
        <f t="shared" si="72"/>
        <v>0</v>
      </c>
      <c r="S284" s="151">
        <v>0</v>
      </c>
      <c r="T284" s="152">
        <f t="shared" si="73"/>
        <v>0</v>
      </c>
      <c r="AR284" s="153" t="s">
        <v>700</v>
      </c>
      <c r="AT284" s="153" t="s">
        <v>185</v>
      </c>
      <c r="AU284" s="153" t="s">
        <v>83</v>
      </c>
      <c r="AY284" s="17" t="s">
        <v>181</v>
      </c>
      <c r="BE284" s="154">
        <f t="shared" si="74"/>
        <v>0</v>
      </c>
      <c r="BF284" s="154">
        <f t="shared" si="75"/>
        <v>0</v>
      </c>
      <c r="BG284" s="154">
        <f t="shared" si="76"/>
        <v>0</v>
      </c>
      <c r="BH284" s="154">
        <f t="shared" si="77"/>
        <v>0</v>
      </c>
      <c r="BI284" s="154">
        <f t="shared" si="78"/>
        <v>0</v>
      </c>
      <c r="BJ284" s="17" t="s">
        <v>190</v>
      </c>
      <c r="BK284" s="154">
        <f t="shared" si="79"/>
        <v>0</v>
      </c>
      <c r="BL284" s="17" t="s">
        <v>700</v>
      </c>
      <c r="BM284" s="153" t="s">
        <v>4508</v>
      </c>
    </row>
    <row r="285" spans="2:65" s="1" customFormat="1" ht="16.5" customHeight="1">
      <c r="B285" s="140"/>
      <c r="C285" s="141" t="s">
        <v>1778</v>
      </c>
      <c r="D285" s="141" t="s">
        <v>185</v>
      </c>
      <c r="E285" s="142" t="s">
        <v>3208</v>
      </c>
      <c r="F285" s="143" t="s">
        <v>4311</v>
      </c>
      <c r="G285" s="144" t="s">
        <v>639</v>
      </c>
      <c r="H285" s="145">
        <v>1</v>
      </c>
      <c r="I285" s="146"/>
      <c r="J285" s="147">
        <f t="shared" si="70"/>
        <v>0</v>
      </c>
      <c r="K285" s="148"/>
      <c r="L285" s="32"/>
      <c r="M285" s="149" t="s">
        <v>1</v>
      </c>
      <c r="N285" s="150" t="s">
        <v>41</v>
      </c>
      <c r="P285" s="151">
        <f t="shared" si="71"/>
        <v>0</v>
      </c>
      <c r="Q285" s="151">
        <v>0</v>
      </c>
      <c r="R285" s="151">
        <f t="shared" si="72"/>
        <v>0</v>
      </c>
      <c r="S285" s="151">
        <v>0</v>
      </c>
      <c r="T285" s="152">
        <f t="shared" si="73"/>
        <v>0</v>
      </c>
      <c r="AR285" s="153" t="s">
        <v>700</v>
      </c>
      <c r="AT285" s="153" t="s">
        <v>185</v>
      </c>
      <c r="AU285" s="153" t="s">
        <v>83</v>
      </c>
      <c r="AY285" s="17" t="s">
        <v>181</v>
      </c>
      <c r="BE285" s="154">
        <f t="shared" si="74"/>
        <v>0</v>
      </c>
      <c r="BF285" s="154">
        <f t="shared" si="75"/>
        <v>0</v>
      </c>
      <c r="BG285" s="154">
        <f t="shared" si="76"/>
        <v>0</v>
      </c>
      <c r="BH285" s="154">
        <f t="shared" si="77"/>
        <v>0</v>
      </c>
      <c r="BI285" s="154">
        <f t="shared" si="78"/>
        <v>0</v>
      </c>
      <c r="BJ285" s="17" t="s">
        <v>190</v>
      </c>
      <c r="BK285" s="154">
        <f t="shared" si="79"/>
        <v>0</v>
      </c>
      <c r="BL285" s="17" t="s">
        <v>700</v>
      </c>
      <c r="BM285" s="153" t="s">
        <v>4509</v>
      </c>
    </row>
    <row r="286" spans="2:65" s="1" customFormat="1" ht="16.5" customHeight="1">
      <c r="B286" s="140"/>
      <c r="C286" s="141" t="s">
        <v>1782</v>
      </c>
      <c r="D286" s="141" t="s">
        <v>185</v>
      </c>
      <c r="E286" s="142" t="s">
        <v>4510</v>
      </c>
      <c r="F286" s="143" t="s">
        <v>4511</v>
      </c>
      <c r="G286" s="144" t="s">
        <v>639</v>
      </c>
      <c r="H286" s="145">
        <v>1</v>
      </c>
      <c r="I286" s="146"/>
      <c r="J286" s="147">
        <f t="shared" si="70"/>
        <v>0</v>
      </c>
      <c r="K286" s="148"/>
      <c r="L286" s="32"/>
      <c r="M286" s="149" t="s">
        <v>1</v>
      </c>
      <c r="N286" s="150" t="s">
        <v>41</v>
      </c>
      <c r="P286" s="151">
        <f t="shared" si="71"/>
        <v>0</v>
      </c>
      <c r="Q286" s="151">
        <v>0</v>
      </c>
      <c r="R286" s="151">
        <f t="shared" si="72"/>
        <v>0</v>
      </c>
      <c r="S286" s="151">
        <v>0</v>
      </c>
      <c r="T286" s="152">
        <f t="shared" si="73"/>
        <v>0</v>
      </c>
      <c r="AR286" s="153" t="s">
        <v>700</v>
      </c>
      <c r="AT286" s="153" t="s">
        <v>185</v>
      </c>
      <c r="AU286" s="153" t="s">
        <v>83</v>
      </c>
      <c r="AY286" s="17" t="s">
        <v>181</v>
      </c>
      <c r="BE286" s="154">
        <f t="shared" si="74"/>
        <v>0</v>
      </c>
      <c r="BF286" s="154">
        <f t="shared" si="75"/>
        <v>0</v>
      </c>
      <c r="BG286" s="154">
        <f t="shared" si="76"/>
        <v>0</v>
      </c>
      <c r="BH286" s="154">
        <f t="shared" si="77"/>
        <v>0</v>
      </c>
      <c r="BI286" s="154">
        <f t="shared" si="78"/>
        <v>0</v>
      </c>
      <c r="BJ286" s="17" t="s">
        <v>190</v>
      </c>
      <c r="BK286" s="154">
        <f t="shared" si="79"/>
        <v>0</v>
      </c>
      <c r="BL286" s="17" t="s">
        <v>700</v>
      </c>
      <c r="BM286" s="153" t="s">
        <v>4512</v>
      </c>
    </row>
    <row r="287" spans="2:65" s="1" customFormat="1" ht="16.5" customHeight="1">
      <c r="B287" s="140"/>
      <c r="C287" s="141" t="s">
        <v>1787</v>
      </c>
      <c r="D287" s="141" t="s">
        <v>185</v>
      </c>
      <c r="E287" s="142" t="s">
        <v>3268</v>
      </c>
      <c r="F287" s="143" t="s">
        <v>4513</v>
      </c>
      <c r="G287" s="144" t="s">
        <v>639</v>
      </c>
      <c r="H287" s="145">
        <v>1</v>
      </c>
      <c r="I287" s="146"/>
      <c r="J287" s="147">
        <f t="shared" si="70"/>
        <v>0</v>
      </c>
      <c r="K287" s="148"/>
      <c r="L287" s="32"/>
      <c r="M287" s="149" t="s">
        <v>1</v>
      </c>
      <c r="N287" s="150" t="s">
        <v>41</v>
      </c>
      <c r="P287" s="151">
        <f t="shared" si="71"/>
        <v>0</v>
      </c>
      <c r="Q287" s="151">
        <v>0</v>
      </c>
      <c r="R287" s="151">
        <f t="shared" si="72"/>
        <v>0</v>
      </c>
      <c r="S287" s="151">
        <v>0</v>
      </c>
      <c r="T287" s="152">
        <f t="shared" si="73"/>
        <v>0</v>
      </c>
      <c r="AR287" s="153" t="s">
        <v>700</v>
      </c>
      <c r="AT287" s="153" t="s">
        <v>185</v>
      </c>
      <c r="AU287" s="153" t="s">
        <v>83</v>
      </c>
      <c r="AY287" s="17" t="s">
        <v>181</v>
      </c>
      <c r="BE287" s="154">
        <f t="shared" si="74"/>
        <v>0</v>
      </c>
      <c r="BF287" s="154">
        <f t="shared" si="75"/>
        <v>0</v>
      </c>
      <c r="BG287" s="154">
        <f t="shared" si="76"/>
        <v>0</v>
      </c>
      <c r="BH287" s="154">
        <f t="shared" si="77"/>
        <v>0</v>
      </c>
      <c r="BI287" s="154">
        <f t="shared" si="78"/>
        <v>0</v>
      </c>
      <c r="BJ287" s="17" t="s">
        <v>190</v>
      </c>
      <c r="BK287" s="154">
        <f t="shared" si="79"/>
        <v>0</v>
      </c>
      <c r="BL287" s="17" t="s">
        <v>700</v>
      </c>
      <c r="BM287" s="153" t="s">
        <v>4514</v>
      </c>
    </row>
    <row r="288" spans="2:65" s="1" customFormat="1" ht="16.5" customHeight="1">
      <c r="B288" s="140"/>
      <c r="C288" s="141" t="s">
        <v>1791</v>
      </c>
      <c r="D288" s="141" t="s">
        <v>185</v>
      </c>
      <c r="E288" s="142" t="s">
        <v>3270</v>
      </c>
      <c r="F288" s="143" t="s">
        <v>4515</v>
      </c>
      <c r="G288" s="144" t="s">
        <v>639</v>
      </c>
      <c r="H288" s="145">
        <v>1</v>
      </c>
      <c r="I288" s="146"/>
      <c r="J288" s="147">
        <f t="shared" si="70"/>
        <v>0</v>
      </c>
      <c r="K288" s="148"/>
      <c r="L288" s="32"/>
      <c r="M288" s="149" t="s">
        <v>1</v>
      </c>
      <c r="N288" s="150" t="s">
        <v>41</v>
      </c>
      <c r="P288" s="151">
        <f t="shared" si="71"/>
        <v>0</v>
      </c>
      <c r="Q288" s="151">
        <v>0</v>
      </c>
      <c r="R288" s="151">
        <f t="shared" si="72"/>
        <v>0</v>
      </c>
      <c r="S288" s="151">
        <v>0</v>
      </c>
      <c r="T288" s="152">
        <f t="shared" si="73"/>
        <v>0</v>
      </c>
      <c r="AR288" s="153" t="s">
        <v>700</v>
      </c>
      <c r="AT288" s="153" t="s">
        <v>185</v>
      </c>
      <c r="AU288" s="153" t="s">
        <v>83</v>
      </c>
      <c r="AY288" s="17" t="s">
        <v>181</v>
      </c>
      <c r="BE288" s="154">
        <f t="shared" si="74"/>
        <v>0</v>
      </c>
      <c r="BF288" s="154">
        <f t="shared" si="75"/>
        <v>0</v>
      </c>
      <c r="BG288" s="154">
        <f t="shared" si="76"/>
        <v>0</v>
      </c>
      <c r="BH288" s="154">
        <f t="shared" si="77"/>
        <v>0</v>
      </c>
      <c r="BI288" s="154">
        <f t="shared" si="78"/>
        <v>0</v>
      </c>
      <c r="BJ288" s="17" t="s">
        <v>190</v>
      </c>
      <c r="BK288" s="154">
        <f t="shared" si="79"/>
        <v>0</v>
      </c>
      <c r="BL288" s="17" t="s">
        <v>700</v>
      </c>
      <c r="BM288" s="153" t="s">
        <v>4516</v>
      </c>
    </row>
    <row r="289" spans="2:65" s="1" customFormat="1" ht="16.5" customHeight="1">
      <c r="B289" s="140"/>
      <c r="C289" s="141" t="s">
        <v>1794</v>
      </c>
      <c r="D289" s="141" t="s">
        <v>185</v>
      </c>
      <c r="E289" s="142" t="s">
        <v>3272</v>
      </c>
      <c r="F289" s="143" t="s">
        <v>4517</v>
      </c>
      <c r="G289" s="144" t="s">
        <v>639</v>
      </c>
      <c r="H289" s="145">
        <v>1</v>
      </c>
      <c r="I289" s="146"/>
      <c r="J289" s="147">
        <f t="shared" si="70"/>
        <v>0</v>
      </c>
      <c r="K289" s="148"/>
      <c r="L289" s="32"/>
      <c r="M289" s="183" t="s">
        <v>1</v>
      </c>
      <c r="N289" s="184" t="s">
        <v>41</v>
      </c>
      <c r="O289" s="185"/>
      <c r="P289" s="186">
        <f t="shared" si="71"/>
        <v>0</v>
      </c>
      <c r="Q289" s="186">
        <v>0</v>
      </c>
      <c r="R289" s="186">
        <f t="shared" si="72"/>
        <v>0</v>
      </c>
      <c r="S289" s="186">
        <v>0</v>
      </c>
      <c r="T289" s="187">
        <f t="shared" si="73"/>
        <v>0</v>
      </c>
      <c r="AR289" s="153" t="s">
        <v>700</v>
      </c>
      <c r="AT289" s="153" t="s">
        <v>185</v>
      </c>
      <c r="AU289" s="153" t="s">
        <v>83</v>
      </c>
      <c r="AY289" s="17" t="s">
        <v>181</v>
      </c>
      <c r="BE289" s="154">
        <f t="shared" si="74"/>
        <v>0</v>
      </c>
      <c r="BF289" s="154">
        <f t="shared" si="75"/>
        <v>0</v>
      </c>
      <c r="BG289" s="154">
        <f t="shared" si="76"/>
        <v>0</v>
      </c>
      <c r="BH289" s="154">
        <f t="shared" si="77"/>
        <v>0</v>
      </c>
      <c r="BI289" s="154">
        <f t="shared" si="78"/>
        <v>0</v>
      </c>
      <c r="BJ289" s="17" t="s">
        <v>190</v>
      </c>
      <c r="BK289" s="154">
        <f t="shared" si="79"/>
        <v>0</v>
      </c>
      <c r="BL289" s="17" t="s">
        <v>700</v>
      </c>
      <c r="BM289" s="153" t="s">
        <v>4518</v>
      </c>
    </row>
    <row r="290" spans="2:65" s="1" customFormat="1" ht="6.95" customHeight="1">
      <c r="B290" s="47"/>
      <c r="C290" s="48"/>
      <c r="D290" s="48"/>
      <c r="E290" s="48"/>
      <c r="F290" s="48"/>
      <c r="G290" s="48"/>
      <c r="H290" s="48"/>
      <c r="I290" s="48"/>
      <c r="J290" s="48"/>
      <c r="K290" s="48"/>
      <c r="L290" s="32"/>
    </row>
  </sheetData>
  <autoFilter ref="C123:K289" xr:uid="{00000000-0009-0000-0000-00000B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7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117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134</v>
      </c>
      <c r="L4" s="20"/>
      <c r="M4" s="92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Obnova a modernizácia objektu Centra univerzitného športu pri SPU v Nitre</v>
      </c>
      <c r="F7" s="258"/>
      <c r="G7" s="258"/>
      <c r="H7" s="258"/>
      <c r="L7" s="20"/>
    </row>
    <row r="8" spans="2:46" s="1" customFormat="1" ht="12" customHeight="1">
      <c r="B8" s="32"/>
      <c r="D8" s="27" t="s">
        <v>144</v>
      </c>
      <c r="L8" s="32"/>
    </row>
    <row r="9" spans="2:46" s="1" customFormat="1" ht="16.5" customHeight="1">
      <c r="B9" s="32"/>
      <c r="E9" s="250" t="s">
        <v>4519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9" t="str">
        <f>'Rekapitulácia stavby'!E14</f>
        <v>Vyplň údaj</v>
      </c>
      <c r="F18" s="241"/>
      <c r="G18" s="241"/>
      <c r="H18" s="241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>Béger</v>
      </c>
      <c r="I24" s="27" t="s">
        <v>26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3"/>
      <c r="E27" s="245" t="s">
        <v>1</v>
      </c>
      <c r="F27" s="245"/>
      <c r="G27" s="245"/>
      <c r="H27" s="245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35</v>
      </c>
      <c r="J30" s="69">
        <f>ROUND(J119,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5">
        <f>ROUND((SUM(BE119:BE172)),  2)</f>
        <v>0</v>
      </c>
      <c r="G33" s="96"/>
      <c r="H33" s="96"/>
      <c r="I33" s="97">
        <v>0.2</v>
      </c>
      <c r="J33" s="95">
        <f>ROUND(((SUM(BE119:BE172))*I33),  2)</f>
        <v>0</v>
      </c>
      <c r="L33" s="32"/>
    </row>
    <row r="34" spans="2:12" s="1" customFormat="1" ht="14.45" customHeight="1">
      <c r="B34" s="32"/>
      <c r="E34" s="37" t="s">
        <v>41</v>
      </c>
      <c r="F34" s="95">
        <f>ROUND((SUM(BF119:BF172)),  2)</f>
        <v>0</v>
      </c>
      <c r="G34" s="96"/>
      <c r="H34" s="96"/>
      <c r="I34" s="97">
        <v>0.2</v>
      </c>
      <c r="J34" s="95">
        <f>ROUND(((SUM(BF119:BF172))*I34),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8">
        <f>ROUND((SUM(BG119:BG172)),  2)</f>
        <v>0</v>
      </c>
      <c r="I35" s="99">
        <v>0.2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8">
        <f>ROUND((SUM(BH119:BH172)),  2)</f>
        <v>0</v>
      </c>
      <c r="I36" s="99">
        <v>0.2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5">
        <f>ROUND((SUM(BI119:BI172)),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45</v>
      </c>
      <c r="E39" s="60"/>
      <c r="F39" s="60"/>
      <c r="G39" s="102" t="s">
        <v>46</v>
      </c>
      <c r="H39" s="103" t="s">
        <v>47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6" t="s">
        <v>51</v>
      </c>
      <c r="G61" s="46" t="s">
        <v>50</v>
      </c>
      <c r="H61" s="34"/>
      <c r="I61" s="34"/>
      <c r="J61" s="107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6" t="s">
        <v>51</v>
      </c>
      <c r="G76" s="46" t="s">
        <v>50</v>
      </c>
      <c r="H76" s="34"/>
      <c r="I76" s="34"/>
      <c r="J76" s="107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7" t="str">
        <f>E7</f>
        <v>Obnova a modernizácia objektu Centra univerzitného športu pri SPU v Nitre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144</v>
      </c>
      <c r="L86" s="32"/>
    </row>
    <row r="87" spans="2:47" s="1" customFormat="1" ht="16.5" customHeight="1">
      <c r="B87" s="32"/>
      <c r="E87" s="250" t="str">
        <f>E9</f>
        <v>12 - FVE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Nitra</v>
      </c>
      <c r="I89" s="27" t="s">
        <v>21</v>
      </c>
      <c r="J89" s="55" t="str">
        <f>IF(J12="","",J12)</f>
        <v>1. 2. 2024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SPU v Nitre</v>
      </c>
      <c r="I91" s="27" t="s">
        <v>29</v>
      </c>
      <c r="J91" s="30" t="str">
        <f>E21</f>
        <v>Ing. Stanislav Mikle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Béger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147</v>
      </c>
      <c r="D94" s="100"/>
      <c r="E94" s="100"/>
      <c r="F94" s="100"/>
      <c r="G94" s="100"/>
      <c r="H94" s="100"/>
      <c r="I94" s="100"/>
      <c r="J94" s="109" t="s">
        <v>148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149</v>
      </c>
      <c r="J96" s="69">
        <f>J119</f>
        <v>0</v>
      </c>
      <c r="L96" s="32"/>
      <c r="AU96" s="17" t="s">
        <v>150</v>
      </c>
    </row>
    <row r="97" spans="2:12" s="8" customFormat="1" ht="24.95" customHeight="1">
      <c r="B97" s="111"/>
      <c r="D97" s="112" t="s">
        <v>4520</v>
      </c>
      <c r="E97" s="113"/>
      <c r="F97" s="113"/>
      <c r="G97" s="113"/>
      <c r="H97" s="113"/>
      <c r="I97" s="113"/>
      <c r="J97" s="114">
        <f>J120</f>
        <v>0</v>
      </c>
      <c r="L97" s="111"/>
    </row>
    <row r="98" spans="2:12" s="9" customFormat="1" ht="19.899999999999999" customHeight="1">
      <c r="B98" s="115"/>
      <c r="D98" s="116" t="s">
        <v>4521</v>
      </c>
      <c r="E98" s="117"/>
      <c r="F98" s="117"/>
      <c r="G98" s="117"/>
      <c r="H98" s="117"/>
      <c r="I98" s="117"/>
      <c r="J98" s="118">
        <f>J121</f>
        <v>0</v>
      </c>
      <c r="L98" s="115"/>
    </row>
    <row r="99" spans="2:12" s="8" customFormat="1" ht="24.95" customHeight="1">
      <c r="B99" s="111"/>
      <c r="D99" s="112" t="s">
        <v>4522</v>
      </c>
      <c r="E99" s="113"/>
      <c r="F99" s="113"/>
      <c r="G99" s="113"/>
      <c r="H99" s="113"/>
      <c r="I99" s="113"/>
      <c r="J99" s="114">
        <f>J167</f>
        <v>0</v>
      </c>
      <c r="L99" s="111"/>
    </row>
    <row r="100" spans="2:12" s="1" customFormat="1" ht="21.75" customHeight="1">
      <c r="B100" s="32"/>
      <c r="L100" s="32"/>
    </row>
    <row r="101" spans="2:12" s="1" customFormat="1" ht="6.95" customHeight="1"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32"/>
    </row>
    <row r="105" spans="2:12" s="1" customFormat="1" ht="6.95" customHeight="1"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32"/>
    </row>
    <row r="106" spans="2:12" s="1" customFormat="1" ht="24.95" customHeight="1">
      <c r="B106" s="32"/>
      <c r="C106" s="21" t="s">
        <v>167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15</v>
      </c>
      <c r="L108" s="32"/>
    </row>
    <row r="109" spans="2:12" s="1" customFormat="1" ht="26.25" customHeight="1">
      <c r="B109" s="32"/>
      <c r="E109" s="257" t="str">
        <f>E7</f>
        <v>Obnova a modernizácia objektu Centra univerzitného športu pri SPU v Nitre</v>
      </c>
      <c r="F109" s="258"/>
      <c r="G109" s="258"/>
      <c r="H109" s="258"/>
      <c r="L109" s="32"/>
    </row>
    <row r="110" spans="2:12" s="1" customFormat="1" ht="12" customHeight="1">
      <c r="B110" s="32"/>
      <c r="C110" s="27" t="s">
        <v>144</v>
      </c>
      <c r="L110" s="32"/>
    </row>
    <row r="111" spans="2:12" s="1" customFormat="1" ht="16.5" customHeight="1">
      <c r="B111" s="32"/>
      <c r="E111" s="250" t="str">
        <f>E9</f>
        <v>12 - FVE</v>
      </c>
      <c r="F111" s="256"/>
      <c r="G111" s="256"/>
      <c r="H111" s="256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19</v>
      </c>
      <c r="F113" s="25" t="str">
        <f>F12</f>
        <v>Nitra</v>
      </c>
      <c r="I113" s="27" t="s">
        <v>21</v>
      </c>
      <c r="J113" s="55" t="str">
        <f>IF(J12="","",J12)</f>
        <v>1. 2. 2024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23</v>
      </c>
      <c r="F115" s="25" t="str">
        <f>E15</f>
        <v>SPU v Nitre</v>
      </c>
      <c r="I115" s="27" t="s">
        <v>29</v>
      </c>
      <c r="J115" s="30" t="str">
        <f>E21</f>
        <v>Ing. Stanislav Mikle</v>
      </c>
      <c r="L115" s="32"/>
    </row>
    <row r="116" spans="2:65" s="1" customFormat="1" ht="15.2" customHeight="1">
      <c r="B116" s="32"/>
      <c r="C116" s="27" t="s">
        <v>27</v>
      </c>
      <c r="F116" s="25" t="str">
        <f>IF(E18="","",E18)</f>
        <v>Vyplň údaj</v>
      </c>
      <c r="I116" s="27" t="s">
        <v>32</v>
      </c>
      <c r="J116" s="30" t="str">
        <f>E24</f>
        <v>Béger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19"/>
      <c r="C118" s="120" t="s">
        <v>168</v>
      </c>
      <c r="D118" s="121" t="s">
        <v>60</v>
      </c>
      <c r="E118" s="121" t="s">
        <v>56</v>
      </c>
      <c r="F118" s="121" t="s">
        <v>57</v>
      </c>
      <c r="G118" s="121" t="s">
        <v>169</v>
      </c>
      <c r="H118" s="121" t="s">
        <v>170</v>
      </c>
      <c r="I118" s="121" t="s">
        <v>171</v>
      </c>
      <c r="J118" s="122" t="s">
        <v>148</v>
      </c>
      <c r="K118" s="123" t="s">
        <v>172</v>
      </c>
      <c r="L118" s="119"/>
      <c r="M118" s="62" t="s">
        <v>1</v>
      </c>
      <c r="N118" s="63" t="s">
        <v>39</v>
      </c>
      <c r="O118" s="63" t="s">
        <v>173</v>
      </c>
      <c r="P118" s="63" t="s">
        <v>174</v>
      </c>
      <c r="Q118" s="63" t="s">
        <v>175</v>
      </c>
      <c r="R118" s="63" t="s">
        <v>176</v>
      </c>
      <c r="S118" s="63" t="s">
        <v>177</v>
      </c>
      <c r="T118" s="64" t="s">
        <v>178</v>
      </c>
    </row>
    <row r="119" spans="2:65" s="1" customFormat="1" ht="22.9" customHeight="1">
      <c r="B119" s="32"/>
      <c r="C119" s="67" t="s">
        <v>149</v>
      </c>
      <c r="J119" s="124">
        <f>BK119</f>
        <v>0</v>
      </c>
      <c r="L119" s="32"/>
      <c r="M119" s="65"/>
      <c r="N119" s="56"/>
      <c r="O119" s="56"/>
      <c r="P119" s="125">
        <f>P120+P167</f>
        <v>0</v>
      </c>
      <c r="Q119" s="56"/>
      <c r="R119" s="125">
        <f>R120+R167</f>
        <v>2.3493400000000002</v>
      </c>
      <c r="S119" s="56"/>
      <c r="T119" s="126">
        <f>T120+T167</f>
        <v>0</v>
      </c>
      <c r="AT119" s="17" t="s">
        <v>74</v>
      </c>
      <c r="AU119" s="17" t="s">
        <v>150</v>
      </c>
      <c r="BK119" s="127">
        <f>BK120+BK167</f>
        <v>0</v>
      </c>
    </row>
    <row r="120" spans="2:65" s="11" customFormat="1" ht="25.9" customHeight="1">
      <c r="B120" s="128"/>
      <c r="D120" s="129" t="s">
        <v>74</v>
      </c>
      <c r="E120" s="130" t="s">
        <v>966</v>
      </c>
      <c r="F120" s="130" t="s">
        <v>4523</v>
      </c>
      <c r="I120" s="131"/>
      <c r="J120" s="132">
        <f>BK120</f>
        <v>0</v>
      </c>
      <c r="L120" s="128"/>
      <c r="M120" s="133"/>
      <c r="P120" s="134">
        <f>P121</f>
        <v>0</v>
      </c>
      <c r="R120" s="134">
        <f>R121</f>
        <v>2.3493400000000002</v>
      </c>
      <c r="T120" s="135">
        <f>T121</f>
        <v>0</v>
      </c>
      <c r="AR120" s="129" t="s">
        <v>130</v>
      </c>
      <c r="AT120" s="136" t="s">
        <v>74</v>
      </c>
      <c r="AU120" s="136" t="s">
        <v>75</v>
      </c>
      <c r="AY120" s="129" t="s">
        <v>181</v>
      </c>
      <c r="BK120" s="137">
        <f>BK121</f>
        <v>0</v>
      </c>
    </row>
    <row r="121" spans="2:65" s="11" customFormat="1" ht="22.9" customHeight="1">
      <c r="B121" s="128"/>
      <c r="D121" s="129" t="s">
        <v>74</v>
      </c>
      <c r="E121" s="138" t="s">
        <v>4524</v>
      </c>
      <c r="F121" s="138" t="s">
        <v>4525</v>
      </c>
      <c r="I121" s="131"/>
      <c r="J121" s="139">
        <f>BK121</f>
        <v>0</v>
      </c>
      <c r="L121" s="128"/>
      <c r="M121" s="133"/>
      <c r="P121" s="134">
        <f>SUM(P122:P166)</f>
        <v>0</v>
      </c>
      <c r="R121" s="134">
        <f>SUM(R122:R166)</f>
        <v>2.3493400000000002</v>
      </c>
      <c r="T121" s="135">
        <f>SUM(T122:T166)</f>
        <v>0</v>
      </c>
      <c r="AR121" s="129" t="s">
        <v>130</v>
      </c>
      <c r="AT121" s="136" t="s">
        <v>74</v>
      </c>
      <c r="AU121" s="136" t="s">
        <v>83</v>
      </c>
      <c r="AY121" s="129" t="s">
        <v>181</v>
      </c>
      <c r="BK121" s="137">
        <f>SUM(BK122:BK166)</f>
        <v>0</v>
      </c>
    </row>
    <row r="122" spans="2:65" s="1" customFormat="1" ht="24.2" customHeight="1">
      <c r="B122" s="140"/>
      <c r="C122" s="141" t="s">
        <v>83</v>
      </c>
      <c r="D122" s="141" t="s">
        <v>185</v>
      </c>
      <c r="E122" s="142" t="s">
        <v>4526</v>
      </c>
      <c r="F122" s="143" t="s">
        <v>4527</v>
      </c>
      <c r="G122" s="144" t="s">
        <v>407</v>
      </c>
      <c r="H122" s="145">
        <v>16</v>
      </c>
      <c r="I122" s="146"/>
      <c r="J122" s="147">
        <f t="shared" ref="J122:J166" si="0">ROUND(I122*H122,2)</f>
        <v>0</v>
      </c>
      <c r="K122" s="148"/>
      <c r="L122" s="32"/>
      <c r="M122" s="149" t="s">
        <v>1</v>
      </c>
      <c r="N122" s="150" t="s">
        <v>41</v>
      </c>
      <c r="P122" s="151">
        <f t="shared" ref="P122:P166" si="1">O122*H122</f>
        <v>0</v>
      </c>
      <c r="Q122" s="151">
        <v>0</v>
      </c>
      <c r="R122" s="151">
        <f t="shared" ref="R122:R166" si="2">Q122*H122</f>
        <v>0</v>
      </c>
      <c r="S122" s="151">
        <v>0</v>
      </c>
      <c r="T122" s="152">
        <f t="shared" ref="T122:T166" si="3">S122*H122</f>
        <v>0</v>
      </c>
      <c r="AR122" s="153" t="s">
        <v>700</v>
      </c>
      <c r="AT122" s="153" t="s">
        <v>185</v>
      </c>
      <c r="AU122" s="153" t="s">
        <v>190</v>
      </c>
      <c r="AY122" s="17" t="s">
        <v>181</v>
      </c>
      <c r="BE122" s="154">
        <f t="shared" ref="BE122:BE166" si="4">IF(N122="základná",J122,0)</f>
        <v>0</v>
      </c>
      <c r="BF122" s="154">
        <f t="shared" ref="BF122:BF166" si="5">IF(N122="znížená",J122,0)</f>
        <v>0</v>
      </c>
      <c r="BG122" s="154">
        <f t="shared" ref="BG122:BG166" si="6">IF(N122="zákl. prenesená",J122,0)</f>
        <v>0</v>
      </c>
      <c r="BH122" s="154">
        <f t="shared" ref="BH122:BH166" si="7">IF(N122="zníž. prenesená",J122,0)</f>
        <v>0</v>
      </c>
      <c r="BI122" s="154">
        <f t="shared" ref="BI122:BI166" si="8">IF(N122="nulová",J122,0)</f>
        <v>0</v>
      </c>
      <c r="BJ122" s="17" t="s">
        <v>190</v>
      </c>
      <c r="BK122" s="154">
        <f t="shared" ref="BK122:BK166" si="9">ROUND(I122*H122,2)</f>
        <v>0</v>
      </c>
      <c r="BL122" s="17" t="s">
        <v>700</v>
      </c>
      <c r="BM122" s="153" t="s">
        <v>190</v>
      </c>
    </row>
    <row r="123" spans="2:65" s="1" customFormat="1" ht="24.2" customHeight="1">
      <c r="B123" s="140"/>
      <c r="C123" s="189" t="s">
        <v>190</v>
      </c>
      <c r="D123" s="189" t="s">
        <v>966</v>
      </c>
      <c r="E123" s="190" t="s">
        <v>4528</v>
      </c>
      <c r="F123" s="191" t="s">
        <v>4529</v>
      </c>
      <c r="G123" s="192" t="s">
        <v>407</v>
      </c>
      <c r="H123" s="193">
        <v>16</v>
      </c>
      <c r="I123" s="194"/>
      <c r="J123" s="195">
        <f t="shared" si="0"/>
        <v>0</v>
      </c>
      <c r="K123" s="196"/>
      <c r="L123" s="197"/>
      <c r="M123" s="198" t="s">
        <v>1</v>
      </c>
      <c r="N123" s="199" t="s">
        <v>41</v>
      </c>
      <c r="P123" s="151">
        <f t="shared" si="1"/>
        <v>0</v>
      </c>
      <c r="Q123" s="151">
        <v>1.57E-3</v>
      </c>
      <c r="R123" s="151">
        <f t="shared" si="2"/>
        <v>2.512E-2</v>
      </c>
      <c r="S123" s="151">
        <v>0</v>
      </c>
      <c r="T123" s="152">
        <f t="shared" si="3"/>
        <v>0</v>
      </c>
      <c r="AR123" s="153" t="s">
        <v>2450</v>
      </c>
      <c r="AT123" s="153" t="s">
        <v>966</v>
      </c>
      <c r="AU123" s="153" t="s">
        <v>190</v>
      </c>
      <c r="AY123" s="17" t="s">
        <v>181</v>
      </c>
      <c r="BE123" s="154">
        <f t="shared" si="4"/>
        <v>0</v>
      </c>
      <c r="BF123" s="154">
        <f t="shared" si="5"/>
        <v>0</v>
      </c>
      <c r="BG123" s="154">
        <f t="shared" si="6"/>
        <v>0</v>
      </c>
      <c r="BH123" s="154">
        <f t="shared" si="7"/>
        <v>0</v>
      </c>
      <c r="BI123" s="154">
        <f t="shared" si="8"/>
        <v>0</v>
      </c>
      <c r="BJ123" s="17" t="s">
        <v>190</v>
      </c>
      <c r="BK123" s="154">
        <f t="shared" si="9"/>
        <v>0</v>
      </c>
      <c r="BL123" s="17" t="s">
        <v>700</v>
      </c>
      <c r="BM123" s="153" t="s">
        <v>189</v>
      </c>
    </row>
    <row r="124" spans="2:65" s="1" customFormat="1" ht="16.5" customHeight="1">
      <c r="B124" s="140"/>
      <c r="C124" s="141" t="s">
        <v>130</v>
      </c>
      <c r="D124" s="141" t="s">
        <v>185</v>
      </c>
      <c r="E124" s="142" t="s">
        <v>4530</v>
      </c>
      <c r="F124" s="143" t="s">
        <v>4531</v>
      </c>
      <c r="G124" s="144" t="s">
        <v>407</v>
      </c>
      <c r="H124" s="145">
        <v>44</v>
      </c>
      <c r="I124" s="146"/>
      <c r="J124" s="147">
        <f t="shared" si="0"/>
        <v>0</v>
      </c>
      <c r="K124" s="148"/>
      <c r="L124" s="32"/>
      <c r="M124" s="149" t="s">
        <v>1</v>
      </c>
      <c r="N124" s="150" t="s">
        <v>41</v>
      </c>
      <c r="P124" s="151">
        <f t="shared" si="1"/>
        <v>0</v>
      </c>
      <c r="Q124" s="151">
        <v>0</v>
      </c>
      <c r="R124" s="151">
        <f t="shared" si="2"/>
        <v>0</v>
      </c>
      <c r="S124" s="151">
        <v>0</v>
      </c>
      <c r="T124" s="152">
        <f t="shared" si="3"/>
        <v>0</v>
      </c>
      <c r="AR124" s="153" t="s">
        <v>700</v>
      </c>
      <c r="AT124" s="153" t="s">
        <v>185</v>
      </c>
      <c r="AU124" s="153" t="s">
        <v>190</v>
      </c>
      <c r="AY124" s="17" t="s">
        <v>181</v>
      </c>
      <c r="BE124" s="154">
        <f t="shared" si="4"/>
        <v>0</v>
      </c>
      <c r="BF124" s="154">
        <f t="shared" si="5"/>
        <v>0</v>
      </c>
      <c r="BG124" s="154">
        <f t="shared" si="6"/>
        <v>0</v>
      </c>
      <c r="BH124" s="154">
        <f t="shared" si="7"/>
        <v>0</v>
      </c>
      <c r="BI124" s="154">
        <f t="shared" si="8"/>
        <v>0</v>
      </c>
      <c r="BJ124" s="17" t="s">
        <v>190</v>
      </c>
      <c r="BK124" s="154">
        <f t="shared" si="9"/>
        <v>0</v>
      </c>
      <c r="BL124" s="17" t="s">
        <v>700</v>
      </c>
      <c r="BM124" s="153" t="s">
        <v>933</v>
      </c>
    </row>
    <row r="125" spans="2:65" s="1" customFormat="1" ht="16.5" customHeight="1">
      <c r="B125" s="140"/>
      <c r="C125" s="189" t="s">
        <v>189</v>
      </c>
      <c r="D125" s="189" t="s">
        <v>966</v>
      </c>
      <c r="E125" s="190" t="s">
        <v>4532</v>
      </c>
      <c r="F125" s="191" t="s">
        <v>4533</v>
      </c>
      <c r="G125" s="192" t="s">
        <v>407</v>
      </c>
      <c r="H125" s="193">
        <v>44</v>
      </c>
      <c r="I125" s="194"/>
      <c r="J125" s="195">
        <f t="shared" si="0"/>
        <v>0</v>
      </c>
      <c r="K125" s="196"/>
      <c r="L125" s="197"/>
      <c r="M125" s="198" t="s">
        <v>1</v>
      </c>
      <c r="N125" s="199" t="s">
        <v>41</v>
      </c>
      <c r="P125" s="151">
        <f t="shared" si="1"/>
        <v>0</v>
      </c>
      <c r="Q125" s="151">
        <v>1.73E-3</v>
      </c>
      <c r="R125" s="151">
        <f t="shared" si="2"/>
        <v>7.6119999999999993E-2</v>
      </c>
      <c r="S125" s="151">
        <v>0</v>
      </c>
      <c r="T125" s="152">
        <f t="shared" si="3"/>
        <v>0</v>
      </c>
      <c r="AR125" s="153" t="s">
        <v>2450</v>
      </c>
      <c r="AT125" s="153" t="s">
        <v>966</v>
      </c>
      <c r="AU125" s="153" t="s">
        <v>190</v>
      </c>
      <c r="AY125" s="17" t="s">
        <v>181</v>
      </c>
      <c r="BE125" s="154">
        <f t="shared" si="4"/>
        <v>0</v>
      </c>
      <c r="BF125" s="154">
        <f t="shared" si="5"/>
        <v>0</v>
      </c>
      <c r="BG125" s="154">
        <f t="shared" si="6"/>
        <v>0</v>
      </c>
      <c r="BH125" s="154">
        <f t="shared" si="7"/>
        <v>0</v>
      </c>
      <c r="BI125" s="154">
        <f t="shared" si="8"/>
        <v>0</v>
      </c>
      <c r="BJ125" s="17" t="s">
        <v>190</v>
      </c>
      <c r="BK125" s="154">
        <f t="shared" si="9"/>
        <v>0</v>
      </c>
      <c r="BL125" s="17" t="s">
        <v>700</v>
      </c>
      <c r="BM125" s="153" t="s">
        <v>943</v>
      </c>
    </row>
    <row r="126" spans="2:65" s="1" customFormat="1" ht="24.2" customHeight="1">
      <c r="B126" s="140"/>
      <c r="C126" s="141" t="s">
        <v>732</v>
      </c>
      <c r="D126" s="141" t="s">
        <v>185</v>
      </c>
      <c r="E126" s="142" t="s">
        <v>4534</v>
      </c>
      <c r="F126" s="143" t="s">
        <v>4535</v>
      </c>
      <c r="G126" s="144" t="s">
        <v>231</v>
      </c>
      <c r="H126" s="145">
        <v>114</v>
      </c>
      <c r="I126" s="146"/>
      <c r="J126" s="147">
        <f t="shared" si="0"/>
        <v>0</v>
      </c>
      <c r="K126" s="148"/>
      <c r="L126" s="32"/>
      <c r="M126" s="149" t="s">
        <v>1</v>
      </c>
      <c r="N126" s="150" t="s">
        <v>41</v>
      </c>
      <c r="P126" s="151">
        <f t="shared" si="1"/>
        <v>0</v>
      </c>
      <c r="Q126" s="151">
        <v>0</v>
      </c>
      <c r="R126" s="151">
        <f t="shared" si="2"/>
        <v>0</v>
      </c>
      <c r="S126" s="151">
        <v>0</v>
      </c>
      <c r="T126" s="152">
        <f t="shared" si="3"/>
        <v>0</v>
      </c>
      <c r="AR126" s="153" t="s">
        <v>700</v>
      </c>
      <c r="AT126" s="153" t="s">
        <v>185</v>
      </c>
      <c r="AU126" s="153" t="s">
        <v>190</v>
      </c>
      <c r="AY126" s="17" t="s">
        <v>181</v>
      </c>
      <c r="BE126" s="154">
        <f t="shared" si="4"/>
        <v>0</v>
      </c>
      <c r="BF126" s="154">
        <f t="shared" si="5"/>
        <v>0</v>
      </c>
      <c r="BG126" s="154">
        <f t="shared" si="6"/>
        <v>0</v>
      </c>
      <c r="BH126" s="154">
        <f t="shared" si="7"/>
        <v>0</v>
      </c>
      <c r="BI126" s="154">
        <f t="shared" si="8"/>
        <v>0</v>
      </c>
      <c r="BJ126" s="17" t="s">
        <v>190</v>
      </c>
      <c r="BK126" s="154">
        <f t="shared" si="9"/>
        <v>0</v>
      </c>
      <c r="BL126" s="17" t="s">
        <v>700</v>
      </c>
      <c r="BM126" s="153" t="s">
        <v>109</v>
      </c>
    </row>
    <row r="127" spans="2:65" s="1" customFormat="1" ht="24.2" customHeight="1">
      <c r="B127" s="140"/>
      <c r="C127" s="141" t="s">
        <v>933</v>
      </c>
      <c r="D127" s="141" t="s">
        <v>185</v>
      </c>
      <c r="E127" s="142" t="s">
        <v>4536</v>
      </c>
      <c r="F127" s="143" t="s">
        <v>4537</v>
      </c>
      <c r="G127" s="144" t="s">
        <v>231</v>
      </c>
      <c r="H127" s="145">
        <v>20</v>
      </c>
      <c r="I127" s="146"/>
      <c r="J127" s="147">
        <f t="shared" si="0"/>
        <v>0</v>
      </c>
      <c r="K127" s="148"/>
      <c r="L127" s="32"/>
      <c r="M127" s="149" t="s">
        <v>1</v>
      </c>
      <c r="N127" s="150" t="s">
        <v>41</v>
      </c>
      <c r="P127" s="151">
        <f t="shared" si="1"/>
        <v>0</v>
      </c>
      <c r="Q127" s="151">
        <v>0</v>
      </c>
      <c r="R127" s="151">
        <f t="shared" si="2"/>
        <v>0</v>
      </c>
      <c r="S127" s="151">
        <v>0</v>
      </c>
      <c r="T127" s="152">
        <f t="shared" si="3"/>
        <v>0</v>
      </c>
      <c r="AR127" s="153" t="s">
        <v>700</v>
      </c>
      <c r="AT127" s="153" t="s">
        <v>185</v>
      </c>
      <c r="AU127" s="153" t="s">
        <v>190</v>
      </c>
      <c r="AY127" s="17" t="s">
        <v>181</v>
      </c>
      <c r="BE127" s="154">
        <f t="shared" si="4"/>
        <v>0</v>
      </c>
      <c r="BF127" s="154">
        <f t="shared" si="5"/>
        <v>0</v>
      </c>
      <c r="BG127" s="154">
        <f t="shared" si="6"/>
        <v>0</v>
      </c>
      <c r="BH127" s="154">
        <f t="shared" si="7"/>
        <v>0</v>
      </c>
      <c r="BI127" s="154">
        <f t="shared" si="8"/>
        <v>0</v>
      </c>
      <c r="BJ127" s="17" t="s">
        <v>190</v>
      </c>
      <c r="BK127" s="154">
        <f t="shared" si="9"/>
        <v>0</v>
      </c>
      <c r="BL127" s="17" t="s">
        <v>700</v>
      </c>
      <c r="BM127" s="153" t="s">
        <v>115</v>
      </c>
    </row>
    <row r="128" spans="2:65" s="1" customFormat="1" ht="24.2" customHeight="1">
      <c r="B128" s="140"/>
      <c r="C128" s="141" t="s">
        <v>938</v>
      </c>
      <c r="D128" s="141" t="s">
        <v>185</v>
      </c>
      <c r="E128" s="142" t="s">
        <v>4538</v>
      </c>
      <c r="F128" s="143" t="s">
        <v>4539</v>
      </c>
      <c r="G128" s="144" t="s">
        <v>231</v>
      </c>
      <c r="H128" s="145">
        <v>2</v>
      </c>
      <c r="I128" s="146"/>
      <c r="J128" s="147">
        <f t="shared" si="0"/>
        <v>0</v>
      </c>
      <c r="K128" s="148"/>
      <c r="L128" s="32"/>
      <c r="M128" s="149" t="s">
        <v>1</v>
      </c>
      <c r="N128" s="150" t="s">
        <v>41</v>
      </c>
      <c r="P128" s="151">
        <f t="shared" si="1"/>
        <v>0</v>
      </c>
      <c r="Q128" s="151">
        <v>0</v>
      </c>
      <c r="R128" s="151">
        <f t="shared" si="2"/>
        <v>0</v>
      </c>
      <c r="S128" s="151">
        <v>0</v>
      </c>
      <c r="T128" s="152">
        <f t="shared" si="3"/>
        <v>0</v>
      </c>
      <c r="AR128" s="153" t="s">
        <v>700</v>
      </c>
      <c r="AT128" s="153" t="s">
        <v>185</v>
      </c>
      <c r="AU128" s="153" t="s">
        <v>190</v>
      </c>
      <c r="AY128" s="17" t="s">
        <v>181</v>
      </c>
      <c r="BE128" s="154">
        <f t="shared" si="4"/>
        <v>0</v>
      </c>
      <c r="BF128" s="154">
        <f t="shared" si="5"/>
        <v>0</v>
      </c>
      <c r="BG128" s="154">
        <f t="shared" si="6"/>
        <v>0</v>
      </c>
      <c r="BH128" s="154">
        <f t="shared" si="7"/>
        <v>0</v>
      </c>
      <c r="BI128" s="154">
        <f t="shared" si="8"/>
        <v>0</v>
      </c>
      <c r="BJ128" s="17" t="s">
        <v>190</v>
      </c>
      <c r="BK128" s="154">
        <f t="shared" si="9"/>
        <v>0</v>
      </c>
      <c r="BL128" s="17" t="s">
        <v>700</v>
      </c>
      <c r="BM128" s="153" t="s">
        <v>121</v>
      </c>
    </row>
    <row r="129" spans="2:65" s="1" customFormat="1" ht="24.2" customHeight="1">
      <c r="B129" s="140"/>
      <c r="C129" s="189" t="s">
        <v>943</v>
      </c>
      <c r="D129" s="189" t="s">
        <v>966</v>
      </c>
      <c r="E129" s="190" t="s">
        <v>4540</v>
      </c>
      <c r="F129" s="191" t="s">
        <v>4541</v>
      </c>
      <c r="G129" s="192" t="s">
        <v>231</v>
      </c>
      <c r="H129" s="193">
        <v>1</v>
      </c>
      <c r="I129" s="194"/>
      <c r="J129" s="195">
        <f t="shared" si="0"/>
        <v>0</v>
      </c>
      <c r="K129" s="196"/>
      <c r="L129" s="197"/>
      <c r="M129" s="198" t="s">
        <v>1</v>
      </c>
      <c r="N129" s="199" t="s">
        <v>41</v>
      </c>
      <c r="P129" s="151">
        <f t="shared" si="1"/>
        <v>0</v>
      </c>
      <c r="Q129" s="151">
        <v>2.3E-2</v>
      </c>
      <c r="R129" s="151">
        <f t="shared" si="2"/>
        <v>2.3E-2</v>
      </c>
      <c r="S129" s="151">
        <v>0</v>
      </c>
      <c r="T129" s="152">
        <f t="shared" si="3"/>
        <v>0</v>
      </c>
      <c r="AR129" s="153" t="s">
        <v>2450</v>
      </c>
      <c r="AT129" s="153" t="s">
        <v>966</v>
      </c>
      <c r="AU129" s="153" t="s">
        <v>190</v>
      </c>
      <c r="AY129" s="17" t="s">
        <v>181</v>
      </c>
      <c r="BE129" s="154">
        <f t="shared" si="4"/>
        <v>0</v>
      </c>
      <c r="BF129" s="154">
        <f t="shared" si="5"/>
        <v>0</v>
      </c>
      <c r="BG129" s="154">
        <f t="shared" si="6"/>
        <v>0</v>
      </c>
      <c r="BH129" s="154">
        <f t="shared" si="7"/>
        <v>0</v>
      </c>
      <c r="BI129" s="154">
        <f t="shared" si="8"/>
        <v>0</v>
      </c>
      <c r="BJ129" s="17" t="s">
        <v>190</v>
      </c>
      <c r="BK129" s="154">
        <f t="shared" si="9"/>
        <v>0</v>
      </c>
      <c r="BL129" s="17" t="s">
        <v>700</v>
      </c>
      <c r="BM129" s="153" t="s">
        <v>280</v>
      </c>
    </row>
    <row r="130" spans="2:65" s="1" customFormat="1" ht="24.2" customHeight="1">
      <c r="B130" s="140"/>
      <c r="C130" s="189" t="s">
        <v>182</v>
      </c>
      <c r="D130" s="189" t="s">
        <v>966</v>
      </c>
      <c r="E130" s="190" t="s">
        <v>4542</v>
      </c>
      <c r="F130" s="191" t="s">
        <v>4543</v>
      </c>
      <c r="G130" s="192" t="s">
        <v>231</v>
      </c>
      <c r="H130" s="193">
        <v>1</v>
      </c>
      <c r="I130" s="194"/>
      <c r="J130" s="195">
        <f t="shared" si="0"/>
        <v>0</v>
      </c>
      <c r="K130" s="196"/>
      <c r="L130" s="197"/>
      <c r="M130" s="198" t="s">
        <v>1</v>
      </c>
      <c r="N130" s="199" t="s">
        <v>41</v>
      </c>
      <c r="P130" s="151">
        <f t="shared" si="1"/>
        <v>0</v>
      </c>
      <c r="Q130" s="151">
        <v>2.8000000000000001E-2</v>
      </c>
      <c r="R130" s="151">
        <f t="shared" si="2"/>
        <v>2.8000000000000001E-2</v>
      </c>
      <c r="S130" s="151">
        <v>0</v>
      </c>
      <c r="T130" s="152">
        <f t="shared" si="3"/>
        <v>0</v>
      </c>
      <c r="AR130" s="153" t="s">
        <v>2450</v>
      </c>
      <c r="AT130" s="153" t="s">
        <v>966</v>
      </c>
      <c r="AU130" s="153" t="s">
        <v>190</v>
      </c>
      <c r="AY130" s="17" t="s">
        <v>181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7" t="s">
        <v>190</v>
      </c>
      <c r="BK130" s="154">
        <f t="shared" si="9"/>
        <v>0</v>
      </c>
      <c r="BL130" s="17" t="s">
        <v>700</v>
      </c>
      <c r="BM130" s="153" t="s">
        <v>291</v>
      </c>
    </row>
    <row r="131" spans="2:65" s="1" customFormat="1" ht="16.5" customHeight="1">
      <c r="B131" s="140"/>
      <c r="C131" s="189" t="s">
        <v>109</v>
      </c>
      <c r="D131" s="189" t="s">
        <v>966</v>
      </c>
      <c r="E131" s="190" t="s">
        <v>4544</v>
      </c>
      <c r="F131" s="191" t="s">
        <v>4545</v>
      </c>
      <c r="G131" s="192" t="s">
        <v>231</v>
      </c>
      <c r="H131" s="193">
        <v>1</v>
      </c>
      <c r="I131" s="194"/>
      <c r="J131" s="195">
        <f t="shared" si="0"/>
        <v>0</v>
      </c>
      <c r="K131" s="196"/>
      <c r="L131" s="197"/>
      <c r="M131" s="198" t="s">
        <v>1</v>
      </c>
      <c r="N131" s="199" t="s">
        <v>41</v>
      </c>
      <c r="P131" s="151">
        <f t="shared" si="1"/>
        <v>0</v>
      </c>
      <c r="Q131" s="151">
        <v>0</v>
      </c>
      <c r="R131" s="151">
        <f t="shared" si="2"/>
        <v>0</v>
      </c>
      <c r="S131" s="151">
        <v>0</v>
      </c>
      <c r="T131" s="152">
        <f t="shared" si="3"/>
        <v>0</v>
      </c>
      <c r="AR131" s="153" t="s">
        <v>2450</v>
      </c>
      <c r="AT131" s="153" t="s">
        <v>966</v>
      </c>
      <c r="AU131" s="153" t="s">
        <v>190</v>
      </c>
      <c r="AY131" s="17" t="s">
        <v>181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7" t="s">
        <v>190</v>
      </c>
      <c r="BK131" s="154">
        <f t="shared" si="9"/>
        <v>0</v>
      </c>
      <c r="BL131" s="17" t="s">
        <v>700</v>
      </c>
      <c r="BM131" s="153" t="s">
        <v>7</v>
      </c>
    </row>
    <row r="132" spans="2:65" s="1" customFormat="1" ht="24.2" customHeight="1">
      <c r="B132" s="140"/>
      <c r="C132" s="141" t="s">
        <v>112</v>
      </c>
      <c r="D132" s="141" t="s">
        <v>185</v>
      </c>
      <c r="E132" s="142" t="s">
        <v>4546</v>
      </c>
      <c r="F132" s="143" t="s">
        <v>4547</v>
      </c>
      <c r="G132" s="144" t="s">
        <v>407</v>
      </c>
      <c r="H132" s="145">
        <v>100</v>
      </c>
      <c r="I132" s="146"/>
      <c r="J132" s="147">
        <f t="shared" si="0"/>
        <v>0</v>
      </c>
      <c r="K132" s="148"/>
      <c r="L132" s="32"/>
      <c r="M132" s="149" t="s">
        <v>1</v>
      </c>
      <c r="N132" s="150" t="s">
        <v>41</v>
      </c>
      <c r="P132" s="151">
        <f t="shared" si="1"/>
        <v>0</v>
      </c>
      <c r="Q132" s="151">
        <v>0</v>
      </c>
      <c r="R132" s="151">
        <f t="shared" si="2"/>
        <v>0</v>
      </c>
      <c r="S132" s="151">
        <v>0</v>
      </c>
      <c r="T132" s="152">
        <f t="shared" si="3"/>
        <v>0</v>
      </c>
      <c r="AR132" s="153" t="s">
        <v>700</v>
      </c>
      <c r="AT132" s="153" t="s">
        <v>185</v>
      </c>
      <c r="AU132" s="153" t="s">
        <v>190</v>
      </c>
      <c r="AY132" s="17" t="s">
        <v>181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7" t="s">
        <v>190</v>
      </c>
      <c r="BK132" s="154">
        <f t="shared" si="9"/>
        <v>0</v>
      </c>
      <c r="BL132" s="17" t="s">
        <v>700</v>
      </c>
      <c r="BM132" s="153" t="s">
        <v>392</v>
      </c>
    </row>
    <row r="133" spans="2:65" s="1" customFormat="1" ht="16.5" customHeight="1">
      <c r="B133" s="140"/>
      <c r="C133" s="189" t="s">
        <v>115</v>
      </c>
      <c r="D133" s="189" t="s">
        <v>966</v>
      </c>
      <c r="E133" s="190" t="s">
        <v>4548</v>
      </c>
      <c r="F133" s="191" t="s">
        <v>4549</v>
      </c>
      <c r="G133" s="192" t="s">
        <v>672</v>
      </c>
      <c r="H133" s="193">
        <v>40</v>
      </c>
      <c r="I133" s="194"/>
      <c r="J133" s="195">
        <f t="shared" si="0"/>
        <v>0</v>
      </c>
      <c r="K133" s="196"/>
      <c r="L133" s="197"/>
      <c r="M133" s="198" t="s">
        <v>1</v>
      </c>
      <c r="N133" s="199" t="s">
        <v>41</v>
      </c>
      <c r="P133" s="151">
        <f t="shared" si="1"/>
        <v>0</v>
      </c>
      <c r="Q133" s="151">
        <v>1E-3</v>
      </c>
      <c r="R133" s="151">
        <f t="shared" si="2"/>
        <v>0.04</v>
      </c>
      <c r="S133" s="151">
        <v>0</v>
      </c>
      <c r="T133" s="152">
        <f t="shared" si="3"/>
        <v>0</v>
      </c>
      <c r="AR133" s="153" t="s">
        <v>2450</v>
      </c>
      <c r="AT133" s="153" t="s">
        <v>966</v>
      </c>
      <c r="AU133" s="153" t="s">
        <v>190</v>
      </c>
      <c r="AY133" s="17" t="s">
        <v>181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7" t="s">
        <v>190</v>
      </c>
      <c r="BK133" s="154">
        <f t="shared" si="9"/>
        <v>0</v>
      </c>
      <c r="BL133" s="17" t="s">
        <v>700</v>
      </c>
      <c r="BM133" s="153" t="s">
        <v>417</v>
      </c>
    </row>
    <row r="134" spans="2:65" s="1" customFormat="1" ht="16.5" customHeight="1">
      <c r="B134" s="140"/>
      <c r="C134" s="141" t="s">
        <v>118</v>
      </c>
      <c r="D134" s="141" t="s">
        <v>185</v>
      </c>
      <c r="E134" s="142" t="s">
        <v>4550</v>
      </c>
      <c r="F134" s="143" t="s">
        <v>4551</v>
      </c>
      <c r="G134" s="144" t="s">
        <v>231</v>
      </c>
      <c r="H134" s="145">
        <v>100</v>
      </c>
      <c r="I134" s="146"/>
      <c r="J134" s="147">
        <f t="shared" si="0"/>
        <v>0</v>
      </c>
      <c r="K134" s="148"/>
      <c r="L134" s="32"/>
      <c r="M134" s="149" t="s">
        <v>1</v>
      </c>
      <c r="N134" s="150" t="s">
        <v>41</v>
      </c>
      <c r="P134" s="151">
        <f t="shared" si="1"/>
        <v>0</v>
      </c>
      <c r="Q134" s="151">
        <v>0</v>
      </c>
      <c r="R134" s="151">
        <f t="shared" si="2"/>
        <v>0</v>
      </c>
      <c r="S134" s="151">
        <v>0</v>
      </c>
      <c r="T134" s="152">
        <f t="shared" si="3"/>
        <v>0</v>
      </c>
      <c r="AR134" s="153" t="s">
        <v>700</v>
      </c>
      <c r="AT134" s="153" t="s">
        <v>185</v>
      </c>
      <c r="AU134" s="153" t="s">
        <v>190</v>
      </c>
      <c r="AY134" s="17" t="s">
        <v>181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7" t="s">
        <v>190</v>
      </c>
      <c r="BK134" s="154">
        <f t="shared" si="9"/>
        <v>0</v>
      </c>
      <c r="BL134" s="17" t="s">
        <v>700</v>
      </c>
      <c r="BM134" s="153" t="s">
        <v>436</v>
      </c>
    </row>
    <row r="135" spans="2:65" s="1" customFormat="1" ht="24.2" customHeight="1">
      <c r="B135" s="140"/>
      <c r="C135" s="189" t="s">
        <v>121</v>
      </c>
      <c r="D135" s="189" t="s">
        <v>966</v>
      </c>
      <c r="E135" s="190" t="s">
        <v>4552</v>
      </c>
      <c r="F135" s="191" t="s">
        <v>4553</v>
      </c>
      <c r="G135" s="192" t="s">
        <v>231</v>
      </c>
      <c r="H135" s="193">
        <v>100</v>
      </c>
      <c r="I135" s="194"/>
      <c r="J135" s="195">
        <f t="shared" si="0"/>
        <v>0</v>
      </c>
      <c r="K135" s="196"/>
      <c r="L135" s="197"/>
      <c r="M135" s="198" t="s">
        <v>1</v>
      </c>
      <c r="N135" s="199" t="s">
        <v>41</v>
      </c>
      <c r="P135" s="151">
        <f t="shared" si="1"/>
        <v>0</v>
      </c>
      <c r="Q135" s="151">
        <v>1.06E-3</v>
      </c>
      <c r="R135" s="151">
        <f t="shared" si="2"/>
        <v>0.106</v>
      </c>
      <c r="S135" s="151">
        <v>0</v>
      </c>
      <c r="T135" s="152">
        <f t="shared" si="3"/>
        <v>0</v>
      </c>
      <c r="AR135" s="153" t="s">
        <v>2450</v>
      </c>
      <c r="AT135" s="153" t="s">
        <v>966</v>
      </c>
      <c r="AU135" s="153" t="s">
        <v>190</v>
      </c>
      <c r="AY135" s="17" t="s">
        <v>181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7" t="s">
        <v>190</v>
      </c>
      <c r="BK135" s="154">
        <f t="shared" si="9"/>
        <v>0</v>
      </c>
      <c r="BL135" s="17" t="s">
        <v>700</v>
      </c>
      <c r="BM135" s="153" t="s">
        <v>475</v>
      </c>
    </row>
    <row r="136" spans="2:65" s="1" customFormat="1" ht="16.5" customHeight="1">
      <c r="B136" s="140"/>
      <c r="C136" s="141" t="s">
        <v>124</v>
      </c>
      <c r="D136" s="141" t="s">
        <v>185</v>
      </c>
      <c r="E136" s="142" t="s">
        <v>4554</v>
      </c>
      <c r="F136" s="143" t="s">
        <v>4555</v>
      </c>
      <c r="G136" s="144" t="s">
        <v>231</v>
      </c>
      <c r="H136" s="145">
        <v>6</v>
      </c>
      <c r="I136" s="146"/>
      <c r="J136" s="147">
        <f t="shared" si="0"/>
        <v>0</v>
      </c>
      <c r="K136" s="148"/>
      <c r="L136" s="32"/>
      <c r="M136" s="149" t="s">
        <v>1</v>
      </c>
      <c r="N136" s="150" t="s">
        <v>41</v>
      </c>
      <c r="P136" s="151">
        <f t="shared" si="1"/>
        <v>0</v>
      </c>
      <c r="Q136" s="151">
        <v>0</v>
      </c>
      <c r="R136" s="151">
        <f t="shared" si="2"/>
        <v>0</v>
      </c>
      <c r="S136" s="151">
        <v>0</v>
      </c>
      <c r="T136" s="152">
        <f t="shared" si="3"/>
        <v>0</v>
      </c>
      <c r="AR136" s="153" t="s">
        <v>700</v>
      </c>
      <c r="AT136" s="153" t="s">
        <v>185</v>
      </c>
      <c r="AU136" s="153" t="s">
        <v>190</v>
      </c>
      <c r="AY136" s="17" t="s">
        <v>181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7" t="s">
        <v>190</v>
      </c>
      <c r="BK136" s="154">
        <f t="shared" si="9"/>
        <v>0</v>
      </c>
      <c r="BL136" s="17" t="s">
        <v>700</v>
      </c>
      <c r="BM136" s="153" t="s">
        <v>480</v>
      </c>
    </row>
    <row r="137" spans="2:65" s="1" customFormat="1" ht="21.75" customHeight="1">
      <c r="B137" s="140"/>
      <c r="C137" s="189" t="s">
        <v>280</v>
      </c>
      <c r="D137" s="189" t="s">
        <v>966</v>
      </c>
      <c r="E137" s="190" t="s">
        <v>4556</v>
      </c>
      <c r="F137" s="191" t="s">
        <v>4557</v>
      </c>
      <c r="G137" s="192" t="s">
        <v>231</v>
      </c>
      <c r="H137" s="193">
        <v>6</v>
      </c>
      <c r="I137" s="194"/>
      <c r="J137" s="195">
        <f t="shared" si="0"/>
        <v>0</v>
      </c>
      <c r="K137" s="196"/>
      <c r="L137" s="197"/>
      <c r="M137" s="198" t="s">
        <v>1</v>
      </c>
      <c r="N137" s="199" t="s">
        <v>41</v>
      </c>
      <c r="P137" s="151">
        <f t="shared" si="1"/>
        <v>0</v>
      </c>
      <c r="Q137" s="151">
        <v>1.1350000000000001E-2</v>
      </c>
      <c r="R137" s="151">
        <f t="shared" si="2"/>
        <v>6.8100000000000008E-2</v>
      </c>
      <c r="S137" s="151">
        <v>0</v>
      </c>
      <c r="T137" s="152">
        <f t="shared" si="3"/>
        <v>0</v>
      </c>
      <c r="AR137" s="153" t="s">
        <v>2450</v>
      </c>
      <c r="AT137" s="153" t="s">
        <v>966</v>
      </c>
      <c r="AU137" s="153" t="s">
        <v>190</v>
      </c>
      <c r="AY137" s="17" t="s">
        <v>181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7" t="s">
        <v>190</v>
      </c>
      <c r="BK137" s="154">
        <f t="shared" si="9"/>
        <v>0</v>
      </c>
      <c r="BL137" s="17" t="s">
        <v>700</v>
      </c>
      <c r="BM137" s="153" t="s">
        <v>491</v>
      </c>
    </row>
    <row r="138" spans="2:65" s="1" customFormat="1" ht="16.5" customHeight="1">
      <c r="B138" s="140"/>
      <c r="C138" s="141" t="s">
        <v>285</v>
      </c>
      <c r="D138" s="141" t="s">
        <v>185</v>
      </c>
      <c r="E138" s="142" t="s">
        <v>4558</v>
      </c>
      <c r="F138" s="143" t="s">
        <v>4559</v>
      </c>
      <c r="G138" s="144" t="s">
        <v>231</v>
      </c>
      <c r="H138" s="145">
        <v>6</v>
      </c>
      <c r="I138" s="146"/>
      <c r="J138" s="147">
        <f t="shared" si="0"/>
        <v>0</v>
      </c>
      <c r="K138" s="148"/>
      <c r="L138" s="32"/>
      <c r="M138" s="149" t="s">
        <v>1</v>
      </c>
      <c r="N138" s="150" t="s">
        <v>41</v>
      </c>
      <c r="P138" s="151">
        <f t="shared" si="1"/>
        <v>0</v>
      </c>
      <c r="Q138" s="151">
        <v>0</v>
      </c>
      <c r="R138" s="151">
        <f t="shared" si="2"/>
        <v>0</v>
      </c>
      <c r="S138" s="151">
        <v>0</v>
      </c>
      <c r="T138" s="152">
        <f t="shared" si="3"/>
        <v>0</v>
      </c>
      <c r="AR138" s="153" t="s">
        <v>700</v>
      </c>
      <c r="AT138" s="153" t="s">
        <v>185</v>
      </c>
      <c r="AU138" s="153" t="s">
        <v>190</v>
      </c>
      <c r="AY138" s="17" t="s">
        <v>181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7" t="s">
        <v>190</v>
      </c>
      <c r="BK138" s="154">
        <f t="shared" si="9"/>
        <v>0</v>
      </c>
      <c r="BL138" s="17" t="s">
        <v>700</v>
      </c>
      <c r="BM138" s="153" t="s">
        <v>500</v>
      </c>
    </row>
    <row r="139" spans="2:65" s="1" customFormat="1" ht="24.2" customHeight="1">
      <c r="B139" s="140"/>
      <c r="C139" s="189" t="s">
        <v>291</v>
      </c>
      <c r="D139" s="189" t="s">
        <v>966</v>
      </c>
      <c r="E139" s="190" t="s">
        <v>4560</v>
      </c>
      <c r="F139" s="191" t="s">
        <v>4561</v>
      </c>
      <c r="G139" s="192" t="s">
        <v>231</v>
      </c>
      <c r="H139" s="193">
        <v>6</v>
      </c>
      <c r="I139" s="194"/>
      <c r="J139" s="195">
        <f t="shared" si="0"/>
        <v>0</v>
      </c>
      <c r="K139" s="196"/>
      <c r="L139" s="197"/>
      <c r="M139" s="198" t="s">
        <v>1</v>
      </c>
      <c r="N139" s="199" t="s">
        <v>41</v>
      </c>
      <c r="P139" s="151">
        <f t="shared" si="1"/>
        <v>0</v>
      </c>
      <c r="Q139" s="151">
        <v>1.7000000000000001E-2</v>
      </c>
      <c r="R139" s="151">
        <f t="shared" si="2"/>
        <v>0.10200000000000001</v>
      </c>
      <c r="S139" s="151">
        <v>0</v>
      </c>
      <c r="T139" s="152">
        <f t="shared" si="3"/>
        <v>0</v>
      </c>
      <c r="AR139" s="153" t="s">
        <v>2450</v>
      </c>
      <c r="AT139" s="153" t="s">
        <v>966</v>
      </c>
      <c r="AU139" s="153" t="s">
        <v>190</v>
      </c>
      <c r="AY139" s="17" t="s">
        <v>181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7" t="s">
        <v>190</v>
      </c>
      <c r="BK139" s="154">
        <f t="shared" si="9"/>
        <v>0</v>
      </c>
      <c r="BL139" s="17" t="s">
        <v>700</v>
      </c>
      <c r="BM139" s="153" t="s">
        <v>509</v>
      </c>
    </row>
    <row r="140" spans="2:65" s="1" customFormat="1" ht="24.2" customHeight="1">
      <c r="B140" s="140"/>
      <c r="C140" s="189" t="s">
        <v>351</v>
      </c>
      <c r="D140" s="189" t="s">
        <v>966</v>
      </c>
      <c r="E140" s="190" t="s">
        <v>4562</v>
      </c>
      <c r="F140" s="191" t="s">
        <v>4563</v>
      </c>
      <c r="G140" s="192" t="s">
        <v>231</v>
      </c>
      <c r="H140" s="193">
        <v>6</v>
      </c>
      <c r="I140" s="194"/>
      <c r="J140" s="195">
        <f t="shared" si="0"/>
        <v>0</v>
      </c>
      <c r="K140" s="196"/>
      <c r="L140" s="197"/>
      <c r="M140" s="198" t="s">
        <v>1</v>
      </c>
      <c r="N140" s="199" t="s">
        <v>41</v>
      </c>
      <c r="P140" s="151">
        <f t="shared" si="1"/>
        <v>0</v>
      </c>
      <c r="Q140" s="151">
        <v>5.0000000000000002E-5</v>
      </c>
      <c r="R140" s="151">
        <f t="shared" si="2"/>
        <v>3.0000000000000003E-4</v>
      </c>
      <c r="S140" s="151">
        <v>0</v>
      </c>
      <c r="T140" s="152">
        <f t="shared" si="3"/>
        <v>0</v>
      </c>
      <c r="AR140" s="153" t="s">
        <v>2450</v>
      </c>
      <c r="AT140" s="153" t="s">
        <v>966</v>
      </c>
      <c r="AU140" s="153" t="s">
        <v>190</v>
      </c>
      <c r="AY140" s="17" t="s">
        <v>181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7" t="s">
        <v>190</v>
      </c>
      <c r="BK140" s="154">
        <f t="shared" si="9"/>
        <v>0</v>
      </c>
      <c r="BL140" s="17" t="s">
        <v>700</v>
      </c>
      <c r="BM140" s="153" t="s">
        <v>533</v>
      </c>
    </row>
    <row r="141" spans="2:65" s="1" customFormat="1" ht="21.75" customHeight="1">
      <c r="B141" s="140"/>
      <c r="C141" s="141" t="s">
        <v>7</v>
      </c>
      <c r="D141" s="141" t="s">
        <v>185</v>
      </c>
      <c r="E141" s="142" t="s">
        <v>4564</v>
      </c>
      <c r="F141" s="143" t="s">
        <v>4565</v>
      </c>
      <c r="G141" s="144" t="s">
        <v>231</v>
      </c>
      <c r="H141" s="145">
        <v>20</v>
      </c>
      <c r="I141" s="146"/>
      <c r="J141" s="147">
        <f t="shared" si="0"/>
        <v>0</v>
      </c>
      <c r="K141" s="148"/>
      <c r="L141" s="32"/>
      <c r="M141" s="149" t="s">
        <v>1</v>
      </c>
      <c r="N141" s="150" t="s">
        <v>41</v>
      </c>
      <c r="P141" s="151">
        <f t="shared" si="1"/>
        <v>0</v>
      </c>
      <c r="Q141" s="151">
        <v>0</v>
      </c>
      <c r="R141" s="151">
        <f t="shared" si="2"/>
        <v>0</v>
      </c>
      <c r="S141" s="151">
        <v>0</v>
      </c>
      <c r="T141" s="152">
        <f t="shared" si="3"/>
        <v>0</v>
      </c>
      <c r="AR141" s="153" t="s">
        <v>700</v>
      </c>
      <c r="AT141" s="153" t="s">
        <v>185</v>
      </c>
      <c r="AU141" s="153" t="s">
        <v>190</v>
      </c>
      <c r="AY141" s="17" t="s">
        <v>181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7" t="s">
        <v>190</v>
      </c>
      <c r="BK141" s="154">
        <f t="shared" si="9"/>
        <v>0</v>
      </c>
      <c r="BL141" s="17" t="s">
        <v>700</v>
      </c>
      <c r="BM141" s="153" t="s">
        <v>545</v>
      </c>
    </row>
    <row r="142" spans="2:65" s="1" customFormat="1" ht="16.5" customHeight="1">
      <c r="B142" s="140"/>
      <c r="C142" s="189" t="s">
        <v>379</v>
      </c>
      <c r="D142" s="189" t="s">
        <v>966</v>
      </c>
      <c r="E142" s="190" t="s">
        <v>4566</v>
      </c>
      <c r="F142" s="191" t="s">
        <v>4567</v>
      </c>
      <c r="G142" s="192" t="s">
        <v>231</v>
      </c>
      <c r="H142" s="193">
        <v>20</v>
      </c>
      <c r="I142" s="194"/>
      <c r="J142" s="195">
        <f t="shared" si="0"/>
        <v>0</v>
      </c>
      <c r="K142" s="196"/>
      <c r="L142" s="197"/>
      <c r="M142" s="198" t="s">
        <v>1</v>
      </c>
      <c r="N142" s="199" t="s">
        <v>41</v>
      </c>
      <c r="P142" s="151">
        <f t="shared" si="1"/>
        <v>0</v>
      </c>
      <c r="Q142" s="151">
        <v>2.2000000000000001E-4</v>
      </c>
      <c r="R142" s="151">
        <f t="shared" si="2"/>
        <v>4.4000000000000003E-3</v>
      </c>
      <c r="S142" s="151">
        <v>0</v>
      </c>
      <c r="T142" s="152">
        <f t="shared" si="3"/>
        <v>0</v>
      </c>
      <c r="AR142" s="153" t="s">
        <v>2450</v>
      </c>
      <c r="AT142" s="153" t="s">
        <v>966</v>
      </c>
      <c r="AU142" s="153" t="s">
        <v>190</v>
      </c>
      <c r="AY142" s="17" t="s">
        <v>181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7" t="s">
        <v>190</v>
      </c>
      <c r="BK142" s="154">
        <f t="shared" si="9"/>
        <v>0</v>
      </c>
      <c r="BL142" s="17" t="s">
        <v>700</v>
      </c>
      <c r="BM142" s="153" t="s">
        <v>555</v>
      </c>
    </row>
    <row r="143" spans="2:65" s="1" customFormat="1" ht="16.5" customHeight="1">
      <c r="B143" s="140"/>
      <c r="C143" s="141" t="s">
        <v>392</v>
      </c>
      <c r="D143" s="141" t="s">
        <v>185</v>
      </c>
      <c r="E143" s="142" t="s">
        <v>4568</v>
      </c>
      <c r="F143" s="143" t="s">
        <v>4569</v>
      </c>
      <c r="G143" s="144" t="s">
        <v>231</v>
      </c>
      <c r="H143" s="145">
        <v>20</v>
      </c>
      <c r="I143" s="146"/>
      <c r="J143" s="147">
        <f t="shared" si="0"/>
        <v>0</v>
      </c>
      <c r="K143" s="148"/>
      <c r="L143" s="32"/>
      <c r="M143" s="149" t="s">
        <v>1</v>
      </c>
      <c r="N143" s="150" t="s">
        <v>41</v>
      </c>
      <c r="P143" s="151">
        <f t="shared" si="1"/>
        <v>0</v>
      </c>
      <c r="Q143" s="151">
        <v>0</v>
      </c>
      <c r="R143" s="151">
        <f t="shared" si="2"/>
        <v>0</v>
      </c>
      <c r="S143" s="151">
        <v>0</v>
      </c>
      <c r="T143" s="152">
        <f t="shared" si="3"/>
        <v>0</v>
      </c>
      <c r="AR143" s="153" t="s">
        <v>700</v>
      </c>
      <c r="AT143" s="153" t="s">
        <v>185</v>
      </c>
      <c r="AU143" s="153" t="s">
        <v>190</v>
      </c>
      <c r="AY143" s="17" t="s">
        <v>181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7" t="s">
        <v>190</v>
      </c>
      <c r="BK143" s="154">
        <f t="shared" si="9"/>
        <v>0</v>
      </c>
      <c r="BL143" s="17" t="s">
        <v>700</v>
      </c>
      <c r="BM143" s="153" t="s">
        <v>564</v>
      </c>
    </row>
    <row r="144" spans="2:65" s="1" customFormat="1" ht="24.2" customHeight="1">
      <c r="B144" s="140"/>
      <c r="C144" s="189" t="s">
        <v>398</v>
      </c>
      <c r="D144" s="189" t="s">
        <v>966</v>
      </c>
      <c r="E144" s="190" t="s">
        <v>4570</v>
      </c>
      <c r="F144" s="191" t="s">
        <v>4571</v>
      </c>
      <c r="G144" s="192" t="s">
        <v>231</v>
      </c>
      <c r="H144" s="193">
        <v>20</v>
      </c>
      <c r="I144" s="194"/>
      <c r="J144" s="195">
        <f t="shared" si="0"/>
        <v>0</v>
      </c>
      <c r="K144" s="196"/>
      <c r="L144" s="197"/>
      <c r="M144" s="198" t="s">
        <v>1</v>
      </c>
      <c r="N144" s="199" t="s">
        <v>41</v>
      </c>
      <c r="P144" s="151">
        <f t="shared" si="1"/>
        <v>0</v>
      </c>
      <c r="Q144" s="151">
        <v>1.6000000000000001E-4</v>
      </c>
      <c r="R144" s="151">
        <f t="shared" si="2"/>
        <v>3.2000000000000002E-3</v>
      </c>
      <c r="S144" s="151">
        <v>0</v>
      </c>
      <c r="T144" s="152">
        <f t="shared" si="3"/>
        <v>0</v>
      </c>
      <c r="AR144" s="153" t="s">
        <v>2450</v>
      </c>
      <c r="AT144" s="153" t="s">
        <v>966</v>
      </c>
      <c r="AU144" s="153" t="s">
        <v>190</v>
      </c>
      <c r="AY144" s="17" t="s">
        <v>181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7" t="s">
        <v>190</v>
      </c>
      <c r="BK144" s="154">
        <f t="shared" si="9"/>
        <v>0</v>
      </c>
      <c r="BL144" s="17" t="s">
        <v>700</v>
      </c>
      <c r="BM144" s="153" t="s">
        <v>585</v>
      </c>
    </row>
    <row r="145" spans="2:65" s="1" customFormat="1" ht="24.2" customHeight="1">
      <c r="B145" s="140"/>
      <c r="C145" s="141" t="s">
        <v>417</v>
      </c>
      <c r="D145" s="141" t="s">
        <v>185</v>
      </c>
      <c r="E145" s="142" t="s">
        <v>4572</v>
      </c>
      <c r="F145" s="143" t="s">
        <v>4573</v>
      </c>
      <c r="G145" s="144" t="s">
        <v>407</v>
      </c>
      <c r="H145" s="145">
        <v>100</v>
      </c>
      <c r="I145" s="146"/>
      <c r="J145" s="147">
        <f t="shared" si="0"/>
        <v>0</v>
      </c>
      <c r="K145" s="148"/>
      <c r="L145" s="32"/>
      <c r="M145" s="149" t="s">
        <v>1</v>
      </c>
      <c r="N145" s="150" t="s">
        <v>41</v>
      </c>
      <c r="P145" s="151">
        <f t="shared" si="1"/>
        <v>0</v>
      </c>
      <c r="Q145" s="151">
        <v>0</v>
      </c>
      <c r="R145" s="151">
        <f t="shared" si="2"/>
        <v>0</v>
      </c>
      <c r="S145" s="151">
        <v>0</v>
      </c>
      <c r="T145" s="152">
        <f t="shared" si="3"/>
        <v>0</v>
      </c>
      <c r="AR145" s="153" t="s">
        <v>700</v>
      </c>
      <c r="AT145" s="153" t="s">
        <v>185</v>
      </c>
      <c r="AU145" s="153" t="s">
        <v>190</v>
      </c>
      <c r="AY145" s="17" t="s">
        <v>181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7" t="s">
        <v>190</v>
      </c>
      <c r="BK145" s="154">
        <f t="shared" si="9"/>
        <v>0</v>
      </c>
      <c r="BL145" s="17" t="s">
        <v>700</v>
      </c>
      <c r="BM145" s="153" t="s">
        <v>598</v>
      </c>
    </row>
    <row r="146" spans="2:65" s="1" customFormat="1" ht="16.5" customHeight="1">
      <c r="B146" s="140"/>
      <c r="C146" s="189" t="s">
        <v>422</v>
      </c>
      <c r="D146" s="189" t="s">
        <v>966</v>
      </c>
      <c r="E146" s="190" t="s">
        <v>4574</v>
      </c>
      <c r="F146" s="191" t="s">
        <v>4575</v>
      </c>
      <c r="G146" s="192" t="s">
        <v>672</v>
      </c>
      <c r="H146" s="193">
        <v>14</v>
      </c>
      <c r="I146" s="194"/>
      <c r="J146" s="195">
        <f t="shared" si="0"/>
        <v>0</v>
      </c>
      <c r="K146" s="196"/>
      <c r="L146" s="197"/>
      <c r="M146" s="198" t="s">
        <v>1</v>
      </c>
      <c r="N146" s="199" t="s">
        <v>41</v>
      </c>
      <c r="P146" s="151">
        <f t="shared" si="1"/>
        <v>0</v>
      </c>
      <c r="Q146" s="151">
        <v>1E-3</v>
      </c>
      <c r="R146" s="151">
        <f t="shared" si="2"/>
        <v>1.4E-2</v>
      </c>
      <c r="S146" s="151">
        <v>0</v>
      </c>
      <c r="T146" s="152">
        <f t="shared" si="3"/>
        <v>0</v>
      </c>
      <c r="AR146" s="153" t="s">
        <v>2450</v>
      </c>
      <c r="AT146" s="153" t="s">
        <v>966</v>
      </c>
      <c r="AU146" s="153" t="s">
        <v>190</v>
      </c>
      <c r="AY146" s="17" t="s">
        <v>181</v>
      </c>
      <c r="BE146" s="154">
        <f t="shared" si="4"/>
        <v>0</v>
      </c>
      <c r="BF146" s="154">
        <f t="shared" si="5"/>
        <v>0</v>
      </c>
      <c r="BG146" s="154">
        <f t="shared" si="6"/>
        <v>0</v>
      </c>
      <c r="BH146" s="154">
        <f t="shared" si="7"/>
        <v>0</v>
      </c>
      <c r="BI146" s="154">
        <f t="shared" si="8"/>
        <v>0</v>
      </c>
      <c r="BJ146" s="17" t="s">
        <v>190</v>
      </c>
      <c r="BK146" s="154">
        <f t="shared" si="9"/>
        <v>0</v>
      </c>
      <c r="BL146" s="17" t="s">
        <v>700</v>
      </c>
      <c r="BM146" s="153" t="s">
        <v>618</v>
      </c>
    </row>
    <row r="147" spans="2:65" s="1" customFormat="1" ht="16.5" customHeight="1">
      <c r="B147" s="140"/>
      <c r="C147" s="141" t="s">
        <v>436</v>
      </c>
      <c r="D147" s="141" t="s">
        <v>185</v>
      </c>
      <c r="E147" s="142" t="s">
        <v>4576</v>
      </c>
      <c r="F147" s="143" t="s">
        <v>4577</v>
      </c>
      <c r="G147" s="144" t="s">
        <v>231</v>
      </c>
      <c r="H147" s="145">
        <v>17</v>
      </c>
      <c r="I147" s="146"/>
      <c r="J147" s="147">
        <f t="shared" si="0"/>
        <v>0</v>
      </c>
      <c r="K147" s="148"/>
      <c r="L147" s="32"/>
      <c r="M147" s="149" t="s">
        <v>1</v>
      </c>
      <c r="N147" s="150" t="s">
        <v>41</v>
      </c>
      <c r="P147" s="151">
        <f t="shared" si="1"/>
        <v>0</v>
      </c>
      <c r="Q147" s="151">
        <v>0</v>
      </c>
      <c r="R147" s="151">
        <f t="shared" si="2"/>
        <v>0</v>
      </c>
      <c r="S147" s="151">
        <v>0</v>
      </c>
      <c r="T147" s="152">
        <f t="shared" si="3"/>
        <v>0</v>
      </c>
      <c r="AR147" s="153" t="s">
        <v>700</v>
      </c>
      <c r="AT147" s="153" t="s">
        <v>185</v>
      </c>
      <c r="AU147" s="153" t="s">
        <v>190</v>
      </c>
      <c r="AY147" s="17" t="s">
        <v>181</v>
      </c>
      <c r="BE147" s="154">
        <f t="shared" si="4"/>
        <v>0</v>
      </c>
      <c r="BF147" s="154">
        <f t="shared" si="5"/>
        <v>0</v>
      </c>
      <c r="BG147" s="154">
        <f t="shared" si="6"/>
        <v>0</v>
      </c>
      <c r="BH147" s="154">
        <f t="shared" si="7"/>
        <v>0</v>
      </c>
      <c r="BI147" s="154">
        <f t="shared" si="8"/>
        <v>0</v>
      </c>
      <c r="BJ147" s="17" t="s">
        <v>190</v>
      </c>
      <c r="BK147" s="154">
        <f t="shared" si="9"/>
        <v>0</v>
      </c>
      <c r="BL147" s="17" t="s">
        <v>700</v>
      </c>
      <c r="BM147" s="153" t="s">
        <v>632</v>
      </c>
    </row>
    <row r="148" spans="2:65" s="1" customFormat="1" ht="24.2" customHeight="1">
      <c r="B148" s="140"/>
      <c r="C148" s="189" t="s">
        <v>469</v>
      </c>
      <c r="D148" s="189" t="s">
        <v>966</v>
      </c>
      <c r="E148" s="190" t="s">
        <v>4578</v>
      </c>
      <c r="F148" s="191" t="s">
        <v>4579</v>
      </c>
      <c r="G148" s="192" t="s">
        <v>231</v>
      </c>
      <c r="H148" s="193">
        <v>17</v>
      </c>
      <c r="I148" s="194"/>
      <c r="J148" s="195">
        <f t="shared" si="0"/>
        <v>0</v>
      </c>
      <c r="K148" s="196"/>
      <c r="L148" s="197"/>
      <c r="M148" s="198" t="s">
        <v>1</v>
      </c>
      <c r="N148" s="199" t="s">
        <v>41</v>
      </c>
      <c r="P148" s="151">
        <f t="shared" si="1"/>
        <v>0</v>
      </c>
      <c r="Q148" s="151">
        <v>1E-4</v>
      </c>
      <c r="R148" s="151">
        <f t="shared" si="2"/>
        <v>1.7000000000000001E-3</v>
      </c>
      <c r="S148" s="151">
        <v>0</v>
      </c>
      <c r="T148" s="152">
        <f t="shared" si="3"/>
        <v>0</v>
      </c>
      <c r="AR148" s="153" t="s">
        <v>2450</v>
      </c>
      <c r="AT148" s="153" t="s">
        <v>966</v>
      </c>
      <c r="AU148" s="153" t="s">
        <v>190</v>
      </c>
      <c r="AY148" s="17" t="s">
        <v>181</v>
      </c>
      <c r="BE148" s="154">
        <f t="shared" si="4"/>
        <v>0</v>
      </c>
      <c r="BF148" s="154">
        <f t="shared" si="5"/>
        <v>0</v>
      </c>
      <c r="BG148" s="154">
        <f t="shared" si="6"/>
        <v>0</v>
      </c>
      <c r="BH148" s="154">
        <f t="shared" si="7"/>
        <v>0</v>
      </c>
      <c r="BI148" s="154">
        <f t="shared" si="8"/>
        <v>0</v>
      </c>
      <c r="BJ148" s="17" t="s">
        <v>190</v>
      </c>
      <c r="BK148" s="154">
        <f t="shared" si="9"/>
        <v>0</v>
      </c>
      <c r="BL148" s="17" t="s">
        <v>700</v>
      </c>
      <c r="BM148" s="153" t="s">
        <v>641</v>
      </c>
    </row>
    <row r="149" spans="2:65" s="1" customFormat="1" ht="24.2" customHeight="1">
      <c r="B149" s="140"/>
      <c r="C149" s="141" t="s">
        <v>475</v>
      </c>
      <c r="D149" s="141" t="s">
        <v>185</v>
      </c>
      <c r="E149" s="142" t="s">
        <v>4580</v>
      </c>
      <c r="F149" s="143" t="s">
        <v>4581</v>
      </c>
      <c r="G149" s="144" t="s">
        <v>639</v>
      </c>
      <c r="H149" s="145">
        <v>57</v>
      </c>
      <c r="I149" s="146"/>
      <c r="J149" s="147">
        <f t="shared" si="0"/>
        <v>0</v>
      </c>
      <c r="K149" s="148"/>
      <c r="L149" s="32"/>
      <c r="M149" s="149" t="s">
        <v>1</v>
      </c>
      <c r="N149" s="150" t="s">
        <v>41</v>
      </c>
      <c r="P149" s="151">
        <f t="shared" si="1"/>
        <v>0</v>
      </c>
      <c r="Q149" s="151">
        <v>0</v>
      </c>
      <c r="R149" s="151">
        <f t="shared" si="2"/>
        <v>0</v>
      </c>
      <c r="S149" s="151">
        <v>0</v>
      </c>
      <c r="T149" s="152">
        <f t="shared" si="3"/>
        <v>0</v>
      </c>
      <c r="AR149" s="153" t="s">
        <v>700</v>
      </c>
      <c r="AT149" s="153" t="s">
        <v>185</v>
      </c>
      <c r="AU149" s="153" t="s">
        <v>190</v>
      </c>
      <c r="AY149" s="17" t="s">
        <v>181</v>
      </c>
      <c r="BE149" s="154">
        <f t="shared" si="4"/>
        <v>0</v>
      </c>
      <c r="BF149" s="154">
        <f t="shared" si="5"/>
        <v>0</v>
      </c>
      <c r="BG149" s="154">
        <f t="shared" si="6"/>
        <v>0</v>
      </c>
      <c r="BH149" s="154">
        <f t="shared" si="7"/>
        <v>0</v>
      </c>
      <c r="BI149" s="154">
        <f t="shared" si="8"/>
        <v>0</v>
      </c>
      <c r="BJ149" s="17" t="s">
        <v>190</v>
      </c>
      <c r="BK149" s="154">
        <f t="shared" si="9"/>
        <v>0</v>
      </c>
      <c r="BL149" s="17" t="s">
        <v>700</v>
      </c>
      <c r="BM149" s="153" t="s">
        <v>665</v>
      </c>
    </row>
    <row r="150" spans="2:65" s="1" customFormat="1" ht="24.2" customHeight="1">
      <c r="B150" s="140"/>
      <c r="C150" s="189" t="s">
        <v>1048</v>
      </c>
      <c r="D150" s="189" t="s">
        <v>966</v>
      </c>
      <c r="E150" s="190" t="s">
        <v>4582</v>
      </c>
      <c r="F150" s="191" t="s">
        <v>4583</v>
      </c>
      <c r="G150" s="192" t="s">
        <v>639</v>
      </c>
      <c r="H150" s="193">
        <v>57</v>
      </c>
      <c r="I150" s="194"/>
      <c r="J150" s="195">
        <f t="shared" si="0"/>
        <v>0</v>
      </c>
      <c r="K150" s="196"/>
      <c r="L150" s="197"/>
      <c r="M150" s="198" t="s">
        <v>1</v>
      </c>
      <c r="N150" s="199" t="s">
        <v>41</v>
      </c>
      <c r="P150" s="151">
        <f t="shared" si="1"/>
        <v>0</v>
      </c>
      <c r="Q150" s="151">
        <v>3.2000000000000002E-3</v>
      </c>
      <c r="R150" s="151">
        <f t="shared" si="2"/>
        <v>0.18240000000000001</v>
      </c>
      <c r="S150" s="151">
        <v>0</v>
      </c>
      <c r="T150" s="152">
        <f t="shared" si="3"/>
        <v>0</v>
      </c>
      <c r="AR150" s="153" t="s">
        <v>2450</v>
      </c>
      <c r="AT150" s="153" t="s">
        <v>966</v>
      </c>
      <c r="AU150" s="153" t="s">
        <v>190</v>
      </c>
      <c r="AY150" s="17" t="s">
        <v>181</v>
      </c>
      <c r="BE150" s="154">
        <f t="shared" si="4"/>
        <v>0</v>
      </c>
      <c r="BF150" s="154">
        <f t="shared" si="5"/>
        <v>0</v>
      </c>
      <c r="BG150" s="154">
        <f t="shared" si="6"/>
        <v>0</v>
      </c>
      <c r="BH150" s="154">
        <f t="shared" si="7"/>
        <v>0</v>
      </c>
      <c r="BI150" s="154">
        <f t="shared" si="8"/>
        <v>0</v>
      </c>
      <c r="BJ150" s="17" t="s">
        <v>190</v>
      </c>
      <c r="BK150" s="154">
        <f t="shared" si="9"/>
        <v>0</v>
      </c>
      <c r="BL150" s="17" t="s">
        <v>700</v>
      </c>
      <c r="BM150" s="153" t="s">
        <v>674</v>
      </c>
    </row>
    <row r="151" spans="2:65" s="1" customFormat="1" ht="24.2" customHeight="1">
      <c r="B151" s="140"/>
      <c r="C151" s="141" t="s">
        <v>480</v>
      </c>
      <c r="D151" s="141" t="s">
        <v>185</v>
      </c>
      <c r="E151" s="142" t="s">
        <v>4584</v>
      </c>
      <c r="F151" s="143" t="s">
        <v>4585</v>
      </c>
      <c r="G151" s="144" t="s">
        <v>231</v>
      </c>
      <c r="H151" s="145">
        <v>57</v>
      </c>
      <c r="I151" s="146"/>
      <c r="J151" s="147">
        <f t="shared" si="0"/>
        <v>0</v>
      </c>
      <c r="K151" s="148"/>
      <c r="L151" s="32"/>
      <c r="M151" s="149" t="s">
        <v>1</v>
      </c>
      <c r="N151" s="150" t="s">
        <v>41</v>
      </c>
      <c r="P151" s="151">
        <f t="shared" si="1"/>
        <v>0</v>
      </c>
      <c r="Q151" s="151">
        <v>0</v>
      </c>
      <c r="R151" s="151">
        <f t="shared" si="2"/>
        <v>0</v>
      </c>
      <c r="S151" s="151">
        <v>0</v>
      </c>
      <c r="T151" s="152">
        <f t="shared" si="3"/>
        <v>0</v>
      </c>
      <c r="AR151" s="153" t="s">
        <v>700</v>
      </c>
      <c r="AT151" s="153" t="s">
        <v>185</v>
      </c>
      <c r="AU151" s="153" t="s">
        <v>190</v>
      </c>
      <c r="AY151" s="17" t="s">
        <v>181</v>
      </c>
      <c r="BE151" s="154">
        <f t="shared" si="4"/>
        <v>0</v>
      </c>
      <c r="BF151" s="154">
        <f t="shared" si="5"/>
        <v>0</v>
      </c>
      <c r="BG151" s="154">
        <f t="shared" si="6"/>
        <v>0</v>
      </c>
      <c r="BH151" s="154">
        <f t="shared" si="7"/>
        <v>0</v>
      </c>
      <c r="BI151" s="154">
        <f t="shared" si="8"/>
        <v>0</v>
      </c>
      <c r="BJ151" s="17" t="s">
        <v>190</v>
      </c>
      <c r="BK151" s="154">
        <f t="shared" si="9"/>
        <v>0</v>
      </c>
      <c r="BL151" s="17" t="s">
        <v>700</v>
      </c>
      <c r="BM151" s="153" t="s">
        <v>682</v>
      </c>
    </row>
    <row r="152" spans="2:65" s="1" customFormat="1" ht="24.2" customHeight="1">
      <c r="B152" s="140"/>
      <c r="C152" s="189" t="s">
        <v>485</v>
      </c>
      <c r="D152" s="189" t="s">
        <v>966</v>
      </c>
      <c r="E152" s="190" t="s">
        <v>4586</v>
      </c>
      <c r="F152" s="191" t="s">
        <v>4587</v>
      </c>
      <c r="G152" s="192" t="s">
        <v>231</v>
      </c>
      <c r="H152" s="193">
        <v>57</v>
      </c>
      <c r="I152" s="194"/>
      <c r="J152" s="195">
        <f t="shared" si="0"/>
        <v>0</v>
      </c>
      <c r="K152" s="196"/>
      <c r="L152" s="197"/>
      <c r="M152" s="198" t="s">
        <v>1</v>
      </c>
      <c r="N152" s="199" t="s">
        <v>41</v>
      </c>
      <c r="P152" s="151">
        <f t="shared" si="1"/>
        <v>0</v>
      </c>
      <c r="Q152" s="151">
        <v>2.5999999999999999E-2</v>
      </c>
      <c r="R152" s="151">
        <f t="shared" si="2"/>
        <v>1.482</v>
      </c>
      <c r="S152" s="151">
        <v>0</v>
      </c>
      <c r="T152" s="152">
        <f t="shared" si="3"/>
        <v>0</v>
      </c>
      <c r="AR152" s="153" t="s">
        <v>2450</v>
      </c>
      <c r="AT152" s="153" t="s">
        <v>966</v>
      </c>
      <c r="AU152" s="153" t="s">
        <v>190</v>
      </c>
      <c r="AY152" s="17" t="s">
        <v>181</v>
      </c>
      <c r="BE152" s="154">
        <f t="shared" si="4"/>
        <v>0</v>
      </c>
      <c r="BF152" s="154">
        <f t="shared" si="5"/>
        <v>0</v>
      </c>
      <c r="BG152" s="154">
        <f t="shared" si="6"/>
        <v>0</v>
      </c>
      <c r="BH152" s="154">
        <f t="shared" si="7"/>
        <v>0</v>
      </c>
      <c r="BI152" s="154">
        <f t="shared" si="8"/>
        <v>0</v>
      </c>
      <c r="BJ152" s="17" t="s">
        <v>190</v>
      </c>
      <c r="BK152" s="154">
        <f t="shared" si="9"/>
        <v>0</v>
      </c>
      <c r="BL152" s="17" t="s">
        <v>700</v>
      </c>
      <c r="BM152" s="153" t="s">
        <v>692</v>
      </c>
    </row>
    <row r="153" spans="2:65" s="1" customFormat="1" ht="16.5" customHeight="1">
      <c r="B153" s="140"/>
      <c r="C153" s="189" t="s">
        <v>491</v>
      </c>
      <c r="D153" s="189" t="s">
        <v>966</v>
      </c>
      <c r="E153" s="190" t="s">
        <v>4588</v>
      </c>
      <c r="F153" s="191" t="s">
        <v>4589</v>
      </c>
      <c r="G153" s="192" t="s">
        <v>231</v>
      </c>
      <c r="H153" s="193">
        <v>155.738</v>
      </c>
      <c r="I153" s="194"/>
      <c r="J153" s="195">
        <f t="shared" si="0"/>
        <v>0</v>
      </c>
      <c r="K153" s="196"/>
      <c r="L153" s="197"/>
      <c r="M153" s="198" t="s">
        <v>1</v>
      </c>
      <c r="N153" s="199" t="s">
        <v>41</v>
      </c>
      <c r="P153" s="151">
        <f t="shared" si="1"/>
        <v>0</v>
      </c>
      <c r="Q153" s="151">
        <v>0</v>
      </c>
      <c r="R153" s="151">
        <f t="shared" si="2"/>
        <v>0</v>
      </c>
      <c r="S153" s="151">
        <v>0</v>
      </c>
      <c r="T153" s="152">
        <f t="shared" si="3"/>
        <v>0</v>
      </c>
      <c r="AR153" s="153" t="s">
        <v>2450</v>
      </c>
      <c r="AT153" s="153" t="s">
        <v>966</v>
      </c>
      <c r="AU153" s="153" t="s">
        <v>190</v>
      </c>
      <c r="AY153" s="17" t="s">
        <v>181</v>
      </c>
      <c r="BE153" s="154">
        <f t="shared" si="4"/>
        <v>0</v>
      </c>
      <c r="BF153" s="154">
        <f t="shared" si="5"/>
        <v>0</v>
      </c>
      <c r="BG153" s="154">
        <f t="shared" si="6"/>
        <v>0</v>
      </c>
      <c r="BH153" s="154">
        <f t="shared" si="7"/>
        <v>0</v>
      </c>
      <c r="BI153" s="154">
        <f t="shared" si="8"/>
        <v>0</v>
      </c>
      <c r="BJ153" s="17" t="s">
        <v>190</v>
      </c>
      <c r="BK153" s="154">
        <f t="shared" si="9"/>
        <v>0</v>
      </c>
      <c r="BL153" s="17" t="s">
        <v>700</v>
      </c>
      <c r="BM153" s="153" t="s">
        <v>700</v>
      </c>
    </row>
    <row r="154" spans="2:65" s="1" customFormat="1" ht="24.2" customHeight="1">
      <c r="B154" s="140"/>
      <c r="C154" s="141" t="s">
        <v>496</v>
      </c>
      <c r="D154" s="141" t="s">
        <v>185</v>
      </c>
      <c r="E154" s="142" t="s">
        <v>4590</v>
      </c>
      <c r="F154" s="143" t="s">
        <v>4591</v>
      </c>
      <c r="G154" s="144" t="s">
        <v>231</v>
      </c>
      <c r="H154" s="145">
        <v>1</v>
      </c>
      <c r="I154" s="146"/>
      <c r="J154" s="147">
        <f t="shared" si="0"/>
        <v>0</v>
      </c>
      <c r="K154" s="148"/>
      <c r="L154" s="32"/>
      <c r="M154" s="149" t="s">
        <v>1</v>
      </c>
      <c r="N154" s="150" t="s">
        <v>41</v>
      </c>
      <c r="P154" s="151">
        <f t="shared" si="1"/>
        <v>0</v>
      </c>
      <c r="Q154" s="151">
        <v>0</v>
      </c>
      <c r="R154" s="151">
        <f t="shared" si="2"/>
        <v>0</v>
      </c>
      <c r="S154" s="151">
        <v>0</v>
      </c>
      <c r="T154" s="152">
        <f t="shared" si="3"/>
        <v>0</v>
      </c>
      <c r="AR154" s="153" t="s">
        <v>700</v>
      </c>
      <c r="AT154" s="153" t="s">
        <v>185</v>
      </c>
      <c r="AU154" s="153" t="s">
        <v>190</v>
      </c>
      <c r="AY154" s="17" t="s">
        <v>181</v>
      </c>
      <c r="BE154" s="154">
        <f t="shared" si="4"/>
        <v>0</v>
      </c>
      <c r="BF154" s="154">
        <f t="shared" si="5"/>
        <v>0</v>
      </c>
      <c r="BG154" s="154">
        <f t="shared" si="6"/>
        <v>0</v>
      </c>
      <c r="BH154" s="154">
        <f t="shared" si="7"/>
        <v>0</v>
      </c>
      <c r="BI154" s="154">
        <f t="shared" si="8"/>
        <v>0</v>
      </c>
      <c r="BJ154" s="17" t="s">
        <v>190</v>
      </c>
      <c r="BK154" s="154">
        <f t="shared" si="9"/>
        <v>0</v>
      </c>
      <c r="BL154" s="17" t="s">
        <v>700</v>
      </c>
      <c r="BM154" s="153" t="s">
        <v>711</v>
      </c>
    </row>
    <row r="155" spans="2:65" s="1" customFormat="1" ht="16.5" customHeight="1">
      <c r="B155" s="140"/>
      <c r="C155" s="189" t="s">
        <v>500</v>
      </c>
      <c r="D155" s="189" t="s">
        <v>966</v>
      </c>
      <c r="E155" s="190" t="s">
        <v>4592</v>
      </c>
      <c r="F155" s="191" t="s">
        <v>4593</v>
      </c>
      <c r="G155" s="192" t="s">
        <v>231</v>
      </c>
      <c r="H155" s="193">
        <v>1</v>
      </c>
      <c r="I155" s="194"/>
      <c r="J155" s="195">
        <f t="shared" si="0"/>
        <v>0</v>
      </c>
      <c r="K155" s="196"/>
      <c r="L155" s="197"/>
      <c r="M155" s="198" t="s">
        <v>1</v>
      </c>
      <c r="N155" s="199" t="s">
        <v>41</v>
      </c>
      <c r="P155" s="151">
        <f t="shared" si="1"/>
        <v>0</v>
      </c>
      <c r="Q155" s="151">
        <v>0.06</v>
      </c>
      <c r="R155" s="151">
        <f t="shared" si="2"/>
        <v>0.06</v>
      </c>
      <c r="S155" s="151">
        <v>0</v>
      </c>
      <c r="T155" s="152">
        <f t="shared" si="3"/>
        <v>0</v>
      </c>
      <c r="AR155" s="153" t="s">
        <v>2450</v>
      </c>
      <c r="AT155" s="153" t="s">
        <v>966</v>
      </c>
      <c r="AU155" s="153" t="s">
        <v>190</v>
      </c>
      <c r="AY155" s="17" t="s">
        <v>181</v>
      </c>
      <c r="BE155" s="154">
        <f t="shared" si="4"/>
        <v>0</v>
      </c>
      <c r="BF155" s="154">
        <f t="shared" si="5"/>
        <v>0</v>
      </c>
      <c r="BG155" s="154">
        <f t="shared" si="6"/>
        <v>0</v>
      </c>
      <c r="BH155" s="154">
        <f t="shared" si="7"/>
        <v>0</v>
      </c>
      <c r="BI155" s="154">
        <f t="shared" si="8"/>
        <v>0</v>
      </c>
      <c r="BJ155" s="17" t="s">
        <v>190</v>
      </c>
      <c r="BK155" s="154">
        <f t="shared" si="9"/>
        <v>0</v>
      </c>
      <c r="BL155" s="17" t="s">
        <v>700</v>
      </c>
      <c r="BM155" s="153" t="s">
        <v>721</v>
      </c>
    </row>
    <row r="156" spans="2:65" s="1" customFormat="1" ht="37.9" customHeight="1">
      <c r="B156" s="140"/>
      <c r="C156" s="141" t="s">
        <v>505</v>
      </c>
      <c r="D156" s="141" t="s">
        <v>185</v>
      </c>
      <c r="E156" s="142" t="s">
        <v>4594</v>
      </c>
      <c r="F156" s="143" t="s">
        <v>4595</v>
      </c>
      <c r="G156" s="144" t="s">
        <v>581</v>
      </c>
      <c r="H156" s="145">
        <v>1</v>
      </c>
      <c r="I156" s="146"/>
      <c r="J156" s="147">
        <f t="shared" si="0"/>
        <v>0</v>
      </c>
      <c r="K156" s="148"/>
      <c r="L156" s="32"/>
      <c r="M156" s="149" t="s">
        <v>1</v>
      </c>
      <c r="N156" s="150" t="s">
        <v>41</v>
      </c>
      <c r="P156" s="151">
        <f t="shared" si="1"/>
        <v>0</v>
      </c>
      <c r="Q156" s="151">
        <v>0</v>
      </c>
      <c r="R156" s="151">
        <f t="shared" si="2"/>
        <v>0</v>
      </c>
      <c r="S156" s="151">
        <v>0</v>
      </c>
      <c r="T156" s="152">
        <f t="shared" si="3"/>
        <v>0</v>
      </c>
      <c r="AR156" s="153" t="s">
        <v>700</v>
      </c>
      <c r="AT156" s="153" t="s">
        <v>185</v>
      </c>
      <c r="AU156" s="153" t="s">
        <v>190</v>
      </c>
      <c r="AY156" s="17" t="s">
        <v>181</v>
      </c>
      <c r="BE156" s="154">
        <f t="shared" si="4"/>
        <v>0</v>
      </c>
      <c r="BF156" s="154">
        <f t="shared" si="5"/>
        <v>0</v>
      </c>
      <c r="BG156" s="154">
        <f t="shared" si="6"/>
        <v>0</v>
      </c>
      <c r="BH156" s="154">
        <f t="shared" si="7"/>
        <v>0</v>
      </c>
      <c r="BI156" s="154">
        <f t="shared" si="8"/>
        <v>0</v>
      </c>
      <c r="BJ156" s="17" t="s">
        <v>190</v>
      </c>
      <c r="BK156" s="154">
        <f t="shared" si="9"/>
        <v>0</v>
      </c>
      <c r="BL156" s="17" t="s">
        <v>700</v>
      </c>
      <c r="BM156" s="153" t="s">
        <v>733</v>
      </c>
    </row>
    <row r="157" spans="2:65" s="1" customFormat="1" ht="16.5" customHeight="1">
      <c r="B157" s="140"/>
      <c r="C157" s="189" t="s">
        <v>509</v>
      </c>
      <c r="D157" s="189" t="s">
        <v>966</v>
      </c>
      <c r="E157" s="190" t="s">
        <v>4596</v>
      </c>
      <c r="F157" s="191" t="s">
        <v>4597</v>
      </c>
      <c r="G157" s="192" t="s">
        <v>231</v>
      </c>
      <c r="H157" s="193">
        <v>1</v>
      </c>
      <c r="I157" s="194"/>
      <c r="J157" s="195">
        <f t="shared" si="0"/>
        <v>0</v>
      </c>
      <c r="K157" s="196"/>
      <c r="L157" s="197"/>
      <c r="M157" s="198" t="s">
        <v>1</v>
      </c>
      <c r="N157" s="199" t="s">
        <v>41</v>
      </c>
      <c r="P157" s="151">
        <f t="shared" si="1"/>
        <v>0</v>
      </c>
      <c r="Q157" s="151">
        <v>0</v>
      </c>
      <c r="R157" s="151">
        <f t="shared" si="2"/>
        <v>0</v>
      </c>
      <c r="S157" s="151">
        <v>0</v>
      </c>
      <c r="T157" s="152">
        <f t="shared" si="3"/>
        <v>0</v>
      </c>
      <c r="AR157" s="153" t="s">
        <v>2450</v>
      </c>
      <c r="AT157" s="153" t="s">
        <v>966</v>
      </c>
      <c r="AU157" s="153" t="s">
        <v>190</v>
      </c>
      <c r="AY157" s="17" t="s">
        <v>181</v>
      </c>
      <c r="BE157" s="154">
        <f t="shared" si="4"/>
        <v>0</v>
      </c>
      <c r="BF157" s="154">
        <f t="shared" si="5"/>
        <v>0</v>
      </c>
      <c r="BG157" s="154">
        <f t="shared" si="6"/>
        <v>0</v>
      </c>
      <c r="BH157" s="154">
        <f t="shared" si="7"/>
        <v>0</v>
      </c>
      <c r="BI157" s="154">
        <f t="shared" si="8"/>
        <v>0</v>
      </c>
      <c r="BJ157" s="17" t="s">
        <v>190</v>
      </c>
      <c r="BK157" s="154">
        <f t="shared" si="9"/>
        <v>0</v>
      </c>
      <c r="BL157" s="17" t="s">
        <v>700</v>
      </c>
      <c r="BM157" s="153" t="s">
        <v>525</v>
      </c>
    </row>
    <row r="158" spans="2:65" s="1" customFormat="1" ht="21.75" customHeight="1">
      <c r="B158" s="140"/>
      <c r="C158" s="141" t="s">
        <v>513</v>
      </c>
      <c r="D158" s="141" t="s">
        <v>185</v>
      </c>
      <c r="E158" s="142" t="s">
        <v>4598</v>
      </c>
      <c r="F158" s="143" t="s">
        <v>4599</v>
      </c>
      <c r="G158" s="144" t="s">
        <v>407</v>
      </c>
      <c r="H158" s="145">
        <v>250</v>
      </c>
      <c r="I158" s="146"/>
      <c r="J158" s="147">
        <f t="shared" si="0"/>
        <v>0</v>
      </c>
      <c r="K158" s="148"/>
      <c r="L158" s="32"/>
      <c r="M158" s="149" t="s">
        <v>1</v>
      </c>
      <c r="N158" s="150" t="s">
        <v>41</v>
      </c>
      <c r="P158" s="151">
        <f t="shared" si="1"/>
        <v>0</v>
      </c>
      <c r="Q158" s="151">
        <v>0</v>
      </c>
      <c r="R158" s="151">
        <f t="shared" si="2"/>
        <v>0</v>
      </c>
      <c r="S158" s="151">
        <v>0</v>
      </c>
      <c r="T158" s="152">
        <f t="shared" si="3"/>
        <v>0</v>
      </c>
      <c r="AR158" s="153" t="s">
        <v>700</v>
      </c>
      <c r="AT158" s="153" t="s">
        <v>185</v>
      </c>
      <c r="AU158" s="153" t="s">
        <v>190</v>
      </c>
      <c r="AY158" s="17" t="s">
        <v>181</v>
      </c>
      <c r="BE158" s="154">
        <f t="shared" si="4"/>
        <v>0</v>
      </c>
      <c r="BF158" s="154">
        <f t="shared" si="5"/>
        <v>0</v>
      </c>
      <c r="BG158" s="154">
        <f t="shared" si="6"/>
        <v>0</v>
      </c>
      <c r="BH158" s="154">
        <f t="shared" si="7"/>
        <v>0</v>
      </c>
      <c r="BI158" s="154">
        <f t="shared" si="8"/>
        <v>0</v>
      </c>
      <c r="BJ158" s="17" t="s">
        <v>190</v>
      </c>
      <c r="BK158" s="154">
        <f t="shared" si="9"/>
        <v>0</v>
      </c>
      <c r="BL158" s="17" t="s">
        <v>700</v>
      </c>
      <c r="BM158" s="153" t="s">
        <v>404</v>
      </c>
    </row>
    <row r="159" spans="2:65" s="1" customFormat="1" ht="16.5" customHeight="1">
      <c r="B159" s="140"/>
      <c r="C159" s="189" t="s">
        <v>533</v>
      </c>
      <c r="D159" s="189" t="s">
        <v>966</v>
      </c>
      <c r="E159" s="190" t="s">
        <v>4600</v>
      </c>
      <c r="F159" s="191" t="s">
        <v>4601</v>
      </c>
      <c r="G159" s="192" t="s">
        <v>407</v>
      </c>
      <c r="H159" s="193">
        <v>250</v>
      </c>
      <c r="I159" s="194"/>
      <c r="J159" s="195">
        <f t="shared" si="0"/>
        <v>0</v>
      </c>
      <c r="K159" s="196"/>
      <c r="L159" s="197"/>
      <c r="M159" s="198" t="s">
        <v>1</v>
      </c>
      <c r="N159" s="199" t="s">
        <v>41</v>
      </c>
      <c r="P159" s="151">
        <f t="shared" si="1"/>
        <v>0</v>
      </c>
      <c r="Q159" s="151">
        <v>1.3999999999999999E-4</v>
      </c>
      <c r="R159" s="151">
        <f t="shared" si="2"/>
        <v>3.4999999999999996E-2</v>
      </c>
      <c r="S159" s="151">
        <v>0</v>
      </c>
      <c r="T159" s="152">
        <f t="shared" si="3"/>
        <v>0</v>
      </c>
      <c r="AR159" s="153" t="s">
        <v>2450</v>
      </c>
      <c r="AT159" s="153" t="s">
        <v>966</v>
      </c>
      <c r="AU159" s="153" t="s">
        <v>190</v>
      </c>
      <c r="AY159" s="17" t="s">
        <v>181</v>
      </c>
      <c r="BE159" s="154">
        <f t="shared" si="4"/>
        <v>0</v>
      </c>
      <c r="BF159" s="154">
        <f t="shared" si="5"/>
        <v>0</v>
      </c>
      <c r="BG159" s="154">
        <f t="shared" si="6"/>
        <v>0</v>
      </c>
      <c r="BH159" s="154">
        <f t="shared" si="7"/>
        <v>0</v>
      </c>
      <c r="BI159" s="154">
        <f t="shared" si="8"/>
        <v>0</v>
      </c>
      <c r="BJ159" s="17" t="s">
        <v>190</v>
      </c>
      <c r="BK159" s="154">
        <f t="shared" si="9"/>
        <v>0</v>
      </c>
      <c r="BL159" s="17" t="s">
        <v>700</v>
      </c>
      <c r="BM159" s="153" t="s">
        <v>209</v>
      </c>
    </row>
    <row r="160" spans="2:65" s="1" customFormat="1" ht="16.5" customHeight="1">
      <c r="B160" s="140"/>
      <c r="C160" s="189" t="s">
        <v>540</v>
      </c>
      <c r="D160" s="189" t="s">
        <v>966</v>
      </c>
      <c r="E160" s="190" t="s">
        <v>4602</v>
      </c>
      <c r="F160" s="191" t="s">
        <v>4603</v>
      </c>
      <c r="G160" s="192" t="s">
        <v>231</v>
      </c>
      <c r="H160" s="193">
        <v>114</v>
      </c>
      <c r="I160" s="194"/>
      <c r="J160" s="195">
        <f t="shared" si="0"/>
        <v>0</v>
      </c>
      <c r="K160" s="196"/>
      <c r="L160" s="197"/>
      <c r="M160" s="198" t="s">
        <v>1</v>
      </c>
      <c r="N160" s="199" t="s">
        <v>41</v>
      </c>
      <c r="P160" s="151">
        <f t="shared" si="1"/>
        <v>0</v>
      </c>
      <c r="Q160" s="151">
        <v>0</v>
      </c>
      <c r="R160" s="151">
        <f t="shared" si="2"/>
        <v>0</v>
      </c>
      <c r="S160" s="151">
        <v>0</v>
      </c>
      <c r="T160" s="152">
        <f t="shared" si="3"/>
        <v>0</v>
      </c>
      <c r="AR160" s="153" t="s">
        <v>2450</v>
      </c>
      <c r="AT160" s="153" t="s">
        <v>966</v>
      </c>
      <c r="AU160" s="153" t="s">
        <v>190</v>
      </c>
      <c r="AY160" s="17" t="s">
        <v>181</v>
      </c>
      <c r="BE160" s="154">
        <f t="shared" si="4"/>
        <v>0</v>
      </c>
      <c r="BF160" s="154">
        <f t="shared" si="5"/>
        <v>0</v>
      </c>
      <c r="BG160" s="154">
        <f t="shared" si="6"/>
        <v>0</v>
      </c>
      <c r="BH160" s="154">
        <f t="shared" si="7"/>
        <v>0</v>
      </c>
      <c r="BI160" s="154">
        <f t="shared" si="8"/>
        <v>0</v>
      </c>
      <c r="BJ160" s="17" t="s">
        <v>190</v>
      </c>
      <c r="BK160" s="154">
        <f t="shared" si="9"/>
        <v>0</v>
      </c>
      <c r="BL160" s="17" t="s">
        <v>700</v>
      </c>
      <c r="BM160" s="153" t="s">
        <v>228</v>
      </c>
    </row>
    <row r="161" spans="2:65" s="1" customFormat="1" ht="21.75" customHeight="1">
      <c r="B161" s="140"/>
      <c r="C161" s="141" t="s">
        <v>545</v>
      </c>
      <c r="D161" s="141" t="s">
        <v>185</v>
      </c>
      <c r="E161" s="142" t="s">
        <v>4604</v>
      </c>
      <c r="F161" s="143" t="s">
        <v>4605</v>
      </c>
      <c r="G161" s="144" t="s">
        <v>407</v>
      </c>
      <c r="H161" s="145">
        <v>50</v>
      </c>
      <c r="I161" s="146"/>
      <c r="J161" s="147">
        <f t="shared" si="0"/>
        <v>0</v>
      </c>
      <c r="K161" s="148"/>
      <c r="L161" s="32"/>
      <c r="M161" s="149" t="s">
        <v>1</v>
      </c>
      <c r="N161" s="150" t="s">
        <v>41</v>
      </c>
      <c r="P161" s="151">
        <f t="shared" si="1"/>
        <v>0</v>
      </c>
      <c r="Q161" s="151">
        <v>0</v>
      </c>
      <c r="R161" s="151">
        <f t="shared" si="2"/>
        <v>0</v>
      </c>
      <c r="S161" s="151">
        <v>0</v>
      </c>
      <c r="T161" s="152">
        <f t="shared" si="3"/>
        <v>0</v>
      </c>
      <c r="AR161" s="153" t="s">
        <v>700</v>
      </c>
      <c r="AT161" s="153" t="s">
        <v>185</v>
      </c>
      <c r="AU161" s="153" t="s">
        <v>190</v>
      </c>
      <c r="AY161" s="17" t="s">
        <v>181</v>
      </c>
      <c r="BE161" s="154">
        <f t="shared" si="4"/>
        <v>0</v>
      </c>
      <c r="BF161" s="154">
        <f t="shared" si="5"/>
        <v>0</v>
      </c>
      <c r="BG161" s="154">
        <f t="shared" si="6"/>
        <v>0</v>
      </c>
      <c r="BH161" s="154">
        <f t="shared" si="7"/>
        <v>0</v>
      </c>
      <c r="BI161" s="154">
        <f t="shared" si="8"/>
        <v>0</v>
      </c>
      <c r="BJ161" s="17" t="s">
        <v>190</v>
      </c>
      <c r="BK161" s="154">
        <f t="shared" si="9"/>
        <v>0</v>
      </c>
      <c r="BL161" s="17" t="s">
        <v>700</v>
      </c>
      <c r="BM161" s="153" t="s">
        <v>234</v>
      </c>
    </row>
    <row r="162" spans="2:65" s="1" customFormat="1" ht="16.5" customHeight="1">
      <c r="B162" s="140"/>
      <c r="C162" s="189" t="s">
        <v>549</v>
      </c>
      <c r="D162" s="189" t="s">
        <v>966</v>
      </c>
      <c r="E162" s="190" t="s">
        <v>4606</v>
      </c>
      <c r="F162" s="191" t="s">
        <v>4607</v>
      </c>
      <c r="G162" s="192" t="s">
        <v>407</v>
      </c>
      <c r="H162" s="193">
        <v>50</v>
      </c>
      <c r="I162" s="194"/>
      <c r="J162" s="195">
        <f t="shared" si="0"/>
        <v>0</v>
      </c>
      <c r="K162" s="196"/>
      <c r="L162" s="197"/>
      <c r="M162" s="198" t="s">
        <v>1</v>
      </c>
      <c r="N162" s="199" t="s">
        <v>41</v>
      </c>
      <c r="P162" s="151">
        <f t="shared" si="1"/>
        <v>0</v>
      </c>
      <c r="Q162" s="151">
        <v>1.9599999999999999E-3</v>
      </c>
      <c r="R162" s="151">
        <f t="shared" si="2"/>
        <v>9.8000000000000004E-2</v>
      </c>
      <c r="S162" s="151">
        <v>0</v>
      </c>
      <c r="T162" s="152">
        <f t="shared" si="3"/>
        <v>0</v>
      </c>
      <c r="AR162" s="153" t="s">
        <v>2450</v>
      </c>
      <c r="AT162" s="153" t="s">
        <v>966</v>
      </c>
      <c r="AU162" s="153" t="s">
        <v>190</v>
      </c>
      <c r="AY162" s="17" t="s">
        <v>181</v>
      </c>
      <c r="BE162" s="154">
        <f t="shared" si="4"/>
        <v>0</v>
      </c>
      <c r="BF162" s="154">
        <f t="shared" si="5"/>
        <v>0</v>
      </c>
      <c r="BG162" s="154">
        <f t="shared" si="6"/>
        <v>0</v>
      </c>
      <c r="BH162" s="154">
        <f t="shared" si="7"/>
        <v>0</v>
      </c>
      <c r="BI162" s="154">
        <f t="shared" si="8"/>
        <v>0</v>
      </c>
      <c r="BJ162" s="17" t="s">
        <v>190</v>
      </c>
      <c r="BK162" s="154">
        <f t="shared" si="9"/>
        <v>0</v>
      </c>
      <c r="BL162" s="17" t="s">
        <v>700</v>
      </c>
      <c r="BM162" s="153" t="s">
        <v>411</v>
      </c>
    </row>
    <row r="163" spans="2:65" s="1" customFormat="1" ht="33" customHeight="1">
      <c r="B163" s="140"/>
      <c r="C163" s="141" t="s">
        <v>555</v>
      </c>
      <c r="D163" s="141" t="s">
        <v>185</v>
      </c>
      <c r="E163" s="142" t="s">
        <v>4608</v>
      </c>
      <c r="F163" s="143" t="s">
        <v>4609</v>
      </c>
      <c r="G163" s="144" t="s">
        <v>1797</v>
      </c>
      <c r="H163" s="200"/>
      <c r="I163" s="146"/>
      <c r="J163" s="147">
        <f t="shared" si="0"/>
        <v>0</v>
      </c>
      <c r="K163" s="148"/>
      <c r="L163" s="32"/>
      <c r="M163" s="149" t="s">
        <v>1</v>
      </c>
      <c r="N163" s="150" t="s">
        <v>41</v>
      </c>
      <c r="P163" s="151">
        <f t="shared" si="1"/>
        <v>0</v>
      </c>
      <c r="Q163" s="151">
        <v>0</v>
      </c>
      <c r="R163" s="151">
        <f t="shared" si="2"/>
        <v>0</v>
      </c>
      <c r="S163" s="151">
        <v>0</v>
      </c>
      <c r="T163" s="152">
        <f t="shared" si="3"/>
        <v>0</v>
      </c>
      <c r="AR163" s="153" t="s">
        <v>700</v>
      </c>
      <c r="AT163" s="153" t="s">
        <v>185</v>
      </c>
      <c r="AU163" s="153" t="s">
        <v>190</v>
      </c>
      <c r="AY163" s="17" t="s">
        <v>181</v>
      </c>
      <c r="BE163" s="154">
        <f t="shared" si="4"/>
        <v>0</v>
      </c>
      <c r="BF163" s="154">
        <f t="shared" si="5"/>
        <v>0</v>
      </c>
      <c r="BG163" s="154">
        <f t="shared" si="6"/>
        <v>0</v>
      </c>
      <c r="BH163" s="154">
        <f t="shared" si="7"/>
        <v>0</v>
      </c>
      <c r="BI163" s="154">
        <f t="shared" si="8"/>
        <v>0</v>
      </c>
      <c r="BJ163" s="17" t="s">
        <v>190</v>
      </c>
      <c r="BK163" s="154">
        <f t="shared" si="9"/>
        <v>0</v>
      </c>
      <c r="BL163" s="17" t="s">
        <v>700</v>
      </c>
      <c r="BM163" s="153" t="s">
        <v>1476</v>
      </c>
    </row>
    <row r="164" spans="2:65" s="1" customFormat="1" ht="37.9" customHeight="1">
      <c r="B164" s="140"/>
      <c r="C164" s="141" t="s">
        <v>559</v>
      </c>
      <c r="D164" s="141" t="s">
        <v>185</v>
      </c>
      <c r="E164" s="142" t="s">
        <v>4610</v>
      </c>
      <c r="F164" s="143" t="s">
        <v>4611</v>
      </c>
      <c r="G164" s="144" t="s">
        <v>1797</v>
      </c>
      <c r="H164" s="200"/>
      <c r="I164" s="146"/>
      <c r="J164" s="147">
        <f t="shared" si="0"/>
        <v>0</v>
      </c>
      <c r="K164" s="148"/>
      <c r="L164" s="32"/>
      <c r="M164" s="149" t="s">
        <v>1</v>
      </c>
      <c r="N164" s="150" t="s">
        <v>41</v>
      </c>
      <c r="P164" s="151">
        <f t="shared" si="1"/>
        <v>0</v>
      </c>
      <c r="Q164" s="151">
        <v>0</v>
      </c>
      <c r="R164" s="151">
        <f t="shared" si="2"/>
        <v>0</v>
      </c>
      <c r="S164" s="151">
        <v>0</v>
      </c>
      <c r="T164" s="152">
        <f t="shared" si="3"/>
        <v>0</v>
      </c>
      <c r="AR164" s="153" t="s">
        <v>700</v>
      </c>
      <c r="AT164" s="153" t="s">
        <v>185</v>
      </c>
      <c r="AU164" s="153" t="s">
        <v>190</v>
      </c>
      <c r="AY164" s="17" t="s">
        <v>181</v>
      </c>
      <c r="BE164" s="154">
        <f t="shared" si="4"/>
        <v>0</v>
      </c>
      <c r="BF164" s="154">
        <f t="shared" si="5"/>
        <v>0</v>
      </c>
      <c r="BG164" s="154">
        <f t="shared" si="6"/>
        <v>0</v>
      </c>
      <c r="BH164" s="154">
        <f t="shared" si="7"/>
        <v>0</v>
      </c>
      <c r="BI164" s="154">
        <f t="shared" si="8"/>
        <v>0</v>
      </c>
      <c r="BJ164" s="17" t="s">
        <v>190</v>
      </c>
      <c r="BK164" s="154">
        <f t="shared" si="9"/>
        <v>0</v>
      </c>
      <c r="BL164" s="17" t="s">
        <v>700</v>
      </c>
      <c r="BM164" s="153" t="s">
        <v>1491</v>
      </c>
    </row>
    <row r="165" spans="2:65" s="1" customFormat="1" ht="16.5" customHeight="1">
      <c r="B165" s="140"/>
      <c r="C165" s="189" t="s">
        <v>564</v>
      </c>
      <c r="D165" s="189" t="s">
        <v>966</v>
      </c>
      <c r="E165" s="190" t="s">
        <v>4612</v>
      </c>
      <c r="F165" s="191" t="s">
        <v>4613</v>
      </c>
      <c r="G165" s="192" t="s">
        <v>639</v>
      </c>
      <c r="H165" s="193">
        <v>1</v>
      </c>
      <c r="I165" s="194"/>
      <c r="J165" s="195">
        <f t="shared" si="0"/>
        <v>0</v>
      </c>
      <c r="K165" s="196"/>
      <c r="L165" s="197"/>
      <c r="M165" s="198" t="s">
        <v>1</v>
      </c>
      <c r="N165" s="199" t="s">
        <v>41</v>
      </c>
      <c r="P165" s="151">
        <f t="shared" si="1"/>
        <v>0</v>
      </c>
      <c r="Q165" s="151">
        <v>0</v>
      </c>
      <c r="R165" s="151">
        <f t="shared" si="2"/>
        <v>0</v>
      </c>
      <c r="S165" s="151">
        <v>0</v>
      </c>
      <c r="T165" s="152">
        <f t="shared" si="3"/>
        <v>0</v>
      </c>
      <c r="AR165" s="153" t="s">
        <v>2450</v>
      </c>
      <c r="AT165" s="153" t="s">
        <v>966</v>
      </c>
      <c r="AU165" s="153" t="s">
        <v>190</v>
      </c>
      <c r="AY165" s="17" t="s">
        <v>181</v>
      </c>
      <c r="BE165" s="154">
        <f t="shared" si="4"/>
        <v>0</v>
      </c>
      <c r="BF165" s="154">
        <f t="shared" si="5"/>
        <v>0</v>
      </c>
      <c r="BG165" s="154">
        <f t="shared" si="6"/>
        <v>0</v>
      </c>
      <c r="BH165" s="154">
        <f t="shared" si="7"/>
        <v>0</v>
      </c>
      <c r="BI165" s="154">
        <f t="shared" si="8"/>
        <v>0</v>
      </c>
      <c r="BJ165" s="17" t="s">
        <v>190</v>
      </c>
      <c r="BK165" s="154">
        <f t="shared" si="9"/>
        <v>0</v>
      </c>
      <c r="BL165" s="17" t="s">
        <v>700</v>
      </c>
      <c r="BM165" s="153" t="s">
        <v>1502</v>
      </c>
    </row>
    <row r="166" spans="2:65" s="1" customFormat="1" ht="44.25" customHeight="1">
      <c r="B166" s="140"/>
      <c r="C166" s="141" t="s">
        <v>578</v>
      </c>
      <c r="D166" s="141" t="s">
        <v>185</v>
      </c>
      <c r="E166" s="142" t="s">
        <v>4614</v>
      </c>
      <c r="F166" s="143" t="s">
        <v>4615</v>
      </c>
      <c r="G166" s="144" t="s">
        <v>1797</v>
      </c>
      <c r="H166" s="200"/>
      <c r="I166" s="146"/>
      <c r="J166" s="147">
        <f t="shared" si="0"/>
        <v>0</v>
      </c>
      <c r="K166" s="148"/>
      <c r="L166" s="32"/>
      <c r="M166" s="149" t="s">
        <v>1</v>
      </c>
      <c r="N166" s="150" t="s">
        <v>41</v>
      </c>
      <c r="P166" s="151">
        <f t="shared" si="1"/>
        <v>0</v>
      </c>
      <c r="Q166" s="151">
        <v>0</v>
      </c>
      <c r="R166" s="151">
        <f t="shared" si="2"/>
        <v>0</v>
      </c>
      <c r="S166" s="151">
        <v>0</v>
      </c>
      <c r="T166" s="152">
        <f t="shared" si="3"/>
        <v>0</v>
      </c>
      <c r="AR166" s="153" t="s">
        <v>700</v>
      </c>
      <c r="AT166" s="153" t="s">
        <v>185</v>
      </c>
      <c r="AU166" s="153" t="s">
        <v>190</v>
      </c>
      <c r="AY166" s="17" t="s">
        <v>181</v>
      </c>
      <c r="BE166" s="154">
        <f t="shared" si="4"/>
        <v>0</v>
      </c>
      <c r="BF166" s="154">
        <f t="shared" si="5"/>
        <v>0</v>
      </c>
      <c r="BG166" s="154">
        <f t="shared" si="6"/>
        <v>0</v>
      </c>
      <c r="BH166" s="154">
        <f t="shared" si="7"/>
        <v>0</v>
      </c>
      <c r="BI166" s="154">
        <f t="shared" si="8"/>
        <v>0</v>
      </c>
      <c r="BJ166" s="17" t="s">
        <v>190</v>
      </c>
      <c r="BK166" s="154">
        <f t="shared" si="9"/>
        <v>0</v>
      </c>
      <c r="BL166" s="17" t="s">
        <v>700</v>
      </c>
      <c r="BM166" s="153" t="s">
        <v>1511</v>
      </c>
    </row>
    <row r="167" spans="2:65" s="11" customFormat="1" ht="25.9" customHeight="1">
      <c r="B167" s="128"/>
      <c r="D167" s="129" t="s">
        <v>74</v>
      </c>
      <c r="E167" s="130" t="s">
        <v>4616</v>
      </c>
      <c r="F167" s="130" t="s">
        <v>4617</v>
      </c>
      <c r="I167" s="131"/>
      <c r="J167" s="132">
        <f>BK167</f>
        <v>0</v>
      </c>
      <c r="L167" s="128"/>
      <c r="M167" s="133"/>
      <c r="P167" s="134">
        <f>SUM(P168:P172)</f>
        <v>0</v>
      </c>
      <c r="R167" s="134">
        <f>SUM(R168:R172)</f>
        <v>0</v>
      </c>
      <c r="T167" s="135">
        <f>SUM(T168:T172)</f>
        <v>0</v>
      </c>
      <c r="AR167" s="129" t="s">
        <v>189</v>
      </c>
      <c r="AT167" s="136" t="s">
        <v>74</v>
      </c>
      <c r="AU167" s="136" t="s">
        <v>75</v>
      </c>
      <c r="AY167" s="129" t="s">
        <v>181</v>
      </c>
      <c r="BK167" s="137">
        <f>SUM(BK168:BK172)</f>
        <v>0</v>
      </c>
    </row>
    <row r="168" spans="2:65" s="1" customFormat="1" ht="16.5" customHeight="1">
      <c r="B168" s="140"/>
      <c r="C168" s="141" t="s">
        <v>585</v>
      </c>
      <c r="D168" s="141" t="s">
        <v>185</v>
      </c>
      <c r="E168" s="142" t="s">
        <v>3533</v>
      </c>
      <c r="F168" s="143" t="s">
        <v>4618</v>
      </c>
      <c r="G168" s="144" t="s">
        <v>3535</v>
      </c>
      <c r="H168" s="145">
        <v>32</v>
      </c>
      <c r="I168" s="146"/>
      <c r="J168" s="147">
        <f>ROUND(I168*H168,2)</f>
        <v>0</v>
      </c>
      <c r="K168" s="148"/>
      <c r="L168" s="32"/>
      <c r="M168" s="149" t="s">
        <v>1</v>
      </c>
      <c r="N168" s="150" t="s">
        <v>41</v>
      </c>
      <c r="P168" s="151">
        <f>O168*H168</f>
        <v>0</v>
      </c>
      <c r="Q168" s="151">
        <v>0</v>
      </c>
      <c r="R168" s="151">
        <f>Q168*H168</f>
        <v>0</v>
      </c>
      <c r="S168" s="151">
        <v>0</v>
      </c>
      <c r="T168" s="152">
        <f>S168*H168</f>
        <v>0</v>
      </c>
      <c r="AR168" s="153" t="s">
        <v>4619</v>
      </c>
      <c r="AT168" s="153" t="s">
        <v>185</v>
      </c>
      <c r="AU168" s="153" t="s">
        <v>83</v>
      </c>
      <c r="AY168" s="17" t="s">
        <v>181</v>
      </c>
      <c r="BE168" s="154">
        <f>IF(N168="základná",J168,0)</f>
        <v>0</v>
      </c>
      <c r="BF168" s="154">
        <f>IF(N168="znížená",J168,0)</f>
        <v>0</v>
      </c>
      <c r="BG168" s="154">
        <f>IF(N168="zákl. prenesená",J168,0)</f>
        <v>0</v>
      </c>
      <c r="BH168" s="154">
        <f>IF(N168="zníž. prenesená",J168,0)</f>
        <v>0</v>
      </c>
      <c r="BI168" s="154">
        <f>IF(N168="nulová",J168,0)</f>
        <v>0</v>
      </c>
      <c r="BJ168" s="17" t="s">
        <v>190</v>
      </c>
      <c r="BK168" s="154">
        <f>ROUND(I168*H168,2)</f>
        <v>0</v>
      </c>
      <c r="BL168" s="17" t="s">
        <v>4619</v>
      </c>
      <c r="BM168" s="153" t="s">
        <v>1525</v>
      </c>
    </row>
    <row r="169" spans="2:65" s="1" customFormat="1" ht="24.2" customHeight="1">
      <c r="B169" s="140"/>
      <c r="C169" s="141" t="s">
        <v>591</v>
      </c>
      <c r="D169" s="141" t="s">
        <v>185</v>
      </c>
      <c r="E169" s="142" t="s">
        <v>3652</v>
      </c>
      <c r="F169" s="143" t="s">
        <v>4620</v>
      </c>
      <c r="G169" s="144" t="s">
        <v>3535</v>
      </c>
      <c r="H169" s="145">
        <v>16</v>
      </c>
      <c r="I169" s="146"/>
      <c r="J169" s="147">
        <f>ROUND(I169*H169,2)</f>
        <v>0</v>
      </c>
      <c r="K169" s="148"/>
      <c r="L169" s="32"/>
      <c r="M169" s="149" t="s">
        <v>1</v>
      </c>
      <c r="N169" s="150" t="s">
        <v>41</v>
      </c>
      <c r="P169" s="151">
        <f>O169*H169</f>
        <v>0</v>
      </c>
      <c r="Q169" s="151">
        <v>0</v>
      </c>
      <c r="R169" s="151">
        <f>Q169*H169</f>
        <v>0</v>
      </c>
      <c r="S169" s="151">
        <v>0</v>
      </c>
      <c r="T169" s="152">
        <f>S169*H169</f>
        <v>0</v>
      </c>
      <c r="AR169" s="153" t="s">
        <v>4619</v>
      </c>
      <c r="AT169" s="153" t="s">
        <v>185</v>
      </c>
      <c r="AU169" s="153" t="s">
        <v>83</v>
      </c>
      <c r="AY169" s="17" t="s">
        <v>181</v>
      </c>
      <c r="BE169" s="154">
        <f>IF(N169="základná",J169,0)</f>
        <v>0</v>
      </c>
      <c r="BF169" s="154">
        <f>IF(N169="znížená",J169,0)</f>
        <v>0</v>
      </c>
      <c r="BG169" s="154">
        <f>IF(N169="zákl. prenesená",J169,0)</f>
        <v>0</v>
      </c>
      <c r="BH169" s="154">
        <f>IF(N169="zníž. prenesená",J169,0)</f>
        <v>0</v>
      </c>
      <c r="BI169" s="154">
        <f>IF(N169="nulová",J169,0)</f>
        <v>0</v>
      </c>
      <c r="BJ169" s="17" t="s">
        <v>190</v>
      </c>
      <c r="BK169" s="154">
        <f>ROUND(I169*H169,2)</f>
        <v>0</v>
      </c>
      <c r="BL169" s="17" t="s">
        <v>4619</v>
      </c>
      <c r="BM169" s="153" t="s">
        <v>1534</v>
      </c>
    </row>
    <row r="170" spans="2:65" s="1" customFormat="1" ht="37.9" customHeight="1">
      <c r="B170" s="140"/>
      <c r="C170" s="141" t="s">
        <v>598</v>
      </c>
      <c r="D170" s="141" t="s">
        <v>185</v>
      </c>
      <c r="E170" s="142" t="s">
        <v>3752</v>
      </c>
      <c r="F170" s="143" t="s">
        <v>3753</v>
      </c>
      <c r="G170" s="144" t="s">
        <v>3535</v>
      </c>
      <c r="H170" s="145">
        <v>160</v>
      </c>
      <c r="I170" s="146"/>
      <c r="J170" s="147">
        <f>ROUND(I170*H170,2)</f>
        <v>0</v>
      </c>
      <c r="K170" s="148"/>
      <c r="L170" s="32"/>
      <c r="M170" s="149" t="s">
        <v>1</v>
      </c>
      <c r="N170" s="150" t="s">
        <v>41</v>
      </c>
      <c r="P170" s="151">
        <f>O170*H170</f>
        <v>0</v>
      </c>
      <c r="Q170" s="151">
        <v>0</v>
      </c>
      <c r="R170" s="151">
        <f>Q170*H170</f>
        <v>0</v>
      </c>
      <c r="S170" s="151">
        <v>0</v>
      </c>
      <c r="T170" s="152">
        <f>S170*H170</f>
        <v>0</v>
      </c>
      <c r="AR170" s="153" t="s">
        <v>4619</v>
      </c>
      <c r="AT170" s="153" t="s">
        <v>185</v>
      </c>
      <c r="AU170" s="153" t="s">
        <v>83</v>
      </c>
      <c r="AY170" s="17" t="s">
        <v>181</v>
      </c>
      <c r="BE170" s="154">
        <f>IF(N170="základná",J170,0)</f>
        <v>0</v>
      </c>
      <c r="BF170" s="154">
        <f>IF(N170="znížená",J170,0)</f>
        <v>0</v>
      </c>
      <c r="BG170" s="154">
        <f>IF(N170="zákl. prenesená",J170,0)</f>
        <v>0</v>
      </c>
      <c r="BH170" s="154">
        <f>IF(N170="zníž. prenesená",J170,0)</f>
        <v>0</v>
      </c>
      <c r="BI170" s="154">
        <f>IF(N170="nulová",J170,0)</f>
        <v>0</v>
      </c>
      <c r="BJ170" s="17" t="s">
        <v>190</v>
      </c>
      <c r="BK170" s="154">
        <f>ROUND(I170*H170,2)</f>
        <v>0</v>
      </c>
      <c r="BL170" s="17" t="s">
        <v>4619</v>
      </c>
      <c r="BM170" s="153" t="s">
        <v>1544</v>
      </c>
    </row>
    <row r="171" spans="2:65" s="1" customFormat="1" ht="24.2" customHeight="1">
      <c r="B171" s="140"/>
      <c r="C171" s="141" t="s">
        <v>609</v>
      </c>
      <c r="D171" s="141" t="s">
        <v>185</v>
      </c>
      <c r="E171" s="142" t="s">
        <v>4621</v>
      </c>
      <c r="F171" s="143" t="s">
        <v>4622</v>
      </c>
      <c r="G171" s="144" t="s">
        <v>4623</v>
      </c>
      <c r="H171" s="145">
        <v>1</v>
      </c>
      <c r="I171" s="146"/>
      <c r="J171" s="147">
        <f>ROUND(I171*H171,2)</f>
        <v>0</v>
      </c>
      <c r="K171" s="148"/>
      <c r="L171" s="32"/>
      <c r="M171" s="149" t="s">
        <v>1</v>
      </c>
      <c r="N171" s="150" t="s">
        <v>41</v>
      </c>
      <c r="P171" s="151">
        <f>O171*H171</f>
        <v>0</v>
      </c>
      <c r="Q171" s="151">
        <v>0</v>
      </c>
      <c r="R171" s="151">
        <f>Q171*H171</f>
        <v>0</v>
      </c>
      <c r="S171" s="151">
        <v>0</v>
      </c>
      <c r="T171" s="152">
        <f>S171*H171</f>
        <v>0</v>
      </c>
      <c r="AR171" s="153" t="s">
        <v>4619</v>
      </c>
      <c r="AT171" s="153" t="s">
        <v>185</v>
      </c>
      <c r="AU171" s="153" t="s">
        <v>83</v>
      </c>
      <c r="AY171" s="17" t="s">
        <v>181</v>
      </c>
      <c r="BE171" s="154">
        <f>IF(N171="základná",J171,0)</f>
        <v>0</v>
      </c>
      <c r="BF171" s="154">
        <f>IF(N171="znížená",J171,0)</f>
        <v>0</v>
      </c>
      <c r="BG171" s="154">
        <f>IF(N171="zákl. prenesená",J171,0)</f>
        <v>0</v>
      </c>
      <c r="BH171" s="154">
        <f>IF(N171="zníž. prenesená",J171,0)</f>
        <v>0</v>
      </c>
      <c r="BI171" s="154">
        <f>IF(N171="nulová",J171,0)</f>
        <v>0</v>
      </c>
      <c r="BJ171" s="17" t="s">
        <v>190</v>
      </c>
      <c r="BK171" s="154">
        <f>ROUND(I171*H171,2)</f>
        <v>0</v>
      </c>
      <c r="BL171" s="17" t="s">
        <v>4619</v>
      </c>
      <c r="BM171" s="153" t="s">
        <v>1552</v>
      </c>
    </row>
    <row r="172" spans="2:65" s="1" customFormat="1" ht="16.5" customHeight="1">
      <c r="B172" s="140"/>
      <c r="C172" s="141" t="s">
        <v>618</v>
      </c>
      <c r="D172" s="141" t="s">
        <v>185</v>
      </c>
      <c r="E172" s="142" t="s">
        <v>4624</v>
      </c>
      <c r="F172" s="143" t="s">
        <v>4625</v>
      </c>
      <c r="G172" s="144" t="s">
        <v>3535</v>
      </c>
      <c r="H172" s="145">
        <v>1</v>
      </c>
      <c r="I172" s="146"/>
      <c r="J172" s="147">
        <f>ROUND(I172*H172,2)</f>
        <v>0</v>
      </c>
      <c r="K172" s="148"/>
      <c r="L172" s="32"/>
      <c r="M172" s="183" t="s">
        <v>1</v>
      </c>
      <c r="N172" s="184" t="s">
        <v>41</v>
      </c>
      <c r="O172" s="185"/>
      <c r="P172" s="186">
        <f>O172*H172</f>
        <v>0</v>
      </c>
      <c r="Q172" s="186">
        <v>0</v>
      </c>
      <c r="R172" s="186">
        <f>Q172*H172</f>
        <v>0</v>
      </c>
      <c r="S172" s="186">
        <v>0</v>
      </c>
      <c r="T172" s="187">
        <f>S172*H172</f>
        <v>0</v>
      </c>
      <c r="AR172" s="153" t="s">
        <v>4619</v>
      </c>
      <c r="AT172" s="153" t="s">
        <v>185</v>
      </c>
      <c r="AU172" s="153" t="s">
        <v>83</v>
      </c>
      <c r="AY172" s="17" t="s">
        <v>181</v>
      </c>
      <c r="BE172" s="154">
        <f>IF(N172="základná",J172,0)</f>
        <v>0</v>
      </c>
      <c r="BF172" s="154">
        <f>IF(N172="znížená",J172,0)</f>
        <v>0</v>
      </c>
      <c r="BG172" s="154">
        <f>IF(N172="zákl. prenesená",J172,0)</f>
        <v>0</v>
      </c>
      <c r="BH172" s="154">
        <f>IF(N172="zníž. prenesená",J172,0)</f>
        <v>0</v>
      </c>
      <c r="BI172" s="154">
        <f>IF(N172="nulová",J172,0)</f>
        <v>0</v>
      </c>
      <c r="BJ172" s="17" t="s">
        <v>190</v>
      </c>
      <c r="BK172" s="154">
        <f>ROUND(I172*H172,2)</f>
        <v>0</v>
      </c>
      <c r="BL172" s="17" t="s">
        <v>4619</v>
      </c>
      <c r="BM172" s="153" t="s">
        <v>826</v>
      </c>
    </row>
    <row r="173" spans="2:65" s="1" customFormat="1" ht="6.95" customHeight="1">
      <c r="B173" s="47"/>
      <c r="C173" s="48"/>
      <c r="D173" s="48"/>
      <c r="E173" s="48"/>
      <c r="F173" s="48"/>
      <c r="G173" s="48"/>
      <c r="H173" s="48"/>
      <c r="I173" s="48"/>
      <c r="J173" s="48"/>
      <c r="K173" s="48"/>
      <c r="L173" s="32"/>
    </row>
  </sheetData>
  <autoFilter ref="C118:K172" xr:uid="{00000000-0009-0000-0000-00000C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7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120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134</v>
      </c>
      <c r="L4" s="20"/>
      <c r="M4" s="92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Obnova a modernizácia objektu Centra univerzitného športu pri SPU v Nitre</v>
      </c>
      <c r="F7" s="258"/>
      <c r="G7" s="258"/>
      <c r="H7" s="258"/>
      <c r="L7" s="20"/>
    </row>
    <row r="8" spans="2:46" s="1" customFormat="1" ht="12" customHeight="1">
      <c r="B8" s="32"/>
      <c r="D8" s="27" t="s">
        <v>144</v>
      </c>
      <c r="L8" s="32"/>
    </row>
    <row r="9" spans="2:46" s="1" customFormat="1" ht="16.5" customHeight="1">
      <c r="B9" s="32"/>
      <c r="E9" s="250" t="s">
        <v>4626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9" t="str">
        <f>'Rekapitulácia stavby'!E14</f>
        <v>Vyplň údaj</v>
      </c>
      <c r="F18" s="241"/>
      <c r="G18" s="241"/>
      <c r="H18" s="241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>Béger</v>
      </c>
      <c r="I24" s="27" t="s">
        <v>26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3"/>
      <c r="E27" s="245" t="s">
        <v>1</v>
      </c>
      <c r="F27" s="245"/>
      <c r="G27" s="245"/>
      <c r="H27" s="245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35</v>
      </c>
      <c r="J30" s="69">
        <f>ROUND(J118,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5">
        <f>ROUND((SUM(BE118:BE174)),  2)</f>
        <v>0</v>
      </c>
      <c r="G33" s="96"/>
      <c r="H33" s="96"/>
      <c r="I33" s="97">
        <v>0.2</v>
      </c>
      <c r="J33" s="95">
        <f>ROUND(((SUM(BE118:BE174))*I33),  2)</f>
        <v>0</v>
      </c>
      <c r="L33" s="32"/>
    </row>
    <row r="34" spans="2:12" s="1" customFormat="1" ht="14.45" customHeight="1">
      <c r="B34" s="32"/>
      <c r="E34" s="37" t="s">
        <v>41</v>
      </c>
      <c r="F34" s="95">
        <f>ROUND((SUM(BF118:BF174)),  2)</f>
        <v>0</v>
      </c>
      <c r="G34" s="96"/>
      <c r="H34" s="96"/>
      <c r="I34" s="97">
        <v>0.2</v>
      </c>
      <c r="J34" s="95">
        <f>ROUND(((SUM(BF118:BF174))*I34),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8">
        <f>ROUND((SUM(BG118:BG174)),  2)</f>
        <v>0</v>
      </c>
      <c r="I35" s="99">
        <v>0.2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8">
        <f>ROUND((SUM(BH118:BH174)),  2)</f>
        <v>0</v>
      </c>
      <c r="I36" s="99">
        <v>0.2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5">
        <f>ROUND((SUM(BI118:BI174)),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45</v>
      </c>
      <c r="E39" s="60"/>
      <c r="F39" s="60"/>
      <c r="G39" s="102" t="s">
        <v>46</v>
      </c>
      <c r="H39" s="103" t="s">
        <v>47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6" t="s">
        <v>51</v>
      </c>
      <c r="G61" s="46" t="s">
        <v>50</v>
      </c>
      <c r="H61" s="34"/>
      <c r="I61" s="34"/>
      <c r="J61" s="107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6" t="s">
        <v>51</v>
      </c>
      <c r="G76" s="46" t="s">
        <v>50</v>
      </c>
      <c r="H76" s="34"/>
      <c r="I76" s="34"/>
      <c r="J76" s="107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7" t="str">
        <f>E7</f>
        <v>Obnova a modernizácia objektu Centra univerzitného športu pri SPU v Nitre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144</v>
      </c>
      <c r="L86" s="32"/>
    </row>
    <row r="87" spans="2:47" s="1" customFormat="1" ht="16.5" customHeight="1">
      <c r="B87" s="32"/>
      <c r="E87" s="250" t="str">
        <f>E9</f>
        <v>13 - EPS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Nitra</v>
      </c>
      <c r="I89" s="27" t="s">
        <v>21</v>
      </c>
      <c r="J89" s="55" t="str">
        <f>IF(J12="","",J12)</f>
        <v>1. 2. 2024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SPU v Nitre</v>
      </c>
      <c r="I91" s="27" t="s">
        <v>29</v>
      </c>
      <c r="J91" s="30" t="str">
        <f>E21</f>
        <v>Ing. Stanislav Mikle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Béger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147</v>
      </c>
      <c r="D94" s="100"/>
      <c r="E94" s="100"/>
      <c r="F94" s="100"/>
      <c r="G94" s="100"/>
      <c r="H94" s="100"/>
      <c r="I94" s="100"/>
      <c r="J94" s="109" t="s">
        <v>148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149</v>
      </c>
      <c r="J96" s="69">
        <f>J118</f>
        <v>0</v>
      </c>
      <c r="L96" s="32"/>
      <c r="AU96" s="17" t="s">
        <v>150</v>
      </c>
    </row>
    <row r="97" spans="2:12" s="8" customFormat="1" ht="24.95" customHeight="1">
      <c r="B97" s="111"/>
      <c r="D97" s="112" t="s">
        <v>4627</v>
      </c>
      <c r="E97" s="113"/>
      <c r="F97" s="113"/>
      <c r="G97" s="113"/>
      <c r="H97" s="113"/>
      <c r="I97" s="113"/>
      <c r="J97" s="114">
        <f>J119</f>
        <v>0</v>
      </c>
      <c r="L97" s="111"/>
    </row>
    <row r="98" spans="2:12" s="9" customFormat="1" ht="19.899999999999999" customHeight="1">
      <c r="B98" s="115"/>
      <c r="D98" s="116" t="s">
        <v>4628</v>
      </c>
      <c r="E98" s="117"/>
      <c r="F98" s="117"/>
      <c r="G98" s="117"/>
      <c r="H98" s="117"/>
      <c r="I98" s="117"/>
      <c r="J98" s="118">
        <f>J120</f>
        <v>0</v>
      </c>
      <c r="L98" s="115"/>
    </row>
    <row r="99" spans="2:12" s="1" customFormat="1" ht="21.75" customHeight="1">
      <c r="B99" s="32"/>
      <c r="L99" s="32"/>
    </row>
    <row r="100" spans="2:12" s="1" customFormat="1" ht="6.95" customHeight="1"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2"/>
    </row>
    <row r="104" spans="2:12" s="1" customFormat="1" ht="6.95" customHeight="1"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32"/>
    </row>
    <row r="105" spans="2:12" s="1" customFormat="1" ht="24.95" customHeight="1">
      <c r="B105" s="32"/>
      <c r="C105" s="21" t="s">
        <v>167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15</v>
      </c>
      <c r="L107" s="32"/>
    </row>
    <row r="108" spans="2:12" s="1" customFormat="1" ht="26.25" customHeight="1">
      <c r="B108" s="32"/>
      <c r="E108" s="257" t="str">
        <f>E7</f>
        <v>Obnova a modernizácia objektu Centra univerzitného športu pri SPU v Nitre</v>
      </c>
      <c r="F108" s="258"/>
      <c r="G108" s="258"/>
      <c r="H108" s="258"/>
      <c r="L108" s="32"/>
    </row>
    <row r="109" spans="2:12" s="1" customFormat="1" ht="12" customHeight="1">
      <c r="B109" s="32"/>
      <c r="C109" s="27" t="s">
        <v>144</v>
      </c>
      <c r="L109" s="32"/>
    </row>
    <row r="110" spans="2:12" s="1" customFormat="1" ht="16.5" customHeight="1">
      <c r="B110" s="32"/>
      <c r="E110" s="250" t="str">
        <f>E9</f>
        <v>13 - EPS</v>
      </c>
      <c r="F110" s="256"/>
      <c r="G110" s="256"/>
      <c r="H110" s="256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19</v>
      </c>
      <c r="F112" s="25" t="str">
        <f>F12</f>
        <v>Nitra</v>
      </c>
      <c r="I112" s="27" t="s">
        <v>21</v>
      </c>
      <c r="J112" s="55" t="str">
        <f>IF(J12="","",J12)</f>
        <v>1. 2. 2024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23</v>
      </c>
      <c r="F114" s="25" t="str">
        <f>E15</f>
        <v>SPU v Nitre</v>
      </c>
      <c r="I114" s="27" t="s">
        <v>29</v>
      </c>
      <c r="J114" s="30" t="str">
        <f>E21</f>
        <v>Ing. Stanislav Mikle</v>
      </c>
      <c r="L114" s="32"/>
    </row>
    <row r="115" spans="2:65" s="1" customFormat="1" ht="15.2" customHeight="1">
      <c r="B115" s="32"/>
      <c r="C115" s="27" t="s">
        <v>27</v>
      </c>
      <c r="F115" s="25" t="str">
        <f>IF(E18="","",E18)</f>
        <v>Vyplň údaj</v>
      </c>
      <c r="I115" s="27" t="s">
        <v>32</v>
      </c>
      <c r="J115" s="30" t="str">
        <f>E24</f>
        <v>Béger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19"/>
      <c r="C117" s="120" t="s">
        <v>168</v>
      </c>
      <c r="D117" s="121" t="s">
        <v>60</v>
      </c>
      <c r="E117" s="121" t="s">
        <v>56</v>
      </c>
      <c r="F117" s="121" t="s">
        <v>57</v>
      </c>
      <c r="G117" s="121" t="s">
        <v>169</v>
      </c>
      <c r="H117" s="121" t="s">
        <v>170</v>
      </c>
      <c r="I117" s="121" t="s">
        <v>171</v>
      </c>
      <c r="J117" s="122" t="s">
        <v>148</v>
      </c>
      <c r="K117" s="123" t="s">
        <v>172</v>
      </c>
      <c r="L117" s="119"/>
      <c r="M117" s="62" t="s">
        <v>1</v>
      </c>
      <c r="N117" s="63" t="s">
        <v>39</v>
      </c>
      <c r="O117" s="63" t="s">
        <v>173</v>
      </c>
      <c r="P117" s="63" t="s">
        <v>174</v>
      </c>
      <c r="Q117" s="63" t="s">
        <v>175</v>
      </c>
      <c r="R117" s="63" t="s">
        <v>176</v>
      </c>
      <c r="S117" s="63" t="s">
        <v>177</v>
      </c>
      <c r="T117" s="64" t="s">
        <v>178</v>
      </c>
    </row>
    <row r="118" spans="2:65" s="1" customFormat="1" ht="22.9" customHeight="1">
      <c r="B118" s="32"/>
      <c r="C118" s="67" t="s">
        <v>149</v>
      </c>
      <c r="J118" s="124">
        <f>BK118</f>
        <v>0</v>
      </c>
      <c r="L118" s="32"/>
      <c r="M118" s="65"/>
      <c r="N118" s="56"/>
      <c r="O118" s="56"/>
      <c r="P118" s="125">
        <f>P119</f>
        <v>0</v>
      </c>
      <c r="Q118" s="56"/>
      <c r="R118" s="125">
        <f>R119</f>
        <v>0</v>
      </c>
      <c r="S118" s="56"/>
      <c r="T118" s="126">
        <f>T119</f>
        <v>0</v>
      </c>
      <c r="AT118" s="17" t="s">
        <v>74</v>
      </c>
      <c r="AU118" s="17" t="s">
        <v>150</v>
      </c>
      <c r="BK118" s="127">
        <f>BK119</f>
        <v>0</v>
      </c>
    </row>
    <row r="119" spans="2:65" s="11" customFormat="1" ht="25.9" customHeight="1">
      <c r="B119" s="128"/>
      <c r="D119" s="129" t="s">
        <v>74</v>
      </c>
      <c r="E119" s="130" t="s">
        <v>966</v>
      </c>
      <c r="F119" s="130" t="s">
        <v>966</v>
      </c>
      <c r="I119" s="131"/>
      <c r="J119" s="132">
        <f>BK119</f>
        <v>0</v>
      </c>
      <c r="L119" s="128"/>
      <c r="M119" s="133"/>
      <c r="P119" s="134">
        <f>P120</f>
        <v>0</v>
      </c>
      <c r="R119" s="134">
        <f>R120</f>
        <v>0</v>
      </c>
      <c r="T119" s="135">
        <f>T120</f>
        <v>0</v>
      </c>
      <c r="AR119" s="129" t="s">
        <v>130</v>
      </c>
      <c r="AT119" s="136" t="s">
        <v>74</v>
      </c>
      <c r="AU119" s="136" t="s">
        <v>75</v>
      </c>
      <c r="AY119" s="129" t="s">
        <v>181</v>
      </c>
      <c r="BK119" s="137">
        <f>BK120</f>
        <v>0</v>
      </c>
    </row>
    <row r="120" spans="2:65" s="11" customFormat="1" ht="22.9" customHeight="1">
      <c r="B120" s="128"/>
      <c r="D120" s="129" t="s">
        <v>74</v>
      </c>
      <c r="E120" s="138" t="s">
        <v>119</v>
      </c>
      <c r="F120" s="138" t="s">
        <v>119</v>
      </c>
      <c r="I120" s="131"/>
      <c r="J120" s="139">
        <f>BK120</f>
        <v>0</v>
      </c>
      <c r="L120" s="128"/>
      <c r="M120" s="133"/>
      <c r="P120" s="134">
        <f>SUM(P121:P174)</f>
        <v>0</v>
      </c>
      <c r="R120" s="134">
        <f>SUM(R121:R174)</f>
        <v>0</v>
      </c>
      <c r="T120" s="135">
        <f>SUM(T121:T174)</f>
        <v>0</v>
      </c>
      <c r="AR120" s="129" t="s">
        <v>130</v>
      </c>
      <c r="AT120" s="136" t="s">
        <v>74</v>
      </c>
      <c r="AU120" s="136" t="s">
        <v>83</v>
      </c>
      <c r="AY120" s="129" t="s">
        <v>181</v>
      </c>
      <c r="BK120" s="137">
        <f>SUM(BK121:BK174)</f>
        <v>0</v>
      </c>
    </row>
    <row r="121" spans="2:65" s="1" customFormat="1" ht="16.5" customHeight="1">
      <c r="B121" s="140"/>
      <c r="C121" s="141" t="s">
        <v>564</v>
      </c>
      <c r="D121" s="141" t="s">
        <v>185</v>
      </c>
      <c r="E121" s="142" t="s">
        <v>2314</v>
      </c>
      <c r="F121" s="143" t="s">
        <v>4629</v>
      </c>
      <c r="G121" s="144" t="s">
        <v>231</v>
      </c>
      <c r="H121" s="145">
        <v>16</v>
      </c>
      <c r="I121" s="146"/>
      <c r="J121" s="147">
        <f t="shared" ref="J121:J152" si="0">ROUND(I121*H121,2)</f>
        <v>0</v>
      </c>
      <c r="K121" s="148"/>
      <c r="L121" s="32"/>
      <c r="M121" s="149" t="s">
        <v>1</v>
      </c>
      <c r="N121" s="150" t="s">
        <v>41</v>
      </c>
      <c r="P121" s="151">
        <f t="shared" ref="P121:P152" si="1">O121*H121</f>
        <v>0</v>
      </c>
      <c r="Q121" s="151">
        <v>0</v>
      </c>
      <c r="R121" s="151">
        <f t="shared" ref="R121:R152" si="2">Q121*H121</f>
        <v>0</v>
      </c>
      <c r="S121" s="151">
        <v>0</v>
      </c>
      <c r="T121" s="152">
        <f t="shared" ref="T121:T152" si="3">S121*H121</f>
        <v>0</v>
      </c>
      <c r="AR121" s="153" t="s">
        <v>700</v>
      </c>
      <c r="AT121" s="153" t="s">
        <v>185</v>
      </c>
      <c r="AU121" s="153" t="s">
        <v>190</v>
      </c>
      <c r="AY121" s="17" t="s">
        <v>181</v>
      </c>
      <c r="BE121" s="154">
        <f t="shared" ref="BE121:BE152" si="4">IF(N121="základná",J121,0)</f>
        <v>0</v>
      </c>
      <c r="BF121" s="154">
        <f t="shared" ref="BF121:BF152" si="5">IF(N121="znížená",J121,0)</f>
        <v>0</v>
      </c>
      <c r="BG121" s="154">
        <f t="shared" ref="BG121:BG152" si="6">IF(N121="zákl. prenesená",J121,0)</f>
        <v>0</v>
      </c>
      <c r="BH121" s="154">
        <f t="shared" ref="BH121:BH152" si="7">IF(N121="zníž. prenesená",J121,0)</f>
        <v>0</v>
      </c>
      <c r="BI121" s="154">
        <f t="shared" ref="BI121:BI152" si="8">IF(N121="nulová",J121,0)</f>
        <v>0</v>
      </c>
      <c r="BJ121" s="17" t="s">
        <v>190</v>
      </c>
      <c r="BK121" s="154">
        <f t="shared" ref="BK121:BK152" si="9">ROUND(I121*H121,2)</f>
        <v>0</v>
      </c>
      <c r="BL121" s="17" t="s">
        <v>700</v>
      </c>
      <c r="BM121" s="153" t="s">
        <v>392</v>
      </c>
    </row>
    <row r="122" spans="2:65" s="1" customFormat="1" ht="33" customHeight="1">
      <c r="B122" s="140"/>
      <c r="C122" s="141" t="s">
        <v>559</v>
      </c>
      <c r="D122" s="141" t="s">
        <v>185</v>
      </c>
      <c r="E122" s="142" t="s">
        <v>2304</v>
      </c>
      <c r="F122" s="143" t="s">
        <v>4630</v>
      </c>
      <c r="G122" s="144" t="s">
        <v>231</v>
      </c>
      <c r="H122" s="145">
        <v>168</v>
      </c>
      <c r="I122" s="146"/>
      <c r="J122" s="147">
        <f t="shared" si="0"/>
        <v>0</v>
      </c>
      <c r="K122" s="148"/>
      <c r="L122" s="32"/>
      <c r="M122" s="149" t="s">
        <v>1</v>
      </c>
      <c r="N122" s="150" t="s">
        <v>41</v>
      </c>
      <c r="P122" s="151">
        <f t="shared" si="1"/>
        <v>0</v>
      </c>
      <c r="Q122" s="151">
        <v>0</v>
      </c>
      <c r="R122" s="151">
        <f t="shared" si="2"/>
        <v>0</v>
      </c>
      <c r="S122" s="151">
        <v>0</v>
      </c>
      <c r="T122" s="152">
        <f t="shared" si="3"/>
        <v>0</v>
      </c>
      <c r="AR122" s="153" t="s">
        <v>700</v>
      </c>
      <c r="AT122" s="153" t="s">
        <v>185</v>
      </c>
      <c r="AU122" s="153" t="s">
        <v>190</v>
      </c>
      <c r="AY122" s="17" t="s">
        <v>181</v>
      </c>
      <c r="BE122" s="154">
        <f t="shared" si="4"/>
        <v>0</v>
      </c>
      <c r="BF122" s="154">
        <f t="shared" si="5"/>
        <v>0</v>
      </c>
      <c r="BG122" s="154">
        <f t="shared" si="6"/>
        <v>0</v>
      </c>
      <c r="BH122" s="154">
        <f t="shared" si="7"/>
        <v>0</v>
      </c>
      <c r="BI122" s="154">
        <f t="shared" si="8"/>
        <v>0</v>
      </c>
      <c r="BJ122" s="17" t="s">
        <v>190</v>
      </c>
      <c r="BK122" s="154">
        <f t="shared" si="9"/>
        <v>0</v>
      </c>
      <c r="BL122" s="17" t="s">
        <v>700</v>
      </c>
      <c r="BM122" s="153" t="s">
        <v>417</v>
      </c>
    </row>
    <row r="123" spans="2:65" s="1" customFormat="1" ht="24.2" customHeight="1">
      <c r="B123" s="140"/>
      <c r="C123" s="141" t="s">
        <v>555</v>
      </c>
      <c r="D123" s="141" t="s">
        <v>185</v>
      </c>
      <c r="E123" s="142" t="s">
        <v>2300</v>
      </c>
      <c r="F123" s="143" t="s">
        <v>4631</v>
      </c>
      <c r="G123" s="144" t="s">
        <v>407</v>
      </c>
      <c r="H123" s="145">
        <v>1700</v>
      </c>
      <c r="I123" s="146"/>
      <c r="J123" s="147">
        <f t="shared" si="0"/>
        <v>0</v>
      </c>
      <c r="K123" s="148"/>
      <c r="L123" s="32"/>
      <c r="M123" s="149" t="s">
        <v>1</v>
      </c>
      <c r="N123" s="150" t="s">
        <v>41</v>
      </c>
      <c r="P123" s="151">
        <f t="shared" si="1"/>
        <v>0</v>
      </c>
      <c r="Q123" s="151">
        <v>0</v>
      </c>
      <c r="R123" s="151">
        <f t="shared" si="2"/>
        <v>0</v>
      </c>
      <c r="S123" s="151">
        <v>0</v>
      </c>
      <c r="T123" s="152">
        <f t="shared" si="3"/>
        <v>0</v>
      </c>
      <c r="AR123" s="153" t="s">
        <v>700</v>
      </c>
      <c r="AT123" s="153" t="s">
        <v>185</v>
      </c>
      <c r="AU123" s="153" t="s">
        <v>190</v>
      </c>
      <c r="AY123" s="17" t="s">
        <v>181</v>
      </c>
      <c r="BE123" s="154">
        <f t="shared" si="4"/>
        <v>0</v>
      </c>
      <c r="BF123" s="154">
        <f t="shared" si="5"/>
        <v>0</v>
      </c>
      <c r="BG123" s="154">
        <f t="shared" si="6"/>
        <v>0</v>
      </c>
      <c r="BH123" s="154">
        <f t="shared" si="7"/>
        <v>0</v>
      </c>
      <c r="BI123" s="154">
        <f t="shared" si="8"/>
        <v>0</v>
      </c>
      <c r="BJ123" s="17" t="s">
        <v>190</v>
      </c>
      <c r="BK123" s="154">
        <f t="shared" si="9"/>
        <v>0</v>
      </c>
      <c r="BL123" s="17" t="s">
        <v>700</v>
      </c>
      <c r="BM123" s="153" t="s">
        <v>436</v>
      </c>
    </row>
    <row r="124" spans="2:65" s="1" customFormat="1" ht="16.5" customHeight="1">
      <c r="B124" s="140"/>
      <c r="C124" s="141" t="s">
        <v>549</v>
      </c>
      <c r="D124" s="141" t="s">
        <v>185</v>
      </c>
      <c r="E124" s="142" t="s">
        <v>2295</v>
      </c>
      <c r="F124" s="143" t="s">
        <v>4632</v>
      </c>
      <c r="G124" s="144" t="s">
        <v>231</v>
      </c>
      <c r="H124" s="145">
        <v>1</v>
      </c>
      <c r="I124" s="146"/>
      <c r="J124" s="147">
        <f t="shared" si="0"/>
        <v>0</v>
      </c>
      <c r="K124" s="148"/>
      <c r="L124" s="32"/>
      <c r="M124" s="149" t="s">
        <v>1</v>
      </c>
      <c r="N124" s="150" t="s">
        <v>41</v>
      </c>
      <c r="P124" s="151">
        <f t="shared" si="1"/>
        <v>0</v>
      </c>
      <c r="Q124" s="151">
        <v>0</v>
      </c>
      <c r="R124" s="151">
        <f t="shared" si="2"/>
        <v>0</v>
      </c>
      <c r="S124" s="151">
        <v>0</v>
      </c>
      <c r="T124" s="152">
        <f t="shared" si="3"/>
        <v>0</v>
      </c>
      <c r="AR124" s="153" t="s">
        <v>700</v>
      </c>
      <c r="AT124" s="153" t="s">
        <v>185</v>
      </c>
      <c r="AU124" s="153" t="s">
        <v>190</v>
      </c>
      <c r="AY124" s="17" t="s">
        <v>181</v>
      </c>
      <c r="BE124" s="154">
        <f t="shared" si="4"/>
        <v>0</v>
      </c>
      <c r="BF124" s="154">
        <f t="shared" si="5"/>
        <v>0</v>
      </c>
      <c r="BG124" s="154">
        <f t="shared" si="6"/>
        <v>0</v>
      </c>
      <c r="BH124" s="154">
        <f t="shared" si="7"/>
        <v>0</v>
      </c>
      <c r="BI124" s="154">
        <f t="shared" si="8"/>
        <v>0</v>
      </c>
      <c r="BJ124" s="17" t="s">
        <v>190</v>
      </c>
      <c r="BK124" s="154">
        <f t="shared" si="9"/>
        <v>0</v>
      </c>
      <c r="BL124" s="17" t="s">
        <v>700</v>
      </c>
      <c r="BM124" s="153" t="s">
        <v>475</v>
      </c>
    </row>
    <row r="125" spans="2:65" s="1" customFormat="1" ht="24.2" customHeight="1">
      <c r="B125" s="140"/>
      <c r="C125" s="141" t="s">
        <v>545</v>
      </c>
      <c r="D125" s="141" t="s">
        <v>185</v>
      </c>
      <c r="E125" s="142" t="s">
        <v>2290</v>
      </c>
      <c r="F125" s="143" t="s">
        <v>4633</v>
      </c>
      <c r="G125" s="144" t="s">
        <v>639</v>
      </c>
      <c r="H125" s="145">
        <v>1</v>
      </c>
      <c r="I125" s="146"/>
      <c r="J125" s="147">
        <f t="shared" si="0"/>
        <v>0</v>
      </c>
      <c r="K125" s="148"/>
      <c r="L125" s="32"/>
      <c r="M125" s="149" t="s">
        <v>1</v>
      </c>
      <c r="N125" s="150" t="s">
        <v>41</v>
      </c>
      <c r="P125" s="151">
        <f t="shared" si="1"/>
        <v>0</v>
      </c>
      <c r="Q125" s="151">
        <v>0</v>
      </c>
      <c r="R125" s="151">
        <f t="shared" si="2"/>
        <v>0</v>
      </c>
      <c r="S125" s="151">
        <v>0</v>
      </c>
      <c r="T125" s="152">
        <f t="shared" si="3"/>
        <v>0</v>
      </c>
      <c r="AR125" s="153" t="s">
        <v>700</v>
      </c>
      <c r="AT125" s="153" t="s">
        <v>185</v>
      </c>
      <c r="AU125" s="153" t="s">
        <v>190</v>
      </c>
      <c r="AY125" s="17" t="s">
        <v>181</v>
      </c>
      <c r="BE125" s="154">
        <f t="shared" si="4"/>
        <v>0</v>
      </c>
      <c r="BF125" s="154">
        <f t="shared" si="5"/>
        <v>0</v>
      </c>
      <c r="BG125" s="154">
        <f t="shared" si="6"/>
        <v>0</v>
      </c>
      <c r="BH125" s="154">
        <f t="shared" si="7"/>
        <v>0</v>
      </c>
      <c r="BI125" s="154">
        <f t="shared" si="8"/>
        <v>0</v>
      </c>
      <c r="BJ125" s="17" t="s">
        <v>190</v>
      </c>
      <c r="BK125" s="154">
        <f t="shared" si="9"/>
        <v>0</v>
      </c>
      <c r="BL125" s="17" t="s">
        <v>700</v>
      </c>
      <c r="BM125" s="153" t="s">
        <v>480</v>
      </c>
    </row>
    <row r="126" spans="2:65" s="1" customFormat="1" ht="24.2" customHeight="1">
      <c r="B126" s="140"/>
      <c r="C126" s="189" t="s">
        <v>540</v>
      </c>
      <c r="D126" s="189" t="s">
        <v>966</v>
      </c>
      <c r="E126" s="190" t="s">
        <v>4634</v>
      </c>
      <c r="F126" s="191" t="s">
        <v>4633</v>
      </c>
      <c r="G126" s="192" t="s">
        <v>639</v>
      </c>
      <c r="H126" s="193">
        <v>1</v>
      </c>
      <c r="I126" s="194"/>
      <c r="J126" s="195">
        <f t="shared" si="0"/>
        <v>0</v>
      </c>
      <c r="K126" s="196"/>
      <c r="L126" s="197"/>
      <c r="M126" s="198" t="s">
        <v>1</v>
      </c>
      <c r="N126" s="199" t="s">
        <v>41</v>
      </c>
      <c r="P126" s="151">
        <f t="shared" si="1"/>
        <v>0</v>
      </c>
      <c r="Q126" s="151">
        <v>0</v>
      </c>
      <c r="R126" s="151">
        <f t="shared" si="2"/>
        <v>0</v>
      </c>
      <c r="S126" s="151">
        <v>0</v>
      </c>
      <c r="T126" s="152">
        <f t="shared" si="3"/>
        <v>0</v>
      </c>
      <c r="AR126" s="153" t="s">
        <v>2450</v>
      </c>
      <c r="AT126" s="153" t="s">
        <v>966</v>
      </c>
      <c r="AU126" s="153" t="s">
        <v>190</v>
      </c>
      <c r="AY126" s="17" t="s">
        <v>181</v>
      </c>
      <c r="BE126" s="154">
        <f t="shared" si="4"/>
        <v>0</v>
      </c>
      <c r="BF126" s="154">
        <f t="shared" si="5"/>
        <v>0</v>
      </c>
      <c r="BG126" s="154">
        <f t="shared" si="6"/>
        <v>0</v>
      </c>
      <c r="BH126" s="154">
        <f t="shared" si="7"/>
        <v>0</v>
      </c>
      <c r="BI126" s="154">
        <f t="shared" si="8"/>
        <v>0</v>
      </c>
      <c r="BJ126" s="17" t="s">
        <v>190</v>
      </c>
      <c r="BK126" s="154">
        <f t="shared" si="9"/>
        <v>0</v>
      </c>
      <c r="BL126" s="17" t="s">
        <v>700</v>
      </c>
      <c r="BM126" s="153" t="s">
        <v>491</v>
      </c>
    </row>
    <row r="127" spans="2:65" s="1" customFormat="1" ht="21.75" customHeight="1">
      <c r="B127" s="140"/>
      <c r="C127" s="189" t="s">
        <v>533</v>
      </c>
      <c r="D127" s="189" t="s">
        <v>966</v>
      </c>
      <c r="E127" s="190" t="s">
        <v>4635</v>
      </c>
      <c r="F127" s="191" t="s">
        <v>4636</v>
      </c>
      <c r="G127" s="192" t="s">
        <v>407</v>
      </c>
      <c r="H127" s="193">
        <v>770</v>
      </c>
      <c r="I127" s="194"/>
      <c r="J127" s="195">
        <f t="shared" si="0"/>
        <v>0</v>
      </c>
      <c r="K127" s="196"/>
      <c r="L127" s="197"/>
      <c r="M127" s="198" t="s">
        <v>1</v>
      </c>
      <c r="N127" s="199" t="s">
        <v>41</v>
      </c>
      <c r="P127" s="151">
        <f t="shared" si="1"/>
        <v>0</v>
      </c>
      <c r="Q127" s="151">
        <v>0</v>
      </c>
      <c r="R127" s="151">
        <f t="shared" si="2"/>
        <v>0</v>
      </c>
      <c r="S127" s="151">
        <v>0</v>
      </c>
      <c r="T127" s="152">
        <f t="shared" si="3"/>
        <v>0</v>
      </c>
      <c r="AR127" s="153" t="s">
        <v>2450</v>
      </c>
      <c r="AT127" s="153" t="s">
        <v>966</v>
      </c>
      <c r="AU127" s="153" t="s">
        <v>190</v>
      </c>
      <c r="AY127" s="17" t="s">
        <v>181</v>
      </c>
      <c r="BE127" s="154">
        <f t="shared" si="4"/>
        <v>0</v>
      </c>
      <c r="BF127" s="154">
        <f t="shared" si="5"/>
        <v>0</v>
      </c>
      <c r="BG127" s="154">
        <f t="shared" si="6"/>
        <v>0</v>
      </c>
      <c r="BH127" s="154">
        <f t="shared" si="7"/>
        <v>0</v>
      </c>
      <c r="BI127" s="154">
        <f t="shared" si="8"/>
        <v>0</v>
      </c>
      <c r="BJ127" s="17" t="s">
        <v>190</v>
      </c>
      <c r="BK127" s="154">
        <f t="shared" si="9"/>
        <v>0</v>
      </c>
      <c r="BL127" s="17" t="s">
        <v>700</v>
      </c>
      <c r="BM127" s="153" t="s">
        <v>500</v>
      </c>
    </row>
    <row r="128" spans="2:65" s="1" customFormat="1" ht="21.75" customHeight="1">
      <c r="B128" s="140"/>
      <c r="C128" s="141" t="s">
        <v>513</v>
      </c>
      <c r="D128" s="141" t="s">
        <v>185</v>
      </c>
      <c r="E128" s="142" t="s">
        <v>2286</v>
      </c>
      <c r="F128" s="143" t="s">
        <v>4636</v>
      </c>
      <c r="G128" s="144" t="s">
        <v>407</v>
      </c>
      <c r="H128" s="145">
        <v>770</v>
      </c>
      <c r="I128" s="146"/>
      <c r="J128" s="147">
        <f t="shared" si="0"/>
        <v>0</v>
      </c>
      <c r="K128" s="148"/>
      <c r="L128" s="32"/>
      <c r="M128" s="149" t="s">
        <v>1</v>
      </c>
      <c r="N128" s="150" t="s">
        <v>41</v>
      </c>
      <c r="P128" s="151">
        <f t="shared" si="1"/>
        <v>0</v>
      </c>
      <c r="Q128" s="151">
        <v>0</v>
      </c>
      <c r="R128" s="151">
        <f t="shared" si="2"/>
        <v>0</v>
      </c>
      <c r="S128" s="151">
        <v>0</v>
      </c>
      <c r="T128" s="152">
        <f t="shared" si="3"/>
        <v>0</v>
      </c>
      <c r="AR128" s="153" t="s">
        <v>700</v>
      </c>
      <c r="AT128" s="153" t="s">
        <v>185</v>
      </c>
      <c r="AU128" s="153" t="s">
        <v>190</v>
      </c>
      <c r="AY128" s="17" t="s">
        <v>181</v>
      </c>
      <c r="BE128" s="154">
        <f t="shared" si="4"/>
        <v>0</v>
      </c>
      <c r="BF128" s="154">
        <f t="shared" si="5"/>
        <v>0</v>
      </c>
      <c r="BG128" s="154">
        <f t="shared" si="6"/>
        <v>0</v>
      </c>
      <c r="BH128" s="154">
        <f t="shared" si="7"/>
        <v>0</v>
      </c>
      <c r="BI128" s="154">
        <f t="shared" si="8"/>
        <v>0</v>
      </c>
      <c r="BJ128" s="17" t="s">
        <v>190</v>
      </c>
      <c r="BK128" s="154">
        <f t="shared" si="9"/>
        <v>0</v>
      </c>
      <c r="BL128" s="17" t="s">
        <v>700</v>
      </c>
      <c r="BM128" s="153" t="s">
        <v>509</v>
      </c>
    </row>
    <row r="129" spans="2:65" s="1" customFormat="1" ht="24.2" customHeight="1">
      <c r="B129" s="140"/>
      <c r="C129" s="189" t="s">
        <v>509</v>
      </c>
      <c r="D129" s="189" t="s">
        <v>966</v>
      </c>
      <c r="E129" s="190" t="s">
        <v>4209</v>
      </c>
      <c r="F129" s="191" t="s">
        <v>4637</v>
      </c>
      <c r="G129" s="192" t="s">
        <v>231</v>
      </c>
      <c r="H129" s="193">
        <v>770</v>
      </c>
      <c r="I129" s="194"/>
      <c r="J129" s="195">
        <f t="shared" si="0"/>
        <v>0</v>
      </c>
      <c r="K129" s="196"/>
      <c r="L129" s="197"/>
      <c r="M129" s="198" t="s">
        <v>1</v>
      </c>
      <c r="N129" s="199" t="s">
        <v>41</v>
      </c>
      <c r="P129" s="151">
        <f t="shared" si="1"/>
        <v>0</v>
      </c>
      <c r="Q129" s="151">
        <v>0</v>
      </c>
      <c r="R129" s="151">
        <f t="shared" si="2"/>
        <v>0</v>
      </c>
      <c r="S129" s="151">
        <v>0</v>
      </c>
      <c r="T129" s="152">
        <f t="shared" si="3"/>
        <v>0</v>
      </c>
      <c r="AR129" s="153" t="s">
        <v>2450</v>
      </c>
      <c r="AT129" s="153" t="s">
        <v>966</v>
      </c>
      <c r="AU129" s="153" t="s">
        <v>190</v>
      </c>
      <c r="AY129" s="17" t="s">
        <v>181</v>
      </c>
      <c r="BE129" s="154">
        <f t="shared" si="4"/>
        <v>0</v>
      </c>
      <c r="BF129" s="154">
        <f t="shared" si="5"/>
        <v>0</v>
      </c>
      <c r="BG129" s="154">
        <f t="shared" si="6"/>
        <v>0</v>
      </c>
      <c r="BH129" s="154">
        <f t="shared" si="7"/>
        <v>0</v>
      </c>
      <c r="BI129" s="154">
        <f t="shared" si="8"/>
        <v>0</v>
      </c>
      <c r="BJ129" s="17" t="s">
        <v>190</v>
      </c>
      <c r="BK129" s="154">
        <f t="shared" si="9"/>
        <v>0</v>
      </c>
      <c r="BL129" s="17" t="s">
        <v>700</v>
      </c>
      <c r="BM129" s="153" t="s">
        <v>533</v>
      </c>
    </row>
    <row r="130" spans="2:65" s="1" customFormat="1" ht="24.2" customHeight="1">
      <c r="B130" s="140"/>
      <c r="C130" s="141" t="s">
        <v>505</v>
      </c>
      <c r="D130" s="141" t="s">
        <v>185</v>
      </c>
      <c r="E130" s="142" t="s">
        <v>2282</v>
      </c>
      <c r="F130" s="143" t="s">
        <v>4637</v>
      </c>
      <c r="G130" s="144" t="s">
        <v>231</v>
      </c>
      <c r="H130" s="145">
        <v>770</v>
      </c>
      <c r="I130" s="146"/>
      <c r="J130" s="147">
        <f t="shared" si="0"/>
        <v>0</v>
      </c>
      <c r="K130" s="148"/>
      <c r="L130" s="32"/>
      <c r="M130" s="149" t="s">
        <v>1</v>
      </c>
      <c r="N130" s="150" t="s">
        <v>41</v>
      </c>
      <c r="P130" s="151">
        <f t="shared" si="1"/>
        <v>0</v>
      </c>
      <c r="Q130" s="151">
        <v>0</v>
      </c>
      <c r="R130" s="151">
        <f t="shared" si="2"/>
        <v>0</v>
      </c>
      <c r="S130" s="151">
        <v>0</v>
      </c>
      <c r="T130" s="152">
        <f t="shared" si="3"/>
        <v>0</v>
      </c>
      <c r="AR130" s="153" t="s">
        <v>700</v>
      </c>
      <c r="AT130" s="153" t="s">
        <v>185</v>
      </c>
      <c r="AU130" s="153" t="s">
        <v>190</v>
      </c>
      <c r="AY130" s="17" t="s">
        <v>181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7" t="s">
        <v>190</v>
      </c>
      <c r="BK130" s="154">
        <f t="shared" si="9"/>
        <v>0</v>
      </c>
      <c r="BL130" s="17" t="s">
        <v>700</v>
      </c>
      <c r="BM130" s="153" t="s">
        <v>545</v>
      </c>
    </row>
    <row r="131" spans="2:65" s="1" customFormat="1" ht="24.2" customHeight="1">
      <c r="B131" s="140"/>
      <c r="C131" s="189" t="s">
        <v>500</v>
      </c>
      <c r="D131" s="189" t="s">
        <v>966</v>
      </c>
      <c r="E131" s="190" t="s">
        <v>4638</v>
      </c>
      <c r="F131" s="191" t="s">
        <v>4639</v>
      </c>
      <c r="G131" s="192" t="s">
        <v>407</v>
      </c>
      <c r="H131" s="193">
        <v>450</v>
      </c>
      <c r="I131" s="194"/>
      <c r="J131" s="195">
        <f t="shared" si="0"/>
        <v>0</v>
      </c>
      <c r="K131" s="196"/>
      <c r="L131" s="197"/>
      <c r="M131" s="198" t="s">
        <v>1</v>
      </c>
      <c r="N131" s="199" t="s">
        <v>41</v>
      </c>
      <c r="P131" s="151">
        <f t="shared" si="1"/>
        <v>0</v>
      </c>
      <c r="Q131" s="151">
        <v>0</v>
      </c>
      <c r="R131" s="151">
        <f t="shared" si="2"/>
        <v>0</v>
      </c>
      <c r="S131" s="151">
        <v>0</v>
      </c>
      <c r="T131" s="152">
        <f t="shared" si="3"/>
        <v>0</v>
      </c>
      <c r="AR131" s="153" t="s">
        <v>2450</v>
      </c>
      <c r="AT131" s="153" t="s">
        <v>966</v>
      </c>
      <c r="AU131" s="153" t="s">
        <v>190</v>
      </c>
      <c r="AY131" s="17" t="s">
        <v>181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7" t="s">
        <v>190</v>
      </c>
      <c r="BK131" s="154">
        <f t="shared" si="9"/>
        <v>0</v>
      </c>
      <c r="BL131" s="17" t="s">
        <v>700</v>
      </c>
      <c r="BM131" s="153" t="s">
        <v>555</v>
      </c>
    </row>
    <row r="132" spans="2:65" s="1" customFormat="1" ht="24.2" customHeight="1">
      <c r="B132" s="140"/>
      <c r="C132" s="141" t="s">
        <v>496</v>
      </c>
      <c r="D132" s="141" t="s">
        <v>185</v>
      </c>
      <c r="E132" s="142" t="s">
        <v>2277</v>
      </c>
      <c r="F132" s="143" t="s">
        <v>4639</v>
      </c>
      <c r="G132" s="144" t="s">
        <v>407</v>
      </c>
      <c r="H132" s="145">
        <v>450</v>
      </c>
      <c r="I132" s="146"/>
      <c r="J132" s="147">
        <f t="shared" si="0"/>
        <v>0</v>
      </c>
      <c r="K132" s="148"/>
      <c r="L132" s="32"/>
      <c r="M132" s="149" t="s">
        <v>1</v>
      </c>
      <c r="N132" s="150" t="s">
        <v>41</v>
      </c>
      <c r="P132" s="151">
        <f t="shared" si="1"/>
        <v>0</v>
      </c>
      <c r="Q132" s="151">
        <v>0</v>
      </c>
      <c r="R132" s="151">
        <f t="shared" si="2"/>
        <v>0</v>
      </c>
      <c r="S132" s="151">
        <v>0</v>
      </c>
      <c r="T132" s="152">
        <f t="shared" si="3"/>
        <v>0</v>
      </c>
      <c r="AR132" s="153" t="s">
        <v>700</v>
      </c>
      <c r="AT132" s="153" t="s">
        <v>185</v>
      </c>
      <c r="AU132" s="153" t="s">
        <v>190</v>
      </c>
      <c r="AY132" s="17" t="s">
        <v>181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7" t="s">
        <v>190</v>
      </c>
      <c r="BK132" s="154">
        <f t="shared" si="9"/>
        <v>0</v>
      </c>
      <c r="BL132" s="17" t="s">
        <v>700</v>
      </c>
      <c r="BM132" s="153" t="s">
        <v>564</v>
      </c>
    </row>
    <row r="133" spans="2:65" s="1" customFormat="1" ht="16.5" customHeight="1">
      <c r="B133" s="140"/>
      <c r="C133" s="189" t="s">
        <v>491</v>
      </c>
      <c r="D133" s="189" t="s">
        <v>966</v>
      </c>
      <c r="E133" s="190" t="s">
        <v>4206</v>
      </c>
      <c r="F133" s="191" t="s">
        <v>4640</v>
      </c>
      <c r="G133" s="192" t="s">
        <v>407</v>
      </c>
      <c r="H133" s="193">
        <v>1700</v>
      </c>
      <c r="I133" s="194"/>
      <c r="J133" s="195">
        <f t="shared" si="0"/>
        <v>0</v>
      </c>
      <c r="K133" s="196"/>
      <c r="L133" s="197"/>
      <c r="M133" s="198" t="s">
        <v>1</v>
      </c>
      <c r="N133" s="199" t="s">
        <v>41</v>
      </c>
      <c r="P133" s="151">
        <f t="shared" si="1"/>
        <v>0</v>
      </c>
      <c r="Q133" s="151">
        <v>0</v>
      </c>
      <c r="R133" s="151">
        <f t="shared" si="2"/>
        <v>0</v>
      </c>
      <c r="S133" s="151">
        <v>0</v>
      </c>
      <c r="T133" s="152">
        <f t="shared" si="3"/>
        <v>0</v>
      </c>
      <c r="AR133" s="153" t="s">
        <v>2450</v>
      </c>
      <c r="AT133" s="153" t="s">
        <v>966</v>
      </c>
      <c r="AU133" s="153" t="s">
        <v>190</v>
      </c>
      <c r="AY133" s="17" t="s">
        <v>181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7" t="s">
        <v>190</v>
      </c>
      <c r="BK133" s="154">
        <f t="shared" si="9"/>
        <v>0</v>
      </c>
      <c r="BL133" s="17" t="s">
        <v>700</v>
      </c>
      <c r="BM133" s="153" t="s">
        <v>585</v>
      </c>
    </row>
    <row r="134" spans="2:65" s="1" customFormat="1" ht="16.5" customHeight="1">
      <c r="B134" s="140"/>
      <c r="C134" s="141" t="s">
        <v>485</v>
      </c>
      <c r="D134" s="141" t="s">
        <v>185</v>
      </c>
      <c r="E134" s="142" t="s">
        <v>2273</v>
      </c>
      <c r="F134" s="143" t="s">
        <v>4640</v>
      </c>
      <c r="G134" s="144" t="s">
        <v>407</v>
      </c>
      <c r="H134" s="145">
        <v>1700</v>
      </c>
      <c r="I134" s="146"/>
      <c r="J134" s="147">
        <f t="shared" si="0"/>
        <v>0</v>
      </c>
      <c r="K134" s="148"/>
      <c r="L134" s="32"/>
      <c r="M134" s="149" t="s">
        <v>1</v>
      </c>
      <c r="N134" s="150" t="s">
        <v>41</v>
      </c>
      <c r="P134" s="151">
        <f t="shared" si="1"/>
        <v>0</v>
      </c>
      <c r="Q134" s="151">
        <v>0</v>
      </c>
      <c r="R134" s="151">
        <f t="shared" si="2"/>
        <v>0</v>
      </c>
      <c r="S134" s="151">
        <v>0</v>
      </c>
      <c r="T134" s="152">
        <f t="shared" si="3"/>
        <v>0</v>
      </c>
      <c r="AR134" s="153" t="s">
        <v>700</v>
      </c>
      <c r="AT134" s="153" t="s">
        <v>185</v>
      </c>
      <c r="AU134" s="153" t="s">
        <v>190</v>
      </c>
      <c r="AY134" s="17" t="s">
        <v>181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7" t="s">
        <v>190</v>
      </c>
      <c r="BK134" s="154">
        <f t="shared" si="9"/>
        <v>0</v>
      </c>
      <c r="BL134" s="17" t="s">
        <v>700</v>
      </c>
      <c r="BM134" s="153" t="s">
        <v>598</v>
      </c>
    </row>
    <row r="135" spans="2:65" s="1" customFormat="1" ht="16.5" customHeight="1">
      <c r="B135" s="140"/>
      <c r="C135" s="189" t="s">
        <v>480</v>
      </c>
      <c r="D135" s="189" t="s">
        <v>966</v>
      </c>
      <c r="E135" s="190" t="s">
        <v>4641</v>
      </c>
      <c r="F135" s="191" t="s">
        <v>4642</v>
      </c>
      <c r="G135" s="192" t="s">
        <v>231</v>
      </c>
      <c r="H135" s="193">
        <v>42</v>
      </c>
      <c r="I135" s="194"/>
      <c r="J135" s="195">
        <f t="shared" si="0"/>
        <v>0</v>
      </c>
      <c r="K135" s="196"/>
      <c r="L135" s="197"/>
      <c r="M135" s="198" t="s">
        <v>1</v>
      </c>
      <c r="N135" s="199" t="s">
        <v>41</v>
      </c>
      <c r="P135" s="151">
        <f t="shared" si="1"/>
        <v>0</v>
      </c>
      <c r="Q135" s="151">
        <v>0</v>
      </c>
      <c r="R135" s="151">
        <f t="shared" si="2"/>
        <v>0</v>
      </c>
      <c r="S135" s="151">
        <v>0</v>
      </c>
      <c r="T135" s="152">
        <f t="shared" si="3"/>
        <v>0</v>
      </c>
      <c r="AR135" s="153" t="s">
        <v>2450</v>
      </c>
      <c r="AT135" s="153" t="s">
        <v>966</v>
      </c>
      <c r="AU135" s="153" t="s">
        <v>190</v>
      </c>
      <c r="AY135" s="17" t="s">
        <v>181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7" t="s">
        <v>190</v>
      </c>
      <c r="BK135" s="154">
        <f t="shared" si="9"/>
        <v>0</v>
      </c>
      <c r="BL135" s="17" t="s">
        <v>700</v>
      </c>
      <c r="BM135" s="153" t="s">
        <v>618</v>
      </c>
    </row>
    <row r="136" spans="2:65" s="1" customFormat="1" ht="16.5" customHeight="1">
      <c r="B136" s="140"/>
      <c r="C136" s="141" t="s">
        <v>1048</v>
      </c>
      <c r="D136" s="141" t="s">
        <v>185</v>
      </c>
      <c r="E136" s="142" t="s">
        <v>2268</v>
      </c>
      <c r="F136" s="143" t="s">
        <v>4642</v>
      </c>
      <c r="G136" s="144" t="s">
        <v>231</v>
      </c>
      <c r="H136" s="145">
        <v>42</v>
      </c>
      <c r="I136" s="146"/>
      <c r="J136" s="147">
        <f t="shared" si="0"/>
        <v>0</v>
      </c>
      <c r="K136" s="148"/>
      <c r="L136" s="32"/>
      <c r="M136" s="149" t="s">
        <v>1</v>
      </c>
      <c r="N136" s="150" t="s">
        <v>41</v>
      </c>
      <c r="P136" s="151">
        <f t="shared" si="1"/>
        <v>0</v>
      </c>
      <c r="Q136" s="151">
        <v>0</v>
      </c>
      <c r="R136" s="151">
        <f t="shared" si="2"/>
        <v>0</v>
      </c>
      <c r="S136" s="151">
        <v>0</v>
      </c>
      <c r="T136" s="152">
        <f t="shared" si="3"/>
        <v>0</v>
      </c>
      <c r="AR136" s="153" t="s">
        <v>700</v>
      </c>
      <c r="AT136" s="153" t="s">
        <v>185</v>
      </c>
      <c r="AU136" s="153" t="s">
        <v>190</v>
      </c>
      <c r="AY136" s="17" t="s">
        <v>181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7" t="s">
        <v>190</v>
      </c>
      <c r="BK136" s="154">
        <f t="shared" si="9"/>
        <v>0</v>
      </c>
      <c r="BL136" s="17" t="s">
        <v>700</v>
      </c>
      <c r="BM136" s="153" t="s">
        <v>632</v>
      </c>
    </row>
    <row r="137" spans="2:65" s="1" customFormat="1" ht="16.5" customHeight="1">
      <c r="B137" s="140"/>
      <c r="C137" s="189" t="s">
        <v>475</v>
      </c>
      <c r="D137" s="189" t="s">
        <v>966</v>
      </c>
      <c r="E137" s="190" t="s">
        <v>4203</v>
      </c>
      <c r="F137" s="191" t="s">
        <v>4643</v>
      </c>
      <c r="G137" s="192" t="s">
        <v>231</v>
      </c>
      <c r="H137" s="193">
        <v>6</v>
      </c>
      <c r="I137" s="194"/>
      <c r="J137" s="195">
        <f t="shared" si="0"/>
        <v>0</v>
      </c>
      <c r="K137" s="196"/>
      <c r="L137" s="197"/>
      <c r="M137" s="198" t="s">
        <v>1</v>
      </c>
      <c r="N137" s="199" t="s">
        <v>41</v>
      </c>
      <c r="P137" s="151">
        <f t="shared" si="1"/>
        <v>0</v>
      </c>
      <c r="Q137" s="151">
        <v>0</v>
      </c>
      <c r="R137" s="151">
        <f t="shared" si="2"/>
        <v>0</v>
      </c>
      <c r="S137" s="151">
        <v>0</v>
      </c>
      <c r="T137" s="152">
        <f t="shared" si="3"/>
        <v>0</v>
      </c>
      <c r="AR137" s="153" t="s">
        <v>2450</v>
      </c>
      <c r="AT137" s="153" t="s">
        <v>966</v>
      </c>
      <c r="AU137" s="153" t="s">
        <v>190</v>
      </c>
      <c r="AY137" s="17" t="s">
        <v>181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7" t="s">
        <v>190</v>
      </c>
      <c r="BK137" s="154">
        <f t="shared" si="9"/>
        <v>0</v>
      </c>
      <c r="BL137" s="17" t="s">
        <v>700</v>
      </c>
      <c r="BM137" s="153" t="s">
        <v>641</v>
      </c>
    </row>
    <row r="138" spans="2:65" s="1" customFormat="1" ht="16.5" customHeight="1">
      <c r="B138" s="140"/>
      <c r="C138" s="141" t="s">
        <v>469</v>
      </c>
      <c r="D138" s="141" t="s">
        <v>185</v>
      </c>
      <c r="E138" s="142" t="s">
        <v>2232</v>
      </c>
      <c r="F138" s="143" t="s">
        <v>4643</v>
      </c>
      <c r="G138" s="144" t="s">
        <v>231</v>
      </c>
      <c r="H138" s="145">
        <v>6</v>
      </c>
      <c r="I138" s="146"/>
      <c r="J138" s="147">
        <f t="shared" si="0"/>
        <v>0</v>
      </c>
      <c r="K138" s="148"/>
      <c r="L138" s="32"/>
      <c r="M138" s="149" t="s">
        <v>1</v>
      </c>
      <c r="N138" s="150" t="s">
        <v>41</v>
      </c>
      <c r="P138" s="151">
        <f t="shared" si="1"/>
        <v>0</v>
      </c>
      <c r="Q138" s="151">
        <v>0</v>
      </c>
      <c r="R138" s="151">
        <f t="shared" si="2"/>
        <v>0</v>
      </c>
      <c r="S138" s="151">
        <v>0</v>
      </c>
      <c r="T138" s="152">
        <f t="shared" si="3"/>
        <v>0</v>
      </c>
      <c r="AR138" s="153" t="s">
        <v>700</v>
      </c>
      <c r="AT138" s="153" t="s">
        <v>185</v>
      </c>
      <c r="AU138" s="153" t="s">
        <v>190</v>
      </c>
      <c r="AY138" s="17" t="s">
        <v>181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7" t="s">
        <v>190</v>
      </c>
      <c r="BK138" s="154">
        <f t="shared" si="9"/>
        <v>0</v>
      </c>
      <c r="BL138" s="17" t="s">
        <v>700</v>
      </c>
      <c r="BM138" s="153" t="s">
        <v>665</v>
      </c>
    </row>
    <row r="139" spans="2:65" s="1" customFormat="1" ht="16.5" customHeight="1">
      <c r="B139" s="140"/>
      <c r="C139" s="189" t="s">
        <v>436</v>
      </c>
      <c r="D139" s="189" t="s">
        <v>966</v>
      </c>
      <c r="E139" s="190" t="s">
        <v>4644</v>
      </c>
      <c r="F139" s="191" t="s">
        <v>4645</v>
      </c>
      <c r="G139" s="192" t="s">
        <v>231</v>
      </c>
      <c r="H139" s="193">
        <v>1</v>
      </c>
      <c r="I139" s="194"/>
      <c r="J139" s="195">
        <f t="shared" si="0"/>
        <v>0</v>
      </c>
      <c r="K139" s="196"/>
      <c r="L139" s="197"/>
      <c r="M139" s="198" t="s">
        <v>1</v>
      </c>
      <c r="N139" s="199" t="s">
        <v>41</v>
      </c>
      <c r="P139" s="151">
        <f t="shared" si="1"/>
        <v>0</v>
      </c>
      <c r="Q139" s="151">
        <v>0</v>
      </c>
      <c r="R139" s="151">
        <f t="shared" si="2"/>
        <v>0</v>
      </c>
      <c r="S139" s="151">
        <v>0</v>
      </c>
      <c r="T139" s="152">
        <f t="shared" si="3"/>
        <v>0</v>
      </c>
      <c r="AR139" s="153" t="s">
        <v>2450</v>
      </c>
      <c r="AT139" s="153" t="s">
        <v>966</v>
      </c>
      <c r="AU139" s="153" t="s">
        <v>190</v>
      </c>
      <c r="AY139" s="17" t="s">
        <v>181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7" t="s">
        <v>190</v>
      </c>
      <c r="BK139" s="154">
        <f t="shared" si="9"/>
        <v>0</v>
      </c>
      <c r="BL139" s="17" t="s">
        <v>700</v>
      </c>
      <c r="BM139" s="153" t="s">
        <v>674</v>
      </c>
    </row>
    <row r="140" spans="2:65" s="1" customFormat="1" ht="16.5" customHeight="1">
      <c r="B140" s="140"/>
      <c r="C140" s="141" t="s">
        <v>422</v>
      </c>
      <c r="D140" s="141" t="s">
        <v>185</v>
      </c>
      <c r="E140" s="142" t="s">
        <v>2227</v>
      </c>
      <c r="F140" s="143" t="s">
        <v>4645</v>
      </c>
      <c r="G140" s="144" t="s">
        <v>231</v>
      </c>
      <c r="H140" s="145">
        <v>1</v>
      </c>
      <c r="I140" s="146"/>
      <c r="J140" s="147">
        <f t="shared" si="0"/>
        <v>0</v>
      </c>
      <c r="K140" s="148"/>
      <c r="L140" s="32"/>
      <c r="M140" s="149" t="s">
        <v>1</v>
      </c>
      <c r="N140" s="150" t="s">
        <v>41</v>
      </c>
      <c r="P140" s="151">
        <f t="shared" si="1"/>
        <v>0</v>
      </c>
      <c r="Q140" s="151">
        <v>0</v>
      </c>
      <c r="R140" s="151">
        <f t="shared" si="2"/>
        <v>0</v>
      </c>
      <c r="S140" s="151">
        <v>0</v>
      </c>
      <c r="T140" s="152">
        <f t="shared" si="3"/>
        <v>0</v>
      </c>
      <c r="AR140" s="153" t="s">
        <v>700</v>
      </c>
      <c r="AT140" s="153" t="s">
        <v>185</v>
      </c>
      <c r="AU140" s="153" t="s">
        <v>190</v>
      </c>
      <c r="AY140" s="17" t="s">
        <v>181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7" t="s">
        <v>190</v>
      </c>
      <c r="BK140" s="154">
        <f t="shared" si="9"/>
        <v>0</v>
      </c>
      <c r="BL140" s="17" t="s">
        <v>700</v>
      </c>
      <c r="BM140" s="153" t="s">
        <v>682</v>
      </c>
    </row>
    <row r="141" spans="2:65" s="1" customFormat="1" ht="16.5" customHeight="1">
      <c r="B141" s="140"/>
      <c r="C141" s="189" t="s">
        <v>417</v>
      </c>
      <c r="D141" s="189" t="s">
        <v>966</v>
      </c>
      <c r="E141" s="190" t="s">
        <v>4200</v>
      </c>
      <c r="F141" s="191" t="s">
        <v>4646</v>
      </c>
      <c r="G141" s="192" t="s">
        <v>231</v>
      </c>
      <c r="H141" s="193">
        <v>105</v>
      </c>
      <c r="I141" s="194"/>
      <c r="J141" s="195">
        <f t="shared" si="0"/>
        <v>0</v>
      </c>
      <c r="K141" s="196"/>
      <c r="L141" s="197"/>
      <c r="M141" s="198" t="s">
        <v>1</v>
      </c>
      <c r="N141" s="199" t="s">
        <v>41</v>
      </c>
      <c r="P141" s="151">
        <f t="shared" si="1"/>
        <v>0</v>
      </c>
      <c r="Q141" s="151">
        <v>0</v>
      </c>
      <c r="R141" s="151">
        <f t="shared" si="2"/>
        <v>0</v>
      </c>
      <c r="S141" s="151">
        <v>0</v>
      </c>
      <c r="T141" s="152">
        <f t="shared" si="3"/>
        <v>0</v>
      </c>
      <c r="AR141" s="153" t="s">
        <v>2450</v>
      </c>
      <c r="AT141" s="153" t="s">
        <v>966</v>
      </c>
      <c r="AU141" s="153" t="s">
        <v>190</v>
      </c>
      <c r="AY141" s="17" t="s">
        <v>181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7" t="s">
        <v>190</v>
      </c>
      <c r="BK141" s="154">
        <f t="shared" si="9"/>
        <v>0</v>
      </c>
      <c r="BL141" s="17" t="s">
        <v>700</v>
      </c>
      <c r="BM141" s="153" t="s">
        <v>692</v>
      </c>
    </row>
    <row r="142" spans="2:65" s="1" customFormat="1" ht="16.5" customHeight="1">
      <c r="B142" s="140"/>
      <c r="C142" s="141" t="s">
        <v>398</v>
      </c>
      <c r="D142" s="141" t="s">
        <v>185</v>
      </c>
      <c r="E142" s="142" t="s">
        <v>2222</v>
      </c>
      <c r="F142" s="143" t="s">
        <v>4646</v>
      </c>
      <c r="G142" s="144" t="s">
        <v>231</v>
      </c>
      <c r="H142" s="145">
        <v>105</v>
      </c>
      <c r="I142" s="146"/>
      <c r="J142" s="147">
        <f t="shared" si="0"/>
        <v>0</v>
      </c>
      <c r="K142" s="148"/>
      <c r="L142" s="32"/>
      <c r="M142" s="149" t="s">
        <v>1</v>
      </c>
      <c r="N142" s="150" t="s">
        <v>41</v>
      </c>
      <c r="P142" s="151">
        <f t="shared" si="1"/>
        <v>0</v>
      </c>
      <c r="Q142" s="151">
        <v>0</v>
      </c>
      <c r="R142" s="151">
        <f t="shared" si="2"/>
        <v>0</v>
      </c>
      <c r="S142" s="151">
        <v>0</v>
      </c>
      <c r="T142" s="152">
        <f t="shared" si="3"/>
        <v>0</v>
      </c>
      <c r="AR142" s="153" t="s">
        <v>700</v>
      </c>
      <c r="AT142" s="153" t="s">
        <v>185</v>
      </c>
      <c r="AU142" s="153" t="s">
        <v>190</v>
      </c>
      <c r="AY142" s="17" t="s">
        <v>181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7" t="s">
        <v>190</v>
      </c>
      <c r="BK142" s="154">
        <f t="shared" si="9"/>
        <v>0</v>
      </c>
      <c r="BL142" s="17" t="s">
        <v>700</v>
      </c>
      <c r="BM142" s="153" t="s">
        <v>700</v>
      </c>
    </row>
    <row r="143" spans="2:65" s="1" customFormat="1" ht="16.5" customHeight="1">
      <c r="B143" s="140"/>
      <c r="C143" s="189" t="s">
        <v>392</v>
      </c>
      <c r="D143" s="189" t="s">
        <v>966</v>
      </c>
      <c r="E143" s="190" t="s">
        <v>4647</v>
      </c>
      <c r="F143" s="191" t="s">
        <v>4648</v>
      </c>
      <c r="G143" s="192" t="s">
        <v>231</v>
      </c>
      <c r="H143" s="193">
        <v>4</v>
      </c>
      <c r="I143" s="194"/>
      <c r="J143" s="195">
        <f t="shared" si="0"/>
        <v>0</v>
      </c>
      <c r="K143" s="196"/>
      <c r="L143" s="197"/>
      <c r="M143" s="198" t="s">
        <v>1</v>
      </c>
      <c r="N143" s="199" t="s">
        <v>41</v>
      </c>
      <c r="P143" s="151">
        <f t="shared" si="1"/>
        <v>0</v>
      </c>
      <c r="Q143" s="151">
        <v>0</v>
      </c>
      <c r="R143" s="151">
        <f t="shared" si="2"/>
        <v>0</v>
      </c>
      <c r="S143" s="151">
        <v>0</v>
      </c>
      <c r="T143" s="152">
        <f t="shared" si="3"/>
        <v>0</v>
      </c>
      <c r="AR143" s="153" t="s">
        <v>2450</v>
      </c>
      <c r="AT143" s="153" t="s">
        <v>966</v>
      </c>
      <c r="AU143" s="153" t="s">
        <v>190</v>
      </c>
      <c r="AY143" s="17" t="s">
        <v>181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7" t="s">
        <v>190</v>
      </c>
      <c r="BK143" s="154">
        <f t="shared" si="9"/>
        <v>0</v>
      </c>
      <c r="BL143" s="17" t="s">
        <v>700</v>
      </c>
      <c r="BM143" s="153" t="s">
        <v>711</v>
      </c>
    </row>
    <row r="144" spans="2:65" s="1" customFormat="1" ht="16.5" customHeight="1">
      <c r="B144" s="140"/>
      <c r="C144" s="141" t="s">
        <v>379</v>
      </c>
      <c r="D144" s="141" t="s">
        <v>185</v>
      </c>
      <c r="E144" s="142" t="s">
        <v>2218</v>
      </c>
      <c r="F144" s="143" t="s">
        <v>4648</v>
      </c>
      <c r="G144" s="144" t="s">
        <v>231</v>
      </c>
      <c r="H144" s="145">
        <v>4</v>
      </c>
      <c r="I144" s="146"/>
      <c r="J144" s="147">
        <f t="shared" si="0"/>
        <v>0</v>
      </c>
      <c r="K144" s="148"/>
      <c r="L144" s="32"/>
      <c r="M144" s="149" t="s">
        <v>1</v>
      </c>
      <c r="N144" s="150" t="s">
        <v>41</v>
      </c>
      <c r="P144" s="151">
        <f t="shared" si="1"/>
        <v>0</v>
      </c>
      <c r="Q144" s="151">
        <v>0</v>
      </c>
      <c r="R144" s="151">
        <f t="shared" si="2"/>
        <v>0</v>
      </c>
      <c r="S144" s="151">
        <v>0</v>
      </c>
      <c r="T144" s="152">
        <f t="shared" si="3"/>
        <v>0</v>
      </c>
      <c r="AR144" s="153" t="s">
        <v>700</v>
      </c>
      <c r="AT144" s="153" t="s">
        <v>185</v>
      </c>
      <c r="AU144" s="153" t="s">
        <v>190</v>
      </c>
      <c r="AY144" s="17" t="s">
        <v>181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7" t="s">
        <v>190</v>
      </c>
      <c r="BK144" s="154">
        <f t="shared" si="9"/>
        <v>0</v>
      </c>
      <c r="BL144" s="17" t="s">
        <v>700</v>
      </c>
      <c r="BM144" s="153" t="s">
        <v>721</v>
      </c>
    </row>
    <row r="145" spans="2:65" s="1" customFormat="1" ht="16.5" customHeight="1">
      <c r="B145" s="140"/>
      <c r="C145" s="189" t="s">
        <v>7</v>
      </c>
      <c r="D145" s="189" t="s">
        <v>966</v>
      </c>
      <c r="E145" s="190" t="s">
        <v>4195</v>
      </c>
      <c r="F145" s="191" t="s">
        <v>4649</v>
      </c>
      <c r="G145" s="192" t="s">
        <v>231</v>
      </c>
      <c r="H145" s="193">
        <v>1</v>
      </c>
      <c r="I145" s="194"/>
      <c r="J145" s="195">
        <f t="shared" si="0"/>
        <v>0</v>
      </c>
      <c r="K145" s="196"/>
      <c r="L145" s="197"/>
      <c r="M145" s="198" t="s">
        <v>1</v>
      </c>
      <c r="N145" s="199" t="s">
        <v>41</v>
      </c>
      <c r="P145" s="151">
        <f t="shared" si="1"/>
        <v>0</v>
      </c>
      <c r="Q145" s="151">
        <v>0</v>
      </c>
      <c r="R145" s="151">
        <f t="shared" si="2"/>
        <v>0</v>
      </c>
      <c r="S145" s="151">
        <v>0</v>
      </c>
      <c r="T145" s="152">
        <f t="shared" si="3"/>
        <v>0</v>
      </c>
      <c r="AR145" s="153" t="s">
        <v>2450</v>
      </c>
      <c r="AT145" s="153" t="s">
        <v>966</v>
      </c>
      <c r="AU145" s="153" t="s">
        <v>190</v>
      </c>
      <c r="AY145" s="17" t="s">
        <v>181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7" t="s">
        <v>190</v>
      </c>
      <c r="BK145" s="154">
        <f t="shared" si="9"/>
        <v>0</v>
      </c>
      <c r="BL145" s="17" t="s">
        <v>700</v>
      </c>
      <c r="BM145" s="153" t="s">
        <v>733</v>
      </c>
    </row>
    <row r="146" spans="2:65" s="1" customFormat="1" ht="16.5" customHeight="1">
      <c r="B146" s="140"/>
      <c r="C146" s="141" t="s">
        <v>351</v>
      </c>
      <c r="D146" s="141" t="s">
        <v>185</v>
      </c>
      <c r="E146" s="142" t="s">
        <v>2211</v>
      </c>
      <c r="F146" s="143" t="s">
        <v>4649</v>
      </c>
      <c r="G146" s="144" t="s">
        <v>231</v>
      </c>
      <c r="H146" s="145">
        <v>1</v>
      </c>
      <c r="I146" s="146"/>
      <c r="J146" s="147">
        <f t="shared" si="0"/>
        <v>0</v>
      </c>
      <c r="K146" s="148"/>
      <c r="L146" s="32"/>
      <c r="M146" s="149" t="s">
        <v>1</v>
      </c>
      <c r="N146" s="150" t="s">
        <v>41</v>
      </c>
      <c r="P146" s="151">
        <f t="shared" si="1"/>
        <v>0</v>
      </c>
      <c r="Q146" s="151">
        <v>0</v>
      </c>
      <c r="R146" s="151">
        <f t="shared" si="2"/>
        <v>0</v>
      </c>
      <c r="S146" s="151">
        <v>0</v>
      </c>
      <c r="T146" s="152">
        <f t="shared" si="3"/>
        <v>0</v>
      </c>
      <c r="AR146" s="153" t="s">
        <v>700</v>
      </c>
      <c r="AT146" s="153" t="s">
        <v>185</v>
      </c>
      <c r="AU146" s="153" t="s">
        <v>190</v>
      </c>
      <c r="AY146" s="17" t="s">
        <v>181</v>
      </c>
      <c r="BE146" s="154">
        <f t="shared" si="4"/>
        <v>0</v>
      </c>
      <c r="BF146" s="154">
        <f t="shared" si="5"/>
        <v>0</v>
      </c>
      <c r="BG146" s="154">
        <f t="shared" si="6"/>
        <v>0</v>
      </c>
      <c r="BH146" s="154">
        <f t="shared" si="7"/>
        <v>0</v>
      </c>
      <c r="BI146" s="154">
        <f t="shared" si="8"/>
        <v>0</v>
      </c>
      <c r="BJ146" s="17" t="s">
        <v>190</v>
      </c>
      <c r="BK146" s="154">
        <f t="shared" si="9"/>
        <v>0</v>
      </c>
      <c r="BL146" s="17" t="s">
        <v>700</v>
      </c>
      <c r="BM146" s="153" t="s">
        <v>525</v>
      </c>
    </row>
    <row r="147" spans="2:65" s="1" customFormat="1" ht="16.5" customHeight="1">
      <c r="B147" s="140"/>
      <c r="C147" s="189" t="s">
        <v>291</v>
      </c>
      <c r="D147" s="189" t="s">
        <v>966</v>
      </c>
      <c r="E147" s="190" t="s">
        <v>4650</v>
      </c>
      <c r="F147" s="191" t="s">
        <v>4651</v>
      </c>
      <c r="G147" s="192" t="s">
        <v>231</v>
      </c>
      <c r="H147" s="193">
        <v>6</v>
      </c>
      <c r="I147" s="194"/>
      <c r="J147" s="195">
        <f t="shared" si="0"/>
        <v>0</v>
      </c>
      <c r="K147" s="196"/>
      <c r="L147" s="197"/>
      <c r="M147" s="198" t="s">
        <v>1</v>
      </c>
      <c r="N147" s="199" t="s">
        <v>41</v>
      </c>
      <c r="P147" s="151">
        <f t="shared" si="1"/>
        <v>0</v>
      </c>
      <c r="Q147" s="151">
        <v>0</v>
      </c>
      <c r="R147" s="151">
        <f t="shared" si="2"/>
        <v>0</v>
      </c>
      <c r="S147" s="151">
        <v>0</v>
      </c>
      <c r="T147" s="152">
        <f t="shared" si="3"/>
        <v>0</v>
      </c>
      <c r="AR147" s="153" t="s">
        <v>2450</v>
      </c>
      <c r="AT147" s="153" t="s">
        <v>966</v>
      </c>
      <c r="AU147" s="153" t="s">
        <v>190</v>
      </c>
      <c r="AY147" s="17" t="s">
        <v>181</v>
      </c>
      <c r="BE147" s="154">
        <f t="shared" si="4"/>
        <v>0</v>
      </c>
      <c r="BF147" s="154">
        <f t="shared" si="5"/>
        <v>0</v>
      </c>
      <c r="BG147" s="154">
        <f t="shared" si="6"/>
        <v>0</v>
      </c>
      <c r="BH147" s="154">
        <f t="shared" si="7"/>
        <v>0</v>
      </c>
      <c r="BI147" s="154">
        <f t="shared" si="8"/>
        <v>0</v>
      </c>
      <c r="BJ147" s="17" t="s">
        <v>190</v>
      </c>
      <c r="BK147" s="154">
        <f t="shared" si="9"/>
        <v>0</v>
      </c>
      <c r="BL147" s="17" t="s">
        <v>700</v>
      </c>
      <c r="BM147" s="153" t="s">
        <v>404</v>
      </c>
    </row>
    <row r="148" spans="2:65" s="1" customFormat="1" ht="16.5" customHeight="1">
      <c r="B148" s="140"/>
      <c r="C148" s="141" t="s">
        <v>285</v>
      </c>
      <c r="D148" s="141" t="s">
        <v>185</v>
      </c>
      <c r="E148" s="142" t="s">
        <v>2207</v>
      </c>
      <c r="F148" s="143" t="s">
        <v>4651</v>
      </c>
      <c r="G148" s="144" t="s">
        <v>231</v>
      </c>
      <c r="H148" s="145">
        <v>6</v>
      </c>
      <c r="I148" s="146"/>
      <c r="J148" s="147">
        <f t="shared" si="0"/>
        <v>0</v>
      </c>
      <c r="K148" s="148"/>
      <c r="L148" s="32"/>
      <c r="M148" s="149" t="s">
        <v>1</v>
      </c>
      <c r="N148" s="150" t="s">
        <v>41</v>
      </c>
      <c r="P148" s="151">
        <f t="shared" si="1"/>
        <v>0</v>
      </c>
      <c r="Q148" s="151">
        <v>0</v>
      </c>
      <c r="R148" s="151">
        <f t="shared" si="2"/>
        <v>0</v>
      </c>
      <c r="S148" s="151">
        <v>0</v>
      </c>
      <c r="T148" s="152">
        <f t="shared" si="3"/>
        <v>0</v>
      </c>
      <c r="AR148" s="153" t="s">
        <v>700</v>
      </c>
      <c r="AT148" s="153" t="s">
        <v>185</v>
      </c>
      <c r="AU148" s="153" t="s">
        <v>190</v>
      </c>
      <c r="AY148" s="17" t="s">
        <v>181</v>
      </c>
      <c r="BE148" s="154">
        <f t="shared" si="4"/>
        <v>0</v>
      </c>
      <c r="BF148" s="154">
        <f t="shared" si="5"/>
        <v>0</v>
      </c>
      <c r="BG148" s="154">
        <f t="shared" si="6"/>
        <v>0</v>
      </c>
      <c r="BH148" s="154">
        <f t="shared" si="7"/>
        <v>0</v>
      </c>
      <c r="BI148" s="154">
        <f t="shared" si="8"/>
        <v>0</v>
      </c>
      <c r="BJ148" s="17" t="s">
        <v>190</v>
      </c>
      <c r="BK148" s="154">
        <f t="shared" si="9"/>
        <v>0</v>
      </c>
      <c r="BL148" s="17" t="s">
        <v>700</v>
      </c>
      <c r="BM148" s="153" t="s">
        <v>209</v>
      </c>
    </row>
    <row r="149" spans="2:65" s="1" customFormat="1" ht="16.5" customHeight="1">
      <c r="B149" s="140"/>
      <c r="C149" s="189" t="s">
        <v>280</v>
      </c>
      <c r="D149" s="189" t="s">
        <v>966</v>
      </c>
      <c r="E149" s="190" t="s">
        <v>4191</v>
      </c>
      <c r="F149" s="191" t="s">
        <v>4652</v>
      </c>
      <c r="G149" s="192" t="s">
        <v>231</v>
      </c>
      <c r="H149" s="193">
        <v>10</v>
      </c>
      <c r="I149" s="194"/>
      <c r="J149" s="195">
        <f t="shared" si="0"/>
        <v>0</v>
      </c>
      <c r="K149" s="196"/>
      <c r="L149" s="197"/>
      <c r="M149" s="198" t="s">
        <v>1</v>
      </c>
      <c r="N149" s="199" t="s">
        <v>41</v>
      </c>
      <c r="P149" s="151">
        <f t="shared" si="1"/>
        <v>0</v>
      </c>
      <c r="Q149" s="151">
        <v>0</v>
      </c>
      <c r="R149" s="151">
        <f t="shared" si="2"/>
        <v>0</v>
      </c>
      <c r="S149" s="151">
        <v>0</v>
      </c>
      <c r="T149" s="152">
        <f t="shared" si="3"/>
        <v>0</v>
      </c>
      <c r="AR149" s="153" t="s">
        <v>2450</v>
      </c>
      <c r="AT149" s="153" t="s">
        <v>966</v>
      </c>
      <c r="AU149" s="153" t="s">
        <v>190</v>
      </c>
      <c r="AY149" s="17" t="s">
        <v>181</v>
      </c>
      <c r="BE149" s="154">
        <f t="shared" si="4"/>
        <v>0</v>
      </c>
      <c r="BF149" s="154">
        <f t="shared" si="5"/>
        <v>0</v>
      </c>
      <c r="BG149" s="154">
        <f t="shared" si="6"/>
        <v>0</v>
      </c>
      <c r="BH149" s="154">
        <f t="shared" si="7"/>
        <v>0</v>
      </c>
      <c r="BI149" s="154">
        <f t="shared" si="8"/>
        <v>0</v>
      </c>
      <c r="BJ149" s="17" t="s">
        <v>190</v>
      </c>
      <c r="BK149" s="154">
        <f t="shared" si="9"/>
        <v>0</v>
      </c>
      <c r="BL149" s="17" t="s">
        <v>700</v>
      </c>
      <c r="BM149" s="153" t="s">
        <v>228</v>
      </c>
    </row>
    <row r="150" spans="2:65" s="1" customFormat="1" ht="16.5" customHeight="1">
      <c r="B150" s="140"/>
      <c r="C150" s="141" t="s">
        <v>124</v>
      </c>
      <c r="D150" s="141" t="s">
        <v>185</v>
      </c>
      <c r="E150" s="142" t="s">
        <v>2203</v>
      </c>
      <c r="F150" s="143" t="s">
        <v>4652</v>
      </c>
      <c r="G150" s="144" t="s">
        <v>231</v>
      </c>
      <c r="H150" s="145">
        <v>10</v>
      </c>
      <c r="I150" s="146"/>
      <c r="J150" s="147">
        <f t="shared" si="0"/>
        <v>0</v>
      </c>
      <c r="K150" s="148"/>
      <c r="L150" s="32"/>
      <c r="M150" s="149" t="s">
        <v>1</v>
      </c>
      <c r="N150" s="150" t="s">
        <v>41</v>
      </c>
      <c r="P150" s="151">
        <f t="shared" si="1"/>
        <v>0</v>
      </c>
      <c r="Q150" s="151">
        <v>0</v>
      </c>
      <c r="R150" s="151">
        <f t="shared" si="2"/>
        <v>0</v>
      </c>
      <c r="S150" s="151">
        <v>0</v>
      </c>
      <c r="T150" s="152">
        <f t="shared" si="3"/>
        <v>0</v>
      </c>
      <c r="AR150" s="153" t="s">
        <v>700</v>
      </c>
      <c r="AT150" s="153" t="s">
        <v>185</v>
      </c>
      <c r="AU150" s="153" t="s">
        <v>190</v>
      </c>
      <c r="AY150" s="17" t="s">
        <v>181</v>
      </c>
      <c r="BE150" s="154">
        <f t="shared" si="4"/>
        <v>0</v>
      </c>
      <c r="BF150" s="154">
        <f t="shared" si="5"/>
        <v>0</v>
      </c>
      <c r="BG150" s="154">
        <f t="shared" si="6"/>
        <v>0</v>
      </c>
      <c r="BH150" s="154">
        <f t="shared" si="7"/>
        <v>0</v>
      </c>
      <c r="BI150" s="154">
        <f t="shared" si="8"/>
        <v>0</v>
      </c>
      <c r="BJ150" s="17" t="s">
        <v>190</v>
      </c>
      <c r="BK150" s="154">
        <f t="shared" si="9"/>
        <v>0</v>
      </c>
      <c r="BL150" s="17" t="s">
        <v>700</v>
      </c>
      <c r="BM150" s="153" t="s">
        <v>234</v>
      </c>
    </row>
    <row r="151" spans="2:65" s="1" customFormat="1" ht="16.5" customHeight="1">
      <c r="B151" s="140"/>
      <c r="C151" s="189" t="s">
        <v>121</v>
      </c>
      <c r="D151" s="189" t="s">
        <v>966</v>
      </c>
      <c r="E151" s="190" t="s">
        <v>4653</v>
      </c>
      <c r="F151" s="191" t="s">
        <v>4654</v>
      </c>
      <c r="G151" s="192" t="s">
        <v>231</v>
      </c>
      <c r="H151" s="193">
        <v>15</v>
      </c>
      <c r="I151" s="194"/>
      <c r="J151" s="195">
        <f t="shared" si="0"/>
        <v>0</v>
      </c>
      <c r="K151" s="196"/>
      <c r="L151" s="197"/>
      <c r="M151" s="198" t="s">
        <v>1</v>
      </c>
      <c r="N151" s="199" t="s">
        <v>41</v>
      </c>
      <c r="P151" s="151">
        <f t="shared" si="1"/>
        <v>0</v>
      </c>
      <c r="Q151" s="151">
        <v>0</v>
      </c>
      <c r="R151" s="151">
        <f t="shared" si="2"/>
        <v>0</v>
      </c>
      <c r="S151" s="151">
        <v>0</v>
      </c>
      <c r="T151" s="152">
        <f t="shared" si="3"/>
        <v>0</v>
      </c>
      <c r="AR151" s="153" t="s">
        <v>2450</v>
      </c>
      <c r="AT151" s="153" t="s">
        <v>966</v>
      </c>
      <c r="AU151" s="153" t="s">
        <v>190</v>
      </c>
      <c r="AY151" s="17" t="s">
        <v>181</v>
      </c>
      <c r="BE151" s="154">
        <f t="shared" si="4"/>
        <v>0</v>
      </c>
      <c r="BF151" s="154">
        <f t="shared" si="5"/>
        <v>0</v>
      </c>
      <c r="BG151" s="154">
        <f t="shared" si="6"/>
        <v>0</v>
      </c>
      <c r="BH151" s="154">
        <f t="shared" si="7"/>
        <v>0</v>
      </c>
      <c r="BI151" s="154">
        <f t="shared" si="8"/>
        <v>0</v>
      </c>
      <c r="BJ151" s="17" t="s">
        <v>190</v>
      </c>
      <c r="BK151" s="154">
        <f t="shared" si="9"/>
        <v>0</v>
      </c>
      <c r="BL151" s="17" t="s">
        <v>700</v>
      </c>
      <c r="BM151" s="153" t="s">
        <v>411</v>
      </c>
    </row>
    <row r="152" spans="2:65" s="1" customFormat="1" ht="16.5" customHeight="1">
      <c r="B152" s="140"/>
      <c r="C152" s="141" t="s">
        <v>118</v>
      </c>
      <c r="D152" s="141" t="s">
        <v>185</v>
      </c>
      <c r="E152" s="142" t="s">
        <v>2199</v>
      </c>
      <c r="F152" s="143" t="s">
        <v>4654</v>
      </c>
      <c r="G152" s="144" t="s">
        <v>231</v>
      </c>
      <c r="H152" s="145">
        <v>15</v>
      </c>
      <c r="I152" s="146"/>
      <c r="J152" s="147">
        <f t="shared" si="0"/>
        <v>0</v>
      </c>
      <c r="K152" s="148"/>
      <c r="L152" s="32"/>
      <c r="M152" s="149" t="s">
        <v>1</v>
      </c>
      <c r="N152" s="150" t="s">
        <v>41</v>
      </c>
      <c r="P152" s="151">
        <f t="shared" si="1"/>
        <v>0</v>
      </c>
      <c r="Q152" s="151">
        <v>0</v>
      </c>
      <c r="R152" s="151">
        <f t="shared" si="2"/>
        <v>0</v>
      </c>
      <c r="S152" s="151">
        <v>0</v>
      </c>
      <c r="T152" s="152">
        <f t="shared" si="3"/>
        <v>0</v>
      </c>
      <c r="AR152" s="153" t="s">
        <v>700</v>
      </c>
      <c r="AT152" s="153" t="s">
        <v>185</v>
      </c>
      <c r="AU152" s="153" t="s">
        <v>190</v>
      </c>
      <c r="AY152" s="17" t="s">
        <v>181</v>
      </c>
      <c r="BE152" s="154">
        <f t="shared" si="4"/>
        <v>0</v>
      </c>
      <c r="BF152" s="154">
        <f t="shared" si="5"/>
        <v>0</v>
      </c>
      <c r="BG152" s="154">
        <f t="shared" si="6"/>
        <v>0</v>
      </c>
      <c r="BH152" s="154">
        <f t="shared" si="7"/>
        <v>0</v>
      </c>
      <c r="BI152" s="154">
        <f t="shared" si="8"/>
        <v>0</v>
      </c>
      <c r="BJ152" s="17" t="s">
        <v>190</v>
      </c>
      <c r="BK152" s="154">
        <f t="shared" si="9"/>
        <v>0</v>
      </c>
      <c r="BL152" s="17" t="s">
        <v>700</v>
      </c>
      <c r="BM152" s="153" t="s">
        <v>1476</v>
      </c>
    </row>
    <row r="153" spans="2:65" s="1" customFormat="1" ht="16.5" customHeight="1">
      <c r="B153" s="140"/>
      <c r="C153" s="189" t="s">
        <v>115</v>
      </c>
      <c r="D153" s="189" t="s">
        <v>966</v>
      </c>
      <c r="E153" s="190" t="s">
        <v>4188</v>
      </c>
      <c r="F153" s="191" t="s">
        <v>4655</v>
      </c>
      <c r="G153" s="192" t="s">
        <v>231</v>
      </c>
      <c r="H153" s="193">
        <v>84</v>
      </c>
      <c r="I153" s="194"/>
      <c r="J153" s="195">
        <f t="shared" ref="J153:J184" si="10">ROUND(I153*H153,2)</f>
        <v>0</v>
      </c>
      <c r="K153" s="196"/>
      <c r="L153" s="197"/>
      <c r="M153" s="198" t="s">
        <v>1</v>
      </c>
      <c r="N153" s="199" t="s">
        <v>41</v>
      </c>
      <c r="P153" s="151">
        <f t="shared" ref="P153:P184" si="11">O153*H153</f>
        <v>0</v>
      </c>
      <c r="Q153" s="151">
        <v>0</v>
      </c>
      <c r="R153" s="151">
        <f t="shared" ref="R153:R184" si="12">Q153*H153</f>
        <v>0</v>
      </c>
      <c r="S153" s="151">
        <v>0</v>
      </c>
      <c r="T153" s="152">
        <f t="shared" ref="T153:T184" si="13">S153*H153</f>
        <v>0</v>
      </c>
      <c r="AR153" s="153" t="s">
        <v>2450</v>
      </c>
      <c r="AT153" s="153" t="s">
        <v>966</v>
      </c>
      <c r="AU153" s="153" t="s">
        <v>190</v>
      </c>
      <c r="AY153" s="17" t="s">
        <v>181</v>
      </c>
      <c r="BE153" s="154">
        <f t="shared" ref="BE153:BE174" si="14">IF(N153="základná",J153,0)</f>
        <v>0</v>
      </c>
      <c r="BF153" s="154">
        <f t="shared" ref="BF153:BF174" si="15">IF(N153="znížená",J153,0)</f>
        <v>0</v>
      </c>
      <c r="BG153" s="154">
        <f t="shared" ref="BG153:BG174" si="16">IF(N153="zákl. prenesená",J153,0)</f>
        <v>0</v>
      </c>
      <c r="BH153" s="154">
        <f t="shared" ref="BH153:BH174" si="17">IF(N153="zníž. prenesená",J153,0)</f>
        <v>0</v>
      </c>
      <c r="BI153" s="154">
        <f t="shared" ref="BI153:BI174" si="18">IF(N153="nulová",J153,0)</f>
        <v>0</v>
      </c>
      <c r="BJ153" s="17" t="s">
        <v>190</v>
      </c>
      <c r="BK153" s="154">
        <f t="shared" ref="BK153:BK174" si="19">ROUND(I153*H153,2)</f>
        <v>0</v>
      </c>
      <c r="BL153" s="17" t="s">
        <v>700</v>
      </c>
      <c r="BM153" s="153" t="s">
        <v>1491</v>
      </c>
    </row>
    <row r="154" spans="2:65" s="1" customFormat="1" ht="16.5" customHeight="1">
      <c r="B154" s="140"/>
      <c r="C154" s="141" t="s">
        <v>112</v>
      </c>
      <c r="D154" s="141" t="s">
        <v>185</v>
      </c>
      <c r="E154" s="142" t="s">
        <v>2195</v>
      </c>
      <c r="F154" s="143" t="s">
        <v>4655</v>
      </c>
      <c r="G154" s="144" t="s">
        <v>231</v>
      </c>
      <c r="H154" s="145">
        <v>84</v>
      </c>
      <c r="I154" s="146"/>
      <c r="J154" s="147">
        <f t="shared" si="10"/>
        <v>0</v>
      </c>
      <c r="K154" s="148"/>
      <c r="L154" s="32"/>
      <c r="M154" s="149" t="s">
        <v>1</v>
      </c>
      <c r="N154" s="150" t="s">
        <v>41</v>
      </c>
      <c r="P154" s="151">
        <f t="shared" si="11"/>
        <v>0</v>
      </c>
      <c r="Q154" s="151">
        <v>0</v>
      </c>
      <c r="R154" s="151">
        <f t="shared" si="12"/>
        <v>0</v>
      </c>
      <c r="S154" s="151">
        <v>0</v>
      </c>
      <c r="T154" s="152">
        <f t="shared" si="13"/>
        <v>0</v>
      </c>
      <c r="AR154" s="153" t="s">
        <v>700</v>
      </c>
      <c r="AT154" s="153" t="s">
        <v>185</v>
      </c>
      <c r="AU154" s="153" t="s">
        <v>190</v>
      </c>
      <c r="AY154" s="17" t="s">
        <v>181</v>
      </c>
      <c r="BE154" s="154">
        <f t="shared" si="14"/>
        <v>0</v>
      </c>
      <c r="BF154" s="154">
        <f t="shared" si="15"/>
        <v>0</v>
      </c>
      <c r="BG154" s="154">
        <f t="shared" si="16"/>
        <v>0</v>
      </c>
      <c r="BH154" s="154">
        <f t="shared" si="17"/>
        <v>0</v>
      </c>
      <c r="BI154" s="154">
        <f t="shared" si="18"/>
        <v>0</v>
      </c>
      <c r="BJ154" s="17" t="s">
        <v>190</v>
      </c>
      <c r="BK154" s="154">
        <f t="shared" si="19"/>
        <v>0</v>
      </c>
      <c r="BL154" s="17" t="s">
        <v>700</v>
      </c>
      <c r="BM154" s="153" t="s">
        <v>1502</v>
      </c>
    </row>
    <row r="155" spans="2:65" s="1" customFormat="1" ht="16.5" customHeight="1">
      <c r="B155" s="140"/>
      <c r="C155" s="189" t="s">
        <v>109</v>
      </c>
      <c r="D155" s="189" t="s">
        <v>966</v>
      </c>
      <c r="E155" s="190" t="s">
        <v>4656</v>
      </c>
      <c r="F155" s="191" t="s">
        <v>4657</v>
      </c>
      <c r="G155" s="192" t="s">
        <v>231</v>
      </c>
      <c r="H155" s="193">
        <v>84</v>
      </c>
      <c r="I155" s="194"/>
      <c r="J155" s="195">
        <f t="shared" si="10"/>
        <v>0</v>
      </c>
      <c r="K155" s="196"/>
      <c r="L155" s="197"/>
      <c r="M155" s="198" t="s">
        <v>1</v>
      </c>
      <c r="N155" s="199" t="s">
        <v>41</v>
      </c>
      <c r="P155" s="151">
        <f t="shared" si="11"/>
        <v>0</v>
      </c>
      <c r="Q155" s="151">
        <v>0</v>
      </c>
      <c r="R155" s="151">
        <f t="shared" si="12"/>
        <v>0</v>
      </c>
      <c r="S155" s="151">
        <v>0</v>
      </c>
      <c r="T155" s="152">
        <f t="shared" si="13"/>
        <v>0</v>
      </c>
      <c r="AR155" s="153" t="s">
        <v>2450</v>
      </c>
      <c r="AT155" s="153" t="s">
        <v>966</v>
      </c>
      <c r="AU155" s="153" t="s">
        <v>190</v>
      </c>
      <c r="AY155" s="17" t="s">
        <v>181</v>
      </c>
      <c r="BE155" s="154">
        <f t="shared" si="14"/>
        <v>0</v>
      </c>
      <c r="BF155" s="154">
        <f t="shared" si="15"/>
        <v>0</v>
      </c>
      <c r="BG155" s="154">
        <f t="shared" si="16"/>
        <v>0</v>
      </c>
      <c r="BH155" s="154">
        <f t="shared" si="17"/>
        <v>0</v>
      </c>
      <c r="BI155" s="154">
        <f t="shared" si="18"/>
        <v>0</v>
      </c>
      <c r="BJ155" s="17" t="s">
        <v>190</v>
      </c>
      <c r="BK155" s="154">
        <f t="shared" si="19"/>
        <v>0</v>
      </c>
      <c r="BL155" s="17" t="s">
        <v>700</v>
      </c>
      <c r="BM155" s="153" t="s">
        <v>1511</v>
      </c>
    </row>
    <row r="156" spans="2:65" s="1" customFormat="1" ht="16.5" customHeight="1">
      <c r="B156" s="140"/>
      <c r="C156" s="141" t="s">
        <v>182</v>
      </c>
      <c r="D156" s="141" t="s">
        <v>185</v>
      </c>
      <c r="E156" s="142" t="s">
        <v>2191</v>
      </c>
      <c r="F156" s="143" t="s">
        <v>4657</v>
      </c>
      <c r="G156" s="144" t="s">
        <v>231</v>
      </c>
      <c r="H156" s="145">
        <v>84</v>
      </c>
      <c r="I156" s="146"/>
      <c r="J156" s="147">
        <f t="shared" si="10"/>
        <v>0</v>
      </c>
      <c r="K156" s="148"/>
      <c r="L156" s="32"/>
      <c r="M156" s="149" t="s">
        <v>1</v>
      </c>
      <c r="N156" s="150" t="s">
        <v>41</v>
      </c>
      <c r="P156" s="151">
        <f t="shared" si="11"/>
        <v>0</v>
      </c>
      <c r="Q156" s="151">
        <v>0</v>
      </c>
      <c r="R156" s="151">
        <f t="shared" si="12"/>
        <v>0</v>
      </c>
      <c r="S156" s="151">
        <v>0</v>
      </c>
      <c r="T156" s="152">
        <f t="shared" si="13"/>
        <v>0</v>
      </c>
      <c r="AR156" s="153" t="s">
        <v>700</v>
      </c>
      <c r="AT156" s="153" t="s">
        <v>185</v>
      </c>
      <c r="AU156" s="153" t="s">
        <v>190</v>
      </c>
      <c r="AY156" s="17" t="s">
        <v>181</v>
      </c>
      <c r="BE156" s="154">
        <f t="shared" si="14"/>
        <v>0</v>
      </c>
      <c r="BF156" s="154">
        <f t="shared" si="15"/>
        <v>0</v>
      </c>
      <c r="BG156" s="154">
        <f t="shared" si="16"/>
        <v>0</v>
      </c>
      <c r="BH156" s="154">
        <f t="shared" si="17"/>
        <v>0</v>
      </c>
      <c r="BI156" s="154">
        <f t="shared" si="18"/>
        <v>0</v>
      </c>
      <c r="BJ156" s="17" t="s">
        <v>190</v>
      </c>
      <c r="BK156" s="154">
        <f t="shared" si="19"/>
        <v>0</v>
      </c>
      <c r="BL156" s="17" t="s">
        <v>700</v>
      </c>
      <c r="BM156" s="153" t="s">
        <v>1525</v>
      </c>
    </row>
    <row r="157" spans="2:65" s="1" customFormat="1" ht="24.2" customHeight="1">
      <c r="B157" s="140"/>
      <c r="C157" s="189" t="s">
        <v>943</v>
      </c>
      <c r="D157" s="189" t="s">
        <v>966</v>
      </c>
      <c r="E157" s="190" t="s">
        <v>4185</v>
      </c>
      <c r="F157" s="191" t="s">
        <v>4658</v>
      </c>
      <c r="G157" s="192" t="s">
        <v>231</v>
      </c>
      <c r="H157" s="193">
        <v>1</v>
      </c>
      <c r="I157" s="194"/>
      <c r="J157" s="195">
        <f t="shared" si="10"/>
        <v>0</v>
      </c>
      <c r="K157" s="196"/>
      <c r="L157" s="197"/>
      <c r="M157" s="198" t="s">
        <v>1</v>
      </c>
      <c r="N157" s="199" t="s">
        <v>41</v>
      </c>
      <c r="P157" s="151">
        <f t="shared" si="11"/>
        <v>0</v>
      </c>
      <c r="Q157" s="151">
        <v>0</v>
      </c>
      <c r="R157" s="151">
        <f t="shared" si="12"/>
        <v>0</v>
      </c>
      <c r="S157" s="151">
        <v>0</v>
      </c>
      <c r="T157" s="152">
        <f t="shared" si="13"/>
        <v>0</v>
      </c>
      <c r="AR157" s="153" t="s">
        <v>2450</v>
      </c>
      <c r="AT157" s="153" t="s">
        <v>966</v>
      </c>
      <c r="AU157" s="153" t="s">
        <v>190</v>
      </c>
      <c r="AY157" s="17" t="s">
        <v>181</v>
      </c>
      <c r="BE157" s="154">
        <f t="shared" si="14"/>
        <v>0</v>
      </c>
      <c r="BF157" s="154">
        <f t="shared" si="15"/>
        <v>0</v>
      </c>
      <c r="BG157" s="154">
        <f t="shared" si="16"/>
        <v>0</v>
      </c>
      <c r="BH157" s="154">
        <f t="shared" si="17"/>
        <v>0</v>
      </c>
      <c r="BI157" s="154">
        <f t="shared" si="18"/>
        <v>0</v>
      </c>
      <c r="BJ157" s="17" t="s">
        <v>190</v>
      </c>
      <c r="BK157" s="154">
        <f t="shared" si="19"/>
        <v>0</v>
      </c>
      <c r="BL157" s="17" t="s">
        <v>700</v>
      </c>
      <c r="BM157" s="153" t="s">
        <v>1534</v>
      </c>
    </row>
    <row r="158" spans="2:65" s="1" customFormat="1" ht="24.2" customHeight="1">
      <c r="B158" s="140"/>
      <c r="C158" s="141" t="s">
        <v>938</v>
      </c>
      <c r="D158" s="141" t="s">
        <v>185</v>
      </c>
      <c r="E158" s="142" t="s">
        <v>2187</v>
      </c>
      <c r="F158" s="143" t="s">
        <v>4658</v>
      </c>
      <c r="G158" s="144" t="s">
        <v>231</v>
      </c>
      <c r="H158" s="145">
        <v>1</v>
      </c>
      <c r="I158" s="146"/>
      <c r="J158" s="147">
        <f t="shared" si="10"/>
        <v>0</v>
      </c>
      <c r="K158" s="148"/>
      <c r="L158" s="32"/>
      <c r="M158" s="149" t="s">
        <v>1</v>
      </c>
      <c r="N158" s="150" t="s">
        <v>41</v>
      </c>
      <c r="P158" s="151">
        <f t="shared" si="11"/>
        <v>0</v>
      </c>
      <c r="Q158" s="151">
        <v>0</v>
      </c>
      <c r="R158" s="151">
        <f t="shared" si="12"/>
        <v>0</v>
      </c>
      <c r="S158" s="151">
        <v>0</v>
      </c>
      <c r="T158" s="152">
        <f t="shared" si="13"/>
        <v>0</v>
      </c>
      <c r="AR158" s="153" t="s">
        <v>700</v>
      </c>
      <c r="AT158" s="153" t="s">
        <v>185</v>
      </c>
      <c r="AU158" s="153" t="s">
        <v>190</v>
      </c>
      <c r="AY158" s="17" t="s">
        <v>181</v>
      </c>
      <c r="BE158" s="154">
        <f t="shared" si="14"/>
        <v>0</v>
      </c>
      <c r="BF158" s="154">
        <f t="shared" si="15"/>
        <v>0</v>
      </c>
      <c r="BG158" s="154">
        <f t="shared" si="16"/>
        <v>0</v>
      </c>
      <c r="BH158" s="154">
        <f t="shared" si="17"/>
        <v>0</v>
      </c>
      <c r="BI158" s="154">
        <f t="shared" si="18"/>
        <v>0</v>
      </c>
      <c r="BJ158" s="17" t="s">
        <v>190</v>
      </c>
      <c r="BK158" s="154">
        <f t="shared" si="19"/>
        <v>0</v>
      </c>
      <c r="BL158" s="17" t="s">
        <v>700</v>
      </c>
      <c r="BM158" s="153" t="s">
        <v>1544</v>
      </c>
    </row>
    <row r="159" spans="2:65" s="1" customFormat="1" ht="16.5" customHeight="1">
      <c r="B159" s="140"/>
      <c r="C159" s="189" t="s">
        <v>933</v>
      </c>
      <c r="D159" s="189" t="s">
        <v>966</v>
      </c>
      <c r="E159" s="190" t="s">
        <v>4659</v>
      </c>
      <c r="F159" s="191" t="s">
        <v>4660</v>
      </c>
      <c r="G159" s="192" t="s">
        <v>231</v>
      </c>
      <c r="H159" s="193">
        <v>1</v>
      </c>
      <c r="I159" s="194"/>
      <c r="J159" s="195">
        <f t="shared" si="10"/>
        <v>0</v>
      </c>
      <c r="K159" s="196"/>
      <c r="L159" s="197"/>
      <c r="M159" s="198" t="s">
        <v>1</v>
      </c>
      <c r="N159" s="199" t="s">
        <v>41</v>
      </c>
      <c r="P159" s="151">
        <f t="shared" si="11"/>
        <v>0</v>
      </c>
      <c r="Q159" s="151">
        <v>0</v>
      </c>
      <c r="R159" s="151">
        <f t="shared" si="12"/>
        <v>0</v>
      </c>
      <c r="S159" s="151">
        <v>0</v>
      </c>
      <c r="T159" s="152">
        <f t="shared" si="13"/>
        <v>0</v>
      </c>
      <c r="AR159" s="153" t="s">
        <v>2450</v>
      </c>
      <c r="AT159" s="153" t="s">
        <v>966</v>
      </c>
      <c r="AU159" s="153" t="s">
        <v>190</v>
      </c>
      <c r="AY159" s="17" t="s">
        <v>181</v>
      </c>
      <c r="BE159" s="154">
        <f t="shared" si="14"/>
        <v>0</v>
      </c>
      <c r="BF159" s="154">
        <f t="shared" si="15"/>
        <v>0</v>
      </c>
      <c r="BG159" s="154">
        <f t="shared" si="16"/>
        <v>0</v>
      </c>
      <c r="BH159" s="154">
        <f t="shared" si="17"/>
        <v>0</v>
      </c>
      <c r="BI159" s="154">
        <f t="shared" si="18"/>
        <v>0</v>
      </c>
      <c r="BJ159" s="17" t="s">
        <v>190</v>
      </c>
      <c r="BK159" s="154">
        <f t="shared" si="19"/>
        <v>0</v>
      </c>
      <c r="BL159" s="17" t="s">
        <v>700</v>
      </c>
      <c r="BM159" s="153" t="s">
        <v>1552</v>
      </c>
    </row>
    <row r="160" spans="2:65" s="1" customFormat="1" ht="16.5" customHeight="1">
      <c r="B160" s="140"/>
      <c r="C160" s="141" t="s">
        <v>732</v>
      </c>
      <c r="D160" s="141" t="s">
        <v>185</v>
      </c>
      <c r="E160" s="142" t="s">
        <v>2182</v>
      </c>
      <c r="F160" s="143" t="s">
        <v>4660</v>
      </c>
      <c r="G160" s="144" t="s">
        <v>231</v>
      </c>
      <c r="H160" s="145">
        <v>1</v>
      </c>
      <c r="I160" s="146"/>
      <c r="J160" s="147">
        <f t="shared" si="10"/>
        <v>0</v>
      </c>
      <c r="K160" s="148"/>
      <c r="L160" s="32"/>
      <c r="M160" s="149" t="s">
        <v>1</v>
      </c>
      <c r="N160" s="150" t="s">
        <v>41</v>
      </c>
      <c r="P160" s="151">
        <f t="shared" si="11"/>
        <v>0</v>
      </c>
      <c r="Q160" s="151">
        <v>0</v>
      </c>
      <c r="R160" s="151">
        <f t="shared" si="12"/>
        <v>0</v>
      </c>
      <c r="S160" s="151">
        <v>0</v>
      </c>
      <c r="T160" s="152">
        <f t="shared" si="13"/>
        <v>0</v>
      </c>
      <c r="AR160" s="153" t="s">
        <v>700</v>
      </c>
      <c r="AT160" s="153" t="s">
        <v>185</v>
      </c>
      <c r="AU160" s="153" t="s">
        <v>190</v>
      </c>
      <c r="AY160" s="17" t="s">
        <v>181</v>
      </c>
      <c r="BE160" s="154">
        <f t="shared" si="14"/>
        <v>0</v>
      </c>
      <c r="BF160" s="154">
        <f t="shared" si="15"/>
        <v>0</v>
      </c>
      <c r="BG160" s="154">
        <f t="shared" si="16"/>
        <v>0</v>
      </c>
      <c r="BH160" s="154">
        <f t="shared" si="17"/>
        <v>0</v>
      </c>
      <c r="BI160" s="154">
        <f t="shared" si="18"/>
        <v>0</v>
      </c>
      <c r="BJ160" s="17" t="s">
        <v>190</v>
      </c>
      <c r="BK160" s="154">
        <f t="shared" si="19"/>
        <v>0</v>
      </c>
      <c r="BL160" s="17" t="s">
        <v>700</v>
      </c>
      <c r="BM160" s="153" t="s">
        <v>826</v>
      </c>
    </row>
    <row r="161" spans="2:65" s="1" customFormat="1" ht="16.5" customHeight="1">
      <c r="B161" s="140"/>
      <c r="C161" s="189" t="s">
        <v>189</v>
      </c>
      <c r="D161" s="189" t="s">
        <v>966</v>
      </c>
      <c r="E161" s="190" t="s">
        <v>4182</v>
      </c>
      <c r="F161" s="191" t="s">
        <v>4661</v>
      </c>
      <c r="G161" s="192" t="s">
        <v>231</v>
      </c>
      <c r="H161" s="193">
        <v>1</v>
      </c>
      <c r="I161" s="194"/>
      <c r="J161" s="195">
        <f t="shared" si="10"/>
        <v>0</v>
      </c>
      <c r="K161" s="196"/>
      <c r="L161" s="197"/>
      <c r="M161" s="198" t="s">
        <v>1</v>
      </c>
      <c r="N161" s="199" t="s">
        <v>41</v>
      </c>
      <c r="P161" s="151">
        <f t="shared" si="11"/>
        <v>0</v>
      </c>
      <c r="Q161" s="151">
        <v>0</v>
      </c>
      <c r="R161" s="151">
        <f t="shared" si="12"/>
        <v>0</v>
      </c>
      <c r="S161" s="151">
        <v>0</v>
      </c>
      <c r="T161" s="152">
        <f t="shared" si="13"/>
        <v>0</v>
      </c>
      <c r="AR161" s="153" t="s">
        <v>2450</v>
      </c>
      <c r="AT161" s="153" t="s">
        <v>966</v>
      </c>
      <c r="AU161" s="153" t="s">
        <v>190</v>
      </c>
      <c r="AY161" s="17" t="s">
        <v>181</v>
      </c>
      <c r="BE161" s="154">
        <f t="shared" si="14"/>
        <v>0</v>
      </c>
      <c r="BF161" s="154">
        <f t="shared" si="15"/>
        <v>0</v>
      </c>
      <c r="BG161" s="154">
        <f t="shared" si="16"/>
        <v>0</v>
      </c>
      <c r="BH161" s="154">
        <f t="shared" si="17"/>
        <v>0</v>
      </c>
      <c r="BI161" s="154">
        <f t="shared" si="18"/>
        <v>0</v>
      </c>
      <c r="BJ161" s="17" t="s">
        <v>190</v>
      </c>
      <c r="BK161" s="154">
        <f t="shared" si="19"/>
        <v>0</v>
      </c>
      <c r="BL161" s="17" t="s">
        <v>700</v>
      </c>
      <c r="BM161" s="153" t="s">
        <v>1570</v>
      </c>
    </row>
    <row r="162" spans="2:65" s="1" customFormat="1" ht="16.5" customHeight="1">
      <c r="B162" s="140"/>
      <c r="C162" s="141" t="s">
        <v>130</v>
      </c>
      <c r="D162" s="141" t="s">
        <v>185</v>
      </c>
      <c r="E162" s="142" t="s">
        <v>2178</v>
      </c>
      <c r="F162" s="143" t="s">
        <v>4661</v>
      </c>
      <c r="G162" s="144" t="s">
        <v>231</v>
      </c>
      <c r="H162" s="145">
        <v>1</v>
      </c>
      <c r="I162" s="146"/>
      <c r="J162" s="147">
        <f t="shared" si="10"/>
        <v>0</v>
      </c>
      <c r="K162" s="148"/>
      <c r="L162" s="32"/>
      <c r="M162" s="149" t="s">
        <v>1</v>
      </c>
      <c r="N162" s="150" t="s">
        <v>41</v>
      </c>
      <c r="P162" s="151">
        <f t="shared" si="11"/>
        <v>0</v>
      </c>
      <c r="Q162" s="151">
        <v>0</v>
      </c>
      <c r="R162" s="151">
        <f t="shared" si="12"/>
        <v>0</v>
      </c>
      <c r="S162" s="151">
        <v>0</v>
      </c>
      <c r="T162" s="152">
        <f t="shared" si="13"/>
        <v>0</v>
      </c>
      <c r="AR162" s="153" t="s">
        <v>700</v>
      </c>
      <c r="AT162" s="153" t="s">
        <v>185</v>
      </c>
      <c r="AU162" s="153" t="s">
        <v>190</v>
      </c>
      <c r="AY162" s="17" t="s">
        <v>181</v>
      </c>
      <c r="BE162" s="154">
        <f t="shared" si="14"/>
        <v>0</v>
      </c>
      <c r="BF162" s="154">
        <f t="shared" si="15"/>
        <v>0</v>
      </c>
      <c r="BG162" s="154">
        <f t="shared" si="16"/>
        <v>0</v>
      </c>
      <c r="BH162" s="154">
        <f t="shared" si="17"/>
        <v>0</v>
      </c>
      <c r="BI162" s="154">
        <f t="shared" si="18"/>
        <v>0</v>
      </c>
      <c r="BJ162" s="17" t="s">
        <v>190</v>
      </c>
      <c r="BK162" s="154">
        <f t="shared" si="19"/>
        <v>0</v>
      </c>
      <c r="BL162" s="17" t="s">
        <v>700</v>
      </c>
      <c r="BM162" s="153" t="s">
        <v>1578</v>
      </c>
    </row>
    <row r="163" spans="2:65" s="1" customFormat="1" ht="16.5" customHeight="1">
      <c r="B163" s="140"/>
      <c r="C163" s="189" t="s">
        <v>190</v>
      </c>
      <c r="D163" s="189" t="s">
        <v>966</v>
      </c>
      <c r="E163" s="190" t="s">
        <v>4662</v>
      </c>
      <c r="F163" s="191" t="s">
        <v>4663</v>
      </c>
      <c r="G163" s="192" t="s">
        <v>231</v>
      </c>
      <c r="H163" s="193">
        <v>1</v>
      </c>
      <c r="I163" s="194"/>
      <c r="J163" s="195">
        <f t="shared" si="10"/>
        <v>0</v>
      </c>
      <c r="K163" s="196"/>
      <c r="L163" s="197"/>
      <c r="M163" s="198" t="s">
        <v>1</v>
      </c>
      <c r="N163" s="199" t="s">
        <v>41</v>
      </c>
      <c r="P163" s="151">
        <f t="shared" si="11"/>
        <v>0</v>
      </c>
      <c r="Q163" s="151">
        <v>0</v>
      </c>
      <c r="R163" s="151">
        <f t="shared" si="12"/>
        <v>0</v>
      </c>
      <c r="S163" s="151">
        <v>0</v>
      </c>
      <c r="T163" s="152">
        <f t="shared" si="13"/>
        <v>0</v>
      </c>
      <c r="AR163" s="153" t="s">
        <v>2450</v>
      </c>
      <c r="AT163" s="153" t="s">
        <v>966</v>
      </c>
      <c r="AU163" s="153" t="s">
        <v>190</v>
      </c>
      <c r="AY163" s="17" t="s">
        <v>181</v>
      </c>
      <c r="BE163" s="154">
        <f t="shared" si="14"/>
        <v>0</v>
      </c>
      <c r="BF163" s="154">
        <f t="shared" si="15"/>
        <v>0</v>
      </c>
      <c r="BG163" s="154">
        <f t="shared" si="16"/>
        <v>0</v>
      </c>
      <c r="BH163" s="154">
        <f t="shared" si="17"/>
        <v>0</v>
      </c>
      <c r="BI163" s="154">
        <f t="shared" si="18"/>
        <v>0</v>
      </c>
      <c r="BJ163" s="17" t="s">
        <v>190</v>
      </c>
      <c r="BK163" s="154">
        <f t="shared" si="19"/>
        <v>0</v>
      </c>
      <c r="BL163" s="17" t="s">
        <v>700</v>
      </c>
      <c r="BM163" s="153" t="s">
        <v>1603</v>
      </c>
    </row>
    <row r="164" spans="2:65" s="1" customFormat="1" ht="16.5" customHeight="1">
      <c r="B164" s="140"/>
      <c r="C164" s="141" t="s">
        <v>83</v>
      </c>
      <c r="D164" s="141" t="s">
        <v>185</v>
      </c>
      <c r="E164" s="142" t="s">
        <v>2170</v>
      </c>
      <c r="F164" s="143" t="s">
        <v>4663</v>
      </c>
      <c r="G164" s="144" t="s">
        <v>231</v>
      </c>
      <c r="H164" s="145">
        <v>1</v>
      </c>
      <c r="I164" s="146"/>
      <c r="J164" s="147">
        <f t="shared" si="10"/>
        <v>0</v>
      </c>
      <c r="K164" s="148"/>
      <c r="L164" s="32"/>
      <c r="M164" s="149" t="s">
        <v>1</v>
      </c>
      <c r="N164" s="150" t="s">
        <v>41</v>
      </c>
      <c r="P164" s="151">
        <f t="shared" si="11"/>
        <v>0</v>
      </c>
      <c r="Q164" s="151">
        <v>0</v>
      </c>
      <c r="R164" s="151">
        <f t="shared" si="12"/>
        <v>0</v>
      </c>
      <c r="S164" s="151">
        <v>0</v>
      </c>
      <c r="T164" s="152">
        <f t="shared" si="13"/>
        <v>0</v>
      </c>
      <c r="AR164" s="153" t="s">
        <v>700</v>
      </c>
      <c r="AT164" s="153" t="s">
        <v>185</v>
      </c>
      <c r="AU164" s="153" t="s">
        <v>190</v>
      </c>
      <c r="AY164" s="17" t="s">
        <v>181</v>
      </c>
      <c r="BE164" s="154">
        <f t="shared" si="14"/>
        <v>0</v>
      </c>
      <c r="BF164" s="154">
        <f t="shared" si="15"/>
        <v>0</v>
      </c>
      <c r="BG164" s="154">
        <f t="shared" si="16"/>
        <v>0</v>
      </c>
      <c r="BH164" s="154">
        <f t="shared" si="17"/>
        <v>0</v>
      </c>
      <c r="BI164" s="154">
        <f t="shared" si="18"/>
        <v>0</v>
      </c>
      <c r="BJ164" s="17" t="s">
        <v>190</v>
      </c>
      <c r="BK164" s="154">
        <f t="shared" si="19"/>
        <v>0</v>
      </c>
      <c r="BL164" s="17" t="s">
        <v>700</v>
      </c>
      <c r="BM164" s="153" t="s">
        <v>1628</v>
      </c>
    </row>
    <row r="165" spans="2:65" s="1" customFormat="1" ht="16.5" customHeight="1">
      <c r="B165" s="140"/>
      <c r="C165" s="141" t="s">
        <v>641</v>
      </c>
      <c r="D165" s="141" t="s">
        <v>185</v>
      </c>
      <c r="E165" s="142" t="s">
        <v>2355</v>
      </c>
      <c r="F165" s="143" t="s">
        <v>4664</v>
      </c>
      <c r="G165" s="144" t="s">
        <v>639</v>
      </c>
      <c r="H165" s="145">
        <v>1</v>
      </c>
      <c r="I165" s="146"/>
      <c r="J165" s="147">
        <f t="shared" si="10"/>
        <v>0</v>
      </c>
      <c r="K165" s="148"/>
      <c r="L165" s="32"/>
      <c r="M165" s="149" t="s">
        <v>1</v>
      </c>
      <c r="N165" s="150" t="s">
        <v>41</v>
      </c>
      <c r="P165" s="151">
        <f t="shared" si="11"/>
        <v>0</v>
      </c>
      <c r="Q165" s="151">
        <v>0</v>
      </c>
      <c r="R165" s="151">
        <f t="shared" si="12"/>
        <v>0</v>
      </c>
      <c r="S165" s="151">
        <v>0</v>
      </c>
      <c r="T165" s="152">
        <f t="shared" si="13"/>
        <v>0</v>
      </c>
      <c r="AR165" s="153" t="s">
        <v>700</v>
      </c>
      <c r="AT165" s="153" t="s">
        <v>185</v>
      </c>
      <c r="AU165" s="153" t="s">
        <v>190</v>
      </c>
      <c r="AY165" s="17" t="s">
        <v>181</v>
      </c>
      <c r="BE165" s="154">
        <f t="shared" si="14"/>
        <v>0</v>
      </c>
      <c r="BF165" s="154">
        <f t="shared" si="15"/>
        <v>0</v>
      </c>
      <c r="BG165" s="154">
        <f t="shared" si="16"/>
        <v>0</v>
      </c>
      <c r="BH165" s="154">
        <f t="shared" si="17"/>
        <v>0</v>
      </c>
      <c r="BI165" s="154">
        <f t="shared" si="18"/>
        <v>0</v>
      </c>
      <c r="BJ165" s="17" t="s">
        <v>190</v>
      </c>
      <c r="BK165" s="154">
        <f t="shared" si="19"/>
        <v>0</v>
      </c>
      <c r="BL165" s="17" t="s">
        <v>700</v>
      </c>
      <c r="BM165" s="153" t="s">
        <v>190</v>
      </c>
    </row>
    <row r="166" spans="2:65" s="1" customFormat="1" ht="16.5" customHeight="1">
      <c r="B166" s="140"/>
      <c r="C166" s="141" t="s">
        <v>636</v>
      </c>
      <c r="D166" s="141" t="s">
        <v>185</v>
      </c>
      <c r="E166" s="142" t="s">
        <v>2351</v>
      </c>
      <c r="F166" s="143" t="s">
        <v>4665</v>
      </c>
      <c r="G166" s="144" t="s">
        <v>639</v>
      </c>
      <c r="H166" s="145">
        <v>1</v>
      </c>
      <c r="I166" s="146"/>
      <c r="J166" s="147">
        <f t="shared" si="10"/>
        <v>0</v>
      </c>
      <c r="K166" s="148"/>
      <c r="L166" s="32"/>
      <c r="M166" s="149" t="s">
        <v>1</v>
      </c>
      <c r="N166" s="150" t="s">
        <v>41</v>
      </c>
      <c r="P166" s="151">
        <f t="shared" si="11"/>
        <v>0</v>
      </c>
      <c r="Q166" s="151">
        <v>0</v>
      </c>
      <c r="R166" s="151">
        <f t="shared" si="12"/>
        <v>0</v>
      </c>
      <c r="S166" s="151">
        <v>0</v>
      </c>
      <c r="T166" s="152">
        <f t="shared" si="13"/>
        <v>0</v>
      </c>
      <c r="AR166" s="153" t="s">
        <v>700</v>
      </c>
      <c r="AT166" s="153" t="s">
        <v>185</v>
      </c>
      <c r="AU166" s="153" t="s">
        <v>190</v>
      </c>
      <c r="AY166" s="17" t="s">
        <v>181</v>
      </c>
      <c r="BE166" s="154">
        <f t="shared" si="14"/>
        <v>0</v>
      </c>
      <c r="BF166" s="154">
        <f t="shared" si="15"/>
        <v>0</v>
      </c>
      <c r="BG166" s="154">
        <f t="shared" si="16"/>
        <v>0</v>
      </c>
      <c r="BH166" s="154">
        <f t="shared" si="17"/>
        <v>0</v>
      </c>
      <c r="BI166" s="154">
        <f t="shared" si="18"/>
        <v>0</v>
      </c>
      <c r="BJ166" s="17" t="s">
        <v>190</v>
      </c>
      <c r="BK166" s="154">
        <f t="shared" si="19"/>
        <v>0</v>
      </c>
      <c r="BL166" s="17" t="s">
        <v>700</v>
      </c>
      <c r="BM166" s="153" t="s">
        <v>189</v>
      </c>
    </row>
    <row r="167" spans="2:65" s="1" customFormat="1" ht="16.5" customHeight="1">
      <c r="B167" s="140"/>
      <c r="C167" s="141" t="s">
        <v>632</v>
      </c>
      <c r="D167" s="141" t="s">
        <v>185</v>
      </c>
      <c r="E167" s="142" t="s">
        <v>2347</v>
      </c>
      <c r="F167" s="143" t="s">
        <v>4666</v>
      </c>
      <c r="G167" s="144" t="s">
        <v>639</v>
      </c>
      <c r="H167" s="145">
        <v>1</v>
      </c>
      <c r="I167" s="146"/>
      <c r="J167" s="147">
        <f t="shared" si="10"/>
        <v>0</v>
      </c>
      <c r="K167" s="148"/>
      <c r="L167" s="32"/>
      <c r="M167" s="149" t="s">
        <v>1</v>
      </c>
      <c r="N167" s="150" t="s">
        <v>41</v>
      </c>
      <c r="P167" s="151">
        <f t="shared" si="11"/>
        <v>0</v>
      </c>
      <c r="Q167" s="151">
        <v>0</v>
      </c>
      <c r="R167" s="151">
        <f t="shared" si="12"/>
        <v>0</v>
      </c>
      <c r="S167" s="151">
        <v>0</v>
      </c>
      <c r="T167" s="152">
        <f t="shared" si="13"/>
        <v>0</v>
      </c>
      <c r="AR167" s="153" t="s">
        <v>700</v>
      </c>
      <c r="AT167" s="153" t="s">
        <v>185</v>
      </c>
      <c r="AU167" s="153" t="s">
        <v>190</v>
      </c>
      <c r="AY167" s="17" t="s">
        <v>181</v>
      </c>
      <c r="BE167" s="154">
        <f t="shared" si="14"/>
        <v>0</v>
      </c>
      <c r="BF167" s="154">
        <f t="shared" si="15"/>
        <v>0</v>
      </c>
      <c r="BG167" s="154">
        <f t="shared" si="16"/>
        <v>0</v>
      </c>
      <c r="BH167" s="154">
        <f t="shared" si="17"/>
        <v>0</v>
      </c>
      <c r="BI167" s="154">
        <f t="shared" si="18"/>
        <v>0</v>
      </c>
      <c r="BJ167" s="17" t="s">
        <v>190</v>
      </c>
      <c r="BK167" s="154">
        <f t="shared" si="19"/>
        <v>0</v>
      </c>
      <c r="BL167" s="17" t="s">
        <v>700</v>
      </c>
      <c r="BM167" s="153" t="s">
        <v>933</v>
      </c>
    </row>
    <row r="168" spans="2:65" s="1" customFormat="1" ht="24.2" customHeight="1">
      <c r="B168" s="140"/>
      <c r="C168" s="141" t="s">
        <v>628</v>
      </c>
      <c r="D168" s="141" t="s">
        <v>185</v>
      </c>
      <c r="E168" s="142" t="s">
        <v>2343</v>
      </c>
      <c r="F168" s="143" t="s">
        <v>4667</v>
      </c>
      <c r="G168" s="144" t="s">
        <v>231</v>
      </c>
      <c r="H168" s="145">
        <v>1</v>
      </c>
      <c r="I168" s="146"/>
      <c r="J168" s="147">
        <f t="shared" si="10"/>
        <v>0</v>
      </c>
      <c r="K168" s="148"/>
      <c r="L168" s="32"/>
      <c r="M168" s="149" t="s">
        <v>1</v>
      </c>
      <c r="N168" s="150" t="s">
        <v>41</v>
      </c>
      <c r="P168" s="151">
        <f t="shared" si="11"/>
        <v>0</v>
      </c>
      <c r="Q168" s="151">
        <v>0</v>
      </c>
      <c r="R168" s="151">
        <f t="shared" si="12"/>
        <v>0</v>
      </c>
      <c r="S168" s="151">
        <v>0</v>
      </c>
      <c r="T168" s="152">
        <f t="shared" si="13"/>
        <v>0</v>
      </c>
      <c r="AR168" s="153" t="s">
        <v>700</v>
      </c>
      <c r="AT168" s="153" t="s">
        <v>185</v>
      </c>
      <c r="AU168" s="153" t="s">
        <v>190</v>
      </c>
      <c r="AY168" s="17" t="s">
        <v>181</v>
      </c>
      <c r="BE168" s="154">
        <f t="shared" si="14"/>
        <v>0</v>
      </c>
      <c r="BF168" s="154">
        <f t="shared" si="15"/>
        <v>0</v>
      </c>
      <c r="BG168" s="154">
        <f t="shared" si="16"/>
        <v>0</v>
      </c>
      <c r="BH168" s="154">
        <f t="shared" si="17"/>
        <v>0</v>
      </c>
      <c r="BI168" s="154">
        <f t="shared" si="18"/>
        <v>0</v>
      </c>
      <c r="BJ168" s="17" t="s">
        <v>190</v>
      </c>
      <c r="BK168" s="154">
        <f t="shared" si="19"/>
        <v>0</v>
      </c>
      <c r="BL168" s="17" t="s">
        <v>700</v>
      </c>
      <c r="BM168" s="153" t="s">
        <v>943</v>
      </c>
    </row>
    <row r="169" spans="2:65" s="1" customFormat="1" ht="24.2" customHeight="1">
      <c r="B169" s="140"/>
      <c r="C169" s="141" t="s">
        <v>618</v>
      </c>
      <c r="D169" s="141" t="s">
        <v>185</v>
      </c>
      <c r="E169" s="142" t="s">
        <v>2338</v>
      </c>
      <c r="F169" s="143" t="s">
        <v>4668</v>
      </c>
      <c r="G169" s="144" t="s">
        <v>231</v>
      </c>
      <c r="H169" s="145">
        <v>1</v>
      </c>
      <c r="I169" s="146"/>
      <c r="J169" s="147">
        <f t="shared" si="10"/>
        <v>0</v>
      </c>
      <c r="K169" s="148"/>
      <c r="L169" s="32"/>
      <c r="M169" s="149" t="s">
        <v>1</v>
      </c>
      <c r="N169" s="150" t="s">
        <v>41</v>
      </c>
      <c r="P169" s="151">
        <f t="shared" si="11"/>
        <v>0</v>
      </c>
      <c r="Q169" s="151">
        <v>0</v>
      </c>
      <c r="R169" s="151">
        <f t="shared" si="12"/>
        <v>0</v>
      </c>
      <c r="S169" s="151">
        <v>0</v>
      </c>
      <c r="T169" s="152">
        <f t="shared" si="13"/>
        <v>0</v>
      </c>
      <c r="AR169" s="153" t="s">
        <v>700</v>
      </c>
      <c r="AT169" s="153" t="s">
        <v>185</v>
      </c>
      <c r="AU169" s="153" t="s">
        <v>190</v>
      </c>
      <c r="AY169" s="17" t="s">
        <v>181</v>
      </c>
      <c r="BE169" s="154">
        <f t="shared" si="14"/>
        <v>0</v>
      </c>
      <c r="BF169" s="154">
        <f t="shared" si="15"/>
        <v>0</v>
      </c>
      <c r="BG169" s="154">
        <f t="shared" si="16"/>
        <v>0</v>
      </c>
      <c r="BH169" s="154">
        <f t="shared" si="17"/>
        <v>0</v>
      </c>
      <c r="BI169" s="154">
        <f t="shared" si="18"/>
        <v>0</v>
      </c>
      <c r="BJ169" s="17" t="s">
        <v>190</v>
      </c>
      <c r="BK169" s="154">
        <f t="shared" si="19"/>
        <v>0</v>
      </c>
      <c r="BL169" s="17" t="s">
        <v>700</v>
      </c>
      <c r="BM169" s="153" t="s">
        <v>109</v>
      </c>
    </row>
    <row r="170" spans="2:65" s="1" customFormat="1" ht="16.5" customHeight="1">
      <c r="B170" s="140"/>
      <c r="C170" s="141" t="s">
        <v>609</v>
      </c>
      <c r="D170" s="141" t="s">
        <v>185</v>
      </c>
      <c r="E170" s="142" t="s">
        <v>2334</v>
      </c>
      <c r="F170" s="143" t="s">
        <v>4669</v>
      </c>
      <c r="G170" s="144" t="s">
        <v>231</v>
      </c>
      <c r="H170" s="145">
        <v>1</v>
      </c>
      <c r="I170" s="146"/>
      <c r="J170" s="147">
        <f t="shared" si="10"/>
        <v>0</v>
      </c>
      <c r="K170" s="148"/>
      <c r="L170" s="32"/>
      <c r="M170" s="149" t="s">
        <v>1</v>
      </c>
      <c r="N170" s="150" t="s">
        <v>41</v>
      </c>
      <c r="P170" s="151">
        <f t="shared" si="11"/>
        <v>0</v>
      </c>
      <c r="Q170" s="151">
        <v>0</v>
      </c>
      <c r="R170" s="151">
        <f t="shared" si="12"/>
        <v>0</v>
      </c>
      <c r="S170" s="151">
        <v>0</v>
      </c>
      <c r="T170" s="152">
        <f t="shared" si="13"/>
        <v>0</v>
      </c>
      <c r="AR170" s="153" t="s">
        <v>700</v>
      </c>
      <c r="AT170" s="153" t="s">
        <v>185</v>
      </c>
      <c r="AU170" s="153" t="s">
        <v>190</v>
      </c>
      <c r="AY170" s="17" t="s">
        <v>181</v>
      </c>
      <c r="BE170" s="154">
        <f t="shared" si="14"/>
        <v>0</v>
      </c>
      <c r="BF170" s="154">
        <f t="shared" si="15"/>
        <v>0</v>
      </c>
      <c r="BG170" s="154">
        <f t="shared" si="16"/>
        <v>0</v>
      </c>
      <c r="BH170" s="154">
        <f t="shared" si="17"/>
        <v>0</v>
      </c>
      <c r="BI170" s="154">
        <f t="shared" si="18"/>
        <v>0</v>
      </c>
      <c r="BJ170" s="17" t="s">
        <v>190</v>
      </c>
      <c r="BK170" s="154">
        <f t="shared" si="19"/>
        <v>0</v>
      </c>
      <c r="BL170" s="17" t="s">
        <v>700</v>
      </c>
      <c r="BM170" s="153" t="s">
        <v>115</v>
      </c>
    </row>
    <row r="171" spans="2:65" s="1" customFormat="1" ht="16.5" customHeight="1">
      <c r="B171" s="140"/>
      <c r="C171" s="141" t="s">
        <v>598</v>
      </c>
      <c r="D171" s="141" t="s">
        <v>185</v>
      </c>
      <c r="E171" s="142" t="s">
        <v>2330</v>
      </c>
      <c r="F171" s="143" t="s">
        <v>4670</v>
      </c>
      <c r="G171" s="144" t="s">
        <v>231</v>
      </c>
      <c r="H171" s="145">
        <v>1</v>
      </c>
      <c r="I171" s="146"/>
      <c r="J171" s="147">
        <f t="shared" si="10"/>
        <v>0</v>
      </c>
      <c r="K171" s="148"/>
      <c r="L171" s="32"/>
      <c r="M171" s="149" t="s">
        <v>1</v>
      </c>
      <c r="N171" s="150" t="s">
        <v>41</v>
      </c>
      <c r="P171" s="151">
        <f t="shared" si="11"/>
        <v>0</v>
      </c>
      <c r="Q171" s="151">
        <v>0</v>
      </c>
      <c r="R171" s="151">
        <f t="shared" si="12"/>
        <v>0</v>
      </c>
      <c r="S171" s="151">
        <v>0</v>
      </c>
      <c r="T171" s="152">
        <f t="shared" si="13"/>
        <v>0</v>
      </c>
      <c r="AR171" s="153" t="s">
        <v>700</v>
      </c>
      <c r="AT171" s="153" t="s">
        <v>185</v>
      </c>
      <c r="AU171" s="153" t="s">
        <v>190</v>
      </c>
      <c r="AY171" s="17" t="s">
        <v>181</v>
      </c>
      <c r="BE171" s="154">
        <f t="shared" si="14"/>
        <v>0</v>
      </c>
      <c r="BF171" s="154">
        <f t="shared" si="15"/>
        <v>0</v>
      </c>
      <c r="BG171" s="154">
        <f t="shared" si="16"/>
        <v>0</v>
      </c>
      <c r="BH171" s="154">
        <f t="shared" si="17"/>
        <v>0</v>
      </c>
      <c r="BI171" s="154">
        <f t="shared" si="18"/>
        <v>0</v>
      </c>
      <c r="BJ171" s="17" t="s">
        <v>190</v>
      </c>
      <c r="BK171" s="154">
        <f t="shared" si="19"/>
        <v>0</v>
      </c>
      <c r="BL171" s="17" t="s">
        <v>700</v>
      </c>
      <c r="BM171" s="153" t="s">
        <v>121</v>
      </c>
    </row>
    <row r="172" spans="2:65" s="1" customFormat="1" ht="16.5" customHeight="1">
      <c r="B172" s="140"/>
      <c r="C172" s="141" t="s">
        <v>591</v>
      </c>
      <c r="D172" s="141" t="s">
        <v>185</v>
      </c>
      <c r="E172" s="142" t="s">
        <v>2326</v>
      </c>
      <c r="F172" s="143" t="s">
        <v>4671</v>
      </c>
      <c r="G172" s="144" t="s">
        <v>639</v>
      </c>
      <c r="H172" s="145">
        <v>1</v>
      </c>
      <c r="I172" s="146"/>
      <c r="J172" s="147">
        <f t="shared" si="10"/>
        <v>0</v>
      </c>
      <c r="K172" s="148"/>
      <c r="L172" s="32"/>
      <c r="M172" s="149" t="s">
        <v>1</v>
      </c>
      <c r="N172" s="150" t="s">
        <v>41</v>
      </c>
      <c r="P172" s="151">
        <f t="shared" si="11"/>
        <v>0</v>
      </c>
      <c r="Q172" s="151">
        <v>0</v>
      </c>
      <c r="R172" s="151">
        <f t="shared" si="12"/>
        <v>0</v>
      </c>
      <c r="S172" s="151">
        <v>0</v>
      </c>
      <c r="T172" s="152">
        <f t="shared" si="13"/>
        <v>0</v>
      </c>
      <c r="AR172" s="153" t="s">
        <v>700</v>
      </c>
      <c r="AT172" s="153" t="s">
        <v>185</v>
      </c>
      <c r="AU172" s="153" t="s">
        <v>190</v>
      </c>
      <c r="AY172" s="17" t="s">
        <v>181</v>
      </c>
      <c r="BE172" s="154">
        <f t="shared" si="14"/>
        <v>0</v>
      </c>
      <c r="BF172" s="154">
        <f t="shared" si="15"/>
        <v>0</v>
      </c>
      <c r="BG172" s="154">
        <f t="shared" si="16"/>
        <v>0</v>
      </c>
      <c r="BH172" s="154">
        <f t="shared" si="17"/>
        <v>0</v>
      </c>
      <c r="BI172" s="154">
        <f t="shared" si="18"/>
        <v>0</v>
      </c>
      <c r="BJ172" s="17" t="s">
        <v>190</v>
      </c>
      <c r="BK172" s="154">
        <f t="shared" si="19"/>
        <v>0</v>
      </c>
      <c r="BL172" s="17" t="s">
        <v>700</v>
      </c>
      <c r="BM172" s="153" t="s">
        <v>280</v>
      </c>
    </row>
    <row r="173" spans="2:65" s="1" customFormat="1" ht="21.75" customHeight="1">
      <c r="B173" s="140"/>
      <c r="C173" s="141" t="s">
        <v>585</v>
      </c>
      <c r="D173" s="141" t="s">
        <v>185</v>
      </c>
      <c r="E173" s="142" t="s">
        <v>2322</v>
      </c>
      <c r="F173" s="143" t="s">
        <v>4672</v>
      </c>
      <c r="G173" s="144" t="s">
        <v>231</v>
      </c>
      <c r="H173" s="145">
        <v>15</v>
      </c>
      <c r="I173" s="146"/>
      <c r="J173" s="147">
        <f t="shared" si="10"/>
        <v>0</v>
      </c>
      <c r="K173" s="148"/>
      <c r="L173" s="32"/>
      <c r="M173" s="149" t="s">
        <v>1</v>
      </c>
      <c r="N173" s="150" t="s">
        <v>41</v>
      </c>
      <c r="P173" s="151">
        <f t="shared" si="11"/>
        <v>0</v>
      </c>
      <c r="Q173" s="151">
        <v>0</v>
      </c>
      <c r="R173" s="151">
        <f t="shared" si="12"/>
        <v>0</v>
      </c>
      <c r="S173" s="151">
        <v>0</v>
      </c>
      <c r="T173" s="152">
        <f t="shared" si="13"/>
        <v>0</v>
      </c>
      <c r="AR173" s="153" t="s">
        <v>700</v>
      </c>
      <c r="AT173" s="153" t="s">
        <v>185</v>
      </c>
      <c r="AU173" s="153" t="s">
        <v>190</v>
      </c>
      <c r="AY173" s="17" t="s">
        <v>181</v>
      </c>
      <c r="BE173" s="154">
        <f t="shared" si="14"/>
        <v>0</v>
      </c>
      <c r="BF173" s="154">
        <f t="shared" si="15"/>
        <v>0</v>
      </c>
      <c r="BG173" s="154">
        <f t="shared" si="16"/>
        <v>0</v>
      </c>
      <c r="BH173" s="154">
        <f t="shared" si="17"/>
        <v>0</v>
      </c>
      <c r="BI173" s="154">
        <f t="shared" si="18"/>
        <v>0</v>
      </c>
      <c r="BJ173" s="17" t="s">
        <v>190</v>
      </c>
      <c r="BK173" s="154">
        <f t="shared" si="19"/>
        <v>0</v>
      </c>
      <c r="BL173" s="17" t="s">
        <v>700</v>
      </c>
      <c r="BM173" s="153" t="s">
        <v>291</v>
      </c>
    </row>
    <row r="174" spans="2:65" s="1" customFormat="1" ht="24.2" customHeight="1">
      <c r="B174" s="140"/>
      <c r="C174" s="141" t="s">
        <v>578</v>
      </c>
      <c r="D174" s="141" t="s">
        <v>185</v>
      </c>
      <c r="E174" s="142" t="s">
        <v>2318</v>
      </c>
      <c r="F174" s="143" t="s">
        <v>4673</v>
      </c>
      <c r="G174" s="144" t="s">
        <v>231</v>
      </c>
      <c r="H174" s="145">
        <v>105</v>
      </c>
      <c r="I174" s="146"/>
      <c r="J174" s="147">
        <f t="shared" si="10"/>
        <v>0</v>
      </c>
      <c r="K174" s="148"/>
      <c r="L174" s="32"/>
      <c r="M174" s="183" t="s">
        <v>1</v>
      </c>
      <c r="N174" s="184" t="s">
        <v>41</v>
      </c>
      <c r="O174" s="185"/>
      <c r="P174" s="186">
        <f t="shared" si="11"/>
        <v>0</v>
      </c>
      <c r="Q174" s="186">
        <v>0</v>
      </c>
      <c r="R174" s="186">
        <f t="shared" si="12"/>
        <v>0</v>
      </c>
      <c r="S174" s="186">
        <v>0</v>
      </c>
      <c r="T174" s="187">
        <f t="shared" si="13"/>
        <v>0</v>
      </c>
      <c r="AR174" s="153" t="s">
        <v>700</v>
      </c>
      <c r="AT174" s="153" t="s">
        <v>185</v>
      </c>
      <c r="AU174" s="153" t="s">
        <v>190</v>
      </c>
      <c r="AY174" s="17" t="s">
        <v>181</v>
      </c>
      <c r="BE174" s="154">
        <f t="shared" si="14"/>
        <v>0</v>
      </c>
      <c r="BF174" s="154">
        <f t="shared" si="15"/>
        <v>0</v>
      </c>
      <c r="BG174" s="154">
        <f t="shared" si="16"/>
        <v>0</v>
      </c>
      <c r="BH174" s="154">
        <f t="shared" si="17"/>
        <v>0</v>
      </c>
      <c r="BI174" s="154">
        <f t="shared" si="18"/>
        <v>0</v>
      </c>
      <c r="BJ174" s="17" t="s">
        <v>190</v>
      </c>
      <c r="BK174" s="154">
        <f t="shared" si="19"/>
        <v>0</v>
      </c>
      <c r="BL174" s="17" t="s">
        <v>700</v>
      </c>
      <c r="BM174" s="153" t="s">
        <v>7</v>
      </c>
    </row>
    <row r="175" spans="2:65" s="1" customFormat="1" ht="6.95" customHeight="1"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2"/>
    </row>
  </sheetData>
  <autoFilter ref="C117:K174" xr:uid="{00000000-0009-0000-0000-00000D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5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123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134</v>
      </c>
      <c r="L4" s="20"/>
      <c r="M4" s="92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Obnova a modernizácia objektu Centra univerzitného športu pri SPU v Nitre</v>
      </c>
      <c r="F7" s="258"/>
      <c r="G7" s="258"/>
      <c r="H7" s="258"/>
      <c r="L7" s="20"/>
    </row>
    <row r="8" spans="2:46" s="1" customFormat="1" ht="12" customHeight="1">
      <c r="B8" s="32"/>
      <c r="D8" s="27" t="s">
        <v>144</v>
      </c>
      <c r="L8" s="32"/>
    </row>
    <row r="9" spans="2:46" s="1" customFormat="1" ht="16.5" customHeight="1">
      <c r="B9" s="32"/>
      <c r="E9" s="250" t="s">
        <v>4674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9" t="str">
        <f>'Rekapitulácia stavby'!E14</f>
        <v>Vyplň údaj</v>
      </c>
      <c r="F18" s="241"/>
      <c r="G18" s="241"/>
      <c r="H18" s="241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>Béger</v>
      </c>
      <c r="I24" s="27" t="s">
        <v>26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3"/>
      <c r="E27" s="245" t="s">
        <v>1</v>
      </c>
      <c r="F27" s="245"/>
      <c r="G27" s="245"/>
      <c r="H27" s="245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35</v>
      </c>
      <c r="J30" s="69">
        <f>ROUND(J118,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5">
        <f>ROUND((SUM(BE118:BE149)),  2)</f>
        <v>0</v>
      </c>
      <c r="G33" s="96"/>
      <c r="H33" s="96"/>
      <c r="I33" s="97">
        <v>0.2</v>
      </c>
      <c r="J33" s="95">
        <f>ROUND(((SUM(BE118:BE149))*I33),  2)</f>
        <v>0</v>
      </c>
      <c r="L33" s="32"/>
    </row>
    <row r="34" spans="2:12" s="1" customFormat="1" ht="14.45" customHeight="1">
      <c r="B34" s="32"/>
      <c r="E34" s="37" t="s">
        <v>41</v>
      </c>
      <c r="F34" s="95">
        <f>ROUND((SUM(BF118:BF149)),  2)</f>
        <v>0</v>
      </c>
      <c r="G34" s="96"/>
      <c r="H34" s="96"/>
      <c r="I34" s="97">
        <v>0.2</v>
      </c>
      <c r="J34" s="95">
        <f>ROUND(((SUM(BF118:BF149))*I34),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8">
        <f>ROUND((SUM(BG118:BG149)),  2)</f>
        <v>0</v>
      </c>
      <c r="I35" s="99">
        <v>0.2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8">
        <f>ROUND((SUM(BH118:BH149)),  2)</f>
        <v>0</v>
      </c>
      <c r="I36" s="99">
        <v>0.2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5">
        <f>ROUND((SUM(BI118:BI149)),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45</v>
      </c>
      <c r="E39" s="60"/>
      <c r="F39" s="60"/>
      <c r="G39" s="102" t="s">
        <v>46</v>
      </c>
      <c r="H39" s="103" t="s">
        <v>47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6" t="s">
        <v>51</v>
      </c>
      <c r="G61" s="46" t="s">
        <v>50</v>
      </c>
      <c r="H61" s="34"/>
      <c r="I61" s="34"/>
      <c r="J61" s="107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6" t="s">
        <v>51</v>
      </c>
      <c r="G76" s="46" t="s">
        <v>50</v>
      </c>
      <c r="H76" s="34"/>
      <c r="I76" s="34"/>
      <c r="J76" s="107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7" t="str">
        <f>E7</f>
        <v>Obnova a modernizácia objektu Centra univerzitného športu pri SPU v Nitre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144</v>
      </c>
      <c r="L86" s="32"/>
    </row>
    <row r="87" spans="2:47" s="1" customFormat="1" ht="16.5" customHeight="1">
      <c r="B87" s="32"/>
      <c r="E87" s="250" t="str">
        <f>E9</f>
        <v>14 - HSP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Nitra</v>
      </c>
      <c r="I89" s="27" t="s">
        <v>21</v>
      </c>
      <c r="J89" s="55" t="str">
        <f>IF(J12="","",J12)</f>
        <v>1. 2. 2024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SPU v Nitre</v>
      </c>
      <c r="I91" s="27" t="s">
        <v>29</v>
      </c>
      <c r="J91" s="30" t="str">
        <f>E21</f>
        <v>Ing. Stanislav Mikle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Béger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147</v>
      </c>
      <c r="D94" s="100"/>
      <c r="E94" s="100"/>
      <c r="F94" s="100"/>
      <c r="G94" s="100"/>
      <c r="H94" s="100"/>
      <c r="I94" s="100"/>
      <c r="J94" s="109" t="s">
        <v>148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149</v>
      </c>
      <c r="J96" s="69">
        <f>J118</f>
        <v>0</v>
      </c>
      <c r="L96" s="32"/>
      <c r="AU96" s="17" t="s">
        <v>150</v>
      </c>
    </row>
    <row r="97" spans="2:12" s="8" customFormat="1" ht="24.95" customHeight="1">
      <c r="B97" s="111"/>
      <c r="D97" s="112" t="s">
        <v>4627</v>
      </c>
      <c r="E97" s="113"/>
      <c r="F97" s="113"/>
      <c r="G97" s="113"/>
      <c r="H97" s="113"/>
      <c r="I97" s="113"/>
      <c r="J97" s="114">
        <f>J119</f>
        <v>0</v>
      </c>
      <c r="L97" s="111"/>
    </row>
    <row r="98" spans="2:12" s="9" customFormat="1" ht="19.899999999999999" customHeight="1">
      <c r="B98" s="115"/>
      <c r="D98" s="116" t="s">
        <v>4675</v>
      </c>
      <c r="E98" s="117"/>
      <c r="F98" s="117"/>
      <c r="G98" s="117"/>
      <c r="H98" s="117"/>
      <c r="I98" s="117"/>
      <c r="J98" s="118">
        <f>J120</f>
        <v>0</v>
      </c>
      <c r="L98" s="115"/>
    </row>
    <row r="99" spans="2:12" s="1" customFormat="1" ht="21.75" customHeight="1">
      <c r="B99" s="32"/>
      <c r="L99" s="32"/>
    </row>
    <row r="100" spans="2:12" s="1" customFormat="1" ht="6.95" customHeight="1"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2"/>
    </row>
    <row r="104" spans="2:12" s="1" customFormat="1" ht="6.95" customHeight="1"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32"/>
    </row>
    <row r="105" spans="2:12" s="1" customFormat="1" ht="24.95" customHeight="1">
      <c r="B105" s="32"/>
      <c r="C105" s="21" t="s">
        <v>167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15</v>
      </c>
      <c r="L107" s="32"/>
    </row>
    <row r="108" spans="2:12" s="1" customFormat="1" ht="26.25" customHeight="1">
      <c r="B108" s="32"/>
      <c r="E108" s="257" t="str">
        <f>E7</f>
        <v>Obnova a modernizácia objektu Centra univerzitného športu pri SPU v Nitre</v>
      </c>
      <c r="F108" s="258"/>
      <c r="G108" s="258"/>
      <c r="H108" s="258"/>
      <c r="L108" s="32"/>
    </row>
    <row r="109" spans="2:12" s="1" customFormat="1" ht="12" customHeight="1">
      <c r="B109" s="32"/>
      <c r="C109" s="27" t="s">
        <v>144</v>
      </c>
      <c r="L109" s="32"/>
    </row>
    <row r="110" spans="2:12" s="1" customFormat="1" ht="16.5" customHeight="1">
      <c r="B110" s="32"/>
      <c r="E110" s="250" t="str">
        <f>E9</f>
        <v>14 - HSP</v>
      </c>
      <c r="F110" s="256"/>
      <c r="G110" s="256"/>
      <c r="H110" s="256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19</v>
      </c>
      <c r="F112" s="25" t="str">
        <f>F12</f>
        <v>Nitra</v>
      </c>
      <c r="I112" s="27" t="s">
        <v>21</v>
      </c>
      <c r="J112" s="55" t="str">
        <f>IF(J12="","",J12)</f>
        <v>1. 2. 2024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23</v>
      </c>
      <c r="F114" s="25" t="str">
        <f>E15</f>
        <v>SPU v Nitre</v>
      </c>
      <c r="I114" s="27" t="s">
        <v>29</v>
      </c>
      <c r="J114" s="30" t="str">
        <f>E21</f>
        <v>Ing. Stanislav Mikle</v>
      </c>
      <c r="L114" s="32"/>
    </row>
    <row r="115" spans="2:65" s="1" customFormat="1" ht="15.2" customHeight="1">
      <c r="B115" s="32"/>
      <c r="C115" s="27" t="s">
        <v>27</v>
      </c>
      <c r="F115" s="25" t="str">
        <f>IF(E18="","",E18)</f>
        <v>Vyplň údaj</v>
      </c>
      <c r="I115" s="27" t="s">
        <v>32</v>
      </c>
      <c r="J115" s="30" t="str">
        <f>E24</f>
        <v>Béger</v>
      </c>
      <c r="L115" s="32"/>
    </row>
    <row r="116" spans="2:65" s="1" customFormat="1" ht="10.35" customHeight="1">
      <c r="B116" s="32"/>
      <c r="L116" s="32"/>
    </row>
    <row r="117" spans="2:65" s="10" customFormat="1" ht="29.25" customHeight="1">
      <c r="B117" s="119"/>
      <c r="C117" s="120" t="s">
        <v>168</v>
      </c>
      <c r="D117" s="121" t="s">
        <v>60</v>
      </c>
      <c r="E117" s="121" t="s">
        <v>56</v>
      </c>
      <c r="F117" s="121" t="s">
        <v>57</v>
      </c>
      <c r="G117" s="121" t="s">
        <v>169</v>
      </c>
      <c r="H117" s="121" t="s">
        <v>170</v>
      </c>
      <c r="I117" s="121" t="s">
        <v>171</v>
      </c>
      <c r="J117" s="122" t="s">
        <v>148</v>
      </c>
      <c r="K117" s="123" t="s">
        <v>172</v>
      </c>
      <c r="L117" s="119"/>
      <c r="M117" s="62" t="s">
        <v>1</v>
      </c>
      <c r="N117" s="63" t="s">
        <v>39</v>
      </c>
      <c r="O117" s="63" t="s">
        <v>173</v>
      </c>
      <c r="P117" s="63" t="s">
        <v>174</v>
      </c>
      <c r="Q117" s="63" t="s">
        <v>175</v>
      </c>
      <c r="R117" s="63" t="s">
        <v>176</v>
      </c>
      <c r="S117" s="63" t="s">
        <v>177</v>
      </c>
      <c r="T117" s="64" t="s">
        <v>178</v>
      </c>
    </row>
    <row r="118" spans="2:65" s="1" customFormat="1" ht="22.9" customHeight="1">
      <c r="B118" s="32"/>
      <c r="C118" s="67" t="s">
        <v>149</v>
      </c>
      <c r="J118" s="124">
        <f>BK118</f>
        <v>0</v>
      </c>
      <c r="L118" s="32"/>
      <c r="M118" s="65"/>
      <c r="N118" s="56"/>
      <c r="O118" s="56"/>
      <c r="P118" s="125">
        <f>P119</f>
        <v>0</v>
      </c>
      <c r="Q118" s="56"/>
      <c r="R118" s="125">
        <f>R119</f>
        <v>0.46500000000000002</v>
      </c>
      <c r="S118" s="56"/>
      <c r="T118" s="126">
        <f>T119</f>
        <v>0</v>
      </c>
      <c r="AT118" s="17" t="s">
        <v>74</v>
      </c>
      <c r="AU118" s="17" t="s">
        <v>150</v>
      </c>
      <c r="BK118" s="127">
        <f>BK119</f>
        <v>0</v>
      </c>
    </row>
    <row r="119" spans="2:65" s="11" customFormat="1" ht="25.9" customHeight="1">
      <c r="B119" s="128"/>
      <c r="D119" s="129" t="s">
        <v>74</v>
      </c>
      <c r="E119" s="130" t="s">
        <v>966</v>
      </c>
      <c r="F119" s="130" t="s">
        <v>966</v>
      </c>
      <c r="I119" s="131"/>
      <c r="J119" s="132">
        <f>BK119</f>
        <v>0</v>
      </c>
      <c r="L119" s="128"/>
      <c r="M119" s="133"/>
      <c r="P119" s="134">
        <f>P120</f>
        <v>0</v>
      </c>
      <c r="R119" s="134">
        <f>R120</f>
        <v>0.46500000000000002</v>
      </c>
      <c r="T119" s="135">
        <f>T120</f>
        <v>0</v>
      </c>
      <c r="AR119" s="129" t="s">
        <v>130</v>
      </c>
      <c r="AT119" s="136" t="s">
        <v>74</v>
      </c>
      <c r="AU119" s="136" t="s">
        <v>75</v>
      </c>
      <c r="AY119" s="129" t="s">
        <v>181</v>
      </c>
      <c r="BK119" s="137">
        <f>BK120</f>
        <v>0</v>
      </c>
    </row>
    <row r="120" spans="2:65" s="11" customFormat="1" ht="22.9" customHeight="1">
      <c r="B120" s="128"/>
      <c r="D120" s="129" t="s">
        <v>74</v>
      </c>
      <c r="E120" s="138" t="s">
        <v>122</v>
      </c>
      <c r="F120" s="138" t="s">
        <v>122</v>
      </c>
      <c r="I120" s="131"/>
      <c r="J120" s="139">
        <f>BK120</f>
        <v>0</v>
      </c>
      <c r="L120" s="128"/>
      <c r="M120" s="133"/>
      <c r="P120" s="134">
        <f>SUM(P121:P149)</f>
        <v>0</v>
      </c>
      <c r="R120" s="134">
        <f>SUM(R121:R149)</f>
        <v>0.46500000000000002</v>
      </c>
      <c r="T120" s="135">
        <f>SUM(T121:T149)</f>
        <v>0</v>
      </c>
      <c r="AR120" s="129" t="s">
        <v>130</v>
      </c>
      <c r="AT120" s="136" t="s">
        <v>74</v>
      </c>
      <c r="AU120" s="136" t="s">
        <v>83</v>
      </c>
      <c r="AY120" s="129" t="s">
        <v>181</v>
      </c>
      <c r="BK120" s="137">
        <f>SUM(BK121:BK149)</f>
        <v>0</v>
      </c>
    </row>
    <row r="121" spans="2:65" s="1" customFormat="1" ht="24.2" customHeight="1">
      <c r="B121" s="140"/>
      <c r="C121" s="141" t="s">
        <v>83</v>
      </c>
      <c r="D121" s="141" t="s">
        <v>185</v>
      </c>
      <c r="E121" s="142" t="s">
        <v>4676</v>
      </c>
      <c r="F121" s="143" t="s">
        <v>4677</v>
      </c>
      <c r="G121" s="144" t="s">
        <v>407</v>
      </c>
      <c r="H121" s="145">
        <v>1500</v>
      </c>
      <c r="I121" s="146"/>
      <c r="J121" s="147">
        <f t="shared" ref="J121:J149" si="0">ROUND(I121*H121,2)</f>
        <v>0</v>
      </c>
      <c r="K121" s="148"/>
      <c r="L121" s="32"/>
      <c r="M121" s="149" t="s">
        <v>1</v>
      </c>
      <c r="N121" s="150" t="s">
        <v>41</v>
      </c>
      <c r="P121" s="151">
        <f t="shared" ref="P121:P149" si="1">O121*H121</f>
        <v>0</v>
      </c>
      <c r="Q121" s="151">
        <v>0</v>
      </c>
      <c r="R121" s="151">
        <f t="shared" ref="R121:R149" si="2">Q121*H121</f>
        <v>0</v>
      </c>
      <c r="S121" s="151">
        <v>0</v>
      </c>
      <c r="T121" s="152">
        <f t="shared" ref="T121:T149" si="3">S121*H121</f>
        <v>0</v>
      </c>
      <c r="AR121" s="153" t="s">
        <v>700</v>
      </c>
      <c r="AT121" s="153" t="s">
        <v>185</v>
      </c>
      <c r="AU121" s="153" t="s">
        <v>190</v>
      </c>
      <c r="AY121" s="17" t="s">
        <v>181</v>
      </c>
      <c r="BE121" s="154">
        <f t="shared" ref="BE121:BE149" si="4">IF(N121="základná",J121,0)</f>
        <v>0</v>
      </c>
      <c r="BF121" s="154">
        <f t="shared" ref="BF121:BF149" si="5">IF(N121="znížená",J121,0)</f>
        <v>0</v>
      </c>
      <c r="BG121" s="154">
        <f t="shared" ref="BG121:BG149" si="6">IF(N121="zákl. prenesená",J121,0)</f>
        <v>0</v>
      </c>
      <c r="BH121" s="154">
        <f t="shared" ref="BH121:BH149" si="7">IF(N121="zníž. prenesená",J121,0)</f>
        <v>0</v>
      </c>
      <c r="BI121" s="154">
        <f t="shared" ref="BI121:BI149" si="8">IF(N121="nulová",J121,0)</f>
        <v>0</v>
      </c>
      <c r="BJ121" s="17" t="s">
        <v>190</v>
      </c>
      <c r="BK121" s="154">
        <f t="shared" ref="BK121:BK149" si="9">ROUND(I121*H121,2)</f>
        <v>0</v>
      </c>
      <c r="BL121" s="17" t="s">
        <v>700</v>
      </c>
      <c r="BM121" s="153" t="s">
        <v>190</v>
      </c>
    </row>
    <row r="122" spans="2:65" s="1" customFormat="1" ht="21.75" customHeight="1">
      <c r="B122" s="140"/>
      <c r="C122" s="189" t="s">
        <v>190</v>
      </c>
      <c r="D122" s="189" t="s">
        <v>966</v>
      </c>
      <c r="E122" s="190" t="s">
        <v>4678</v>
      </c>
      <c r="F122" s="191" t="s">
        <v>4679</v>
      </c>
      <c r="G122" s="192" t="s">
        <v>407</v>
      </c>
      <c r="H122" s="193">
        <v>1500</v>
      </c>
      <c r="I122" s="194"/>
      <c r="J122" s="195">
        <f t="shared" si="0"/>
        <v>0</v>
      </c>
      <c r="K122" s="196"/>
      <c r="L122" s="197"/>
      <c r="M122" s="198" t="s">
        <v>1</v>
      </c>
      <c r="N122" s="199" t="s">
        <v>41</v>
      </c>
      <c r="P122" s="151">
        <f t="shared" si="1"/>
        <v>0</v>
      </c>
      <c r="Q122" s="151">
        <v>3.1E-4</v>
      </c>
      <c r="R122" s="151">
        <f t="shared" si="2"/>
        <v>0.46500000000000002</v>
      </c>
      <c r="S122" s="151">
        <v>0</v>
      </c>
      <c r="T122" s="152">
        <f t="shared" si="3"/>
        <v>0</v>
      </c>
      <c r="AR122" s="153" t="s">
        <v>2450</v>
      </c>
      <c r="AT122" s="153" t="s">
        <v>966</v>
      </c>
      <c r="AU122" s="153" t="s">
        <v>190</v>
      </c>
      <c r="AY122" s="17" t="s">
        <v>181</v>
      </c>
      <c r="BE122" s="154">
        <f t="shared" si="4"/>
        <v>0</v>
      </c>
      <c r="BF122" s="154">
        <f t="shared" si="5"/>
        <v>0</v>
      </c>
      <c r="BG122" s="154">
        <f t="shared" si="6"/>
        <v>0</v>
      </c>
      <c r="BH122" s="154">
        <f t="shared" si="7"/>
        <v>0</v>
      </c>
      <c r="BI122" s="154">
        <f t="shared" si="8"/>
        <v>0</v>
      </c>
      <c r="BJ122" s="17" t="s">
        <v>190</v>
      </c>
      <c r="BK122" s="154">
        <f t="shared" si="9"/>
        <v>0</v>
      </c>
      <c r="BL122" s="17" t="s">
        <v>700</v>
      </c>
      <c r="BM122" s="153" t="s">
        <v>189</v>
      </c>
    </row>
    <row r="123" spans="2:65" s="1" customFormat="1" ht="16.5" customHeight="1">
      <c r="B123" s="140"/>
      <c r="C123" s="141" t="s">
        <v>130</v>
      </c>
      <c r="D123" s="141" t="s">
        <v>185</v>
      </c>
      <c r="E123" s="142" t="s">
        <v>4680</v>
      </c>
      <c r="F123" s="143" t="s">
        <v>4681</v>
      </c>
      <c r="G123" s="144" t="s">
        <v>231</v>
      </c>
      <c r="H123" s="145">
        <v>1</v>
      </c>
      <c r="I123" s="146"/>
      <c r="J123" s="147">
        <f t="shared" si="0"/>
        <v>0</v>
      </c>
      <c r="K123" s="148"/>
      <c r="L123" s="32"/>
      <c r="M123" s="149" t="s">
        <v>1</v>
      </c>
      <c r="N123" s="150" t="s">
        <v>41</v>
      </c>
      <c r="P123" s="151">
        <f t="shared" si="1"/>
        <v>0</v>
      </c>
      <c r="Q123" s="151">
        <v>0</v>
      </c>
      <c r="R123" s="151">
        <f t="shared" si="2"/>
        <v>0</v>
      </c>
      <c r="S123" s="151">
        <v>0</v>
      </c>
      <c r="T123" s="152">
        <f t="shared" si="3"/>
        <v>0</v>
      </c>
      <c r="AR123" s="153" t="s">
        <v>700</v>
      </c>
      <c r="AT123" s="153" t="s">
        <v>185</v>
      </c>
      <c r="AU123" s="153" t="s">
        <v>190</v>
      </c>
      <c r="AY123" s="17" t="s">
        <v>181</v>
      </c>
      <c r="BE123" s="154">
        <f t="shared" si="4"/>
        <v>0</v>
      </c>
      <c r="BF123" s="154">
        <f t="shared" si="5"/>
        <v>0</v>
      </c>
      <c r="BG123" s="154">
        <f t="shared" si="6"/>
        <v>0</v>
      </c>
      <c r="BH123" s="154">
        <f t="shared" si="7"/>
        <v>0</v>
      </c>
      <c r="BI123" s="154">
        <f t="shared" si="8"/>
        <v>0</v>
      </c>
      <c r="BJ123" s="17" t="s">
        <v>190</v>
      </c>
      <c r="BK123" s="154">
        <f t="shared" si="9"/>
        <v>0</v>
      </c>
      <c r="BL123" s="17" t="s">
        <v>700</v>
      </c>
      <c r="BM123" s="153" t="s">
        <v>933</v>
      </c>
    </row>
    <row r="124" spans="2:65" s="1" customFormat="1" ht="16.5" customHeight="1">
      <c r="B124" s="140"/>
      <c r="C124" s="189" t="s">
        <v>189</v>
      </c>
      <c r="D124" s="189" t="s">
        <v>966</v>
      </c>
      <c r="E124" s="190" t="s">
        <v>4682</v>
      </c>
      <c r="F124" s="191" t="s">
        <v>4681</v>
      </c>
      <c r="G124" s="192" t="s">
        <v>231</v>
      </c>
      <c r="H124" s="193">
        <v>1</v>
      </c>
      <c r="I124" s="194"/>
      <c r="J124" s="195">
        <f t="shared" si="0"/>
        <v>0</v>
      </c>
      <c r="K124" s="196"/>
      <c r="L124" s="197"/>
      <c r="M124" s="198" t="s">
        <v>1</v>
      </c>
      <c r="N124" s="199" t="s">
        <v>41</v>
      </c>
      <c r="P124" s="151">
        <f t="shared" si="1"/>
        <v>0</v>
      </c>
      <c r="Q124" s="151">
        <v>0</v>
      </c>
      <c r="R124" s="151">
        <f t="shared" si="2"/>
        <v>0</v>
      </c>
      <c r="S124" s="151">
        <v>0</v>
      </c>
      <c r="T124" s="152">
        <f t="shared" si="3"/>
        <v>0</v>
      </c>
      <c r="AR124" s="153" t="s">
        <v>2450</v>
      </c>
      <c r="AT124" s="153" t="s">
        <v>966</v>
      </c>
      <c r="AU124" s="153" t="s">
        <v>190</v>
      </c>
      <c r="AY124" s="17" t="s">
        <v>181</v>
      </c>
      <c r="BE124" s="154">
        <f t="shared" si="4"/>
        <v>0</v>
      </c>
      <c r="BF124" s="154">
        <f t="shared" si="5"/>
        <v>0</v>
      </c>
      <c r="BG124" s="154">
        <f t="shared" si="6"/>
        <v>0</v>
      </c>
      <c r="BH124" s="154">
        <f t="shared" si="7"/>
        <v>0</v>
      </c>
      <c r="BI124" s="154">
        <f t="shared" si="8"/>
        <v>0</v>
      </c>
      <c r="BJ124" s="17" t="s">
        <v>190</v>
      </c>
      <c r="BK124" s="154">
        <f t="shared" si="9"/>
        <v>0</v>
      </c>
      <c r="BL124" s="17" t="s">
        <v>700</v>
      </c>
      <c r="BM124" s="153" t="s">
        <v>943</v>
      </c>
    </row>
    <row r="125" spans="2:65" s="1" customFormat="1" ht="16.5" customHeight="1">
      <c r="B125" s="140"/>
      <c r="C125" s="141" t="s">
        <v>732</v>
      </c>
      <c r="D125" s="141" t="s">
        <v>185</v>
      </c>
      <c r="E125" s="142" t="s">
        <v>4683</v>
      </c>
      <c r="F125" s="143" t="s">
        <v>4684</v>
      </c>
      <c r="G125" s="144" t="s">
        <v>231</v>
      </c>
      <c r="H125" s="145">
        <v>1</v>
      </c>
      <c r="I125" s="146"/>
      <c r="J125" s="147">
        <f t="shared" si="0"/>
        <v>0</v>
      </c>
      <c r="K125" s="148"/>
      <c r="L125" s="32"/>
      <c r="M125" s="149" t="s">
        <v>1</v>
      </c>
      <c r="N125" s="150" t="s">
        <v>41</v>
      </c>
      <c r="P125" s="151">
        <f t="shared" si="1"/>
        <v>0</v>
      </c>
      <c r="Q125" s="151">
        <v>0</v>
      </c>
      <c r="R125" s="151">
        <f t="shared" si="2"/>
        <v>0</v>
      </c>
      <c r="S125" s="151">
        <v>0</v>
      </c>
      <c r="T125" s="152">
        <f t="shared" si="3"/>
        <v>0</v>
      </c>
      <c r="AR125" s="153" t="s">
        <v>700</v>
      </c>
      <c r="AT125" s="153" t="s">
        <v>185</v>
      </c>
      <c r="AU125" s="153" t="s">
        <v>190</v>
      </c>
      <c r="AY125" s="17" t="s">
        <v>181</v>
      </c>
      <c r="BE125" s="154">
        <f t="shared" si="4"/>
        <v>0</v>
      </c>
      <c r="BF125" s="154">
        <f t="shared" si="5"/>
        <v>0</v>
      </c>
      <c r="BG125" s="154">
        <f t="shared" si="6"/>
        <v>0</v>
      </c>
      <c r="BH125" s="154">
        <f t="shared" si="7"/>
        <v>0</v>
      </c>
      <c r="BI125" s="154">
        <f t="shared" si="8"/>
        <v>0</v>
      </c>
      <c r="BJ125" s="17" t="s">
        <v>190</v>
      </c>
      <c r="BK125" s="154">
        <f t="shared" si="9"/>
        <v>0</v>
      </c>
      <c r="BL125" s="17" t="s">
        <v>700</v>
      </c>
      <c r="BM125" s="153" t="s">
        <v>109</v>
      </c>
    </row>
    <row r="126" spans="2:65" s="1" customFormat="1" ht="16.5" customHeight="1">
      <c r="B126" s="140"/>
      <c r="C126" s="189" t="s">
        <v>933</v>
      </c>
      <c r="D126" s="189" t="s">
        <v>966</v>
      </c>
      <c r="E126" s="190" t="s">
        <v>4685</v>
      </c>
      <c r="F126" s="191" t="s">
        <v>4684</v>
      </c>
      <c r="G126" s="192" t="s">
        <v>231</v>
      </c>
      <c r="H126" s="193">
        <v>1</v>
      </c>
      <c r="I126" s="194"/>
      <c r="J126" s="195">
        <f t="shared" si="0"/>
        <v>0</v>
      </c>
      <c r="K126" s="196"/>
      <c r="L126" s="197"/>
      <c r="M126" s="198" t="s">
        <v>1</v>
      </c>
      <c r="N126" s="199" t="s">
        <v>41</v>
      </c>
      <c r="P126" s="151">
        <f t="shared" si="1"/>
        <v>0</v>
      </c>
      <c r="Q126" s="151">
        <v>0</v>
      </c>
      <c r="R126" s="151">
        <f t="shared" si="2"/>
        <v>0</v>
      </c>
      <c r="S126" s="151">
        <v>0</v>
      </c>
      <c r="T126" s="152">
        <f t="shared" si="3"/>
        <v>0</v>
      </c>
      <c r="AR126" s="153" t="s">
        <v>2450</v>
      </c>
      <c r="AT126" s="153" t="s">
        <v>966</v>
      </c>
      <c r="AU126" s="153" t="s">
        <v>190</v>
      </c>
      <c r="AY126" s="17" t="s">
        <v>181</v>
      </c>
      <c r="BE126" s="154">
        <f t="shared" si="4"/>
        <v>0</v>
      </c>
      <c r="BF126" s="154">
        <f t="shared" si="5"/>
        <v>0</v>
      </c>
      <c r="BG126" s="154">
        <f t="shared" si="6"/>
        <v>0</v>
      </c>
      <c r="BH126" s="154">
        <f t="shared" si="7"/>
        <v>0</v>
      </c>
      <c r="BI126" s="154">
        <f t="shared" si="8"/>
        <v>0</v>
      </c>
      <c r="BJ126" s="17" t="s">
        <v>190</v>
      </c>
      <c r="BK126" s="154">
        <f t="shared" si="9"/>
        <v>0</v>
      </c>
      <c r="BL126" s="17" t="s">
        <v>700</v>
      </c>
      <c r="BM126" s="153" t="s">
        <v>115</v>
      </c>
    </row>
    <row r="127" spans="2:65" s="1" customFormat="1" ht="16.5" customHeight="1">
      <c r="B127" s="140"/>
      <c r="C127" s="141" t="s">
        <v>938</v>
      </c>
      <c r="D127" s="141" t="s">
        <v>185</v>
      </c>
      <c r="E127" s="142" t="s">
        <v>4686</v>
      </c>
      <c r="F127" s="143" t="s">
        <v>4687</v>
      </c>
      <c r="G127" s="144" t="s">
        <v>231</v>
      </c>
      <c r="H127" s="145">
        <v>1</v>
      </c>
      <c r="I127" s="146"/>
      <c r="J127" s="147">
        <f t="shared" si="0"/>
        <v>0</v>
      </c>
      <c r="K127" s="148"/>
      <c r="L127" s="32"/>
      <c r="M127" s="149" t="s">
        <v>1</v>
      </c>
      <c r="N127" s="150" t="s">
        <v>41</v>
      </c>
      <c r="P127" s="151">
        <f t="shared" si="1"/>
        <v>0</v>
      </c>
      <c r="Q127" s="151">
        <v>0</v>
      </c>
      <c r="R127" s="151">
        <f t="shared" si="2"/>
        <v>0</v>
      </c>
      <c r="S127" s="151">
        <v>0</v>
      </c>
      <c r="T127" s="152">
        <f t="shared" si="3"/>
        <v>0</v>
      </c>
      <c r="AR127" s="153" t="s">
        <v>700</v>
      </c>
      <c r="AT127" s="153" t="s">
        <v>185</v>
      </c>
      <c r="AU127" s="153" t="s">
        <v>190</v>
      </c>
      <c r="AY127" s="17" t="s">
        <v>181</v>
      </c>
      <c r="BE127" s="154">
        <f t="shared" si="4"/>
        <v>0</v>
      </c>
      <c r="BF127" s="154">
        <f t="shared" si="5"/>
        <v>0</v>
      </c>
      <c r="BG127" s="154">
        <f t="shared" si="6"/>
        <v>0</v>
      </c>
      <c r="BH127" s="154">
        <f t="shared" si="7"/>
        <v>0</v>
      </c>
      <c r="BI127" s="154">
        <f t="shared" si="8"/>
        <v>0</v>
      </c>
      <c r="BJ127" s="17" t="s">
        <v>190</v>
      </c>
      <c r="BK127" s="154">
        <f t="shared" si="9"/>
        <v>0</v>
      </c>
      <c r="BL127" s="17" t="s">
        <v>700</v>
      </c>
      <c r="BM127" s="153" t="s">
        <v>121</v>
      </c>
    </row>
    <row r="128" spans="2:65" s="1" customFormat="1" ht="16.5" customHeight="1">
      <c r="B128" s="140"/>
      <c r="C128" s="189" t="s">
        <v>943</v>
      </c>
      <c r="D128" s="189" t="s">
        <v>966</v>
      </c>
      <c r="E128" s="190" t="s">
        <v>4688</v>
      </c>
      <c r="F128" s="191" t="s">
        <v>4687</v>
      </c>
      <c r="G128" s="192" t="s">
        <v>231</v>
      </c>
      <c r="H128" s="193">
        <v>1</v>
      </c>
      <c r="I128" s="194"/>
      <c r="J128" s="195">
        <f t="shared" si="0"/>
        <v>0</v>
      </c>
      <c r="K128" s="196"/>
      <c r="L128" s="197"/>
      <c r="M128" s="198" t="s">
        <v>1</v>
      </c>
      <c r="N128" s="199" t="s">
        <v>41</v>
      </c>
      <c r="P128" s="151">
        <f t="shared" si="1"/>
        <v>0</v>
      </c>
      <c r="Q128" s="151">
        <v>0</v>
      </c>
      <c r="R128" s="151">
        <f t="shared" si="2"/>
        <v>0</v>
      </c>
      <c r="S128" s="151">
        <v>0</v>
      </c>
      <c r="T128" s="152">
        <f t="shared" si="3"/>
        <v>0</v>
      </c>
      <c r="AR128" s="153" t="s">
        <v>2450</v>
      </c>
      <c r="AT128" s="153" t="s">
        <v>966</v>
      </c>
      <c r="AU128" s="153" t="s">
        <v>190</v>
      </c>
      <c r="AY128" s="17" t="s">
        <v>181</v>
      </c>
      <c r="BE128" s="154">
        <f t="shared" si="4"/>
        <v>0</v>
      </c>
      <c r="BF128" s="154">
        <f t="shared" si="5"/>
        <v>0</v>
      </c>
      <c r="BG128" s="154">
        <f t="shared" si="6"/>
        <v>0</v>
      </c>
      <c r="BH128" s="154">
        <f t="shared" si="7"/>
        <v>0</v>
      </c>
      <c r="BI128" s="154">
        <f t="shared" si="8"/>
        <v>0</v>
      </c>
      <c r="BJ128" s="17" t="s">
        <v>190</v>
      </c>
      <c r="BK128" s="154">
        <f t="shared" si="9"/>
        <v>0</v>
      </c>
      <c r="BL128" s="17" t="s">
        <v>700</v>
      </c>
      <c r="BM128" s="153" t="s">
        <v>280</v>
      </c>
    </row>
    <row r="129" spans="2:65" s="1" customFormat="1" ht="21.75" customHeight="1">
      <c r="B129" s="140"/>
      <c r="C129" s="141" t="s">
        <v>182</v>
      </c>
      <c r="D129" s="141" t="s">
        <v>185</v>
      </c>
      <c r="E129" s="142" t="s">
        <v>4689</v>
      </c>
      <c r="F129" s="143" t="s">
        <v>4690</v>
      </c>
      <c r="G129" s="144" t="s">
        <v>231</v>
      </c>
      <c r="H129" s="145">
        <v>0.5</v>
      </c>
      <c r="I129" s="146"/>
      <c r="J129" s="147">
        <f t="shared" si="0"/>
        <v>0</v>
      </c>
      <c r="K129" s="148"/>
      <c r="L129" s="32"/>
      <c r="M129" s="149" t="s">
        <v>1</v>
      </c>
      <c r="N129" s="150" t="s">
        <v>41</v>
      </c>
      <c r="P129" s="151">
        <f t="shared" si="1"/>
        <v>0</v>
      </c>
      <c r="Q129" s="151">
        <v>0</v>
      </c>
      <c r="R129" s="151">
        <f t="shared" si="2"/>
        <v>0</v>
      </c>
      <c r="S129" s="151">
        <v>0</v>
      </c>
      <c r="T129" s="152">
        <f t="shared" si="3"/>
        <v>0</v>
      </c>
      <c r="AR129" s="153" t="s">
        <v>700</v>
      </c>
      <c r="AT129" s="153" t="s">
        <v>185</v>
      </c>
      <c r="AU129" s="153" t="s">
        <v>190</v>
      </c>
      <c r="AY129" s="17" t="s">
        <v>181</v>
      </c>
      <c r="BE129" s="154">
        <f t="shared" si="4"/>
        <v>0</v>
      </c>
      <c r="BF129" s="154">
        <f t="shared" si="5"/>
        <v>0</v>
      </c>
      <c r="BG129" s="154">
        <f t="shared" si="6"/>
        <v>0</v>
      </c>
      <c r="BH129" s="154">
        <f t="shared" si="7"/>
        <v>0</v>
      </c>
      <c r="BI129" s="154">
        <f t="shared" si="8"/>
        <v>0</v>
      </c>
      <c r="BJ129" s="17" t="s">
        <v>190</v>
      </c>
      <c r="BK129" s="154">
        <f t="shared" si="9"/>
        <v>0</v>
      </c>
      <c r="BL129" s="17" t="s">
        <v>700</v>
      </c>
      <c r="BM129" s="153" t="s">
        <v>291</v>
      </c>
    </row>
    <row r="130" spans="2:65" s="1" customFormat="1" ht="21.75" customHeight="1">
      <c r="B130" s="140"/>
      <c r="C130" s="189" t="s">
        <v>109</v>
      </c>
      <c r="D130" s="189" t="s">
        <v>966</v>
      </c>
      <c r="E130" s="190" t="s">
        <v>4691</v>
      </c>
      <c r="F130" s="191" t="s">
        <v>4690</v>
      </c>
      <c r="G130" s="192" t="s">
        <v>231</v>
      </c>
      <c r="H130" s="193">
        <v>0.5</v>
      </c>
      <c r="I130" s="194"/>
      <c r="J130" s="195">
        <f t="shared" si="0"/>
        <v>0</v>
      </c>
      <c r="K130" s="196"/>
      <c r="L130" s="197"/>
      <c r="M130" s="198" t="s">
        <v>1</v>
      </c>
      <c r="N130" s="199" t="s">
        <v>41</v>
      </c>
      <c r="P130" s="151">
        <f t="shared" si="1"/>
        <v>0</v>
      </c>
      <c r="Q130" s="151">
        <v>0</v>
      </c>
      <c r="R130" s="151">
        <f t="shared" si="2"/>
        <v>0</v>
      </c>
      <c r="S130" s="151">
        <v>0</v>
      </c>
      <c r="T130" s="152">
        <f t="shared" si="3"/>
        <v>0</v>
      </c>
      <c r="AR130" s="153" t="s">
        <v>2450</v>
      </c>
      <c r="AT130" s="153" t="s">
        <v>966</v>
      </c>
      <c r="AU130" s="153" t="s">
        <v>190</v>
      </c>
      <c r="AY130" s="17" t="s">
        <v>181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7" t="s">
        <v>190</v>
      </c>
      <c r="BK130" s="154">
        <f t="shared" si="9"/>
        <v>0</v>
      </c>
      <c r="BL130" s="17" t="s">
        <v>700</v>
      </c>
      <c r="BM130" s="153" t="s">
        <v>7</v>
      </c>
    </row>
    <row r="131" spans="2:65" s="1" customFormat="1" ht="24.2" customHeight="1">
      <c r="B131" s="140"/>
      <c r="C131" s="141" t="s">
        <v>112</v>
      </c>
      <c r="D131" s="141" t="s">
        <v>185</v>
      </c>
      <c r="E131" s="142" t="s">
        <v>4692</v>
      </c>
      <c r="F131" s="143" t="s">
        <v>4693</v>
      </c>
      <c r="G131" s="144" t="s">
        <v>231</v>
      </c>
      <c r="H131" s="145">
        <v>1</v>
      </c>
      <c r="I131" s="146"/>
      <c r="J131" s="147">
        <f t="shared" si="0"/>
        <v>0</v>
      </c>
      <c r="K131" s="148"/>
      <c r="L131" s="32"/>
      <c r="M131" s="149" t="s">
        <v>1</v>
      </c>
      <c r="N131" s="150" t="s">
        <v>41</v>
      </c>
      <c r="P131" s="151">
        <f t="shared" si="1"/>
        <v>0</v>
      </c>
      <c r="Q131" s="151">
        <v>0</v>
      </c>
      <c r="R131" s="151">
        <f t="shared" si="2"/>
        <v>0</v>
      </c>
      <c r="S131" s="151">
        <v>0</v>
      </c>
      <c r="T131" s="152">
        <f t="shared" si="3"/>
        <v>0</v>
      </c>
      <c r="AR131" s="153" t="s">
        <v>700</v>
      </c>
      <c r="AT131" s="153" t="s">
        <v>185</v>
      </c>
      <c r="AU131" s="153" t="s">
        <v>190</v>
      </c>
      <c r="AY131" s="17" t="s">
        <v>181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7" t="s">
        <v>190</v>
      </c>
      <c r="BK131" s="154">
        <f t="shared" si="9"/>
        <v>0</v>
      </c>
      <c r="BL131" s="17" t="s">
        <v>700</v>
      </c>
      <c r="BM131" s="153" t="s">
        <v>392</v>
      </c>
    </row>
    <row r="132" spans="2:65" s="1" customFormat="1" ht="24.2" customHeight="1">
      <c r="B132" s="140"/>
      <c r="C132" s="189" t="s">
        <v>115</v>
      </c>
      <c r="D132" s="189" t="s">
        <v>966</v>
      </c>
      <c r="E132" s="190" t="s">
        <v>4694</v>
      </c>
      <c r="F132" s="191" t="s">
        <v>4693</v>
      </c>
      <c r="G132" s="192" t="s">
        <v>231</v>
      </c>
      <c r="H132" s="193">
        <v>1</v>
      </c>
      <c r="I132" s="194"/>
      <c r="J132" s="195">
        <f t="shared" si="0"/>
        <v>0</v>
      </c>
      <c r="K132" s="196"/>
      <c r="L132" s="197"/>
      <c r="M132" s="198" t="s">
        <v>1</v>
      </c>
      <c r="N132" s="199" t="s">
        <v>41</v>
      </c>
      <c r="P132" s="151">
        <f t="shared" si="1"/>
        <v>0</v>
      </c>
      <c r="Q132" s="151">
        <v>0</v>
      </c>
      <c r="R132" s="151">
        <f t="shared" si="2"/>
        <v>0</v>
      </c>
      <c r="S132" s="151">
        <v>0</v>
      </c>
      <c r="T132" s="152">
        <f t="shared" si="3"/>
        <v>0</v>
      </c>
      <c r="AR132" s="153" t="s">
        <v>2450</v>
      </c>
      <c r="AT132" s="153" t="s">
        <v>966</v>
      </c>
      <c r="AU132" s="153" t="s">
        <v>190</v>
      </c>
      <c r="AY132" s="17" t="s">
        <v>181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7" t="s">
        <v>190</v>
      </c>
      <c r="BK132" s="154">
        <f t="shared" si="9"/>
        <v>0</v>
      </c>
      <c r="BL132" s="17" t="s">
        <v>700</v>
      </c>
      <c r="BM132" s="153" t="s">
        <v>417</v>
      </c>
    </row>
    <row r="133" spans="2:65" s="1" customFormat="1" ht="21.75" customHeight="1">
      <c r="B133" s="140"/>
      <c r="C133" s="141" t="s">
        <v>118</v>
      </c>
      <c r="D133" s="141" t="s">
        <v>185</v>
      </c>
      <c r="E133" s="142" t="s">
        <v>4695</v>
      </c>
      <c r="F133" s="143" t="s">
        <v>4696</v>
      </c>
      <c r="G133" s="144" t="s">
        <v>231</v>
      </c>
      <c r="H133" s="145">
        <v>1</v>
      </c>
      <c r="I133" s="146"/>
      <c r="J133" s="147">
        <f t="shared" si="0"/>
        <v>0</v>
      </c>
      <c r="K133" s="148"/>
      <c r="L133" s="32"/>
      <c r="M133" s="149" t="s">
        <v>1</v>
      </c>
      <c r="N133" s="150" t="s">
        <v>41</v>
      </c>
      <c r="P133" s="151">
        <f t="shared" si="1"/>
        <v>0</v>
      </c>
      <c r="Q133" s="151">
        <v>0</v>
      </c>
      <c r="R133" s="151">
        <f t="shared" si="2"/>
        <v>0</v>
      </c>
      <c r="S133" s="151">
        <v>0</v>
      </c>
      <c r="T133" s="152">
        <f t="shared" si="3"/>
        <v>0</v>
      </c>
      <c r="AR133" s="153" t="s">
        <v>700</v>
      </c>
      <c r="AT133" s="153" t="s">
        <v>185</v>
      </c>
      <c r="AU133" s="153" t="s">
        <v>190</v>
      </c>
      <c r="AY133" s="17" t="s">
        <v>181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7" t="s">
        <v>190</v>
      </c>
      <c r="BK133" s="154">
        <f t="shared" si="9"/>
        <v>0</v>
      </c>
      <c r="BL133" s="17" t="s">
        <v>700</v>
      </c>
      <c r="BM133" s="153" t="s">
        <v>436</v>
      </c>
    </row>
    <row r="134" spans="2:65" s="1" customFormat="1" ht="21.75" customHeight="1">
      <c r="B134" s="140"/>
      <c r="C134" s="189" t="s">
        <v>121</v>
      </c>
      <c r="D134" s="189" t="s">
        <v>966</v>
      </c>
      <c r="E134" s="190" t="s">
        <v>4697</v>
      </c>
      <c r="F134" s="191" t="s">
        <v>4696</v>
      </c>
      <c r="G134" s="192" t="s">
        <v>4698</v>
      </c>
      <c r="H134" s="193">
        <v>1</v>
      </c>
      <c r="I134" s="194"/>
      <c r="J134" s="195">
        <f t="shared" si="0"/>
        <v>0</v>
      </c>
      <c r="K134" s="196"/>
      <c r="L134" s="197"/>
      <c r="M134" s="198" t="s">
        <v>1</v>
      </c>
      <c r="N134" s="199" t="s">
        <v>41</v>
      </c>
      <c r="P134" s="151">
        <f t="shared" si="1"/>
        <v>0</v>
      </c>
      <c r="Q134" s="151">
        <v>0</v>
      </c>
      <c r="R134" s="151">
        <f t="shared" si="2"/>
        <v>0</v>
      </c>
      <c r="S134" s="151">
        <v>0</v>
      </c>
      <c r="T134" s="152">
        <f t="shared" si="3"/>
        <v>0</v>
      </c>
      <c r="AR134" s="153" t="s">
        <v>2450</v>
      </c>
      <c r="AT134" s="153" t="s">
        <v>966</v>
      </c>
      <c r="AU134" s="153" t="s">
        <v>190</v>
      </c>
      <c r="AY134" s="17" t="s">
        <v>181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7" t="s">
        <v>190</v>
      </c>
      <c r="BK134" s="154">
        <f t="shared" si="9"/>
        <v>0</v>
      </c>
      <c r="BL134" s="17" t="s">
        <v>700</v>
      </c>
      <c r="BM134" s="153" t="s">
        <v>475</v>
      </c>
    </row>
    <row r="135" spans="2:65" s="1" customFormat="1" ht="21.75" customHeight="1">
      <c r="B135" s="140"/>
      <c r="C135" s="141" t="s">
        <v>124</v>
      </c>
      <c r="D135" s="141" t="s">
        <v>185</v>
      </c>
      <c r="E135" s="142" t="s">
        <v>4699</v>
      </c>
      <c r="F135" s="143" t="s">
        <v>4700</v>
      </c>
      <c r="G135" s="144" t="s">
        <v>231</v>
      </c>
      <c r="H135" s="145">
        <v>2</v>
      </c>
      <c r="I135" s="146"/>
      <c r="J135" s="147">
        <f t="shared" si="0"/>
        <v>0</v>
      </c>
      <c r="K135" s="148"/>
      <c r="L135" s="32"/>
      <c r="M135" s="149" t="s">
        <v>1</v>
      </c>
      <c r="N135" s="150" t="s">
        <v>41</v>
      </c>
      <c r="P135" s="151">
        <f t="shared" si="1"/>
        <v>0</v>
      </c>
      <c r="Q135" s="151">
        <v>0</v>
      </c>
      <c r="R135" s="151">
        <f t="shared" si="2"/>
        <v>0</v>
      </c>
      <c r="S135" s="151">
        <v>0</v>
      </c>
      <c r="T135" s="152">
        <f t="shared" si="3"/>
        <v>0</v>
      </c>
      <c r="AR135" s="153" t="s">
        <v>700</v>
      </c>
      <c r="AT135" s="153" t="s">
        <v>185</v>
      </c>
      <c r="AU135" s="153" t="s">
        <v>190</v>
      </c>
      <c r="AY135" s="17" t="s">
        <v>181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7" t="s">
        <v>190</v>
      </c>
      <c r="BK135" s="154">
        <f t="shared" si="9"/>
        <v>0</v>
      </c>
      <c r="BL135" s="17" t="s">
        <v>700</v>
      </c>
      <c r="BM135" s="153" t="s">
        <v>480</v>
      </c>
    </row>
    <row r="136" spans="2:65" s="1" customFormat="1" ht="21.75" customHeight="1">
      <c r="B136" s="140"/>
      <c r="C136" s="189" t="s">
        <v>280</v>
      </c>
      <c r="D136" s="189" t="s">
        <v>966</v>
      </c>
      <c r="E136" s="190" t="s">
        <v>4701</v>
      </c>
      <c r="F136" s="191" t="s">
        <v>4700</v>
      </c>
      <c r="G136" s="192" t="s">
        <v>231</v>
      </c>
      <c r="H136" s="193">
        <v>2</v>
      </c>
      <c r="I136" s="194"/>
      <c r="J136" s="195">
        <f t="shared" si="0"/>
        <v>0</v>
      </c>
      <c r="K136" s="196"/>
      <c r="L136" s="197"/>
      <c r="M136" s="198" t="s">
        <v>1</v>
      </c>
      <c r="N136" s="199" t="s">
        <v>41</v>
      </c>
      <c r="P136" s="151">
        <f t="shared" si="1"/>
        <v>0</v>
      </c>
      <c r="Q136" s="151">
        <v>0</v>
      </c>
      <c r="R136" s="151">
        <f t="shared" si="2"/>
        <v>0</v>
      </c>
      <c r="S136" s="151">
        <v>0</v>
      </c>
      <c r="T136" s="152">
        <f t="shared" si="3"/>
        <v>0</v>
      </c>
      <c r="AR136" s="153" t="s">
        <v>2450</v>
      </c>
      <c r="AT136" s="153" t="s">
        <v>966</v>
      </c>
      <c r="AU136" s="153" t="s">
        <v>190</v>
      </c>
      <c r="AY136" s="17" t="s">
        <v>181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7" t="s">
        <v>190</v>
      </c>
      <c r="BK136" s="154">
        <f t="shared" si="9"/>
        <v>0</v>
      </c>
      <c r="BL136" s="17" t="s">
        <v>700</v>
      </c>
      <c r="BM136" s="153" t="s">
        <v>491</v>
      </c>
    </row>
    <row r="137" spans="2:65" s="1" customFormat="1" ht="21.75" customHeight="1">
      <c r="B137" s="140"/>
      <c r="C137" s="141" t="s">
        <v>285</v>
      </c>
      <c r="D137" s="141" t="s">
        <v>185</v>
      </c>
      <c r="E137" s="142" t="s">
        <v>4702</v>
      </c>
      <c r="F137" s="143" t="s">
        <v>4703</v>
      </c>
      <c r="G137" s="144" t="s">
        <v>231</v>
      </c>
      <c r="H137" s="145">
        <v>10</v>
      </c>
      <c r="I137" s="146"/>
      <c r="J137" s="147">
        <f t="shared" si="0"/>
        <v>0</v>
      </c>
      <c r="K137" s="148"/>
      <c r="L137" s="32"/>
      <c r="M137" s="149" t="s">
        <v>1</v>
      </c>
      <c r="N137" s="150" t="s">
        <v>41</v>
      </c>
      <c r="P137" s="151">
        <f t="shared" si="1"/>
        <v>0</v>
      </c>
      <c r="Q137" s="151">
        <v>0</v>
      </c>
      <c r="R137" s="151">
        <f t="shared" si="2"/>
        <v>0</v>
      </c>
      <c r="S137" s="151">
        <v>0</v>
      </c>
      <c r="T137" s="152">
        <f t="shared" si="3"/>
        <v>0</v>
      </c>
      <c r="AR137" s="153" t="s">
        <v>700</v>
      </c>
      <c r="AT137" s="153" t="s">
        <v>185</v>
      </c>
      <c r="AU137" s="153" t="s">
        <v>190</v>
      </c>
      <c r="AY137" s="17" t="s">
        <v>181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7" t="s">
        <v>190</v>
      </c>
      <c r="BK137" s="154">
        <f t="shared" si="9"/>
        <v>0</v>
      </c>
      <c r="BL137" s="17" t="s">
        <v>700</v>
      </c>
      <c r="BM137" s="153" t="s">
        <v>500</v>
      </c>
    </row>
    <row r="138" spans="2:65" s="1" customFormat="1" ht="21.75" customHeight="1">
      <c r="B138" s="140"/>
      <c r="C138" s="189" t="s">
        <v>291</v>
      </c>
      <c r="D138" s="189" t="s">
        <v>966</v>
      </c>
      <c r="E138" s="190" t="s">
        <v>4704</v>
      </c>
      <c r="F138" s="191" t="s">
        <v>4703</v>
      </c>
      <c r="G138" s="192" t="s">
        <v>231</v>
      </c>
      <c r="H138" s="193">
        <v>10</v>
      </c>
      <c r="I138" s="194"/>
      <c r="J138" s="195">
        <f t="shared" si="0"/>
        <v>0</v>
      </c>
      <c r="K138" s="196"/>
      <c r="L138" s="197"/>
      <c r="M138" s="198" t="s">
        <v>1</v>
      </c>
      <c r="N138" s="199" t="s">
        <v>41</v>
      </c>
      <c r="P138" s="151">
        <f t="shared" si="1"/>
        <v>0</v>
      </c>
      <c r="Q138" s="151">
        <v>0</v>
      </c>
      <c r="R138" s="151">
        <f t="shared" si="2"/>
        <v>0</v>
      </c>
      <c r="S138" s="151">
        <v>0</v>
      </c>
      <c r="T138" s="152">
        <f t="shared" si="3"/>
        <v>0</v>
      </c>
      <c r="AR138" s="153" t="s">
        <v>2450</v>
      </c>
      <c r="AT138" s="153" t="s">
        <v>966</v>
      </c>
      <c r="AU138" s="153" t="s">
        <v>190</v>
      </c>
      <c r="AY138" s="17" t="s">
        <v>181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7" t="s">
        <v>190</v>
      </c>
      <c r="BK138" s="154">
        <f t="shared" si="9"/>
        <v>0</v>
      </c>
      <c r="BL138" s="17" t="s">
        <v>700</v>
      </c>
      <c r="BM138" s="153" t="s">
        <v>509</v>
      </c>
    </row>
    <row r="139" spans="2:65" s="1" customFormat="1" ht="24.2" customHeight="1">
      <c r="B139" s="140"/>
      <c r="C139" s="141" t="s">
        <v>351</v>
      </c>
      <c r="D139" s="141" t="s">
        <v>185</v>
      </c>
      <c r="E139" s="142" t="s">
        <v>2282</v>
      </c>
      <c r="F139" s="143" t="s">
        <v>4637</v>
      </c>
      <c r="G139" s="144" t="s">
        <v>231</v>
      </c>
      <c r="H139" s="145">
        <v>770</v>
      </c>
      <c r="I139" s="146"/>
      <c r="J139" s="147">
        <f t="shared" si="0"/>
        <v>0</v>
      </c>
      <c r="K139" s="148"/>
      <c r="L139" s="32"/>
      <c r="M139" s="149" t="s">
        <v>1</v>
      </c>
      <c r="N139" s="150" t="s">
        <v>41</v>
      </c>
      <c r="P139" s="151">
        <f t="shared" si="1"/>
        <v>0</v>
      </c>
      <c r="Q139" s="151">
        <v>0</v>
      </c>
      <c r="R139" s="151">
        <f t="shared" si="2"/>
        <v>0</v>
      </c>
      <c r="S139" s="151">
        <v>0</v>
      </c>
      <c r="T139" s="152">
        <f t="shared" si="3"/>
        <v>0</v>
      </c>
      <c r="AR139" s="153" t="s">
        <v>700</v>
      </c>
      <c r="AT139" s="153" t="s">
        <v>185</v>
      </c>
      <c r="AU139" s="153" t="s">
        <v>190</v>
      </c>
      <c r="AY139" s="17" t="s">
        <v>181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7" t="s">
        <v>190</v>
      </c>
      <c r="BK139" s="154">
        <f t="shared" si="9"/>
        <v>0</v>
      </c>
      <c r="BL139" s="17" t="s">
        <v>700</v>
      </c>
      <c r="BM139" s="153" t="s">
        <v>533</v>
      </c>
    </row>
    <row r="140" spans="2:65" s="1" customFormat="1" ht="24.2" customHeight="1">
      <c r="B140" s="140"/>
      <c r="C140" s="189" t="s">
        <v>7</v>
      </c>
      <c r="D140" s="189" t="s">
        <v>966</v>
      </c>
      <c r="E140" s="190" t="s">
        <v>4209</v>
      </c>
      <c r="F140" s="191" t="s">
        <v>4637</v>
      </c>
      <c r="G140" s="192" t="s">
        <v>231</v>
      </c>
      <c r="H140" s="193">
        <v>770</v>
      </c>
      <c r="I140" s="194"/>
      <c r="J140" s="195">
        <f t="shared" si="0"/>
        <v>0</v>
      </c>
      <c r="K140" s="196"/>
      <c r="L140" s="197"/>
      <c r="M140" s="198" t="s">
        <v>1</v>
      </c>
      <c r="N140" s="199" t="s">
        <v>41</v>
      </c>
      <c r="P140" s="151">
        <f t="shared" si="1"/>
        <v>0</v>
      </c>
      <c r="Q140" s="151">
        <v>0</v>
      </c>
      <c r="R140" s="151">
        <f t="shared" si="2"/>
        <v>0</v>
      </c>
      <c r="S140" s="151">
        <v>0</v>
      </c>
      <c r="T140" s="152">
        <f t="shared" si="3"/>
        <v>0</v>
      </c>
      <c r="AR140" s="153" t="s">
        <v>2450</v>
      </c>
      <c r="AT140" s="153" t="s">
        <v>966</v>
      </c>
      <c r="AU140" s="153" t="s">
        <v>190</v>
      </c>
      <c r="AY140" s="17" t="s">
        <v>181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7" t="s">
        <v>190</v>
      </c>
      <c r="BK140" s="154">
        <f t="shared" si="9"/>
        <v>0</v>
      </c>
      <c r="BL140" s="17" t="s">
        <v>700</v>
      </c>
      <c r="BM140" s="153" t="s">
        <v>545</v>
      </c>
    </row>
    <row r="141" spans="2:65" s="1" customFormat="1" ht="21.75" customHeight="1">
      <c r="B141" s="140"/>
      <c r="C141" s="141" t="s">
        <v>379</v>
      </c>
      <c r="D141" s="141" t="s">
        <v>185</v>
      </c>
      <c r="E141" s="142" t="s">
        <v>2286</v>
      </c>
      <c r="F141" s="143" t="s">
        <v>4636</v>
      </c>
      <c r="G141" s="144" t="s">
        <v>407</v>
      </c>
      <c r="H141" s="145">
        <v>750</v>
      </c>
      <c r="I141" s="146"/>
      <c r="J141" s="147">
        <f t="shared" si="0"/>
        <v>0</v>
      </c>
      <c r="K141" s="148"/>
      <c r="L141" s="32"/>
      <c r="M141" s="149" t="s">
        <v>1</v>
      </c>
      <c r="N141" s="150" t="s">
        <v>41</v>
      </c>
      <c r="P141" s="151">
        <f t="shared" si="1"/>
        <v>0</v>
      </c>
      <c r="Q141" s="151">
        <v>0</v>
      </c>
      <c r="R141" s="151">
        <f t="shared" si="2"/>
        <v>0</v>
      </c>
      <c r="S141" s="151">
        <v>0</v>
      </c>
      <c r="T141" s="152">
        <f t="shared" si="3"/>
        <v>0</v>
      </c>
      <c r="AR141" s="153" t="s">
        <v>700</v>
      </c>
      <c r="AT141" s="153" t="s">
        <v>185</v>
      </c>
      <c r="AU141" s="153" t="s">
        <v>190</v>
      </c>
      <c r="AY141" s="17" t="s">
        <v>181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7" t="s">
        <v>190</v>
      </c>
      <c r="BK141" s="154">
        <f t="shared" si="9"/>
        <v>0</v>
      </c>
      <c r="BL141" s="17" t="s">
        <v>700</v>
      </c>
      <c r="BM141" s="153" t="s">
        <v>555</v>
      </c>
    </row>
    <row r="142" spans="2:65" s="1" customFormat="1" ht="21.75" customHeight="1">
      <c r="B142" s="140"/>
      <c r="C142" s="189" t="s">
        <v>392</v>
      </c>
      <c r="D142" s="189" t="s">
        <v>966</v>
      </c>
      <c r="E142" s="190" t="s">
        <v>4635</v>
      </c>
      <c r="F142" s="191" t="s">
        <v>4636</v>
      </c>
      <c r="G142" s="192" t="s">
        <v>407</v>
      </c>
      <c r="H142" s="193">
        <v>750</v>
      </c>
      <c r="I142" s="194"/>
      <c r="J142" s="195">
        <f t="shared" si="0"/>
        <v>0</v>
      </c>
      <c r="K142" s="196"/>
      <c r="L142" s="197"/>
      <c r="M142" s="198" t="s">
        <v>1</v>
      </c>
      <c r="N142" s="199" t="s">
        <v>41</v>
      </c>
      <c r="P142" s="151">
        <f t="shared" si="1"/>
        <v>0</v>
      </c>
      <c r="Q142" s="151">
        <v>0</v>
      </c>
      <c r="R142" s="151">
        <f t="shared" si="2"/>
        <v>0</v>
      </c>
      <c r="S142" s="151">
        <v>0</v>
      </c>
      <c r="T142" s="152">
        <f t="shared" si="3"/>
        <v>0</v>
      </c>
      <c r="AR142" s="153" t="s">
        <v>2450</v>
      </c>
      <c r="AT142" s="153" t="s">
        <v>966</v>
      </c>
      <c r="AU142" s="153" t="s">
        <v>190</v>
      </c>
      <c r="AY142" s="17" t="s">
        <v>181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7" t="s">
        <v>190</v>
      </c>
      <c r="BK142" s="154">
        <f t="shared" si="9"/>
        <v>0</v>
      </c>
      <c r="BL142" s="17" t="s">
        <v>700</v>
      </c>
      <c r="BM142" s="153" t="s">
        <v>564</v>
      </c>
    </row>
    <row r="143" spans="2:65" s="1" customFormat="1" ht="24.2" customHeight="1">
      <c r="B143" s="140"/>
      <c r="C143" s="189" t="s">
        <v>398</v>
      </c>
      <c r="D143" s="189" t="s">
        <v>966</v>
      </c>
      <c r="E143" s="190" t="s">
        <v>4634</v>
      </c>
      <c r="F143" s="191" t="s">
        <v>4633</v>
      </c>
      <c r="G143" s="192" t="s">
        <v>639</v>
      </c>
      <c r="H143" s="193">
        <v>1</v>
      </c>
      <c r="I143" s="194"/>
      <c r="J143" s="195">
        <f t="shared" si="0"/>
        <v>0</v>
      </c>
      <c r="K143" s="196"/>
      <c r="L143" s="197"/>
      <c r="M143" s="198" t="s">
        <v>1</v>
      </c>
      <c r="N143" s="199" t="s">
        <v>41</v>
      </c>
      <c r="P143" s="151">
        <f t="shared" si="1"/>
        <v>0</v>
      </c>
      <c r="Q143" s="151">
        <v>0</v>
      </c>
      <c r="R143" s="151">
        <f t="shared" si="2"/>
        <v>0</v>
      </c>
      <c r="S143" s="151">
        <v>0</v>
      </c>
      <c r="T143" s="152">
        <f t="shared" si="3"/>
        <v>0</v>
      </c>
      <c r="AR143" s="153" t="s">
        <v>2450</v>
      </c>
      <c r="AT143" s="153" t="s">
        <v>966</v>
      </c>
      <c r="AU143" s="153" t="s">
        <v>190</v>
      </c>
      <c r="AY143" s="17" t="s">
        <v>181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7" t="s">
        <v>190</v>
      </c>
      <c r="BK143" s="154">
        <f t="shared" si="9"/>
        <v>0</v>
      </c>
      <c r="BL143" s="17" t="s">
        <v>700</v>
      </c>
      <c r="BM143" s="153" t="s">
        <v>585</v>
      </c>
    </row>
    <row r="144" spans="2:65" s="1" customFormat="1" ht="16.5" customHeight="1">
      <c r="B144" s="140"/>
      <c r="C144" s="141" t="s">
        <v>417</v>
      </c>
      <c r="D144" s="141" t="s">
        <v>185</v>
      </c>
      <c r="E144" s="142" t="s">
        <v>4705</v>
      </c>
      <c r="F144" s="143" t="s">
        <v>4706</v>
      </c>
      <c r="G144" s="144" t="s">
        <v>231</v>
      </c>
      <c r="H144" s="145">
        <v>65</v>
      </c>
      <c r="I144" s="146"/>
      <c r="J144" s="147">
        <f t="shared" si="0"/>
        <v>0</v>
      </c>
      <c r="K144" s="148"/>
      <c r="L144" s="32"/>
      <c r="M144" s="149" t="s">
        <v>1</v>
      </c>
      <c r="N144" s="150" t="s">
        <v>41</v>
      </c>
      <c r="P144" s="151">
        <f t="shared" si="1"/>
        <v>0</v>
      </c>
      <c r="Q144" s="151">
        <v>0</v>
      </c>
      <c r="R144" s="151">
        <f t="shared" si="2"/>
        <v>0</v>
      </c>
      <c r="S144" s="151">
        <v>0</v>
      </c>
      <c r="T144" s="152">
        <f t="shared" si="3"/>
        <v>0</v>
      </c>
      <c r="AR144" s="153" t="s">
        <v>700</v>
      </c>
      <c r="AT144" s="153" t="s">
        <v>185</v>
      </c>
      <c r="AU144" s="153" t="s">
        <v>190</v>
      </c>
      <c r="AY144" s="17" t="s">
        <v>181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7" t="s">
        <v>190</v>
      </c>
      <c r="BK144" s="154">
        <f t="shared" si="9"/>
        <v>0</v>
      </c>
      <c r="BL144" s="17" t="s">
        <v>700</v>
      </c>
      <c r="BM144" s="153" t="s">
        <v>598</v>
      </c>
    </row>
    <row r="145" spans="2:65" s="1" customFormat="1" ht="16.5" customHeight="1">
      <c r="B145" s="140"/>
      <c r="C145" s="189" t="s">
        <v>422</v>
      </c>
      <c r="D145" s="189" t="s">
        <v>966</v>
      </c>
      <c r="E145" s="190" t="s">
        <v>4707</v>
      </c>
      <c r="F145" s="191" t="s">
        <v>4706</v>
      </c>
      <c r="G145" s="192" t="s">
        <v>231</v>
      </c>
      <c r="H145" s="193">
        <v>65</v>
      </c>
      <c r="I145" s="194"/>
      <c r="J145" s="195">
        <f t="shared" si="0"/>
        <v>0</v>
      </c>
      <c r="K145" s="196"/>
      <c r="L145" s="197"/>
      <c r="M145" s="198" t="s">
        <v>1</v>
      </c>
      <c r="N145" s="199" t="s">
        <v>41</v>
      </c>
      <c r="P145" s="151">
        <f t="shared" si="1"/>
        <v>0</v>
      </c>
      <c r="Q145" s="151">
        <v>0</v>
      </c>
      <c r="R145" s="151">
        <f t="shared" si="2"/>
        <v>0</v>
      </c>
      <c r="S145" s="151">
        <v>0</v>
      </c>
      <c r="T145" s="152">
        <f t="shared" si="3"/>
        <v>0</v>
      </c>
      <c r="AR145" s="153" t="s">
        <v>2450</v>
      </c>
      <c r="AT145" s="153" t="s">
        <v>966</v>
      </c>
      <c r="AU145" s="153" t="s">
        <v>190</v>
      </c>
      <c r="AY145" s="17" t="s">
        <v>181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7" t="s">
        <v>190</v>
      </c>
      <c r="BK145" s="154">
        <f t="shared" si="9"/>
        <v>0</v>
      </c>
      <c r="BL145" s="17" t="s">
        <v>700</v>
      </c>
      <c r="BM145" s="153" t="s">
        <v>618</v>
      </c>
    </row>
    <row r="146" spans="2:65" s="1" customFormat="1" ht="16.5" customHeight="1">
      <c r="B146" s="140"/>
      <c r="C146" s="141" t="s">
        <v>436</v>
      </c>
      <c r="D146" s="141" t="s">
        <v>185</v>
      </c>
      <c r="E146" s="142" t="s">
        <v>4708</v>
      </c>
      <c r="F146" s="143" t="s">
        <v>4709</v>
      </c>
      <c r="G146" s="144" t="s">
        <v>231</v>
      </c>
      <c r="H146" s="145">
        <v>2</v>
      </c>
      <c r="I146" s="146"/>
      <c r="J146" s="147">
        <f t="shared" si="0"/>
        <v>0</v>
      </c>
      <c r="K146" s="148"/>
      <c r="L146" s="32"/>
      <c r="M146" s="149" t="s">
        <v>1</v>
      </c>
      <c r="N146" s="150" t="s">
        <v>41</v>
      </c>
      <c r="P146" s="151">
        <f t="shared" si="1"/>
        <v>0</v>
      </c>
      <c r="Q146" s="151">
        <v>0</v>
      </c>
      <c r="R146" s="151">
        <f t="shared" si="2"/>
        <v>0</v>
      </c>
      <c r="S146" s="151">
        <v>0</v>
      </c>
      <c r="T146" s="152">
        <f t="shared" si="3"/>
        <v>0</v>
      </c>
      <c r="AR146" s="153" t="s">
        <v>700</v>
      </c>
      <c r="AT146" s="153" t="s">
        <v>185</v>
      </c>
      <c r="AU146" s="153" t="s">
        <v>190</v>
      </c>
      <c r="AY146" s="17" t="s">
        <v>181</v>
      </c>
      <c r="BE146" s="154">
        <f t="shared" si="4"/>
        <v>0</v>
      </c>
      <c r="BF146" s="154">
        <f t="shared" si="5"/>
        <v>0</v>
      </c>
      <c r="BG146" s="154">
        <f t="shared" si="6"/>
        <v>0</v>
      </c>
      <c r="BH146" s="154">
        <f t="shared" si="7"/>
        <v>0</v>
      </c>
      <c r="BI146" s="154">
        <f t="shared" si="8"/>
        <v>0</v>
      </c>
      <c r="BJ146" s="17" t="s">
        <v>190</v>
      </c>
      <c r="BK146" s="154">
        <f t="shared" si="9"/>
        <v>0</v>
      </c>
      <c r="BL146" s="17" t="s">
        <v>700</v>
      </c>
      <c r="BM146" s="153" t="s">
        <v>632</v>
      </c>
    </row>
    <row r="147" spans="2:65" s="1" customFormat="1" ht="16.5" customHeight="1">
      <c r="B147" s="140"/>
      <c r="C147" s="189" t="s">
        <v>469</v>
      </c>
      <c r="D147" s="189" t="s">
        <v>966</v>
      </c>
      <c r="E147" s="190" t="s">
        <v>4710</v>
      </c>
      <c r="F147" s="191" t="s">
        <v>4709</v>
      </c>
      <c r="G147" s="192" t="s">
        <v>231</v>
      </c>
      <c r="H147" s="193">
        <v>2</v>
      </c>
      <c r="I147" s="194"/>
      <c r="J147" s="195">
        <f t="shared" si="0"/>
        <v>0</v>
      </c>
      <c r="K147" s="196"/>
      <c r="L147" s="197"/>
      <c r="M147" s="198" t="s">
        <v>1</v>
      </c>
      <c r="N147" s="199" t="s">
        <v>41</v>
      </c>
      <c r="P147" s="151">
        <f t="shared" si="1"/>
        <v>0</v>
      </c>
      <c r="Q147" s="151">
        <v>0</v>
      </c>
      <c r="R147" s="151">
        <f t="shared" si="2"/>
        <v>0</v>
      </c>
      <c r="S147" s="151">
        <v>0</v>
      </c>
      <c r="T147" s="152">
        <f t="shared" si="3"/>
        <v>0</v>
      </c>
      <c r="AR147" s="153" t="s">
        <v>2450</v>
      </c>
      <c r="AT147" s="153" t="s">
        <v>966</v>
      </c>
      <c r="AU147" s="153" t="s">
        <v>190</v>
      </c>
      <c r="AY147" s="17" t="s">
        <v>181</v>
      </c>
      <c r="BE147" s="154">
        <f t="shared" si="4"/>
        <v>0</v>
      </c>
      <c r="BF147" s="154">
        <f t="shared" si="5"/>
        <v>0</v>
      </c>
      <c r="BG147" s="154">
        <f t="shared" si="6"/>
        <v>0</v>
      </c>
      <c r="BH147" s="154">
        <f t="shared" si="7"/>
        <v>0</v>
      </c>
      <c r="BI147" s="154">
        <f t="shared" si="8"/>
        <v>0</v>
      </c>
      <c r="BJ147" s="17" t="s">
        <v>190</v>
      </c>
      <c r="BK147" s="154">
        <f t="shared" si="9"/>
        <v>0</v>
      </c>
      <c r="BL147" s="17" t="s">
        <v>700</v>
      </c>
      <c r="BM147" s="153" t="s">
        <v>641</v>
      </c>
    </row>
    <row r="148" spans="2:65" s="1" customFormat="1" ht="24.2" customHeight="1">
      <c r="B148" s="140"/>
      <c r="C148" s="141" t="s">
        <v>475</v>
      </c>
      <c r="D148" s="141" t="s">
        <v>185</v>
      </c>
      <c r="E148" s="142" t="s">
        <v>4711</v>
      </c>
      <c r="F148" s="143" t="s">
        <v>4712</v>
      </c>
      <c r="G148" s="144" t="s">
        <v>231</v>
      </c>
      <c r="H148" s="145">
        <v>1</v>
      </c>
      <c r="I148" s="146"/>
      <c r="J148" s="147">
        <f t="shared" si="0"/>
        <v>0</v>
      </c>
      <c r="K148" s="148"/>
      <c r="L148" s="32"/>
      <c r="M148" s="149" t="s">
        <v>1</v>
      </c>
      <c r="N148" s="150" t="s">
        <v>41</v>
      </c>
      <c r="P148" s="151">
        <f t="shared" si="1"/>
        <v>0</v>
      </c>
      <c r="Q148" s="151">
        <v>0</v>
      </c>
      <c r="R148" s="151">
        <f t="shared" si="2"/>
        <v>0</v>
      </c>
      <c r="S148" s="151">
        <v>0</v>
      </c>
      <c r="T148" s="152">
        <f t="shared" si="3"/>
        <v>0</v>
      </c>
      <c r="AR148" s="153" t="s">
        <v>700</v>
      </c>
      <c r="AT148" s="153" t="s">
        <v>185</v>
      </c>
      <c r="AU148" s="153" t="s">
        <v>190</v>
      </c>
      <c r="AY148" s="17" t="s">
        <v>181</v>
      </c>
      <c r="BE148" s="154">
        <f t="shared" si="4"/>
        <v>0</v>
      </c>
      <c r="BF148" s="154">
        <f t="shared" si="5"/>
        <v>0</v>
      </c>
      <c r="BG148" s="154">
        <f t="shared" si="6"/>
        <v>0</v>
      </c>
      <c r="BH148" s="154">
        <f t="shared" si="7"/>
        <v>0</v>
      </c>
      <c r="BI148" s="154">
        <f t="shared" si="8"/>
        <v>0</v>
      </c>
      <c r="BJ148" s="17" t="s">
        <v>190</v>
      </c>
      <c r="BK148" s="154">
        <f t="shared" si="9"/>
        <v>0</v>
      </c>
      <c r="BL148" s="17" t="s">
        <v>700</v>
      </c>
      <c r="BM148" s="153" t="s">
        <v>665</v>
      </c>
    </row>
    <row r="149" spans="2:65" s="1" customFormat="1" ht="16.5" customHeight="1">
      <c r="B149" s="140"/>
      <c r="C149" s="189" t="s">
        <v>1048</v>
      </c>
      <c r="D149" s="189" t="s">
        <v>966</v>
      </c>
      <c r="E149" s="190" t="s">
        <v>4713</v>
      </c>
      <c r="F149" s="191" t="s">
        <v>4714</v>
      </c>
      <c r="G149" s="192" t="s">
        <v>231</v>
      </c>
      <c r="H149" s="193">
        <v>4</v>
      </c>
      <c r="I149" s="194"/>
      <c r="J149" s="195">
        <f t="shared" si="0"/>
        <v>0</v>
      </c>
      <c r="K149" s="196"/>
      <c r="L149" s="197"/>
      <c r="M149" s="204" t="s">
        <v>1</v>
      </c>
      <c r="N149" s="205" t="s">
        <v>41</v>
      </c>
      <c r="O149" s="185"/>
      <c r="P149" s="186">
        <f t="shared" si="1"/>
        <v>0</v>
      </c>
      <c r="Q149" s="186">
        <v>0</v>
      </c>
      <c r="R149" s="186">
        <f t="shared" si="2"/>
        <v>0</v>
      </c>
      <c r="S149" s="186">
        <v>0</v>
      </c>
      <c r="T149" s="187">
        <f t="shared" si="3"/>
        <v>0</v>
      </c>
      <c r="AR149" s="153" t="s">
        <v>2450</v>
      </c>
      <c r="AT149" s="153" t="s">
        <v>966</v>
      </c>
      <c r="AU149" s="153" t="s">
        <v>190</v>
      </c>
      <c r="AY149" s="17" t="s">
        <v>181</v>
      </c>
      <c r="BE149" s="154">
        <f t="shared" si="4"/>
        <v>0</v>
      </c>
      <c r="BF149" s="154">
        <f t="shared" si="5"/>
        <v>0</v>
      </c>
      <c r="BG149" s="154">
        <f t="shared" si="6"/>
        <v>0</v>
      </c>
      <c r="BH149" s="154">
        <f t="shared" si="7"/>
        <v>0</v>
      </c>
      <c r="BI149" s="154">
        <f t="shared" si="8"/>
        <v>0</v>
      </c>
      <c r="BJ149" s="17" t="s">
        <v>190</v>
      </c>
      <c r="BK149" s="154">
        <f t="shared" si="9"/>
        <v>0</v>
      </c>
      <c r="BL149" s="17" t="s">
        <v>700</v>
      </c>
      <c r="BM149" s="153" t="s">
        <v>674</v>
      </c>
    </row>
    <row r="150" spans="2:65" s="1" customFormat="1" ht="6.95" customHeight="1">
      <c r="B150" s="47"/>
      <c r="C150" s="48"/>
      <c r="D150" s="48"/>
      <c r="E150" s="48"/>
      <c r="F150" s="48"/>
      <c r="G150" s="48"/>
      <c r="H150" s="48"/>
      <c r="I150" s="48"/>
      <c r="J150" s="48"/>
      <c r="K150" s="48"/>
      <c r="L150" s="32"/>
    </row>
  </sheetData>
  <autoFilter ref="C117:K149" xr:uid="{00000000-0009-0000-0000-00000E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23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126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134</v>
      </c>
      <c r="L4" s="20"/>
      <c r="M4" s="92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Obnova a modernizácia objektu Centra univerzitného športu pri SPU v Nitre</v>
      </c>
      <c r="F7" s="258"/>
      <c r="G7" s="258"/>
      <c r="H7" s="258"/>
      <c r="L7" s="20"/>
    </row>
    <row r="8" spans="2:46" s="1" customFormat="1" ht="12" customHeight="1">
      <c r="B8" s="32"/>
      <c r="D8" s="27" t="s">
        <v>144</v>
      </c>
      <c r="L8" s="32"/>
    </row>
    <row r="9" spans="2:46" s="1" customFormat="1" ht="16.5" customHeight="1">
      <c r="B9" s="32"/>
      <c r="E9" s="250" t="s">
        <v>4715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9" t="str">
        <f>'Rekapitulácia stavby'!E14</f>
        <v>Vyplň údaj</v>
      </c>
      <c r="F18" s="241"/>
      <c r="G18" s="241"/>
      <c r="H18" s="241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>Béger</v>
      </c>
      <c r="I24" s="27" t="s">
        <v>26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3"/>
      <c r="E27" s="245" t="s">
        <v>1</v>
      </c>
      <c r="F27" s="245"/>
      <c r="G27" s="245"/>
      <c r="H27" s="245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35</v>
      </c>
      <c r="J30" s="69">
        <f>ROUND(J121,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5">
        <f>ROUND((SUM(BE121:BE238)),  2)</f>
        <v>0</v>
      </c>
      <c r="G33" s="96"/>
      <c r="H33" s="96"/>
      <c r="I33" s="97">
        <v>0.2</v>
      </c>
      <c r="J33" s="95">
        <f>ROUND(((SUM(BE121:BE238))*I33),  2)</f>
        <v>0</v>
      </c>
      <c r="L33" s="32"/>
    </row>
    <row r="34" spans="2:12" s="1" customFormat="1" ht="14.45" customHeight="1">
      <c r="B34" s="32"/>
      <c r="E34" s="37" t="s">
        <v>41</v>
      </c>
      <c r="F34" s="95">
        <f>ROUND((SUM(BF121:BF238)),  2)</f>
        <v>0</v>
      </c>
      <c r="G34" s="96"/>
      <c r="H34" s="96"/>
      <c r="I34" s="97">
        <v>0.2</v>
      </c>
      <c r="J34" s="95">
        <f>ROUND(((SUM(BF121:BF238))*I34),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8">
        <f>ROUND((SUM(BG121:BG238)),  2)</f>
        <v>0</v>
      </c>
      <c r="I35" s="99">
        <v>0.2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8">
        <f>ROUND((SUM(BH121:BH238)),  2)</f>
        <v>0</v>
      </c>
      <c r="I36" s="99">
        <v>0.2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5">
        <f>ROUND((SUM(BI121:BI238)),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45</v>
      </c>
      <c r="E39" s="60"/>
      <c r="F39" s="60"/>
      <c r="G39" s="102" t="s">
        <v>46</v>
      </c>
      <c r="H39" s="103" t="s">
        <v>47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6" t="s">
        <v>51</v>
      </c>
      <c r="G61" s="46" t="s">
        <v>50</v>
      </c>
      <c r="H61" s="34"/>
      <c r="I61" s="34"/>
      <c r="J61" s="107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6" t="s">
        <v>51</v>
      </c>
      <c r="G76" s="46" t="s">
        <v>50</v>
      </c>
      <c r="H76" s="34"/>
      <c r="I76" s="34"/>
      <c r="J76" s="107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7" t="str">
        <f>E7</f>
        <v>Obnova a modernizácia objektu Centra univerzitného športu pri SPU v Nitre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144</v>
      </c>
      <c r="L86" s="32"/>
    </row>
    <row r="87" spans="2:47" s="1" customFormat="1" ht="16.5" customHeight="1">
      <c r="B87" s="32"/>
      <c r="E87" s="250" t="str">
        <f>E9</f>
        <v>15 - Elektroinštalácia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Nitra</v>
      </c>
      <c r="I89" s="27" t="s">
        <v>21</v>
      </c>
      <c r="J89" s="55" t="str">
        <f>IF(J12="","",J12)</f>
        <v>1. 2. 2024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SPU v Nitre</v>
      </c>
      <c r="I91" s="27" t="s">
        <v>29</v>
      </c>
      <c r="J91" s="30" t="str">
        <f>E21</f>
        <v>Ing. Stanislav Mikle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Béger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147</v>
      </c>
      <c r="D94" s="100"/>
      <c r="E94" s="100"/>
      <c r="F94" s="100"/>
      <c r="G94" s="100"/>
      <c r="H94" s="100"/>
      <c r="I94" s="100"/>
      <c r="J94" s="109" t="s">
        <v>148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149</v>
      </c>
      <c r="J96" s="69">
        <f>J121</f>
        <v>0</v>
      </c>
      <c r="L96" s="32"/>
      <c r="AU96" s="17" t="s">
        <v>150</v>
      </c>
    </row>
    <row r="97" spans="2:12" s="8" customFormat="1" ht="24.95" customHeight="1">
      <c r="B97" s="111"/>
      <c r="D97" s="112" t="s">
        <v>3433</v>
      </c>
      <c r="E97" s="113"/>
      <c r="F97" s="113"/>
      <c r="G97" s="113"/>
      <c r="H97" s="113"/>
      <c r="I97" s="113"/>
      <c r="J97" s="114">
        <f>J122</f>
        <v>0</v>
      </c>
      <c r="L97" s="111"/>
    </row>
    <row r="98" spans="2:12" s="9" customFormat="1" ht="19.899999999999999" customHeight="1">
      <c r="B98" s="115"/>
      <c r="D98" s="116" t="s">
        <v>3436</v>
      </c>
      <c r="E98" s="117"/>
      <c r="F98" s="117"/>
      <c r="G98" s="117"/>
      <c r="H98" s="117"/>
      <c r="I98" s="117"/>
      <c r="J98" s="118">
        <f>J123</f>
        <v>0</v>
      </c>
      <c r="L98" s="115"/>
    </row>
    <row r="99" spans="2:12" s="8" customFormat="1" ht="24.95" customHeight="1">
      <c r="B99" s="111"/>
      <c r="D99" s="112" t="s">
        <v>4520</v>
      </c>
      <c r="E99" s="113"/>
      <c r="F99" s="113"/>
      <c r="G99" s="113"/>
      <c r="H99" s="113"/>
      <c r="I99" s="113"/>
      <c r="J99" s="114">
        <f>J127</f>
        <v>0</v>
      </c>
      <c r="L99" s="111"/>
    </row>
    <row r="100" spans="2:12" s="9" customFormat="1" ht="19.899999999999999" customHeight="1">
      <c r="B100" s="115"/>
      <c r="D100" s="116" t="s">
        <v>4521</v>
      </c>
      <c r="E100" s="117"/>
      <c r="F100" s="117"/>
      <c r="G100" s="117"/>
      <c r="H100" s="117"/>
      <c r="I100" s="117"/>
      <c r="J100" s="118">
        <f>J128</f>
        <v>0</v>
      </c>
      <c r="L100" s="115"/>
    </row>
    <row r="101" spans="2:12" s="8" customFormat="1" ht="24.95" customHeight="1">
      <c r="B101" s="111"/>
      <c r="D101" s="112" t="s">
        <v>4522</v>
      </c>
      <c r="E101" s="113"/>
      <c r="F101" s="113"/>
      <c r="G101" s="113"/>
      <c r="H101" s="113"/>
      <c r="I101" s="113"/>
      <c r="J101" s="114">
        <f>J236</f>
        <v>0</v>
      </c>
      <c r="L101" s="111"/>
    </row>
    <row r="102" spans="2:12" s="1" customFormat="1" ht="21.75" customHeight="1">
      <c r="B102" s="32"/>
      <c r="L102" s="32"/>
    </row>
    <row r="103" spans="2:12" s="1" customFormat="1" ht="6.95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12" s="1" customFormat="1" ht="6.95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12" s="1" customFormat="1" ht="24.95" customHeight="1">
      <c r="B108" s="32"/>
      <c r="C108" s="21" t="s">
        <v>167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15</v>
      </c>
      <c r="L110" s="32"/>
    </row>
    <row r="111" spans="2:12" s="1" customFormat="1" ht="26.25" customHeight="1">
      <c r="B111" s="32"/>
      <c r="E111" s="257" t="str">
        <f>E7</f>
        <v>Obnova a modernizácia objektu Centra univerzitného športu pri SPU v Nitre</v>
      </c>
      <c r="F111" s="258"/>
      <c r="G111" s="258"/>
      <c r="H111" s="258"/>
      <c r="L111" s="32"/>
    </row>
    <row r="112" spans="2:12" s="1" customFormat="1" ht="12" customHeight="1">
      <c r="B112" s="32"/>
      <c r="C112" s="27" t="s">
        <v>144</v>
      </c>
      <c r="L112" s="32"/>
    </row>
    <row r="113" spans="2:65" s="1" customFormat="1" ht="16.5" customHeight="1">
      <c r="B113" s="32"/>
      <c r="E113" s="250" t="str">
        <f>E9</f>
        <v>15 - Elektroinštalácia</v>
      </c>
      <c r="F113" s="256"/>
      <c r="G113" s="256"/>
      <c r="H113" s="256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19</v>
      </c>
      <c r="F115" s="25" t="str">
        <f>F12</f>
        <v>Nitra</v>
      </c>
      <c r="I115" s="27" t="s">
        <v>21</v>
      </c>
      <c r="J115" s="55" t="str">
        <f>IF(J12="","",J12)</f>
        <v>1. 2. 2024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23</v>
      </c>
      <c r="F117" s="25" t="str">
        <f>E15</f>
        <v>SPU v Nitre</v>
      </c>
      <c r="I117" s="27" t="s">
        <v>29</v>
      </c>
      <c r="J117" s="30" t="str">
        <f>E21</f>
        <v>Ing. Stanislav Mikle</v>
      </c>
      <c r="L117" s="32"/>
    </row>
    <row r="118" spans="2:65" s="1" customFormat="1" ht="15.2" customHeight="1">
      <c r="B118" s="32"/>
      <c r="C118" s="27" t="s">
        <v>27</v>
      </c>
      <c r="F118" s="25" t="str">
        <f>IF(E18="","",E18)</f>
        <v>Vyplň údaj</v>
      </c>
      <c r="I118" s="27" t="s">
        <v>32</v>
      </c>
      <c r="J118" s="30" t="str">
        <f>E24</f>
        <v>Béger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9"/>
      <c r="C120" s="120" t="s">
        <v>168</v>
      </c>
      <c r="D120" s="121" t="s">
        <v>60</v>
      </c>
      <c r="E120" s="121" t="s">
        <v>56</v>
      </c>
      <c r="F120" s="121" t="s">
        <v>57</v>
      </c>
      <c r="G120" s="121" t="s">
        <v>169</v>
      </c>
      <c r="H120" s="121" t="s">
        <v>170</v>
      </c>
      <c r="I120" s="121" t="s">
        <v>171</v>
      </c>
      <c r="J120" s="122" t="s">
        <v>148</v>
      </c>
      <c r="K120" s="123" t="s">
        <v>172</v>
      </c>
      <c r="L120" s="119"/>
      <c r="M120" s="62" t="s">
        <v>1</v>
      </c>
      <c r="N120" s="63" t="s">
        <v>39</v>
      </c>
      <c r="O120" s="63" t="s">
        <v>173</v>
      </c>
      <c r="P120" s="63" t="s">
        <v>174</v>
      </c>
      <c r="Q120" s="63" t="s">
        <v>175</v>
      </c>
      <c r="R120" s="63" t="s">
        <v>176</v>
      </c>
      <c r="S120" s="63" t="s">
        <v>177</v>
      </c>
      <c r="T120" s="64" t="s">
        <v>178</v>
      </c>
    </row>
    <row r="121" spans="2:65" s="1" customFormat="1" ht="22.9" customHeight="1">
      <c r="B121" s="32"/>
      <c r="C121" s="67" t="s">
        <v>149</v>
      </c>
      <c r="J121" s="124">
        <f>BK121</f>
        <v>0</v>
      </c>
      <c r="L121" s="32"/>
      <c r="M121" s="65"/>
      <c r="N121" s="56"/>
      <c r="O121" s="56"/>
      <c r="P121" s="125">
        <f>P122+P127+P236</f>
        <v>0</v>
      </c>
      <c r="Q121" s="56"/>
      <c r="R121" s="125">
        <f>R122+R127+R236</f>
        <v>9.9717400000000005</v>
      </c>
      <c r="S121" s="56"/>
      <c r="T121" s="126">
        <f>T122+T127+T236</f>
        <v>0</v>
      </c>
      <c r="AT121" s="17" t="s">
        <v>74</v>
      </c>
      <c r="AU121" s="17" t="s">
        <v>150</v>
      </c>
      <c r="BK121" s="127">
        <f>BK122+BK127+BK236</f>
        <v>0</v>
      </c>
    </row>
    <row r="122" spans="2:65" s="11" customFormat="1" ht="25.9" customHeight="1">
      <c r="B122" s="128"/>
      <c r="D122" s="129" t="s">
        <v>74</v>
      </c>
      <c r="E122" s="130" t="s">
        <v>179</v>
      </c>
      <c r="F122" s="130" t="s">
        <v>3438</v>
      </c>
      <c r="I122" s="131"/>
      <c r="J122" s="132">
        <f>BK122</f>
        <v>0</v>
      </c>
      <c r="L122" s="128"/>
      <c r="M122" s="133"/>
      <c r="P122" s="134">
        <f>P123</f>
        <v>0</v>
      </c>
      <c r="R122" s="134">
        <f>R123</f>
        <v>4.5049999999999999</v>
      </c>
      <c r="T122" s="135">
        <f>T123</f>
        <v>0</v>
      </c>
      <c r="AR122" s="129" t="s">
        <v>83</v>
      </c>
      <c r="AT122" s="136" t="s">
        <v>74</v>
      </c>
      <c r="AU122" s="136" t="s">
        <v>75</v>
      </c>
      <c r="AY122" s="129" t="s">
        <v>181</v>
      </c>
      <c r="BK122" s="137">
        <f>BK123</f>
        <v>0</v>
      </c>
    </row>
    <row r="123" spans="2:65" s="11" customFormat="1" ht="22.9" customHeight="1">
      <c r="B123" s="128"/>
      <c r="D123" s="129" t="s">
        <v>74</v>
      </c>
      <c r="E123" s="138" t="s">
        <v>182</v>
      </c>
      <c r="F123" s="138" t="s">
        <v>3457</v>
      </c>
      <c r="I123" s="131"/>
      <c r="J123" s="139">
        <f>BK123</f>
        <v>0</v>
      </c>
      <c r="L123" s="128"/>
      <c r="M123" s="133"/>
      <c r="P123" s="134">
        <f>SUM(P124:P126)</f>
        <v>0</v>
      </c>
      <c r="R123" s="134">
        <f>SUM(R124:R126)</f>
        <v>4.5049999999999999</v>
      </c>
      <c r="T123" s="135">
        <f>SUM(T124:T126)</f>
        <v>0</v>
      </c>
      <c r="AR123" s="129" t="s">
        <v>83</v>
      </c>
      <c r="AT123" s="136" t="s">
        <v>74</v>
      </c>
      <c r="AU123" s="136" t="s">
        <v>83</v>
      </c>
      <c r="AY123" s="129" t="s">
        <v>181</v>
      </c>
      <c r="BK123" s="137">
        <f>SUM(BK124:BK126)</f>
        <v>0</v>
      </c>
    </row>
    <row r="124" spans="2:65" s="1" customFormat="1" ht="24.2" customHeight="1">
      <c r="B124" s="140"/>
      <c r="C124" s="141" t="s">
        <v>83</v>
      </c>
      <c r="D124" s="141" t="s">
        <v>185</v>
      </c>
      <c r="E124" s="142" t="s">
        <v>4716</v>
      </c>
      <c r="F124" s="143" t="s">
        <v>4717</v>
      </c>
      <c r="G124" s="144" t="s">
        <v>3813</v>
      </c>
      <c r="H124" s="145">
        <v>500</v>
      </c>
      <c r="I124" s="146"/>
      <c r="J124" s="147">
        <f>ROUND(I124*H124,2)</f>
        <v>0</v>
      </c>
      <c r="K124" s="148"/>
      <c r="L124" s="32"/>
      <c r="M124" s="149" t="s">
        <v>1</v>
      </c>
      <c r="N124" s="150" t="s">
        <v>41</v>
      </c>
      <c r="P124" s="151">
        <f>O124*H124</f>
        <v>0</v>
      </c>
      <c r="Q124" s="151">
        <v>1.0000000000000001E-5</v>
      </c>
      <c r="R124" s="151">
        <f>Q124*H124</f>
        <v>5.0000000000000001E-3</v>
      </c>
      <c r="S124" s="151">
        <v>0</v>
      </c>
      <c r="T124" s="152">
        <f>S124*H124</f>
        <v>0</v>
      </c>
      <c r="AR124" s="153" t="s">
        <v>189</v>
      </c>
      <c r="AT124" s="153" t="s">
        <v>185</v>
      </c>
      <c r="AU124" s="153" t="s">
        <v>190</v>
      </c>
      <c r="AY124" s="17" t="s">
        <v>181</v>
      </c>
      <c r="BE124" s="154">
        <f>IF(N124="základná",J124,0)</f>
        <v>0</v>
      </c>
      <c r="BF124" s="154">
        <f>IF(N124="znížená",J124,0)</f>
        <v>0</v>
      </c>
      <c r="BG124" s="154">
        <f>IF(N124="zákl. prenesená",J124,0)</f>
        <v>0</v>
      </c>
      <c r="BH124" s="154">
        <f>IF(N124="zníž. prenesená",J124,0)</f>
        <v>0</v>
      </c>
      <c r="BI124" s="154">
        <f>IF(N124="nulová",J124,0)</f>
        <v>0</v>
      </c>
      <c r="BJ124" s="17" t="s">
        <v>190</v>
      </c>
      <c r="BK124" s="154">
        <f>ROUND(I124*H124,2)</f>
        <v>0</v>
      </c>
      <c r="BL124" s="17" t="s">
        <v>189</v>
      </c>
      <c r="BM124" s="153" t="s">
        <v>190</v>
      </c>
    </row>
    <row r="125" spans="2:65" s="1" customFormat="1" ht="37.9" customHeight="1">
      <c r="B125" s="140"/>
      <c r="C125" s="141" t="s">
        <v>190</v>
      </c>
      <c r="D125" s="141" t="s">
        <v>185</v>
      </c>
      <c r="E125" s="142" t="s">
        <v>4718</v>
      </c>
      <c r="F125" s="143" t="s">
        <v>4719</v>
      </c>
      <c r="G125" s="144" t="s">
        <v>407</v>
      </c>
      <c r="H125" s="145">
        <v>1500</v>
      </c>
      <c r="I125" s="146"/>
      <c r="J125" s="147">
        <f>ROUND(I125*H125,2)</f>
        <v>0</v>
      </c>
      <c r="K125" s="148"/>
      <c r="L125" s="32"/>
      <c r="M125" s="149" t="s">
        <v>1</v>
      </c>
      <c r="N125" s="150" t="s">
        <v>41</v>
      </c>
      <c r="P125" s="151">
        <f>O125*H125</f>
        <v>0</v>
      </c>
      <c r="Q125" s="151">
        <v>0</v>
      </c>
      <c r="R125" s="151">
        <f>Q125*H125</f>
        <v>0</v>
      </c>
      <c r="S125" s="151">
        <v>0</v>
      </c>
      <c r="T125" s="152">
        <f>S125*H125</f>
        <v>0</v>
      </c>
      <c r="AR125" s="153" t="s">
        <v>189</v>
      </c>
      <c r="AT125" s="153" t="s">
        <v>185</v>
      </c>
      <c r="AU125" s="153" t="s">
        <v>190</v>
      </c>
      <c r="AY125" s="17" t="s">
        <v>181</v>
      </c>
      <c r="BE125" s="154">
        <f>IF(N125="základná",J125,0)</f>
        <v>0</v>
      </c>
      <c r="BF125" s="154">
        <f>IF(N125="znížená",J125,0)</f>
        <v>0</v>
      </c>
      <c r="BG125" s="154">
        <f>IF(N125="zákl. prenesená",J125,0)</f>
        <v>0</v>
      </c>
      <c r="BH125" s="154">
        <f>IF(N125="zníž. prenesená",J125,0)</f>
        <v>0</v>
      </c>
      <c r="BI125" s="154">
        <f>IF(N125="nulová",J125,0)</f>
        <v>0</v>
      </c>
      <c r="BJ125" s="17" t="s">
        <v>190</v>
      </c>
      <c r="BK125" s="154">
        <f>ROUND(I125*H125,2)</f>
        <v>0</v>
      </c>
      <c r="BL125" s="17" t="s">
        <v>189</v>
      </c>
      <c r="BM125" s="153" t="s">
        <v>189</v>
      </c>
    </row>
    <row r="126" spans="2:65" s="1" customFormat="1" ht="16.5" customHeight="1">
      <c r="B126" s="140"/>
      <c r="C126" s="189" t="s">
        <v>130</v>
      </c>
      <c r="D126" s="189" t="s">
        <v>966</v>
      </c>
      <c r="E126" s="190" t="s">
        <v>4720</v>
      </c>
      <c r="F126" s="191" t="s">
        <v>4721</v>
      </c>
      <c r="G126" s="192" t="s">
        <v>231</v>
      </c>
      <c r="H126" s="193">
        <v>150</v>
      </c>
      <c r="I126" s="194"/>
      <c r="J126" s="195">
        <f>ROUND(I126*H126,2)</f>
        <v>0</v>
      </c>
      <c r="K126" s="196"/>
      <c r="L126" s="197"/>
      <c r="M126" s="198" t="s">
        <v>1</v>
      </c>
      <c r="N126" s="199" t="s">
        <v>41</v>
      </c>
      <c r="P126" s="151">
        <f>O126*H126</f>
        <v>0</v>
      </c>
      <c r="Q126" s="151">
        <v>0.03</v>
      </c>
      <c r="R126" s="151">
        <f>Q126*H126</f>
        <v>4.5</v>
      </c>
      <c r="S126" s="151">
        <v>0</v>
      </c>
      <c r="T126" s="152">
        <f>S126*H126</f>
        <v>0</v>
      </c>
      <c r="AR126" s="153" t="s">
        <v>943</v>
      </c>
      <c r="AT126" s="153" t="s">
        <v>966</v>
      </c>
      <c r="AU126" s="153" t="s">
        <v>190</v>
      </c>
      <c r="AY126" s="17" t="s">
        <v>181</v>
      </c>
      <c r="BE126" s="154">
        <f>IF(N126="základná",J126,0)</f>
        <v>0</v>
      </c>
      <c r="BF126" s="154">
        <f>IF(N126="znížená",J126,0)</f>
        <v>0</v>
      </c>
      <c r="BG126" s="154">
        <f>IF(N126="zákl. prenesená",J126,0)</f>
        <v>0</v>
      </c>
      <c r="BH126" s="154">
        <f>IF(N126="zníž. prenesená",J126,0)</f>
        <v>0</v>
      </c>
      <c r="BI126" s="154">
        <f>IF(N126="nulová",J126,0)</f>
        <v>0</v>
      </c>
      <c r="BJ126" s="17" t="s">
        <v>190</v>
      </c>
      <c r="BK126" s="154">
        <f>ROUND(I126*H126,2)</f>
        <v>0</v>
      </c>
      <c r="BL126" s="17" t="s">
        <v>189</v>
      </c>
      <c r="BM126" s="153" t="s">
        <v>933</v>
      </c>
    </row>
    <row r="127" spans="2:65" s="11" customFormat="1" ht="25.9" customHeight="1">
      <c r="B127" s="128"/>
      <c r="D127" s="129" t="s">
        <v>74</v>
      </c>
      <c r="E127" s="130" t="s">
        <v>966</v>
      </c>
      <c r="F127" s="130" t="s">
        <v>4523</v>
      </c>
      <c r="I127" s="131"/>
      <c r="J127" s="132">
        <f>BK127</f>
        <v>0</v>
      </c>
      <c r="L127" s="128"/>
      <c r="M127" s="133"/>
      <c r="P127" s="134">
        <f>P128</f>
        <v>0</v>
      </c>
      <c r="R127" s="134">
        <f>R128</f>
        <v>5.4667400000000006</v>
      </c>
      <c r="T127" s="135">
        <f>T128</f>
        <v>0</v>
      </c>
      <c r="AR127" s="129" t="s">
        <v>130</v>
      </c>
      <c r="AT127" s="136" t="s">
        <v>74</v>
      </c>
      <c r="AU127" s="136" t="s">
        <v>75</v>
      </c>
      <c r="AY127" s="129" t="s">
        <v>181</v>
      </c>
      <c r="BK127" s="137">
        <f>BK128</f>
        <v>0</v>
      </c>
    </row>
    <row r="128" spans="2:65" s="11" customFormat="1" ht="22.9" customHeight="1">
      <c r="B128" s="128"/>
      <c r="D128" s="129" t="s">
        <v>74</v>
      </c>
      <c r="E128" s="138" t="s">
        <v>4524</v>
      </c>
      <c r="F128" s="138" t="s">
        <v>4525</v>
      </c>
      <c r="I128" s="131"/>
      <c r="J128" s="139">
        <f>BK128</f>
        <v>0</v>
      </c>
      <c r="L128" s="128"/>
      <c r="M128" s="133"/>
      <c r="P128" s="134">
        <f>SUM(P129:P235)</f>
        <v>0</v>
      </c>
      <c r="R128" s="134">
        <f>SUM(R129:R235)</f>
        <v>5.4667400000000006</v>
      </c>
      <c r="T128" s="135">
        <f>SUM(T129:T235)</f>
        <v>0</v>
      </c>
      <c r="AR128" s="129" t="s">
        <v>130</v>
      </c>
      <c r="AT128" s="136" t="s">
        <v>74</v>
      </c>
      <c r="AU128" s="136" t="s">
        <v>83</v>
      </c>
      <c r="AY128" s="129" t="s">
        <v>181</v>
      </c>
      <c r="BK128" s="137">
        <f>SUM(BK129:BK235)</f>
        <v>0</v>
      </c>
    </row>
    <row r="129" spans="2:65" s="1" customFormat="1" ht="21.75" customHeight="1">
      <c r="B129" s="140"/>
      <c r="C129" s="141" t="s">
        <v>189</v>
      </c>
      <c r="D129" s="141" t="s">
        <v>185</v>
      </c>
      <c r="E129" s="142" t="s">
        <v>4722</v>
      </c>
      <c r="F129" s="143" t="s">
        <v>4723</v>
      </c>
      <c r="G129" s="144" t="s">
        <v>231</v>
      </c>
      <c r="H129" s="145">
        <v>200</v>
      </c>
      <c r="I129" s="146"/>
      <c r="J129" s="147">
        <f t="shared" ref="J129:J160" si="0">ROUND(I129*H129,2)</f>
        <v>0</v>
      </c>
      <c r="K129" s="148"/>
      <c r="L129" s="32"/>
      <c r="M129" s="149" t="s">
        <v>1</v>
      </c>
      <c r="N129" s="150" t="s">
        <v>41</v>
      </c>
      <c r="P129" s="151">
        <f t="shared" ref="P129:P160" si="1">O129*H129</f>
        <v>0</v>
      </c>
      <c r="Q129" s="151">
        <v>0</v>
      </c>
      <c r="R129" s="151">
        <f t="shared" ref="R129:R160" si="2">Q129*H129</f>
        <v>0</v>
      </c>
      <c r="S129" s="151">
        <v>0</v>
      </c>
      <c r="T129" s="152">
        <f t="shared" ref="T129:T160" si="3">S129*H129</f>
        <v>0</v>
      </c>
      <c r="AR129" s="153" t="s">
        <v>700</v>
      </c>
      <c r="AT129" s="153" t="s">
        <v>185</v>
      </c>
      <c r="AU129" s="153" t="s">
        <v>190</v>
      </c>
      <c r="AY129" s="17" t="s">
        <v>181</v>
      </c>
      <c r="BE129" s="154">
        <f t="shared" ref="BE129:BE160" si="4">IF(N129="základná",J129,0)</f>
        <v>0</v>
      </c>
      <c r="BF129" s="154">
        <f t="shared" ref="BF129:BF160" si="5">IF(N129="znížená",J129,0)</f>
        <v>0</v>
      </c>
      <c r="BG129" s="154">
        <f t="shared" ref="BG129:BG160" si="6">IF(N129="zákl. prenesená",J129,0)</f>
        <v>0</v>
      </c>
      <c r="BH129" s="154">
        <f t="shared" ref="BH129:BH160" si="7">IF(N129="zníž. prenesená",J129,0)</f>
        <v>0</v>
      </c>
      <c r="BI129" s="154">
        <f t="shared" ref="BI129:BI160" si="8">IF(N129="nulová",J129,0)</f>
        <v>0</v>
      </c>
      <c r="BJ129" s="17" t="s">
        <v>190</v>
      </c>
      <c r="BK129" s="154">
        <f t="shared" ref="BK129:BK160" si="9">ROUND(I129*H129,2)</f>
        <v>0</v>
      </c>
      <c r="BL129" s="17" t="s">
        <v>700</v>
      </c>
      <c r="BM129" s="153" t="s">
        <v>943</v>
      </c>
    </row>
    <row r="130" spans="2:65" s="1" customFormat="1" ht="21.75" customHeight="1">
      <c r="B130" s="140"/>
      <c r="C130" s="189" t="s">
        <v>732</v>
      </c>
      <c r="D130" s="189" t="s">
        <v>966</v>
      </c>
      <c r="E130" s="190" t="s">
        <v>4724</v>
      </c>
      <c r="F130" s="191" t="s">
        <v>4725</v>
      </c>
      <c r="G130" s="192" t="s">
        <v>231</v>
      </c>
      <c r="H130" s="193">
        <v>200</v>
      </c>
      <c r="I130" s="194"/>
      <c r="J130" s="195">
        <f t="shared" si="0"/>
        <v>0</v>
      </c>
      <c r="K130" s="196"/>
      <c r="L130" s="197"/>
      <c r="M130" s="198" t="s">
        <v>1</v>
      </c>
      <c r="N130" s="199" t="s">
        <v>41</v>
      </c>
      <c r="P130" s="151">
        <f t="shared" si="1"/>
        <v>0</v>
      </c>
      <c r="Q130" s="151">
        <v>2.0000000000000002E-5</v>
      </c>
      <c r="R130" s="151">
        <f t="shared" si="2"/>
        <v>4.0000000000000001E-3</v>
      </c>
      <c r="S130" s="151">
        <v>0</v>
      </c>
      <c r="T130" s="152">
        <f t="shared" si="3"/>
        <v>0</v>
      </c>
      <c r="AR130" s="153" t="s">
        <v>2450</v>
      </c>
      <c r="AT130" s="153" t="s">
        <v>966</v>
      </c>
      <c r="AU130" s="153" t="s">
        <v>190</v>
      </c>
      <c r="AY130" s="17" t="s">
        <v>181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7" t="s">
        <v>190</v>
      </c>
      <c r="BK130" s="154">
        <f t="shared" si="9"/>
        <v>0</v>
      </c>
      <c r="BL130" s="17" t="s">
        <v>700</v>
      </c>
      <c r="BM130" s="153" t="s">
        <v>109</v>
      </c>
    </row>
    <row r="131" spans="2:65" s="1" customFormat="1" ht="24.2" customHeight="1">
      <c r="B131" s="140"/>
      <c r="C131" s="141" t="s">
        <v>933</v>
      </c>
      <c r="D131" s="141" t="s">
        <v>185</v>
      </c>
      <c r="E131" s="142" t="s">
        <v>4726</v>
      </c>
      <c r="F131" s="143" t="s">
        <v>4727</v>
      </c>
      <c r="G131" s="144" t="s">
        <v>231</v>
      </c>
      <c r="H131" s="145">
        <v>150</v>
      </c>
      <c r="I131" s="146"/>
      <c r="J131" s="147">
        <f t="shared" si="0"/>
        <v>0</v>
      </c>
      <c r="K131" s="148"/>
      <c r="L131" s="32"/>
      <c r="M131" s="149" t="s">
        <v>1</v>
      </c>
      <c r="N131" s="150" t="s">
        <v>41</v>
      </c>
      <c r="P131" s="151">
        <f t="shared" si="1"/>
        <v>0</v>
      </c>
      <c r="Q131" s="151">
        <v>0</v>
      </c>
      <c r="R131" s="151">
        <f t="shared" si="2"/>
        <v>0</v>
      </c>
      <c r="S131" s="151">
        <v>0</v>
      </c>
      <c r="T131" s="152">
        <f t="shared" si="3"/>
        <v>0</v>
      </c>
      <c r="AR131" s="153" t="s">
        <v>700</v>
      </c>
      <c r="AT131" s="153" t="s">
        <v>185</v>
      </c>
      <c r="AU131" s="153" t="s">
        <v>190</v>
      </c>
      <c r="AY131" s="17" t="s">
        <v>181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7" t="s">
        <v>190</v>
      </c>
      <c r="BK131" s="154">
        <f t="shared" si="9"/>
        <v>0</v>
      </c>
      <c r="BL131" s="17" t="s">
        <v>700</v>
      </c>
      <c r="BM131" s="153" t="s">
        <v>115</v>
      </c>
    </row>
    <row r="132" spans="2:65" s="1" customFormat="1" ht="33" customHeight="1">
      <c r="B132" s="140"/>
      <c r="C132" s="189" t="s">
        <v>938</v>
      </c>
      <c r="D132" s="189" t="s">
        <v>966</v>
      </c>
      <c r="E132" s="190" t="s">
        <v>4728</v>
      </c>
      <c r="F132" s="191" t="s">
        <v>4729</v>
      </c>
      <c r="G132" s="192" t="s">
        <v>231</v>
      </c>
      <c r="H132" s="193">
        <v>150</v>
      </c>
      <c r="I132" s="194"/>
      <c r="J132" s="195">
        <f t="shared" si="0"/>
        <v>0</v>
      </c>
      <c r="K132" s="196"/>
      <c r="L132" s="197"/>
      <c r="M132" s="198" t="s">
        <v>1</v>
      </c>
      <c r="N132" s="199" t="s">
        <v>41</v>
      </c>
      <c r="P132" s="151">
        <f t="shared" si="1"/>
        <v>0</v>
      </c>
      <c r="Q132" s="151">
        <v>8.0000000000000007E-5</v>
      </c>
      <c r="R132" s="151">
        <f t="shared" si="2"/>
        <v>1.2E-2</v>
      </c>
      <c r="S132" s="151">
        <v>0</v>
      </c>
      <c r="T132" s="152">
        <f t="shared" si="3"/>
        <v>0</v>
      </c>
      <c r="AR132" s="153" t="s">
        <v>2450</v>
      </c>
      <c r="AT132" s="153" t="s">
        <v>966</v>
      </c>
      <c r="AU132" s="153" t="s">
        <v>190</v>
      </c>
      <c r="AY132" s="17" t="s">
        <v>181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7" t="s">
        <v>190</v>
      </c>
      <c r="BK132" s="154">
        <f t="shared" si="9"/>
        <v>0</v>
      </c>
      <c r="BL132" s="17" t="s">
        <v>700</v>
      </c>
      <c r="BM132" s="153" t="s">
        <v>121</v>
      </c>
    </row>
    <row r="133" spans="2:65" s="1" customFormat="1" ht="16.5" customHeight="1">
      <c r="B133" s="140"/>
      <c r="C133" s="189" t="s">
        <v>943</v>
      </c>
      <c r="D133" s="189" t="s">
        <v>966</v>
      </c>
      <c r="E133" s="190" t="s">
        <v>4730</v>
      </c>
      <c r="F133" s="191" t="s">
        <v>4731</v>
      </c>
      <c r="G133" s="192" t="s">
        <v>231</v>
      </c>
      <c r="H133" s="193">
        <v>150</v>
      </c>
      <c r="I133" s="194"/>
      <c r="J133" s="195">
        <f t="shared" si="0"/>
        <v>0</v>
      </c>
      <c r="K133" s="196"/>
      <c r="L133" s="197"/>
      <c r="M133" s="198" t="s">
        <v>1</v>
      </c>
      <c r="N133" s="199" t="s">
        <v>41</v>
      </c>
      <c r="P133" s="151">
        <f t="shared" si="1"/>
        <v>0</v>
      </c>
      <c r="Q133" s="151">
        <v>1.9000000000000001E-4</v>
      </c>
      <c r="R133" s="151">
        <f t="shared" si="2"/>
        <v>2.8500000000000001E-2</v>
      </c>
      <c r="S133" s="151">
        <v>0</v>
      </c>
      <c r="T133" s="152">
        <f t="shared" si="3"/>
        <v>0</v>
      </c>
      <c r="AR133" s="153" t="s">
        <v>2450</v>
      </c>
      <c r="AT133" s="153" t="s">
        <v>966</v>
      </c>
      <c r="AU133" s="153" t="s">
        <v>190</v>
      </c>
      <c r="AY133" s="17" t="s">
        <v>181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7" t="s">
        <v>190</v>
      </c>
      <c r="BK133" s="154">
        <f t="shared" si="9"/>
        <v>0</v>
      </c>
      <c r="BL133" s="17" t="s">
        <v>700</v>
      </c>
      <c r="BM133" s="153" t="s">
        <v>280</v>
      </c>
    </row>
    <row r="134" spans="2:65" s="1" customFormat="1" ht="24.2" customHeight="1">
      <c r="B134" s="140"/>
      <c r="C134" s="141" t="s">
        <v>182</v>
      </c>
      <c r="D134" s="141" t="s">
        <v>185</v>
      </c>
      <c r="E134" s="142" t="s">
        <v>4732</v>
      </c>
      <c r="F134" s="143" t="s">
        <v>4733</v>
      </c>
      <c r="G134" s="144" t="s">
        <v>231</v>
      </c>
      <c r="H134" s="145">
        <v>300</v>
      </c>
      <c r="I134" s="146"/>
      <c r="J134" s="147">
        <f t="shared" si="0"/>
        <v>0</v>
      </c>
      <c r="K134" s="148"/>
      <c r="L134" s="32"/>
      <c r="M134" s="149" t="s">
        <v>1</v>
      </c>
      <c r="N134" s="150" t="s">
        <v>41</v>
      </c>
      <c r="P134" s="151">
        <f t="shared" si="1"/>
        <v>0</v>
      </c>
      <c r="Q134" s="151">
        <v>0</v>
      </c>
      <c r="R134" s="151">
        <f t="shared" si="2"/>
        <v>0</v>
      </c>
      <c r="S134" s="151">
        <v>0</v>
      </c>
      <c r="T134" s="152">
        <f t="shared" si="3"/>
        <v>0</v>
      </c>
      <c r="AR134" s="153" t="s">
        <v>700</v>
      </c>
      <c r="AT134" s="153" t="s">
        <v>185</v>
      </c>
      <c r="AU134" s="153" t="s">
        <v>190</v>
      </c>
      <c r="AY134" s="17" t="s">
        <v>181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7" t="s">
        <v>190</v>
      </c>
      <c r="BK134" s="154">
        <f t="shared" si="9"/>
        <v>0</v>
      </c>
      <c r="BL134" s="17" t="s">
        <v>700</v>
      </c>
      <c r="BM134" s="153" t="s">
        <v>291</v>
      </c>
    </row>
    <row r="135" spans="2:65" s="1" customFormat="1" ht="24.2" customHeight="1">
      <c r="B135" s="140"/>
      <c r="C135" s="189" t="s">
        <v>109</v>
      </c>
      <c r="D135" s="189" t="s">
        <v>966</v>
      </c>
      <c r="E135" s="190" t="s">
        <v>4734</v>
      </c>
      <c r="F135" s="191" t="s">
        <v>4735</v>
      </c>
      <c r="G135" s="192" t="s">
        <v>231</v>
      </c>
      <c r="H135" s="193">
        <v>300</v>
      </c>
      <c r="I135" s="194"/>
      <c r="J135" s="195">
        <f t="shared" si="0"/>
        <v>0</v>
      </c>
      <c r="K135" s="196"/>
      <c r="L135" s="197"/>
      <c r="M135" s="198" t="s">
        <v>1</v>
      </c>
      <c r="N135" s="199" t="s">
        <v>41</v>
      </c>
      <c r="P135" s="151">
        <f t="shared" si="1"/>
        <v>0</v>
      </c>
      <c r="Q135" s="151">
        <v>9.0000000000000006E-5</v>
      </c>
      <c r="R135" s="151">
        <f t="shared" si="2"/>
        <v>2.7000000000000003E-2</v>
      </c>
      <c r="S135" s="151">
        <v>0</v>
      </c>
      <c r="T135" s="152">
        <f t="shared" si="3"/>
        <v>0</v>
      </c>
      <c r="AR135" s="153" t="s">
        <v>2450</v>
      </c>
      <c r="AT135" s="153" t="s">
        <v>966</v>
      </c>
      <c r="AU135" s="153" t="s">
        <v>190</v>
      </c>
      <c r="AY135" s="17" t="s">
        <v>181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7" t="s">
        <v>190</v>
      </c>
      <c r="BK135" s="154">
        <f t="shared" si="9"/>
        <v>0</v>
      </c>
      <c r="BL135" s="17" t="s">
        <v>700</v>
      </c>
      <c r="BM135" s="153" t="s">
        <v>7</v>
      </c>
    </row>
    <row r="136" spans="2:65" s="1" customFormat="1" ht="24.2" customHeight="1">
      <c r="B136" s="140"/>
      <c r="C136" s="141" t="s">
        <v>112</v>
      </c>
      <c r="D136" s="141" t="s">
        <v>185</v>
      </c>
      <c r="E136" s="142" t="s">
        <v>4736</v>
      </c>
      <c r="F136" s="143" t="s">
        <v>4737</v>
      </c>
      <c r="G136" s="144" t="s">
        <v>407</v>
      </c>
      <c r="H136" s="145">
        <v>50</v>
      </c>
      <c r="I136" s="146"/>
      <c r="J136" s="147">
        <f t="shared" si="0"/>
        <v>0</v>
      </c>
      <c r="K136" s="148"/>
      <c r="L136" s="32"/>
      <c r="M136" s="149" t="s">
        <v>1</v>
      </c>
      <c r="N136" s="150" t="s">
        <v>41</v>
      </c>
      <c r="P136" s="151">
        <f t="shared" si="1"/>
        <v>0</v>
      </c>
      <c r="Q136" s="151">
        <v>0</v>
      </c>
      <c r="R136" s="151">
        <f t="shared" si="2"/>
        <v>0</v>
      </c>
      <c r="S136" s="151">
        <v>0</v>
      </c>
      <c r="T136" s="152">
        <f t="shared" si="3"/>
        <v>0</v>
      </c>
      <c r="AR136" s="153" t="s">
        <v>700</v>
      </c>
      <c r="AT136" s="153" t="s">
        <v>185</v>
      </c>
      <c r="AU136" s="153" t="s">
        <v>190</v>
      </c>
      <c r="AY136" s="17" t="s">
        <v>181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7" t="s">
        <v>190</v>
      </c>
      <c r="BK136" s="154">
        <f t="shared" si="9"/>
        <v>0</v>
      </c>
      <c r="BL136" s="17" t="s">
        <v>700</v>
      </c>
      <c r="BM136" s="153" t="s">
        <v>392</v>
      </c>
    </row>
    <row r="137" spans="2:65" s="1" customFormat="1" ht="16.5" customHeight="1">
      <c r="B137" s="140"/>
      <c r="C137" s="189" t="s">
        <v>115</v>
      </c>
      <c r="D137" s="189" t="s">
        <v>966</v>
      </c>
      <c r="E137" s="190" t="s">
        <v>4532</v>
      </c>
      <c r="F137" s="191" t="s">
        <v>4533</v>
      </c>
      <c r="G137" s="192" t="s">
        <v>407</v>
      </c>
      <c r="H137" s="193">
        <v>50</v>
      </c>
      <c r="I137" s="194"/>
      <c r="J137" s="195">
        <f t="shared" si="0"/>
        <v>0</v>
      </c>
      <c r="K137" s="196"/>
      <c r="L137" s="197"/>
      <c r="M137" s="198" t="s">
        <v>1</v>
      </c>
      <c r="N137" s="199" t="s">
        <v>41</v>
      </c>
      <c r="P137" s="151">
        <f t="shared" si="1"/>
        <v>0</v>
      </c>
      <c r="Q137" s="151">
        <v>1.73E-3</v>
      </c>
      <c r="R137" s="151">
        <f t="shared" si="2"/>
        <v>8.6499999999999994E-2</v>
      </c>
      <c r="S137" s="151">
        <v>0</v>
      </c>
      <c r="T137" s="152">
        <f t="shared" si="3"/>
        <v>0</v>
      </c>
      <c r="AR137" s="153" t="s">
        <v>2450</v>
      </c>
      <c r="AT137" s="153" t="s">
        <v>966</v>
      </c>
      <c r="AU137" s="153" t="s">
        <v>190</v>
      </c>
      <c r="AY137" s="17" t="s">
        <v>181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7" t="s">
        <v>190</v>
      </c>
      <c r="BK137" s="154">
        <f t="shared" si="9"/>
        <v>0</v>
      </c>
      <c r="BL137" s="17" t="s">
        <v>700</v>
      </c>
      <c r="BM137" s="153" t="s">
        <v>417</v>
      </c>
    </row>
    <row r="138" spans="2:65" s="1" customFormat="1" ht="16.5" customHeight="1">
      <c r="B138" s="140"/>
      <c r="C138" s="189" t="s">
        <v>118</v>
      </c>
      <c r="D138" s="189" t="s">
        <v>966</v>
      </c>
      <c r="E138" s="190" t="s">
        <v>4738</v>
      </c>
      <c r="F138" s="191" t="s">
        <v>4739</v>
      </c>
      <c r="G138" s="192" t="s">
        <v>407</v>
      </c>
      <c r="H138" s="193">
        <v>50</v>
      </c>
      <c r="I138" s="194"/>
      <c r="J138" s="195">
        <f t="shared" si="0"/>
        <v>0</v>
      </c>
      <c r="K138" s="196"/>
      <c r="L138" s="197"/>
      <c r="M138" s="198" t="s">
        <v>1</v>
      </c>
      <c r="N138" s="199" t="s">
        <v>41</v>
      </c>
      <c r="P138" s="151">
        <f t="shared" si="1"/>
        <v>0</v>
      </c>
      <c r="Q138" s="151">
        <v>2.6900000000000001E-3</v>
      </c>
      <c r="R138" s="151">
        <f t="shared" si="2"/>
        <v>0.13450000000000001</v>
      </c>
      <c r="S138" s="151">
        <v>0</v>
      </c>
      <c r="T138" s="152">
        <f t="shared" si="3"/>
        <v>0</v>
      </c>
      <c r="AR138" s="153" t="s">
        <v>2450</v>
      </c>
      <c r="AT138" s="153" t="s">
        <v>966</v>
      </c>
      <c r="AU138" s="153" t="s">
        <v>190</v>
      </c>
      <c r="AY138" s="17" t="s">
        <v>181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7" t="s">
        <v>190</v>
      </c>
      <c r="BK138" s="154">
        <f t="shared" si="9"/>
        <v>0</v>
      </c>
      <c r="BL138" s="17" t="s">
        <v>700</v>
      </c>
      <c r="BM138" s="153" t="s">
        <v>436</v>
      </c>
    </row>
    <row r="139" spans="2:65" s="1" customFormat="1" ht="21.75" customHeight="1">
      <c r="B139" s="140"/>
      <c r="C139" s="189" t="s">
        <v>121</v>
      </c>
      <c r="D139" s="189" t="s">
        <v>966</v>
      </c>
      <c r="E139" s="190" t="s">
        <v>4740</v>
      </c>
      <c r="F139" s="191" t="s">
        <v>4741</v>
      </c>
      <c r="G139" s="192" t="s">
        <v>231</v>
      </c>
      <c r="H139" s="193">
        <v>50</v>
      </c>
      <c r="I139" s="194"/>
      <c r="J139" s="195">
        <f t="shared" si="0"/>
        <v>0</v>
      </c>
      <c r="K139" s="196"/>
      <c r="L139" s="197"/>
      <c r="M139" s="198" t="s">
        <v>1</v>
      </c>
      <c r="N139" s="199" t="s">
        <v>41</v>
      </c>
      <c r="P139" s="151">
        <f t="shared" si="1"/>
        <v>0</v>
      </c>
      <c r="Q139" s="151">
        <v>2.5400000000000002E-3</v>
      </c>
      <c r="R139" s="151">
        <f t="shared" si="2"/>
        <v>0.127</v>
      </c>
      <c r="S139" s="151">
        <v>0</v>
      </c>
      <c r="T139" s="152">
        <f t="shared" si="3"/>
        <v>0</v>
      </c>
      <c r="AR139" s="153" t="s">
        <v>2450</v>
      </c>
      <c r="AT139" s="153" t="s">
        <v>966</v>
      </c>
      <c r="AU139" s="153" t="s">
        <v>190</v>
      </c>
      <c r="AY139" s="17" t="s">
        <v>181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7" t="s">
        <v>190</v>
      </c>
      <c r="BK139" s="154">
        <f t="shared" si="9"/>
        <v>0</v>
      </c>
      <c r="BL139" s="17" t="s">
        <v>700</v>
      </c>
      <c r="BM139" s="153" t="s">
        <v>475</v>
      </c>
    </row>
    <row r="140" spans="2:65" s="1" customFormat="1" ht="21.75" customHeight="1">
      <c r="B140" s="140"/>
      <c r="C140" s="189" t="s">
        <v>124</v>
      </c>
      <c r="D140" s="189" t="s">
        <v>966</v>
      </c>
      <c r="E140" s="190" t="s">
        <v>4742</v>
      </c>
      <c r="F140" s="191" t="s">
        <v>4743</v>
      </c>
      <c r="G140" s="192" t="s">
        <v>231</v>
      </c>
      <c r="H140" s="193">
        <v>50</v>
      </c>
      <c r="I140" s="194"/>
      <c r="J140" s="195">
        <f t="shared" si="0"/>
        <v>0</v>
      </c>
      <c r="K140" s="196"/>
      <c r="L140" s="197"/>
      <c r="M140" s="198" t="s">
        <v>1</v>
      </c>
      <c r="N140" s="199" t="s">
        <v>41</v>
      </c>
      <c r="P140" s="151">
        <f t="shared" si="1"/>
        <v>0</v>
      </c>
      <c r="Q140" s="151">
        <v>1.57E-3</v>
      </c>
      <c r="R140" s="151">
        <f t="shared" si="2"/>
        <v>7.85E-2</v>
      </c>
      <c r="S140" s="151">
        <v>0</v>
      </c>
      <c r="T140" s="152">
        <f t="shared" si="3"/>
        <v>0</v>
      </c>
      <c r="AR140" s="153" t="s">
        <v>2450</v>
      </c>
      <c r="AT140" s="153" t="s">
        <v>966</v>
      </c>
      <c r="AU140" s="153" t="s">
        <v>190</v>
      </c>
      <c r="AY140" s="17" t="s">
        <v>181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7" t="s">
        <v>190</v>
      </c>
      <c r="BK140" s="154">
        <f t="shared" si="9"/>
        <v>0</v>
      </c>
      <c r="BL140" s="17" t="s">
        <v>700</v>
      </c>
      <c r="BM140" s="153" t="s">
        <v>480</v>
      </c>
    </row>
    <row r="141" spans="2:65" s="1" customFormat="1" ht="16.5" customHeight="1">
      <c r="B141" s="140"/>
      <c r="C141" s="189" t="s">
        <v>280</v>
      </c>
      <c r="D141" s="189" t="s">
        <v>966</v>
      </c>
      <c r="E141" s="190" t="s">
        <v>4744</v>
      </c>
      <c r="F141" s="191" t="s">
        <v>4745</v>
      </c>
      <c r="G141" s="192" t="s">
        <v>581</v>
      </c>
      <c r="H141" s="193">
        <v>25</v>
      </c>
      <c r="I141" s="194"/>
      <c r="J141" s="195">
        <f t="shared" si="0"/>
        <v>0</v>
      </c>
      <c r="K141" s="196"/>
      <c r="L141" s="197"/>
      <c r="M141" s="198" t="s">
        <v>1</v>
      </c>
      <c r="N141" s="199" t="s">
        <v>41</v>
      </c>
      <c r="P141" s="151">
        <f t="shared" si="1"/>
        <v>0</v>
      </c>
      <c r="Q141" s="151">
        <v>2.4000000000000001E-4</v>
      </c>
      <c r="R141" s="151">
        <f t="shared" si="2"/>
        <v>6.0000000000000001E-3</v>
      </c>
      <c r="S141" s="151">
        <v>0</v>
      </c>
      <c r="T141" s="152">
        <f t="shared" si="3"/>
        <v>0</v>
      </c>
      <c r="AR141" s="153" t="s">
        <v>2450</v>
      </c>
      <c r="AT141" s="153" t="s">
        <v>966</v>
      </c>
      <c r="AU141" s="153" t="s">
        <v>190</v>
      </c>
      <c r="AY141" s="17" t="s">
        <v>181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7" t="s">
        <v>190</v>
      </c>
      <c r="BK141" s="154">
        <f t="shared" si="9"/>
        <v>0</v>
      </c>
      <c r="BL141" s="17" t="s">
        <v>700</v>
      </c>
      <c r="BM141" s="153" t="s">
        <v>491</v>
      </c>
    </row>
    <row r="142" spans="2:65" s="1" customFormat="1" ht="24.2" customHeight="1">
      <c r="B142" s="140"/>
      <c r="C142" s="141" t="s">
        <v>285</v>
      </c>
      <c r="D142" s="141" t="s">
        <v>185</v>
      </c>
      <c r="E142" s="142" t="s">
        <v>4746</v>
      </c>
      <c r="F142" s="143" t="s">
        <v>4747</v>
      </c>
      <c r="G142" s="144" t="s">
        <v>407</v>
      </c>
      <c r="H142" s="145">
        <v>50</v>
      </c>
      <c r="I142" s="146"/>
      <c r="J142" s="147">
        <f t="shared" si="0"/>
        <v>0</v>
      </c>
      <c r="K142" s="148"/>
      <c r="L142" s="32"/>
      <c r="M142" s="149" t="s">
        <v>1</v>
      </c>
      <c r="N142" s="150" t="s">
        <v>41</v>
      </c>
      <c r="P142" s="151">
        <f t="shared" si="1"/>
        <v>0</v>
      </c>
      <c r="Q142" s="151">
        <v>0</v>
      </c>
      <c r="R142" s="151">
        <f t="shared" si="2"/>
        <v>0</v>
      </c>
      <c r="S142" s="151">
        <v>0</v>
      </c>
      <c r="T142" s="152">
        <f t="shared" si="3"/>
        <v>0</v>
      </c>
      <c r="AR142" s="153" t="s">
        <v>700</v>
      </c>
      <c r="AT142" s="153" t="s">
        <v>185</v>
      </c>
      <c r="AU142" s="153" t="s">
        <v>190</v>
      </c>
      <c r="AY142" s="17" t="s">
        <v>181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7" t="s">
        <v>190</v>
      </c>
      <c r="BK142" s="154">
        <f t="shared" si="9"/>
        <v>0</v>
      </c>
      <c r="BL142" s="17" t="s">
        <v>700</v>
      </c>
      <c r="BM142" s="153" t="s">
        <v>500</v>
      </c>
    </row>
    <row r="143" spans="2:65" s="1" customFormat="1" ht="16.5" customHeight="1">
      <c r="B143" s="140"/>
      <c r="C143" s="189" t="s">
        <v>291</v>
      </c>
      <c r="D143" s="189" t="s">
        <v>966</v>
      </c>
      <c r="E143" s="190" t="s">
        <v>4748</v>
      </c>
      <c r="F143" s="191" t="s">
        <v>4749</v>
      </c>
      <c r="G143" s="192" t="s">
        <v>407</v>
      </c>
      <c r="H143" s="193">
        <v>50</v>
      </c>
      <c r="I143" s="194"/>
      <c r="J143" s="195">
        <f t="shared" si="0"/>
        <v>0</v>
      </c>
      <c r="K143" s="196"/>
      <c r="L143" s="197"/>
      <c r="M143" s="198" t="s">
        <v>1</v>
      </c>
      <c r="N143" s="199" t="s">
        <v>41</v>
      </c>
      <c r="P143" s="151">
        <f t="shared" si="1"/>
        <v>0</v>
      </c>
      <c r="Q143" s="151">
        <v>5.1000000000000004E-4</v>
      </c>
      <c r="R143" s="151">
        <f t="shared" si="2"/>
        <v>2.5500000000000002E-2</v>
      </c>
      <c r="S143" s="151">
        <v>0</v>
      </c>
      <c r="T143" s="152">
        <f t="shared" si="3"/>
        <v>0</v>
      </c>
      <c r="AR143" s="153" t="s">
        <v>2450</v>
      </c>
      <c r="AT143" s="153" t="s">
        <v>966</v>
      </c>
      <c r="AU143" s="153" t="s">
        <v>190</v>
      </c>
      <c r="AY143" s="17" t="s">
        <v>181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7" t="s">
        <v>190</v>
      </c>
      <c r="BK143" s="154">
        <f t="shared" si="9"/>
        <v>0</v>
      </c>
      <c r="BL143" s="17" t="s">
        <v>700</v>
      </c>
      <c r="BM143" s="153" t="s">
        <v>509</v>
      </c>
    </row>
    <row r="144" spans="2:65" s="1" customFormat="1" ht="16.5" customHeight="1">
      <c r="B144" s="140"/>
      <c r="C144" s="189" t="s">
        <v>351</v>
      </c>
      <c r="D144" s="189" t="s">
        <v>966</v>
      </c>
      <c r="E144" s="190" t="s">
        <v>4750</v>
      </c>
      <c r="F144" s="191" t="s">
        <v>4751</v>
      </c>
      <c r="G144" s="192" t="s">
        <v>407</v>
      </c>
      <c r="H144" s="193">
        <v>50</v>
      </c>
      <c r="I144" s="194"/>
      <c r="J144" s="195">
        <f t="shared" si="0"/>
        <v>0</v>
      </c>
      <c r="K144" s="196"/>
      <c r="L144" s="197"/>
      <c r="M144" s="198" t="s">
        <v>1</v>
      </c>
      <c r="N144" s="199" t="s">
        <v>41</v>
      </c>
      <c r="P144" s="151">
        <f t="shared" si="1"/>
        <v>0</v>
      </c>
      <c r="Q144" s="151">
        <v>6.4000000000000005E-4</v>
      </c>
      <c r="R144" s="151">
        <f t="shared" si="2"/>
        <v>3.2000000000000001E-2</v>
      </c>
      <c r="S144" s="151">
        <v>0</v>
      </c>
      <c r="T144" s="152">
        <f t="shared" si="3"/>
        <v>0</v>
      </c>
      <c r="AR144" s="153" t="s">
        <v>2450</v>
      </c>
      <c r="AT144" s="153" t="s">
        <v>966</v>
      </c>
      <c r="AU144" s="153" t="s">
        <v>190</v>
      </c>
      <c r="AY144" s="17" t="s">
        <v>181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7" t="s">
        <v>190</v>
      </c>
      <c r="BK144" s="154">
        <f t="shared" si="9"/>
        <v>0</v>
      </c>
      <c r="BL144" s="17" t="s">
        <v>700</v>
      </c>
      <c r="BM144" s="153" t="s">
        <v>533</v>
      </c>
    </row>
    <row r="145" spans="2:65" s="1" customFormat="1" ht="16.5" customHeight="1">
      <c r="B145" s="140"/>
      <c r="C145" s="189" t="s">
        <v>7</v>
      </c>
      <c r="D145" s="189" t="s">
        <v>966</v>
      </c>
      <c r="E145" s="190" t="s">
        <v>4752</v>
      </c>
      <c r="F145" s="191" t="s">
        <v>4753</v>
      </c>
      <c r="G145" s="192" t="s">
        <v>231</v>
      </c>
      <c r="H145" s="193">
        <v>50</v>
      </c>
      <c r="I145" s="194"/>
      <c r="J145" s="195">
        <f t="shared" si="0"/>
        <v>0</v>
      </c>
      <c r="K145" s="196"/>
      <c r="L145" s="197"/>
      <c r="M145" s="198" t="s">
        <v>1</v>
      </c>
      <c r="N145" s="199" t="s">
        <v>41</v>
      </c>
      <c r="P145" s="151">
        <f t="shared" si="1"/>
        <v>0</v>
      </c>
      <c r="Q145" s="151">
        <v>2.5600000000000002E-3</v>
      </c>
      <c r="R145" s="151">
        <f t="shared" si="2"/>
        <v>0.128</v>
      </c>
      <c r="S145" s="151">
        <v>0</v>
      </c>
      <c r="T145" s="152">
        <f t="shared" si="3"/>
        <v>0</v>
      </c>
      <c r="AR145" s="153" t="s">
        <v>2450</v>
      </c>
      <c r="AT145" s="153" t="s">
        <v>966</v>
      </c>
      <c r="AU145" s="153" t="s">
        <v>190</v>
      </c>
      <c r="AY145" s="17" t="s">
        <v>181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7" t="s">
        <v>190</v>
      </c>
      <c r="BK145" s="154">
        <f t="shared" si="9"/>
        <v>0</v>
      </c>
      <c r="BL145" s="17" t="s">
        <v>700</v>
      </c>
      <c r="BM145" s="153" t="s">
        <v>545</v>
      </c>
    </row>
    <row r="146" spans="2:65" s="1" customFormat="1" ht="21.75" customHeight="1">
      <c r="B146" s="140"/>
      <c r="C146" s="189" t="s">
        <v>379</v>
      </c>
      <c r="D146" s="189" t="s">
        <v>966</v>
      </c>
      <c r="E146" s="190" t="s">
        <v>4742</v>
      </c>
      <c r="F146" s="191" t="s">
        <v>4743</v>
      </c>
      <c r="G146" s="192" t="s">
        <v>231</v>
      </c>
      <c r="H146" s="193">
        <v>50</v>
      </c>
      <c r="I146" s="194"/>
      <c r="J146" s="195">
        <f t="shared" si="0"/>
        <v>0</v>
      </c>
      <c r="K146" s="196"/>
      <c r="L146" s="197"/>
      <c r="M146" s="198" t="s">
        <v>1</v>
      </c>
      <c r="N146" s="199" t="s">
        <v>41</v>
      </c>
      <c r="P146" s="151">
        <f t="shared" si="1"/>
        <v>0</v>
      </c>
      <c r="Q146" s="151">
        <v>1.57E-3</v>
      </c>
      <c r="R146" s="151">
        <f t="shared" si="2"/>
        <v>7.85E-2</v>
      </c>
      <c r="S146" s="151">
        <v>0</v>
      </c>
      <c r="T146" s="152">
        <f t="shared" si="3"/>
        <v>0</v>
      </c>
      <c r="AR146" s="153" t="s">
        <v>2450</v>
      </c>
      <c r="AT146" s="153" t="s">
        <v>966</v>
      </c>
      <c r="AU146" s="153" t="s">
        <v>190</v>
      </c>
      <c r="AY146" s="17" t="s">
        <v>181</v>
      </c>
      <c r="BE146" s="154">
        <f t="shared" si="4"/>
        <v>0</v>
      </c>
      <c r="BF146" s="154">
        <f t="shared" si="5"/>
        <v>0</v>
      </c>
      <c r="BG146" s="154">
        <f t="shared" si="6"/>
        <v>0</v>
      </c>
      <c r="BH146" s="154">
        <f t="shared" si="7"/>
        <v>0</v>
      </c>
      <c r="BI146" s="154">
        <f t="shared" si="8"/>
        <v>0</v>
      </c>
      <c r="BJ146" s="17" t="s">
        <v>190</v>
      </c>
      <c r="BK146" s="154">
        <f t="shared" si="9"/>
        <v>0</v>
      </c>
      <c r="BL146" s="17" t="s">
        <v>700</v>
      </c>
      <c r="BM146" s="153" t="s">
        <v>555</v>
      </c>
    </row>
    <row r="147" spans="2:65" s="1" customFormat="1" ht="16.5" customHeight="1">
      <c r="B147" s="140"/>
      <c r="C147" s="189" t="s">
        <v>392</v>
      </c>
      <c r="D147" s="189" t="s">
        <v>966</v>
      </c>
      <c r="E147" s="190" t="s">
        <v>4744</v>
      </c>
      <c r="F147" s="191" t="s">
        <v>4745</v>
      </c>
      <c r="G147" s="192" t="s">
        <v>581</v>
      </c>
      <c r="H147" s="193">
        <v>25</v>
      </c>
      <c r="I147" s="194"/>
      <c r="J147" s="195">
        <f t="shared" si="0"/>
        <v>0</v>
      </c>
      <c r="K147" s="196"/>
      <c r="L147" s="197"/>
      <c r="M147" s="198" t="s">
        <v>1</v>
      </c>
      <c r="N147" s="199" t="s">
        <v>41</v>
      </c>
      <c r="P147" s="151">
        <f t="shared" si="1"/>
        <v>0</v>
      </c>
      <c r="Q147" s="151">
        <v>2.4000000000000001E-4</v>
      </c>
      <c r="R147" s="151">
        <f t="shared" si="2"/>
        <v>6.0000000000000001E-3</v>
      </c>
      <c r="S147" s="151">
        <v>0</v>
      </c>
      <c r="T147" s="152">
        <f t="shared" si="3"/>
        <v>0</v>
      </c>
      <c r="AR147" s="153" t="s">
        <v>2450</v>
      </c>
      <c r="AT147" s="153" t="s">
        <v>966</v>
      </c>
      <c r="AU147" s="153" t="s">
        <v>190</v>
      </c>
      <c r="AY147" s="17" t="s">
        <v>181</v>
      </c>
      <c r="BE147" s="154">
        <f t="shared" si="4"/>
        <v>0</v>
      </c>
      <c r="BF147" s="154">
        <f t="shared" si="5"/>
        <v>0</v>
      </c>
      <c r="BG147" s="154">
        <f t="shared" si="6"/>
        <v>0</v>
      </c>
      <c r="BH147" s="154">
        <f t="shared" si="7"/>
        <v>0</v>
      </c>
      <c r="BI147" s="154">
        <f t="shared" si="8"/>
        <v>0</v>
      </c>
      <c r="BJ147" s="17" t="s">
        <v>190</v>
      </c>
      <c r="BK147" s="154">
        <f t="shared" si="9"/>
        <v>0</v>
      </c>
      <c r="BL147" s="17" t="s">
        <v>700</v>
      </c>
      <c r="BM147" s="153" t="s">
        <v>564</v>
      </c>
    </row>
    <row r="148" spans="2:65" s="1" customFormat="1" ht="24.2" customHeight="1">
      <c r="B148" s="140"/>
      <c r="C148" s="141" t="s">
        <v>398</v>
      </c>
      <c r="D148" s="141" t="s">
        <v>185</v>
      </c>
      <c r="E148" s="142" t="s">
        <v>4754</v>
      </c>
      <c r="F148" s="143" t="s">
        <v>4755</v>
      </c>
      <c r="G148" s="144" t="s">
        <v>407</v>
      </c>
      <c r="H148" s="145">
        <v>150</v>
      </c>
      <c r="I148" s="146"/>
      <c r="J148" s="147">
        <f t="shared" si="0"/>
        <v>0</v>
      </c>
      <c r="K148" s="148"/>
      <c r="L148" s="32"/>
      <c r="M148" s="149" t="s">
        <v>1</v>
      </c>
      <c r="N148" s="150" t="s">
        <v>41</v>
      </c>
      <c r="P148" s="151">
        <f t="shared" si="1"/>
        <v>0</v>
      </c>
      <c r="Q148" s="151">
        <v>0</v>
      </c>
      <c r="R148" s="151">
        <f t="shared" si="2"/>
        <v>0</v>
      </c>
      <c r="S148" s="151">
        <v>0</v>
      </c>
      <c r="T148" s="152">
        <f t="shared" si="3"/>
        <v>0</v>
      </c>
      <c r="AR148" s="153" t="s">
        <v>700</v>
      </c>
      <c r="AT148" s="153" t="s">
        <v>185</v>
      </c>
      <c r="AU148" s="153" t="s">
        <v>190</v>
      </c>
      <c r="AY148" s="17" t="s">
        <v>181</v>
      </c>
      <c r="BE148" s="154">
        <f t="shared" si="4"/>
        <v>0</v>
      </c>
      <c r="BF148" s="154">
        <f t="shared" si="5"/>
        <v>0</v>
      </c>
      <c r="BG148" s="154">
        <f t="shared" si="6"/>
        <v>0</v>
      </c>
      <c r="BH148" s="154">
        <f t="shared" si="7"/>
        <v>0</v>
      </c>
      <c r="BI148" s="154">
        <f t="shared" si="8"/>
        <v>0</v>
      </c>
      <c r="BJ148" s="17" t="s">
        <v>190</v>
      </c>
      <c r="BK148" s="154">
        <f t="shared" si="9"/>
        <v>0</v>
      </c>
      <c r="BL148" s="17" t="s">
        <v>700</v>
      </c>
      <c r="BM148" s="153" t="s">
        <v>585</v>
      </c>
    </row>
    <row r="149" spans="2:65" s="1" customFormat="1" ht="16.5" customHeight="1">
      <c r="B149" s="140"/>
      <c r="C149" s="189" t="s">
        <v>417</v>
      </c>
      <c r="D149" s="189" t="s">
        <v>966</v>
      </c>
      <c r="E149" s="190" t="s">
        <v>4756</v>
      </c>
      <c r="F149" s="191" t="s">
        <v>4757</v>
      </c>
      <c r="G149" s="192" t="s">
        <v>407</v>
      </c>
      <c r="H149" s="193">
        <v>150</v>
      </c>
      <c r="I149" s="194"/>
      <c r="J149" s="195">
        <f t="shared" si="0"/>
        <v>0</v>
      </c>
      <c r="K149" s="196"/>
      <c r="L149" s="197"/>
      <c r="M149" s="198" t="s">
        <v>1</v>
      </c>
      <c r="N149" s="199" t="s">
        <v>41</v>
      </c>
      <c r="P149" s="151">
        <f t="shared" si="1"/>
        <v>0</v>
      </c>
      <c r="Q149" s="151">
        <v>1.0399999999999999E-3</v>
      </c>
      <c r="R149" s="151">
        <f t="shared" si="2"/>
        <v>0.156</v>
      </c>
      <c r="S149" s="151">
        <v>0</v>
      </c>
      <c r="T149" s="152">
        <f t="shared" si="3"/>
        <v>0</v>
      </c>
      <c r="AR149" s="153" t="s">
        <v>2450</v>
      </c>
      <c r="AT149" s="153" t="s">
        <v>966</v>
      </c>
      <c r="AU149" s="153" t="s">
        <v>190</v>
      </c>
      <c r="AY149" s="17" t="s">
        <v>181</v>
      </c>
      <c r="BE149" s="154">
        <f t="shared" si="4"/>
        <v>0</v>
      </c>
      <c r="BF149" s="154">
        <f t="shared" si="5"/>
        <v>0</v>
      </c>
      <c r="BG149" s="154">
        <f t="shared" si="6"/>
        <v>0</v>
      </c>
      <c r="BH149" s="154">
        <f t="shared" si="7"/>
        <v>0</v>
      </c>
      <c r="BI149" s="154">
        <f t="shared" si="8"/>
        <v>0</v>
      </c>
      <c r="BJ149" s="17" t="s">
        <v>190</v>
      </c>
      <c r="BK149" s="154">
        <f t="shared" si="9"/>
        <v>0</v>
      </c>
      <c r="BL149" s="17" t="s">
        <v>700</v>
      </c>
      <c r="BM149" s="153" t="s">
        <v>598</v>
      </c>
    </row>
    <row r="150" spans="2:65" s="1" customFormat="1" ht="16.5" customHeight="1">
      <c r="B150" s="140"/>
      <c r="C150" s="189" t="s">
        <v>422</v>
      </c>
      <c r="D150" s="189" t="s">
        <v>966</v>
      </c>
      <c r="E150" s="190" t="s">
        <v>4758</v>
      </c>
      <c r="F150" s="191" t="s">
        <v>4759</v>
      </c>
      <c r="G150" s="192" t="s">
        <v>407</v>
      </c>
      <c r="H150" s="193">
        <v>150</v>
      </c>
      <c r="I150" s="194"/>
      <c r="J150" s="195">
        <f t="shared" si="0"/>
        <v>0</v>
      </c>
      <c r="K150" s="196"/>
      <c r="L150" s="197"/>
      <c r="M150" s="198" t="s">
        <v>1</v>
      </c>
      <c r="N150" s="199" t="s">
        <v>41</v>
      </c>
      <c r="P150" s="151">
        <f t="shared" si="1"/>
        <v>0</v>
      </c>
      <c r="Q150" s="151">
        <v>8.0000000000000004E-4</v>
      </c>
      <c r="R150" s="151">
        <f t="shared" si="2"/>
        <v>0.12000000000000001</v>
      </c>
      <c r="S150" s="151">
        <v>0</v>
      </c>
      <c r="T150" s="152">
        <f t="shared" si="3"/>
        <v>0</v>
      </c>
      <c r="AR150" s="153" t="s">
        <v>2450</v>
      </c>
      <c r="AT150" s="153" t="s">
        <v>966</v>
      </c>
      <c r="AU150" s="153" t="s">
        <v>190</v>
      </c>
      <c r="AY150" s="17" t="s">
        <v>181</v>
      </c>
      <c r="BE150" s="154">
        <f t="shared" si="4"/>
        <v>0</v>
      </c>
      <c r="BF150" s="154">
        <f t="shared" si="5"/>
        <v>0</v>
      </c>
      <c r="BG150" s="154">
        <f t="shared" si="6"/>
        <v>0</v>
      </c>
      <c r="BH150" s="154">
        <f t="shared" si="7"/>
        <v>0</v>
      </c>
      <c r="BI150" s="154">
        <f t="shared" si="8"/>
        <v>0</v>
      </c>
      <c r="BJ150" s="17" t="s">
        <v>190</v>
      </c>
      <c r="BK150" s="154">
        <f t="shared" si="9"/>
        <v>0</v>
      </c>
      <c r="BL150" s="17" t="s">
        <v>700</v>
      </c>
      <c r="BM150" s="153" t="s">
        <v>618</v>
      </c>
    </row>
    <row r="151" spans="2:65" s="1" customFormat="1" ht="16.5" customHeight="1">
      <c r="B151" s="140"/>
      <c r="C151" s="189" t="s">
        <v>436</v>
      </c>
      <c r="D151" s="189" t="s">
        <v>966</v>
      </c>
      <c r="E151" s="190" t="s">
        <v>4752</v>
      </c>
      <c r="F151" s="191" t="s">
        <v>4753</v>
      </c>
      <c r="G151" s="192" t="s">
        <v>231</v>
      </c>
      <c r="H151" s="193">
        <v>150</v>
      </c>
      <c r="I151" s="194"/>
      <c r="J151" s="195">
        <f t="shared" si="0"/>
        <v>0</v>
      </c>
      <c r="K151" s="196"/>
      <c r="L151" s="197"/>
      <c r="M151" s="198" t="s">
        <v>1</v>
      </c>
      <c r="N151" s="199" t="s">
        <v>41</v>
      </c>
      <c r="P151" s="151">
        <f t="shared" si="1"/>
        <v>0</v>
      </c>
      <c r="Q151" s="151">
        <v>2.5600000000000002E-3</v>
      </c>
      <c r="R151" s="151">
        <f t="shared" si="2"/>
        <v>0.38400000000000001</v>
      </c>
      <c r="S151" s="151">
        <v>0</v>
      </c>
      <c r="T151" s="152">
        <f t="shared" si="3"/>
        <v>0</v>
      </c>
      <c r="AR151" s="153" t="s">
        <v>2450</v>
      </c>
      <c r="AT151" s="153" t="s">
        <v>966</v>
      </c>
      <c r="AU151" s="153" t="s">
        <v>190</v>
      </c>
      <c r="AY151" s="17" t="s">
        <v>181</v>
      </c>
      <c r="BE151" s="154">
        <f t="shared" si="4"/>
        <v>0</v>
      </c>
      <c r="BF151" s="154">
        <f t="shared" si="5"/>
        <v>0</v>
      </c>
      <c r="BG151" s="154">
        <f t="shared" si="6"/>
        <v>0</v>
      </c>
      <c r="BH151" s="154">
        <f t="shared" si="7"/>
        <v>0</v>
      </c>
      <c r="BI151" s="154">
        <f t="shared" si="8"/>
        <v>0</v>
      </c>
      <c r="BJ151" s="17" t="s">
        <v>190</v>
      </c>
      <c r="BK151" s="154">
        <f t="shared" si="9"/>
        <v>0</v>
      </c>
      <c r="BL151" s="17" t="s">
        <v>700</v>
      </c>
      <c r="BM151" s="153" t="s">
        <v>632</v>
      </c>
    </row>
    <row r="152" spans="2:65" s="1" customFormat="1" ht="21.75" customHeight="1">
      <c r="B152" s="140"/>
      <c r="C152" s="189" t="s">
        <v>469</v>
      </c>
      <c r="D152" s="189" t="s">
        <v>966</v>
      </c>
      <c r="E152" s="190" t="s">
        <v>4742</v>
      </c>
      <c r="F152" s="191" t="s">
        <v>4743</v>
      </c>
      <c r="G152" s="192" t="s">
        <v>231</v>
      </c>
      <c r="H152" s="193">
        <v>150</v>
      </c>
      <c r="I152" s="194"/>
      <c r="J152" s="195">
        <f t="shared" si="0"/>
        <v>0</v>
      </c>
      <c r="K152" s="196"/>
      <c r="L152" s="197"/>
      <c r="M152" s="198" t="s">
        <v>1</v>
      </c>
      <c r="N152" s="199" t="s">
        <v>41</v>
      </c>
      <c r="P152" s="151">
        <f t="shared" si="1"/>
        <v>0</v>
      </c>
      <c r="Q152" s="151">
        <v>1.57E-3</v>
      </c>
      <c r="R152" s="151">
        <f t="shared" si="2"/>
        <v>0.23549999999999999</v>
      </c>
      <c r="S152" s="151">
        <v>0</v>
      </c>
      <c r="T152" s="152">
        <f t="shared" si="3"/>
        <v>0</v>
      </c>
      <c r="AR152" s="153" t="s">
        <v>2450</v>
      </c>
      <c r="AT152" s="153" t="s">
        <v>966</v>
      </c>
      <c r="AU152" s="153" t="s">
        <v>190</v>
      </c>
      <c r="AY152" s="17" t="s">
        <v>181</v>
      </c>
      <c r="BE152" s="154">
        <f t="shared" si="4"/>
        <v>0</v>
      </c>
      <c r="BF152" s="154">
        <f t="shared" si="5"/>
        <v>0</v>
      </c>
      <c r="BG152" s="154">
        <f t="shared" si="6"/>
        <v>0</v>
      </c>
      <c r="BH152" s="154">
        <f t="shared" si="7"/>
        <v>0</v>
      </c>
      <c r="BI152" s="154">
        <f t="shared" si="8"/>
        <v>0</v>
      </c>
      <c r="BJ152" s="17" t="s">
        <v>190</v>
      </c>
      <c r="BK152" s="154">
        <f t="shared" si="9"/>
        <v>0</v>
      </c>
      <c r="BL152" s="17" t="s">
        <v>700</v>
      </c>
      <c r="BM152" s="153" t="s">
        <v>641</v>
      </c>
    </row>
    <row r="153" spans="2:65" s="1" customFormat="1" ht="16.5" customHeight="1">
      <c r="B153" s="140"/>
      <c r="C153" s="189" t="s">
        <v>475</v>
      </c>
      <c r="D153" s="189" t="s">
        <v>966</v>
      </c>
      <c r="E153" s="190" t="s">
        <v>4760</v>
      </c>
      <c r="F153" s="191" t="s">
        <v>4761</v>
      </c>
      <c r="G153" s="192" t="s">
        <v>581</v>
      </c>
      <c r="H153" s="193">
        <v>75</v>
      </c>
      <c r="I153" s="194"/>
      <c r="J153" s="195">
        <f t="shared" si="0"/>
        <v>0</v>
      </c>
      <c r="K153" s="196"/>
      <c r="L153" s="197"/>
      <c r="M153" s="198" t="s">
        <v>1</v>
      </c>
      <c r="N153" s="199" t="s">
        <v>41</v>
      </c>
      <c r="P153" s="151">
        <f t="shared" si="1"/>
        <v>0</v>
      </c>
      <c r="Q153" s="151">
        <v>6.0999999999999997E-4</v>
      </c>
      <c r="R153" s="151">
        <f t="shared" si="2"/>
        <v>4.5749999999999999E-2</v>
      </c>
      <c r="S153" s="151">
        <v>0</v>
      </c>
      <c r="T153" s="152">
        <f t="shared" si="3"/>
        <v>0</v>
      </c>
      <c r="AR153" s="153" t="s">
        <v>2450</v>
      </c>
      <c r="AT153" s="153" t="s">
        <v>966</v>
      </c>
      <c r="AU153" s="153" t="s">
        <v>190</v>
      </c>
      <c r="AY153" s="17" t="s">
        <v>181</v>
      </c>
      <c r="BE153" s="154">
        <f t="shared" si="4"/>
        <v>0</v>
      </c>
      <c r="BF153" s="154">
        <f t="shared" si="5"/>
        <v>0</v>
      </c>
      <c r="BG153" s="154">
        <f t="shared" si="6"/>
        <v>0</v>
      </c>
      <c r="BH153" s="154">
        <f t="shared" si="7"/>
        <v>0</v>
      </c>
      <c r="BI153" s="154">
        <f t="shared" si="8"/>
        <v>0</v>
      </c>
      <c r="BJ153" s="17" t="s">
        <v>190</v>
      </c>
      <c r="BK153" s="154">
        <f t="shared" si="9"/>
        <v>0</v>
      </c>
      <c r="BL153" s="17" t="s">
        <v>700</v>
      </c>
      <c r="BM153" s="153" t="s">
        <v>665</v>
      </c>
    </row>
    <row r="154" spans="2:65" s="1" customFormat="1" ht="24.2" customHeight="1">
      <c r="B154" s="140"/>
      <c r="C154" s="141" t="s">
        <v>1048</v>
      </c>
      <c r="D154" s="141" t="s">
        <v>185</v>
      </c>
      <c r="E154" s="142" t="s">
        <v>4762</v>
      </c>
      <c r="F154" s="143" t="s">
        <v>4763</v>
      </c>
      <c r="G154" s="144" t="s">
        <v>407</v>
      </c>
      <c r="H154" s="145">
        <v>10</v>
      </c>
      <c r="I154" s="146"/>
      <c r="J154" s="147">
        <f t="shared" si="0"/>
        <v>0</v>
      </c>
      <c r="K154" s="148"/>
      <c r="L154" s="32"/>
      <c r="M154" s="149" t="s">
        <v>1</v>
      </c>
      <c r="N154" s="150" t="s">
        <v>41</v>
      </c>
      <c r="P154" s="151">
        <f t="shared" si="1"/>
        <v>0</v>
      </c>
      <c r="Q154" s="151">
        <v>0</v>
      </c>
      <c r="R154" s="151">
        <f t="shared" si="2"/>
        <v>0</v>
      </c>
      <c r="S154" s="151">
        <v>0</v>
      </c>
      <c r="T154" s="152">
        <f t="shared" si="3"/>
        <v>0</v>
      </c>
      <c r="AR154" s="153" t="s">
        <v>700</v>
      </c>
      <c r="AT154" s="153" t="s">
        <v>185</v>
      </c>
      <c r="AU154" s="153" t="s">
        <v>190</v>
      </c>
      <c r="AY154" s="17" t="s">
        <v>181</v>
      </c>
      <c r="BE154" s="154">
        <f t="shared" si="4"/>
        <v>0</v>
      </c>
      <c r="BF154" s="154">
        <f t="shared" si="5"/>
        <v>0</v>
      </c>
      <c r="BG154" s="154">
        <f t="shared" si="6"/>
        <v>0</v>
      </c>
      <c r="BH154" s="154">
        <f t="shared" si="7"/>
        <v>0</v>
      </c>
      <c r="BI154" s="154">
        <f t="shared" si="8"/>
        <v>0</v>
      </c>
      <c r="BJ154" s="17" t="s">
        <v>190</v>
      </c>
      <c r="BK154" s="154">
        <f t="shared" si="9"/>
        <v>0</v>
      </c>
      <c r="BL154" s="17" t="s">
        <v>700</v>
      </c>
      <c r="BM154" s="153" t="s">
        <v>674</v>
      </c>
    </row>
    <row r="155" spans="2:65" s="1" customFormat="1" ht="16.5" customHeight="1">
      <c r="B155" s="140"/>
      <c r="C155" s="189" t="s">
        <v>480</v>
      </c>
      <c r="D155" s="189" t="s">
        <v>966</v>
      </c>
      <c r="E155" s="190" t="s">
        <v>4764</v>
      </c>
      <c r="F155" s="191" t="s">
        <v>4765</v>
      </c>
      <c r="G155" s="192" t="s">
        <v>407</v>
      </c>
      <c r="H155" s="193">
        <v>10</v>
      </c>
      <c r="I155" s="194"/>
      <c r="J155" s="195">
        <f t="shared" si="0"/>
        <v>0</v>
      </c>
      <c r="K155" s="196"/>
      <c r="L155" s="197"/>
      <c r="M155" s="198" t="s">
        <v>1</v>
      </c>
      <c r="N155" s="199" t="s">
        <v>41</v>
      </c>
      <c r="P155" s="151">
        <f t="shared" si="1"/>
        <v>0</v>
      </c>
      <c r="Q155" s="151">
        <v>2.8800000000000002E-3</v>
      </c>
      <c r="R155" s="151">
        <f t="shared" si="2"/>
        <v>2.8800000000000003E-2</v>
      </c>
      <c r="S155" s="151">
        <v>0</v>
      </c>
      <c r="T155" s="152">
        <f t="shared" si="3"/>
        <v>0</v>
      </c>
      <c r="AR155" s="153" t="s">
        <v>2450</v>
      </c>
      <c r="AT155" s="153" t="s">
        <v>966</v>
      </c>
      <c r="AU155" s="153" t="s">
        <v>190</v>
      </c>
      <c r="AY155" s="17" t="s">
        <v>181</v>
      </c>
      <c r="BE155" s="154">
        <f t="shared" si="4"/>
        <v>0</v>
      </c>
      <c r="BF155" s="154">
        <f t="shared" si="5"/>
        <v>0</v>
      </c>
      <c r="BG155" s="154">
        <f t="shared" si="6"/>
        <v>0</v>
      </c>
      <c r="BH155" s="154">
        <f t="shared" si="7"/>
        <v>0</v>
      </c>
      <c r="BI155" s="154">
        <f t="shared" si="8"/>
        <v>0</v>
      </c>
      <c r="BJ155" s="17" t="s">
        <v>190</v>
      </c>
      <c r="BK155" s="154">
        <f t="shared" si="9"/>
        <v>0</v>
      </c>
      <c r="BL155" s="17" t="s">
        <v>700</v>
      </c>
      <c r="BM155" s="153" t="s">
        <v>682</v>
      </c>
    </row>
    <row r="156" spans="2:65" s="1" customFormat="1" ht="16.5" customHeight="1">
      <c r="B156" s="140"/>
      <c r="C156" s="189" t="s">
        <v>485</v>
      </c>
      <c r="D156" s="189" t="s">
        <v>966</v>
      </c>
      <c r="E156" s="190" t="s">
        <v>4766</v>
      </c>
      <c r="F156" s="191" t="s">
        <v>4767</v>
      </c>
      <c r="G156" s="192" t="s">
        <v>407</v>
      </c>
      <c r="H156" s="193">
        <v>10</v>
      </c>
      <c r="I156" s="194"/>
      <c r="J156" s="195">
        <f t="shared" si="0"/>
        <v>0</v>
      </c>
      <c r="K156" s="196"/>
      <c r="L156" s="197"/>
      <c r="M156" s="198" t="s">
        <v>1</v>
      </c>
      <c r="N156" s="199" t="s">
        <v>41</v>
      </c>
      <c r="P156" s="151">
        <f t="shared" si="1"/>
        <v>0</v>
      </c>
      <c r="Q156" s="151">
        <v>3.5000000000000003E-2</v>
      </c>
      <c r="R156" s="151">
        <f t="shared" si="2"/>
        <v>0.35000000000000003</v>
      </c>
      <c r="S156" s="151">
        <v>0</v>
      </c>
      <c r="T156" s="152">
        <f t="shared" si="3"/>
        <v>0</v>
      </c>
      <c r="AR156" s="153" t="s">
        <v>2450</v>
      </c>
      <c r="AT156" s="153" t="s">
        <v>966</v>
      </c>
      <c r="AU156" s="153" t="s">
        <v>190</v>
      </c>
      <c r="AY156" s="17" t="s">
        <v>181</v>
      </c>
      <c r="BE156" s="154">
        <f t="shared" si="4"/>
        <v>0</v>
      </c>
      <c r="BF156" s="154">
        <f t="shared" si="5"/>
        <v>0</v>
      </c>
      <c r="BG156" s="154">
        <f t="shared" si="6"/>
        <v>0</v>
      </c>
      <c r="BH156" s="154">
        <f t="shared" si="7"/>
        <v>0</v>
      </c>
      <c r="BI156" s="154">
        <f t="shared" si="8"/>
        <v>0</v>
      </c>
      <c r="BJ156" s="17" t="s">
        <v>190</v>
      </c>
      <c r="BK156" s="154">
        <f t="shared" si="9"/>
        <v>0</v>
      </c>
      <c r="BL156" s="17" t="s">
        <v>700</v>
      </c>
      <c r="BM156" s="153" t="s">
        <v>692</v>
      </c>
    </row>
    <row r="157" spans="2:65" s="1" customFormat="1" ht="16.5" customHeight="1">
      <c r="B157" s="140"/>
      <c r="C157" s="189" t="s">
        <v>491</v>
      </c>
      <c r="D157" s="189" t="s">
        <v>966</v>
      </c>
      <c r="E157" s="190" t="s">
        <v>4760</v>
      </c>
      <c r="F157" s="191" t="s">
        <v>4761</v>
      </c>
      <c r="G157" s="192" t="s">
        <v>581</v>
      </c>
      <c r="H157" s="193">
        <v>5</v>
      </c>
      <c r="I157" s="194"/>
      <c r="J157" s="195">
        <f t="shared" si="0"/>
        <v>0</v>
      </c>
      <c r="K157" s="196"/>
      <c r="L157" s="197"/>
      <c r="M157" s="198" t="s">
        <v>1</v>
      </c>
      <c r="N157" s="199" t="s">
        <v>41</v>
      </c>
      <c r="P157" s="151">
        <f t="shared" si="1"/>
        <v>0</v>
      </c>
      <c r="Q157" s="151">
        <v>6.0999999999999997E-4</v>
      </c>
      <c r="R157" s="151">
        <f t="shared" si="2"/>
        <v>3.0499999999999998E-3</v>
      </c>
      <c r="S157" s="151">
        <v>0</v>
      </c>
      <c r="T157" s="152">
        <f t="shared" si="3"/>
        <v>0</v>
      </c>
      <c r="AR157" s="153" t="s">
        <v>2450</v>
      </c>
      <c r="AT157" s="153" t="s">
        <v>966</v>
      </c>
      <c r="AU157" s="153" t="s">
        <v>190</v>
      </c>
      <c r="AY157" s="17" t="s">
        <v>181</v>
      </c>
      <c r="BE157" s="154">
        <f t="shared" si="4"/>
        <v>0</v>
      </c>
      <c r="BF157" s="154">
        <f t="shared" si="5"/>
        <v>0</v>
      </c>
      <c r="BG157" s="154">
        <f t="shared" si="6"/>
        <v>0</v>
      </c>
      <c r="BH157" s="154">
        <f t="shared" si="7"/>
        <v>0</v>
      </c>
      <c r="BI157" s="154">
        <f t="shared" si="8"/>
        <v>0</v>
      </c>
      <c r="BJ157" s="17" t="s">
        <v>190</v>
      </c>
      <c r="BK157" s="154">
        <f t="shared" si="9"/>
        <v>0</v>
      </c>
      <c r="BL157" s="17" t="s">
        <v>700</v>
      </c>
      <c r="BM157" s="153" t="s">
        <v>700</v>
      </c>
    </row>
    <row r="158" spans="2:65" s="1" customFormat="1" ht="24.2" customHeight="1">
      <c r="B158" s="140"/>
      <c r="C158" s="141" t="s">
        <v>496</v>
      </c>
      <c r="D158" s="141" t="s">
        <v>185</v>
      </c>
      <c r="E158" s="142" t="s">
        <v>4768</v>
      </c>
      <c r="F158" s="143" t="s">
        <v>4769</v>
      </c>
      <c r="G158" s="144" t="s">
        <v>231</v>
      </c>
      <c r="H158" s="145">
        <v>190</v>
      </c>
      <c r="I158" s="146"/>
      <c r="J158" s="147">
        <f t="shared" si="0"/>
        <v>0</v>
      </c>
      <c r="K158" s="148"/>
      <c r="L158" s="32"/>
      <c r="M158" s="149" t="s">
        <v>1</v>
      </c>
      <c r="N158" s="150" t="s">
        <v>41</v>
      </c>
      <c r="P158" s="151">
        <f t="shared" si="1"/>
        <v>0</v>
      </c>
      <c r="Q158" s="151">
        <v>0</v>
      </c>
      <c r="R158" s="151">
        <f t="shared" si="2"/>
        <v>0</v>
      </c>
      <c r="S158" s="151">
        <v>0</v>
      </c>
      <c r="T158" s="152">
        <f t="shared" si="3"/>
        <v>0</v>
      </c>
      <c r="AR158" s="153" t="s">
        <v>700</v>
      </c>
      <c r="AT158" s="153" t="s">
        <v>185</v>
      </c>
      <c r="AU158" s="153" t="s">
        <v>190</v>
      </c>
      <c r="AY158" s="17" t="s">
        <v>181</v>
      </c>
      <c r="BE158" s="154">
        <f t="shared" si="4"/>
        <v>0</v>
      </c>
      <c r="BF158" s="154">
        <f t="shared" si="5"/>
        <v>0</v>
      </c>
      <c r="BG158" s="154">
        <f t="shared" si="6"/>
        <v>0</v>
      </c>
      <c r="BH158" s="154">
        <f t="shared" si="7"/>
        <v>0</v>
      </c>
      <c r="BI158" s="154">
        <f t="shared" si="8"/>
        <v>0</v>
      </c>
      <c r="BJ158" s="17" t="s">
        <v>190</v>
      </c>
      <c r="BK158" s="154">
        <f t="shared" si="9"/>
        <v>0</v>
      </c>
      <c r="BL158" s="17" t="s">
        <v>700</v>
      </c>
      <c r="BM158" s="153" t="s">
        <v>711</v>
      </c>
    </row>
    <row r="159" spans="2:65" s="1" customFormat="1" ht="24.2" customHeight="1">
      <c r="B159" s="140"/>
      <c r="C159" s="141" t="s">
        <v>500</v>
      </c>
      <c r="D159" s="141" t="s">
        <v>185</v>
      </c>
      <c r="E159" s="142" t="s">
        <v>4770</v>
      </c>
      <c r="F159" s="143" t="s">
        <v>4771</v>
      </c>
      <c r="G159" s="144" t="s">
        <v>231</v>
      </c>
      <c r="H159" s="145">
        <v>156</v>
      </c>
      <c r="I159" s="146"/>
      <c r="J159" s="147">
        <f t="shared" si="0"/>
        <v>0</v>
      </c>
      <c r="K159" s="148"/>
      <c r="L159" s="32"/>
      <c r="M159" s="149" t="s">
        <v>1</v>
      </c>
      <c r="N159" s="150" t="s">
        <v>41</v>
      </c>
      <c r="P159" s="151">
        <f t="shared" si="1"/>
        <v>0</v>
      </c>
      <c r="Q159" s="151">
        <v>0</v>
      </c>
      <c r="R159" s="151">
        <f t="shared" si="2"/>
        <v>0</v>
      </c>
      <c r="S159" s="151">
        <v>0</v>
      </c>
      <c r="T159" s="152">
        <f t="shared" si="3"/>
        <v>0</v>
      </c>
      <c r="AR159" s="153" t="s">
        <v>700</v>
      </c>
      <c r="AT159" s="153" t="s">
        <v>185</v>
      </c>
      <c r="AU159" s="153" t="s">
        <v>190</v>
      </c>
      <c r="AY159" s="17" t="s">
        <v>181</v>
      </c>
      <c r="BE159" s="154">
        <f t="shared" si="4"/>
        <v>0</v>
      </c>
      <c r="BF159" s="154">
        <f t="shared" si="5"/>
        <v>0</v>
      </c>
      <c r="BG159" s="154">
        <f t="shared" si="6"/>
        <v>0</v>
      </c>
      <c r="BH159" s="154">
        <f t="shared" si="7"/>
        <v>0</v>
      </c>
      <c r="BI159" s="154">
        <f t="shared" si="8"/>
        <v>0</v>
      </c>
      <c r="BJ159" s="17" t="s">
        <v>190</v>
      </c>
      <c r="BK159" s="154">
        <f t="shared" si="9"/>
        <v>0</v>
      </c>
      <c r="BL159" s="17" t="s">
        <v>700</v>
      </c>
      <c r="BM159" s="153" t="s">
        <v>721</v>
      </c>
    </row>
    <row r="160" spans="2:65" s="1" customFormat="1" ht="24.2" customHeight="1">
      <c r="B160" s="140"/>
      <c r="C160" s="141" t="s">
        <v>505</v>
      </c>
      <c r="D160" s="141" t="s">
        <v>185</v>
      </c>
      <c r="E160" s="142" t="s">
        <v>4772</v>
      </c>
      <c r="F160" s="143" t="s">
        <v>4773</v>
      </c>
      <c r="G160" s="144" t="s">
        <v>231</v>
      </c>
      <c r="H160" s="145">
        <v>80</v>
      </c>
      <c r="I160" s="146"/>
      <c r="J160" s="147">
        <f t="shared" si="0"/>
        <v>0</v>
      </c>
      <c r="K160" s="148"/>
      <c r="L160" s="32"/>
      <c r="M160" s="149" t="s">
        <v>1</v>
      </c>
      <c r="N160" s="150" t="s">
        <v>41</v>
      </c>
      <c r="P160" s="151">
        <f t="shared" si="1"/>
        <v>0</v>
      </c>
      <c r="Q160" s="151">
        <v>0</v>
      </c>
      <c r="R160" s="151">
        <f t="shared" si="2"/>
        <v>0</v>
      </c>
      <c r="S160" s="151">
        <v>0</v>
      </c>
      <c r="T160" s="152">
        <f t="shared" si="3"/>
        <v>0</v>
      </c>
      <c r="AR160" s="153" t="s">
        <v>700</v>
      </c>
      <c r="AT160" s="153" t="s">
        <v>185</v>
      </c>
      <c r="AU160" s="153" t="s">
        <v>190</v>
      </c>
      <c r="AY160" s="17" t="s">
        <v>181</v>
      </c>
      <c r="BE160" s="154">
        <f t="shared" si="4"/>
        <v>0</v>
      </c>
      <c r="BF160" s="154">
        <f t="shared" si="5"/>
        <v>0</v>
      </c>
      <c r="BG160" s="154">
        <f t="shared" si="6"/>
        <v>0</v>
      </c>
      <c r="BH160" s="154">
        <f t="shared" si="7"/>
        <v>0</v>
      </c>
      <c r="BI160" s="154">
        <f t="shared" si="8"/>
        <v>0</v>
      </c>
      <c r="BJ160" s="17" t="s">
        <v>190</v>
      </c>
      <c r="BK160" s="154">
        <f t="shared" si="9"/>
        <v>0</v>
      </c>
      <c r="BL160" s="17" t="s">
        <v>700</v>
      </c>
      <c r="BM160" s="153" t="s">
        <v>733</v>
      </c>
    </row>
    <row r="161" spans="2:65" s="1" customFormat="1" ht="21.75" customHeight="1">
      <c r="B161" s="140"/>
      <c r="C161" s="189" t="s">
        <v>509</v>
      </c>
      <c r="D161" s="189" t="s">
        <v>966</v>
      </c>
      <c r="E161" s="190" t="s">
        <v>4774</v>
      </c>
      <c r="F161" s="191" t="s">
        <v>4775</v>
      </c>
      <c r="G161" s="192" t="s">
        <v>231</v>
      </c>
      <c r="H161" s="193">
        <v>20</v>
      </c>
      <c r="I161" s="194"/>
      <c r="J161" s="195">
        <f t="shared" ref="J161:J192" si="10">ROUND(I161*H161,2)</f>
        <v>0</v>
      </c>
      <c r="K161" s="196"/>
      <c r="L161" s="197"/>
      <c r="M161" s="198" t="s">
        <v>1</v>
      </c>
      <c r="N161" s="199" t="s">
        <v>41</v>
      </c>
      <c r="P161" s="151">
        <f t="shared" ref="P161:P192" si="11">O161*H161</f>
        <v>0</v>
      </c>
      <c r="Q161" s="151">
        <v>2.0000000000000001E-4</v>
      </c>
      <c r="R161" s="151">
        <f t="shared" ref="R161:R192" si="12">Q161*H161</f>
        <v>4.0000000000000001E-3</v>
      </c>
      <c r="S161" s="151">
        <v>0</v>
      </c>
      <c r="T161" s="152">
        <f t="shared" ref="T161:T192" si="13">S161*H161</f>
        <v>0</v>
      </c>
      <c r="AR161" s="153" t="s">
        <v>2450</v>
      </c>
      <c r="AT161" s="153" t="s">
        <v>966</v>
      </c>
      <c r="AU161" s="153" t="s">
        <v>190</v>
      </c>
      <c r="AY161" s="17" t="s">
        <v>181</v>
      </c>
      <c r="BE161" s="154">
        <f t="shared" ref="BE161:BE192" si="14">IF(N161="základná",J161,0)</f>
        <v>0</v>
      </c>
      <c r="BF161" s="154">
        <f t="shared" ref="BF161:BF192" si="15">IF(N161="znížená",J161,0)</f>
        <v>0</v>
      </c>
      <c r="BG161" s="154">
        <f t="shared" ref="BG161:BG192" si="16">IF(N161="zákl. prenesená",J161,0)</f>
        <v>0</v>
      </c>
      <c r="BH161" s="154">
        <f t="shared" ref="BH161:BH192" si="17">IF(N161="zníž. prenesená",J161,0)</f>
        <v>0</v>
      </c>
      <c r="BI161" s="154">
        <f t="shared" ref="BI161:BI192" si="18">IF(N161="nulová",J161,0)</f>
        <v>0</v>
      </c>
      <c r="BJ161" s="17" t="s">
        <v>190</v>
      </c>
      <c r="BK161" s="154">
        <f t="shared" ref="BK161:BK192" si="19">ROUND(I161*H161,2)</f>
        <v>0</v>
      </c>
      <c r="BL161" s="17" t="s">
        <v>700</v>
      </c>
      <c r="BM161" s="153" t="s">
        <v>525</v>
      </c>
    </row>
    <row r="162" spans="2:65" s="1" customFormat="1" ht="21.75" customHeight="1">
      <c r="B162" s="140"/>
      <c r="C162" s="189" t="s">
        <v>513</v>
      </c>
      <c r="D162" s="189" t="s">
        <v>966</v>
      </c>
      <c r="E162" s="190" t="s">
        <v>4776</v>
      </c>
      <c r="F162" s="191" t="s">
        <v>4777</v>
      </c>
      <c r="G162" s="192" t="s">
        <v>231</v>
      </c>
      <c r="H162" s="193">
        <v>20</v>
      </c>
      <c r="I162" s="194"/>
      <c r="J162" s="195">
        <f t="shared" si="10"/>
        <v>0</v>
      </c>
      <c r="K162" s="196"/>
      <c r="L162" s="197"/>
      <c r="M162" s="198" t="s">
        <v>1</v>
      </c>
      <c r="N162" s="199" t="s">
        <v>41</v>
      </c>
      <c r="P162" s="151">
        <f t="shared" si="11"/>
        <v>0</v>
      </c>
      <c r="Q162" s="151">
        <v>1E-4</v>
      </c>
      <c r="R162" s="151">
        <f t="shared" si="12"/>
        <v>2E-3</v>
      </c>
      <c r="S162" s="151">
        <v>0</v>
      </c>
      <c r="T162" s="152">
        <f t="shared" si="13"/>
        <v>0</v>
      </c>
      <c r="AR162" s="153" t="s">
        <v>2450</v>
      </c>
      <c r="AT162" s="153" t="s">
        <v>966</v>
      </c>
      <c r="AU162" s="153" t="s">
        <v>190</v>
      </c>
      <c r="AY162" s="17" t="s">
        <v>181</v>
      </c>
      <c r="BE162" s="154">
        <f t="shared" si="14"/>
        <v>0</v>
      </c>
      <c r="BF162" s="154">
        <f t="shared" si="15"/>
        <v>0</v>
      </c>
      <c r="BG162" s="154">
        <f t="shared" si="16"/>
        <v>0</v>
      </c>
      <c r="BH162" s="154">
        <f t="shared" si="17"/>
        <v>0</v>
      </c>
      <c r="BI162" s="154">
        <f t="shared" si="18"/>
        <v>0</v>
      </c>
      <c r="BJ162" s="17" t="s">
        <v>190</v>
      </c>
      <c r="BK162" s="154">
        <f t="shared" si="19"/>
        <v>0</v>
      </c>
      <c r="BL162" s="17" t="s">
        <v>700</v>
      </c>
      <c r="BM162" s="153" t="s">
        <v>404</v>
      </c>
    </row>
    <row r="163" spans="2:65" s="1" customFormat="1" ht="24.2" customHeight="1">
      <c r="B163" s="140"/>
      <c r="C163" s="141" t="s">
        <v>533</v>
      </c>
      <c r="D163" s="141" t="s">
        <v>185</v>
      </c>
      <c r="E163" s="142" t="s">
        <v>4536</v>
      </c>
      <c r="F163" s="143" t="s">
        <v>4537</v>
      </c>
      <c r="G163" s="144" t="s">
        <v>231</v>
      </c>
      <c r="H163" s="145">
        <v>80</v>
      </c>
      <c r="I163" s="146"/>
      <c r="J163" s="147">
        <f t="shared" si="10"/>
        <v>0</v>
      </c>
      <c r="K163" s="148"/>
      <c r="L163" s="32"/>
      <c r="M163" s="149" t="s">
        <v>1</v>
      </c>
      <c r="N163" s="150" t="s">
        <v>41</v>
      </c>
      <c r="P163" s="151">
        <f t="shared" si="11"/>
        <v>0</v>
      </c>
      <c r="Q163" s="151">
        <v>0</v>
      </c>
      <c r="R163" s="151">
        <f t="shared" si="12"/>
        <v>0</v>
      </c>
      <c r="S163" s="151">
        <v>0</v>
      </c>
      <c r="T163" s="152">
        <f t="shared" si="13"/>
        <v>0</v>
      </c>
      <c r="AR163" s="153" t="s">
        <v>700</v>
      </c>
      <c r="AT163" s="153" t="s">
        <v>185</v>
      </c>
      <c r="AU163" s="153" t="s">
        <v>190</v>
      </c>
      <c r="AY163" s="17" t="s">
        <v>181</v>
      </c>
      <c r="BE163" s="154">
        <f t="shared" si="14"/>
        <v>0</v>
      </c>
      <c r="BF163" s="154">
        <f t="shared" si="15"/>
        <v>0</v>
      </c>
      <c r="BG163" s="154">
        <f t="shared" si="16"/>
        <v>0</v>
      </c>
      <c r="BH163" s="154">
        <f t="shared" si="17"/>
        <v>0</v>
      </c>
      <c r="BI163" s="154">
        <f t="shared" si="18"/>
        <v>0</v>
      </c>
      <c r="BJ163" s="17" t="s">
        <v>190</v>
      </c>
      <c r="BK163" s="154">
        <f t="shared" si="19"/>
        <v>0</v>
      </c>
      <c r="BL163" s="17" t="s">
        <v>700</v>
      </c>
      <c r="BM163" s="153" t="s">
        <v>209</v>
      </c>
    </row>
    <row r="164" spans="2:65" s="1" customFormat="1" ht="24.2" customHeight="1">
      <c r="B164" s="140"/>
      <c r="C164" s="141" t="s">
        <v>540</v>
      </c>
      <c r="D164" s="141" t="s">
        <v>185</v>
      </c>
      <c r="E164" s="142" t="s">
        <v>4778</v>
      </c>
      <c r="F164" s="143" t="s">
        <v>4779</v>
      </c>
      <c r="G164" s="144" t="s">
        <v>231</v>
      </c>
      <c r="H164" s="145">
        <v>80</v>
      </c>
      <c r="I164" s="146"/>
      <c r="J164" s="147">
        <f t="shared" si="10"/>
        <v>0</v>
      </c>
      <c r="K164" s="148"/>
      <c r="L164" s="32"/>
      <c r="M164" s="149" t="s">
        <v>1</v>
      </c>
      <c r="N164" s="150" t="s">
        <v>41</v>
      </c>
      <c r="P164" s="151">
        <f t="shared" si="11"/>
        <v>0</v>
      </c>
      <c r="Q164" s="151">
        <v>0</v>
      </c>
      <c r="R164" s="151">
        <f t="shared" si="12"/>
        <v>0</v>
      </c>
      <c r="S164" s="151">
        <v>0</v>
      </c>
      <c r="T164" s="152">
        <f t="shared" si="13"/>
        <v>0</v>
      </c>
      <c r="AR164" s="153" t="s">
        <v>700</v>
      </c>
      <c r="AT164" s="153" t="s">
        <v>185</v>
      </c>
      <c r="AU164" s="153" t="s">
        <v>190</v>
      </c>
      <c r="AY164" s="17" t="s">
        <v>181</v>
      </c>
      <c r="BE164" s="154">
        <f t="shared" si="14"/>
        <v>0</v>
      </c>
      <c r="BF164" s="154">
        <f t="shared" si="15"/>
        <v>0</v>
      </c>
      <c r="BG164" s="154">
        <f t="shared" si="16"/>
        <v>0</v>
      </c>
      <c r="BH164" s="154">
        <f t="shared" si="17"/>
        <v>0</v>
      </c>
      <c r="BI164" s="154">
        <f t="shared" si="18"/>
        <v>0</v>
      </c>
      <c r="BJ164" s="17" t="s">
        <v>190</v>
      </c>
      <c r="BK164" s="154">
        <f t="shared" si="19"/>
        <v>0</v>
      </c>
      <c r="BL164" s="17" t="s">
        <v>700</v>
      </c>
      <c r="BM164" s="153" t="s">
        <v>228</v>
      </c>
    </row>
    <row r="165" spans="2:65" s="1" customFormat="1" ht="16.5" customHeight="1">
      <c r="B165" s="140"/>
      <c r="C165" s="189" t="s">
        <v>545</v>
      </c>
      <c r="D165" s="189" t="s">
        <v>966</v>
      </c>
      <c r="E165" s="190" t="s">
        <v>4780</v>
      </c>
      <c r="F165" s="191" t="s">
        <v>4781</v>
      </c>
      <c r="G165" s="192" t="s">
        <v>231</v>
      </c>
      <c r="H165" s="193">
        <v>80</v>
      </c>
      <c r="I165" s="194"/>
      <c r="J165" s="195">
        <f t="shared" si="10"/>
        <v>0</v>
      </c>
      <c r="K165" s="196"/>
      <c r="L165" s="197"/>
      <c r="M165" s="198" t="s">
        <v>1</v>
      </c>
      <c r="N165" s="199" t="s">
        <v>41</v>
      </c>
      <c r="P165" s="151">
        <f t="shared" si="11"/>
        <v>0</v>
      </c>
      <c r="Q165" s="151">
        <v>9.0000000000000006E-5</v>
      </c>
      <c r="R165" s="151">
        <f t="shared" si="12"/>
        <v>7.2000000000000007E-3</v>
      </c>
      <c r="S165" s="151">
        <v>0</v>
      </c>
      <c r="T165" s="152">
        <f t="shared" si="13"/>
        <v>0</v>
      </c>
      <c r="AR165" s="153" t="s">
        <v>2450</v>
      </c>
      <c r="AT165" s="153" t="s">
        <v>966</v>
      </c>
      <c r="AU165" s="153" t="s">
        <v>190</v>
      </c>
      <c r="AY165" s="17" t="s">
        <v>181</v>
      </c>
      <c r="BE165" s="154">
        <f t="shared" si="14"/>
        <v>0</v>
      </c>
      <c r="BF165" s="154">
        <f t="shared" si="15"/>
        <v>0</v>
      </c>
      <c r="BG165" s="154">
        <f t="shared" si="16"/>
        <v>0</v>
      </c>
      <c r="BH165" s="154">
        <f t="shared" si="17"/>
        <v>0</v>
      </c>
      <c r="BI165" s="154">
        <f t="shared" si="18"/>
        <v>0</v>
      </c>
      <c r="BJ165" s="17" t="s">
        <v>190</v>
      </c>
      <c r="BK165" s="154">
        <f t="shared" si="19"/>
        <v>0</v>
      </c>
      <c r="BL165" s="17" t="s">
        <v>700</v>
      </c>
      <c r="BM165" s="153" t="s">
        <v>234</v>
      </c>
    </row>
    <row r="166" spans="2:65" s="1" customFormat="1" ht="24.2" customHeight="1">
      <c r="B166" s="140"/>
      <c r="C166" s="141" t="s">
        <v>549</v>
      </c>
      <c r="D166" s="141" t="s">
        <v>185</v>
      </c>
      <c r="E166" s="142" t="s">
        <v>4782</v>
      </c>
      <c r="F166" s="143" t="s">
        <v>4783</v>
      </c>
      <c r="G166" s="144" t="s">
        <v>231</v>
      </c>
      <c r="H166" s="145">
        <v>70</v>
      </c>
      <c r="I166" s="146"/>
      <c r="J166" s="147">
        <f t="shared" si="10"/>
        <v>0</v>
      </c>
      <c r="K166" s="148"/>
      <c r="L166" s="32"/>
      <c r="M166" s="149" t="s">
        <v>1</v>
      </c>
      <c r="N166" s="150" t="s">
        <v>41</v>
      </c>
      <c r="P166" s="151">
        <f t="shared" si="11"/>
        <v>0</v>
      </c>
      <c r="Q166" s="151">
        <v>0</v>
      </c>
      <c r="R166" s="151">
        <f t="shared" si="12"/>
        <v>0</v>
      </c>
      <c r="S166" s="151">
        <v>0</v>
      </c>
      <c r="T166" s="152">
        <f t="shared" si="13"/>
        <v>0</v>
      </c>
      <c r="AR166" s="153" t="s">
        <v>700</v>
      </c>
      <c r="AT166" s="153" t="s">
        <v>185</v>
      </c>
      <c r="AU166" s="153" t="s">
        <v>190</v>
      </c>
      <c r="AY166" s="17" t="s">
        <v>181</v>
      </c>
      <c r="BE166" s="154">
        <f t="shared" si="14"/>
        <v>0</v>
      </c>
      <c r="BF166" s="154">
        <f t="shared" si="15"/>
        <v>0</v>
      </c>
      <c r="BG166" s="154">
        <f t="shared" si="16"/>
        <v>0</v>
      </c>
      <c r="BH166" s="154">
        <f t="shared" si="17"/>
        <v>0</v>
      </c>
      <c r="BI166" s="154">
        <f t="shared" si="18"/>
        <v>0</v>
      </c>
      <c r="BJ166" s="17" t="s">
        <v>190</v>
      </c>
      <c r="BK166" s="154">
        <f t="shared" si="19"/>
        <v>0</v>
      </c>
      <c r="BL166" s="17" t="s">
        <v>700</v>
      </c>
      <c r="BM166" s="153" t="s">
        <v>411</v>
      </c>
    </row>
    <row r="167" spans="2:65" s="1" customFormat="1" ht="24.2" customHeight="1">
      <c r="B167" s="140"/>
      <c r="C167" s="189" t="s">
        <v>555</v>
      </c>
      <c r="D167" s="189" t="s">
        <v>966</v>
      </c>
      <c r="E167" s="190" t="s">
        <v>4784</v>
      </c>
      <c r="F167" s="191" t="s">
        <v>4785</v>
      </c>
      <c r="G167" s="192" t="s">
        <v>231</v>
      </c>
      <c r="H167" s="193">
        <v>70</v>
      </c>
      <c r="I167" s="194"/>
      <c r="J167" s="195">
        <f t="shared" si="10"/>
        <v>0</v>
      </c>
      <c r="K167" s="196"/>
      <c r="L167" s="197"/>
      <c r="M167" s="198" t="s">
        <v>1</v>
      </c>
      <c r="N167" s="199" t="s">
        <v>41</v>
      </c>
      <c r="P167" s="151">
        <f t="shared" si="11"/>
        <v>0</v>
      </c>
      <c r="Q167" s="151">
        <v>1E-4</v>
      </c>
      <c r="R167" s="151">
        <f t="shared" si="12"/>
        <v>7.0000000000000001E-3</v>
      </c>
      <c r="S167" s="151">
        <v>0</v>
      </c>
      <c r="T167" s="152">
        <f t="shared" si="13"/>
        <v>0</v>
      </c>
      <c r="AR167" s="153" t="s">
        <v>2450</v>
      </c>
      <c r="AT167" s="153" t="s">
        <v>966</v>
      </c>
      <c r="AU167" s="153" t="s">
        <v>190</v>
      </c>
      <c r="AY167" s="17" t="s">
        <v>181</v>
      </c>
      <c r="BE167" s="154">
        <f t="shared" si="14"/>
        <v>0</v>
      </c>
      <c r="BF167" s="154">
        <f t="shared" si="15"/>
        <v>0</v>
      </c>
      <c r="BG167" s="154">
        <f t="shared" si="16"/>
        <v>0</v>
      </c>
      <c r="BH167" s="154">
        <f t="shared" si="17"/>
        <v>0</v>
      </c>
      <c r="BI167" s="154">
        <f t="shared" si="18"/>
        <v>0</v>
      </c>
      <c r="BJ167" s="17" t="s">
        <v>190</v>
      </c>
      <c r="BK167" s="154">
        <f t="shared" si="19"/>
        <v>0</v>
      </c>
      <c r="BL167" s="17" t="s">
        <v>700</v>
      </c>
      <c r="BM167" s="153" t="s">
        <v>1476</v>
      </c>
    </row>
    <row r="168" spans="2:65" s="1" customFormat="1" ht="24.2" customHeight="1">
      <c r="B168" s="140"/>
      <c r="C168" s="141" t="s">
        <v>559</v>
      </c>
      <c r="D168" s="141" t="s">
        <v>185</v>
      </c>
      <c r="E168" s="142" t="s">
        <v>4786</v>
      </c>
      <c r="F168" s="143" t="s">
        <v>4787</v>
      </c>
      <c r="G168" s="144" t="s">
        <v>231</v>
      </c>
      <c r="H168" s="145">
        <v>20</v>
      </c>
      <c r="I168" s="146"/>
      <c r="J168" s="147">
        <f t="shared" si="10"/>
        <v>0</v>
      </c>
      <c r="K168" s="148"/>
      <c r="L168" s="32"/>
      <c r="M168" s="149" t="s">
        <v>1</v>
      </c>
      <c r="N168" s="150" t="s">
        <v>41</v>
      </c>
      <c r="P168" s="151">
        <f t="shared" si="11"/>
        <v>0</v>
      </c>
      <c r="Q168" s="151">
        <v>0</v>
      </c>
      <c r="R168" s="151">
        <f t="shared" si="12"/>
        <v>0</v>
      </c>
      <c r="S168" s="151">
        <v>0</v>
      </c>
      <c r="T168" s="152">
        <f t="shared" si="13"/>
        <v>0</v>
      </c>
      <c r="AR168" s="153" t="s">
        <v>700</v>
      </c>
      <c r="AT168" s="153" t="s">
        <v>185</v>
      </c>
      <c r="AU168" s="153" t="s">
        <v>190</v>
      </c>
      <c r="AY168" s="17" t="s">
        <v>181</v>
      </c>
      <c r="BE168" s="154">
        <f t="shared" si="14"/>
        <v>0</v>
      </c>
      <c r="BF168" s="154">
        <f t="shared" si="15"/>
        <v>0</v>
      </c>
      <c r="BG168" s="154">
        <f t="shared" si="16"/>
        <v>0</v>
      </c>
      <c r="BH168" s="154">
        <f t="shared" si="17"/>
        <v>0</v>
      </c>
      <c r="BI168" s="154">
        <f t="shared" si="18"/>
        <v>0</v>
      </c>
      <c r="BJ168" s="17" t="s">
        <v>190</v>
      </c>
      <c r="BK168" s="154">
        <f t="shared" si="19"/>
        <v>0</v>
      </c>
      <c r="BL168" s="17" t="s">
        <v>700</v>
      </c>
      <c r="BM168" s="153" t="s">
        <v>1491</v>
      </c>
    </row>
    <row r="169" spans="2:65" s="1" customFormat="1" ht="24.2" customHeight="1">
      <c r="B169" s="140"/>
      <c r="C169" s="189" t="s">
        <v>564</v>
      </c>
      <c r="D169" s="189" t="s">
        <v>966</v>
      </c>
      <c r="E169" s="190" t="s">
        <v>4788</v>
      </c>
      <c r="F169" s="191" t="s">
        <v>4789</v>
      </c>
      <c r="G169" s="192" t="s">
        <v>231</v>
      </c>
      <c r="H169" s="193">
        <v>20</v>
      </c>
      <c r="I169" s="194"/>
      <c r="J169" s="195">
        <f t="shared" si="10"/>
        <v>0</v>
      </c>
      <c r="K169" s="196"/>
      <c r="L169" s="197"/>
      <c r="M169" s="198" t="s">
        <v>1</v>
      </c>
      <c r="N169" s="199" t="s">
        <v>41</v>
      </c>
      <c r="P169" s="151">
        <f t="shared" si="11"/>
        <v>0</v>
      </c>
      <c r="Q169" s="151">
        <v>1.1E-4</v>
      </c>
      <c r="R169" s="151">
        <f t="shared" si="12"/>
        <v>2.2000000000000001E-3</v>
      </c>
      <c r="S169" s="151">
        <v>0</v>
      </c>
      <c r="T169" s="152">
        <f t="shared" si="13"/>
        <v>0</v>
      </c>
      <c r="AR169" s="153" t="s">
        <v>2450</v>
      </c>
      <c r="AT169" s="153" t="s">
        <v>966</v>
      </c>
      <c r="AU169" s="153" t="s">
        <v>190</v>
      </c>
      <c r="AY169" s="17" t="s">
        <v>181</v>
      </c>
      <c r="BE169" s="154">
        <f t="shared" si="14"/>
        <v>0</v>
      </c>
      <c r="BF169" s="154">
        <f t="shared" si="15"/>
        <v>0</v>
      </c>
      <c r="BG169" s="154">
        <f t="shared" si="16"/>
        <v>0</v>
      </c>
      <c r="BH169" s="154">
        <f t="shared" si="17"/>
        <v>0</v>
      </c>
      <c r="BI169" s="154">
        <f t="shared" si="18"/>
        <v>0</v>
      </c>
      <c r="BJ169" s="17" t="s">
        <v>190</v>
      </c>
      <c r="BK169" s="154">
        <f t="shared" si="19"/>
        <v>0</v>
      </c>
      <c r="BL169" s="17" t="s">
        <v>700</v>
      </c>
      <c r="BM169" s="153" t="s">
        <v>1502</v>
      </c>
    </row>
    <row r="170" spans="2:65" s="1" customFormat="1" ht="24.2" customHeight="1">
      <c r="B170" s="140"/>
      <c r="C170" s="141" t="s">
        <v>578</v>
      </c>
      <c r="D170" s="141" t="s">
        <v>185</v>
      </c>
      <c r="E170" s="142" t="s">
        <v>4790</v>
      </c>
      <c r="F170" s="143" t="s">
        <v>4791</v>
      </c>
      <c r="G170" s="144" t="s">
        <v>231</v>
      </c>
      <c r="H170" s="145">
        <v>20</v>
      </c>
      <c r="I170" s="146"/>
      <c r="J170" s="147">
        <f t="shared" si="10"/>
        <v>0</v>
      </c>
      <c r="K170" s="148"/>
      <c r="L170" s="32"/>
      <c r="M170" s="149" t="s">
        <v>1</v>
      </c>
      <c r="N170" s="150" t="s">
        <v>41</v>
      </c>
      <c r="P170" s="151">
        <f t="shared" si="11"/>
        <v>0</v>
      </c>
      <c r="Q170" s="151">
        <v>0</v>
      </c>
      <c r="R170" s="151">
        <f t="shared" si="12"/>
        <v>0</v>
      </c>
      <c r="S170" s="151">
        <v>0</v>
      </c>
      <c r="T170" s="152">
        <f t="shared" si="13"/>
        <v>0</v>
      </c>
      <c r="AR170" s="153" t="s">
        <v>700</v>
      </c>
      <c r="AT170" s="153" t="s">
        <v>185</v>
      </c>
      <c r="AU170" s="153" t="s">
        <v>190</v>
      </c>
      <c r="AY170" s="17" t="s">
        <v>181</v>
      </c>
      <c r="BE170" s="154">
        <f t="shared" si="14"/>
        <v>0</v>
      </c>
      <c r="BF170" s="154">
        <f t="shared" si="15"/>
        <v>0</v>
      </c>
      <c r="BG170" s="154">
        <f t="shared" si="16"/>
        <v>0</v>
      </c>
      <c r="BH170" s="154">
        <f t="shared" si="17"/>
        <v>0</v>
      </c>
      <c r="BI170" s="154">
        <f t="shared" si="18"/>
        <v>0</v>
      </c>
      <c r="BJ170" s="17" t="s">
        <v>190</v>
      </c>
      <c r="BK170" s="154">
        <f t="shared" si="19"/>
        <v>0</v>
      </c>
      <c r="BL170" s="17" t="s">
        <v>700</v>
      </c>
      <c r="BM170" s="153" t="s">
        <v>1511</v>
      </c>
    </row>
    <row r="171" spans="2:65" s="1" customFormat="1" ht="24.2" customHeight="1">
      <c r="B171" s="140"/>
      <c r="C171" s="189" t="s">
        <v>585</v>
      </c>
      <c r="D171" s="189" t="s">
        <v>966</v>
      </c>
      <c r="E171" s="190" t="s">
        <v>4792</v>
      </c>
      <c r="F171" s="191" t="s">
        <v>4793</v>
      </c>
      <c r="G171" s="192" t="s">
        <v>231</v>
      </c>
      <c r="H171" s="193">
        <v>20</v>
      </c>
      <c r="I171" s="194"/>
      <c r="J171" s="195">
        <f t="shared" si="10"/>
        <v>0</v>
      </c>
      <c r="K171" s="196"/>
      <c r="L171" s="197"/>
      <c r="M171" s="198" t="s">
        <v>1</v>
      </c>
      <c r="N171" s="199" t="s">
        <v>41</v>
      </c>
      <c r="P171" s="151">
        <f t="shared" si="11"/>
        <v>0</v>
      </c>
      <c r="Q171" s="151">
        <v>1.2E-4</v>
      </c>
      <c r="R171" s="151">
        <f t="shared" si="12"/>
        <v>2.4000000000000002E-3</v>
      </c>
      <c r="S171" s="151">
        <v>0</v>
      </c>
      <c r="T171" s="152">
        <f t="shared" si="13"/>
        <v>0</v>
      </c>
      <c r="AR171" s="153" t="s">
        <v>2450</v>
      </c>
      <c r="AT171" s="153" t="s">
        <v>966</v>
      </c>
      <c r="AU171" s="153" t="s">
        <v>190</v>
      </c>
      <c r="AY171" s="17" t="s">
        <v>181</v>
      </c>
      <c r="BE171" s="154">
        <f t="shared" si="14"/>
        <v>0</v>
      </c>
      <c r="BF171" s="154">
        <f t="shared" si="15"/>
        <v>0</v>
      </c>
      <c r="BG171" s="154">
        <f t="shared" si="16"/>
        <v>0</v>
      </c>
      <c r="BH171" s="154">
        <f t="shared" si="17"/>
        <v>0</v>
      </c>
      <c r="BI171" s="154">
        <f t="shared" si="18"/>
        <v>0</v>
      </c>
      <c r="BJ171" s="17" t="s">
        <v>190</v>
      </c>
      <c r="BK171" s="154">
        <f t="shared" si="19"/>
        <v>0</v>
      </c>
      <c r="BL171" s="17" t="s">
        <v>700</v>
      </c>
      <c r="BM171" s="153" t="s">
        <v>1525</v>
      </c>
    </row>
    <row r="172" spans="2:65" s="1" customFormat="1" ht="24.2" customHeight="1">
      <c r="B172" s="140"/>
      <c r="C172" s="141" t="s">
        <v>591</v>
      </c>
      <c r="D172" s="141" t="s">
        <v>185</v>
      </c>
      <c r="E172" s="142" t="s">
        <v>4794</v>
      </c>
      <c r="F172" s="143" t="s">
        <v>4795</v>
      </c>
      <c r="G172" s="144" t="s">
        <v>231</v>
      </c>
      <c r="H172" s="145">
        <v>15</v>
      </c>
      <c r="I172" s="146"/>
      <c r="J172" s="147">
        <f t="shared" si="10"/>
        <v>0</v>
      </c>
      <c r="K172" s="148"/>
      <c r="L172" s="32"/>
      <c r="M172" s="149" t="s">
        <v>1</v>
      </c>
      <c r="N172" s="150" t="s">
        <v>41</v>
      </c>
      <c r="P172" s="151">
        <f t="shared" si="11"/>
        <v>0</v>
      </c>
      <c r="Q172" s="151">
        <v>0</v>
      </c>
      <c r="R172" s="151">
        <f t="shared" si="12"/>
        <v>0</v>
      </c>
      <c r="S172" s="151">
        <v>0</v>
      </c>
      <c r="T172" s="152">
        <f t="shared" si="13"/>
        <v>0</v>
      </c>
      <c r="AR172" s="153" t="s">
        <v>700</v>
      </c>
      <c r="AT172" s="153" t="s">
        <v>185</v>
      </c>
      <c r="AU172" s="153" t="s">
        <v>190</v>
      </c>
      <c r="AY172" s="17" t="s">
        <v>181</v>
      </c>
      <c r="BE172" s="154">
        <f t="shared" si="14"/>
        <v>0</v>
      </c>
      <c r="BF172" s="154">
        <f t="shared" si="15"/>
        <v>0</v>
      </c>
      <c r="BG172" s="154">
        <f t="shared" si="16"/>
        <v>0</v>
      </c>
      <c r="BH172" s="154">
        <f t="shared" si="17"/>
        <v>0</v>
      </c>
      <c r="BI172" s="154">
        <f t="shared" si="18"/>
        <v>0</v>
      </c>
      <c r="BJ172" s="17" t="s">
        <v>190</v>
      </c>
      <c r="BK172" s="154">
        <f t="shared" si="19"/>
        <v>0</v>
      </c>
      <c r="BL172" s="17" t="s">
        <v>700</v>
      </c>
      <c r="BM172" s="153" t="s">
        <v>1534</v>
      </c>
    </row>
    <row r="173" spans="2:65" s="1" customFormat="1" ht="16.5" customHeight="1">
      <c r="B173" s="140"/>
      <c r="C173" s="189" t="s">
        <v>598</v>
      </c>
      <c r="D173" s="189" t="s">
        <v>966</v>
      </c>
      <c r="E173" s="190" t="s">
        <v>4796</v>
      </c>
      <c r="F173" s="191" t="s">
        <v>4797</v>
      </c>
      <c r="G173" s="192" t="s">
        <v>231</v>
      </c>
      <c r="H173" s="193">
        <v>15</v>
      </c>
      <c r="I173" s="194"/>
      <c r="J173" s="195">
        <f t="shared" si="10"/>
        <v>0</v>
      </c>
      <c r="K173" s="196"/>
      <c r="L173" s="197"/>
      <c r="M173" s="198" t="s">
        <v>1</v>
      </c>
      <c r="N173" s="199" t="s">
        <v>41</v>
      </c>
      <c r="P173" s="151">
        <f t="shared" si="11"/>
        <v>0</v>
      </c>
      <c r="Q173" s="151">
        <v>5.0000000000000002E-5</v>
      </c>
      <c r="R173" s="151">
        <f t="shared" si="12"/>
        <v>7.5000000000000002E-4</v>
      </c>
      <c r="S173" s="151">
        <v>0</v>
      </c>
      <c r="T173" s="152">
        <f t="shared" si="13"/>
        <v>0</v>
      </c>
      <c r="AR173" s="153" t="s">
        <v>2450</v>
      </c>
      <c r="AT173" s="153" t="s">
        <v>966</v>
      </c>
      <c r="AU173" s="153" t="s">
        <v>190</v>
      </c>
      <c r="AY173" s="17" t="s">
        <v>181</v>
      </c>
      <c r="BE173" s="154">
        <f t="shared" si="14"/>
        <v>0</v>
      </c>
      <c r="BF173" s="154">
        <f t="shared" si="15"/>
        <v>0</v>
      </c>
      <c r="BG173" s="154">
        <f t="shared" si="16"/>
        <v>0</v>
      </c>
      <c r="BH173" s="154">
        <f t="shared" si="17"/>
        <v>0</v>
      </c>
      <c r="BI173" s="154">
        <f t="shared" si="18"/>
        <v>0</v>
      </c>
      <c r="BJ173" s="17" t="s">
        <v>190</v>
      </c>
      <c r="BK173" s="154">
        <f t="shared" si="19"/>
        <v>0</v>
      </c>
      <c r="BL173" s="17" t="s">
        <v>700</v>
      </c>
      <c r="BM173" s="153" t="s">
        <v>1544</v>
      </c>
    </row>
    <row r="174" spans="2:65" s="1" customFormat="1" ht="24.2" customHeight="1">
      <c r="B174" s="140"/>
      <c r="C174" s="141" t="s">
        <v>609</v>
      </c>
      <c r="D174" s="141" t="s">
        <v>185</v>
      </c>
      <c r="E174" s="142" t="s">
        <v>4798</v>
      </c>
      <c r="F174" s="143" t="s">
        <v>4799</v>
      </c>
      <c r="G174" s="144" t="s">
        <v>231</v>
      </c>
      <c r="H174" s="145">
        <v>120</v>
      </c>
      <c r="I174" s="146"/>
      <c r="J174" s="147">
        <f t="shared" si="10"/>
        <v>0</v>
      </c>
      <c r="K174" s="148"/>
      <c r="L174" s="32"/>
      <c r="M174" s="149" t="s">
        <v>1</v>
      </c>
      <c r="N174" s="150" t="s">
        <v>41</v>
      </c>
      <c r="P174" s="151">
        <f t="shared" si="11"/>
        <v>0</v>
      </c>
      <c r="Q174" s="151">
        <v>0</v>
      </c>
      <c r="R174" s="151">
        <f t="shared" si="12"/>
        <v>0</v>
      </c>
      <c r="S174" s="151">
        <v>0</v>
      </c>
      <c r="T174" s="152">
        <f t="shared" si="13"/>
        <v>0</v>
      </c>
      <c r="AR174" s="153" t="s">
        <v>700</v>
      </c>
      <c r="AT174" s="153" t="s">
        <v>185</v>
      </c>
      <c r="AU174" s="153" t="s">
        <v>190</v>
      </c>
      <c r="AY174" s="17" t="s">
        <v>181</v>
      </c>
      <c r="BE174" s="154">
        <f t="shared" si="14"/>
        <v>0</v>
      </c>
      <c r="BF174" s="154">
        <f t="shared" si="15"/>
        <v>0</v>
      </c>
      <c r="BG174" s="154">
        <f t="shared" si="16"/>
        <v>0</v>
      </c>
      <c r="BH174" s="154">
        <f t="shared" si="17"/>
        <v>0</v>
      </c>
      <c r="BI174" s="154">
        <f t="shared" si="18"/>
        <v>0</v>
      </c>
      <c r="BJ174" s="17" t="s">
        <v>190</v>
      </c>
      <c r="BK174" s="154">
        <f t="shared" si="19"/>
        <v>0</v>
      </c>
      <c r="BL174" s="17" t="s">
        <v>700</v>
      </c>
      <c r="BM174" s="153" t="s">
        <v>1552</v>
      </c>
    </row>
    <row r="175" spans="2:65" s="1" customFormat="1" ht="24.2" customHeight="1">
      <c r="B175" s="140"/>
      <c r="C175" s="189" t="s">
        <v>618</v>
      </c>
      <c r="D175" s="189" t="s">
        <v>966</v>
      </c>
      <c r="E175" s="190" t="s">
        <v>4800</v>
      </c>
      <c r="F175" s="191" t="s">
        <v>4801</v>
      </c>
      <c r="G175" s="192" t="s">
        <v>231</v>
      </c>
      <c r="H175" s="193">
        <v>120</v>
      </c>
      <c r="I175" s="194"/>
      <c r="J175" s="195">
        <f t="shared" si="10"/>
        <v>0</v>
      </c>
      <c r="K175" s="196"/>
      <c r="L175" s="197"/>
      <c r="M175" s="198" t="s">
        <v>1</v>
      </c>
      <c r="N175" s="199" t="s">
        <v>41</v>
      </c>
      <c r="P175" s="151">
        <f t="shared" si="11"/>
        <v>0</v>
      </c>
      <c r="Q175" s="151">
        <v>8.0000000000000007E-5</v>
      </c>
      <c r="R175" s="151">
        <f t="shared" si="12"/>
        <v>9.6000000000000009E-3</v>
      </c>
      <c r="S175" s="151">
        <v>0</v>
      </c>
      <c r="T175" s="152">
        <f t="shared" si="13"/>
        <v>0</v>
      </c>
      <c r="AR175" s="153" t="s">
        <v>2450</v>
      </c>
      <c r="AT175" s="153" t="s">
        <v>966</v>
      </c>
      <c r="AU175" s="153" t="s">
        <v>190</v>
      </c>
      <c r="AY175" s="17" t="s">
        <v>181</v>
      </c>
      <c r="BE175" s="154">
        <f t="shared" si="14"/>
        <v>0</v>
      </c>
      <c r="BF175" s="154">
        <f t="shared" si="15"/>
        <v>0</v>
      </c>
      <c r="BG175" s="154">
        <f t="shared" si="16"/>
        <v>0</v>
      </c>
      <c r="BH175" s="154">
        <f t="shared" si="17"/>
        <v>0</v>
      </c>
      <c r="BI175" s="154">
        <f t="shared" si="18"/>
        <v>0</v>
      </c>
      <c r="BJ175" s="17" t="s">
        <v>190</v>
      </c>
      <c r="BK175" s="154">
        <f t="shared" si="19"/>
        <v>0</v>
      </c>
      <c r="BL175" s="17" t="s">
        <v>700</v>
      </c>
      <c r="BM175" s="153" t="s">
        <v>826</v>
      </c>
    </row>
    <row r="176" spans="2:65" s="1" customFormat="1" ht="16.5" customHeight="1">
      <c r="B176" s="140"/>
      <c r="C176" s="141" t="s">
        <v>628</v>
      </c>
      <c r="D176" s="141" t="s">
        <v>185</v>
      </c>
      <c r="E176" s="142" t="s">
        <v>4802</v>
      </c>
      <c r="F176" s="143" t="s">
        <v>4803</v>
      </c>
      <c r="G176" s="144" t="s">
        <v>231</v>
      </c>
      <c r="H176" s="145">
        <v>3</v>
      </c>
      <c r="I176" s="146"/>
      <c r="J176" s="147">
        <f t="shared" si="10"/>
        <v>0</v>
      </c>
      <c r="K176" s="148"/>
      <c r="L176" s="32"/>
      <c r="M176" s="149" t="s">
        <v>1</v>
      </c>
      <c r="N176" s="150" t="s">
        <v>41</v>
      </c>
      <c r="P176" s="151">
        <f t="shared" si="11"/>
        <v>0</v>
      </c>
      <c r="Q176" s="151">
        <v>0</v>
      </c>
      <c r="R176" s="151">
        <f t="shared" si="12"/>
        <v>0</v>
      </c>
      <c r="S176" s="151">
        <v>0</v>
      </c>
      <c r="T176" s="152">
        <f t="shared" si="13"/>
        <v>0</v>
      </c>
      <c r="AR176" s="153" t="s">
        <v>700</v>
      </c>
      <c r="AT176" s="153" t="s">
        <v>185</v>
      </c>
      <c r="AU176" s="153" t="s">
        <v>190</v>
      </c>
      <c r="AY176" s="17" t="s">
        <v>181</v>
      </c>
      <c r="BE176" s="154">
        <f t="shared" si="14"/>
        <v>0</v>
      </c>
      <c r="BF176" s="154">
        <f t="shared" si="15"/>
        <v>0</v>
      </c>
      <c r="BG176" s="154">
        <f t="shared" si="16"/>
        <v>0</v>
      </c>
      <c r="BH176" s="154">
        <f t="shared" si="17"/>
        <v>0</v>
      </c>
      <c r="BI176" s="154">
        <f t="shared" si="18"/>
        <v>0</v>
      </c>
      <c r="BJ176" s="17" t="s">
        <v>190</v>
      </c>
      <c r="BK176" s="154">
        <f t="shared" si="19"/>
        <v>0</v>
      </c>
      <c r="BL176" s="17" t="s">
        <v>700</v>
      </c>
      <c r="BM176" s="153" t="s">
        <v>1570</v>
      </c>
    </row>
    <row r="177" spans="2:65" s="1" customFormat="1" ht="16.5" customHeight="1">
      <c r="B177" s="140"/>
      <c r="C177" s="189" t="s">
        <v>632</v>
      </c>
      <c r="D177" s="189" t="s">
        <v>966</v>
      </c>
      <c r="E177" s="190" t="s">
        <v>4804</v>
      </c>
      <c r="F177" s="191" t="s">
        <v>4805</v>
      </c>
      <c r="G177" s="192" t="s">
        <v>231</v>
      </c>
      <c r="H177" s="193">
        <v>3</v>
      </c>
      <c r="I177" s="194"/>
      <c r="J177" s="195">
        <f t="shared" si="10"/>
        <v>0</v>
      </c>
      <c r="K177" s="196"/>
      <c r="L177" s="197"/>
      <c r="M177" s="198" t="s">
        <v>1</v>
      </c>
      <c r="N177" s="199" t="s">
        <v>41</v>
      </c>
      <c r="P177" s="151">
        <f t="shared" si="11"/>
        <v>0</v>
      </c>
      <c r="Q177" s="151">
        <v>7.1000000000000002E-4</v>
      </c>
      <c r="R177" s="151">
        <f t="shared" si="12"/>
        <v>2.1299999999999999E-3</v>
      </c>
      <c r="S177" s="151">
        <v>0</v>
      </c>
      <c r="T177" s="152">
        <f t="shared" si="13"/>
        <v>0</v>
      </c>
      <c r="AR177" s="153" t="s">
        <v>2450</v>
      </c>
      <c r="AT177" s="153" t="s">
        <v>966</v>
      </c>
      <c r="AU177" s="153" t="s">
        <v>190</v>
      </c>
      <c r="AY177" s="17" t="s">
        <v>181</v>
      </c>
      <c r="BE177" s="154">
        <f t="shared" si="14"/>
        <v>0</v>
      </c>
      <c r="BF177" s="154">
        <f t="shared" si="15"/>
        <v>0</v>
      </c>
      <c r="BG177" s="154">
        <f t="shared" si="16"/>
        <v>0</v>
      </c>
      <c r="BH177" s="154">
        <f t="shared" si="17"/>
        <v>0</v>
      </c>
      <c r="BI177" s="154">
        <f t="shared" si="18"/>
        <v>0</v>
      </c>
      <c r="BJ177" s="17" t="s">
        <v>190</v>
      </c>
      <c r="BK177" s="154">
        <f t="shared" si="19"/>
        <v>0</v>
      </c>
      <c r="BL177" s="17" t="s">
        <v>700</v>
      </c>
      <c r="BM177" s="153" t="s">
        <v>1578</v>
      </c>
    </row>
    <row r="178" spans="2:65" s="1" customFormat="1" ht="16.5" customHeight="1">
      <c r="B178" s="140"/>
      <c r="C178" s="189" t="s">
        <v>636</v>
      </c>
      <c r="D178" s="189" t="s">
        <v>966</v>
      </c>
      <c r="E178" s="190" t="s">
        <v>4806</v>
      </c>
      <c r="F178" s="191" t="s">
        <v>4807</v>
      </c>
      <c r="G178" s="192" t="s">
        <v>231</v>
      </c>
      <c r="H178" s="193">
        <v>1</v>
      </c>
      <c r="I178" s="194"/>
      <c r="J178" s="195">
        <f t="shared" si="10"/>
        <v>0</v>
      </c>
      <c r="K178" s="196"/>
      <c r="L178" s="197"/>
      <c r="M178" s="198" t="s">
        <v>1</v>
      </c>
      <c r="N178" s="199" t="s">
        <v>41</v>
      </c>
      <c r="P178" s="151">
        <f t="shared" si="11"/>
        <v>0</v>
      </c>
      <c r="Q178" s="151">
        <v>3.474E-2</v>
      </c>
      <c r="R178" s="151">
        <f t="shared" si="12"/>
        <v>3.474E-2</v>
      </c>
      <c r="S178" s="151">
        <v>0</v>
      </c>
      <c r="T178" s="152">
        <f t="shared" si="13"/>
        <v>0</v>
      </c>
      <c r="AR178" s="153" t="s">
        <v>2450</v>
      </c>
      <c r="AT178" s="153" t="s">
        <v>966</v>
      </c>
      <c r="AU178" s="153" t="s">
        <v>190</v>
      </c>
      <c r="AY178" s="17" t="s">
        <v>181</v>
      </c>
      <c r="BE178" s="154">
        <f t="shared" si="14"/>
        <v>0</v>
      </c>
      <c r="BF178" s="154">
        <f t="shared" si="15"/>
        <v>0</v>
      </c>
      <c r="BG178" s="154">
        <f t="shared" si="16"/>
        <v>0</v>
      </c>
      <c r="BH178" s="154">
        <f t="shared" si="17"/>
        <v>0</v>
      </c>
      <c r="BI178" s="154">
        <f t="shared" si="18"/>
        <v>0</v>
      </c>
      <c r="BJ178" s="17" t="s">
        <v>190</v>
      </c>
      <c r="BK178" s="154">
        <f t="shared" si="19"/>
        <v>0</v>
      </c>
      <c r="BL178" s="17" t="s">
        <v>700</v>
      </c>
      <c r="BM178" s="153" t="s">
        <v>1603</v>
      </c>
    </row>
    <row r="179" spans="2:65" s="1" customFormat="1" ht="16.5" customHeight="1">
      <c r="B179" s="140"/>
      <c r="C179" s="189" t="s">
        <v>641</v>
      </c>
      <c r="D179" s="189" t="s">
        <v>966</v>
      </c>
      <c r="E179" s="190" t="s">
        <v>4808</v>
      </c>
      <c r="F179" s="191" t="s">
        <v>4809</v>
      </c>
      <c r="G179" s="192" t="s">
        <v>231</v>
      </c>
      <c r="H179" s="193">
        <v>1</v>
      </c>
      <c r="I179" s="194"/>
      <c r="J179" s="195">
        <f t="shared" si="10"/>
        <v>0</v>
      </c>
      <c r="K179" s="196"/>
      <c r="L179" s="197"/>
      <c r="M179" s="198" t="s">
        <v>1</v>
      </c>
      <c r="N179" s="199" t="s">
        <v>41</v>
      </c>
      <c r="P179" s="151">
        <f t="shared" si="11"/>
        <v>0</v>
      </c>
      <c r="Q179" s="151">
        <v>4.2259999999999999E-2</v>
      </c>
      <c r="R179" s="151">
        <f t="shared" si="12"/>
        <v>4.2259999999999999E-2</v>
      </c>
      <c r="S179" s="151">
        <v>0</v>
      </c>
      <c r="T179" s="152">
        <f t="shared" si="13"/>
        <v>0</v>
      </c>
      <c r="AR179" s="153" t="s">
        <v>2450</v>
      </c>
      <c r="AT179" s="153" t="s">
        <v>966</v>
      </c>
      <c r="AU179" s="153" t="s">
        <v>190</v>
      </c>
      <c r="AY179" s="17" t="s">
        <v>181</v>
      </c>
      <c r="BE179" s="154">
        <f t="shared" si="14"/>
        <v>0</v>
      </c>
      <c r="BF179" s="154">
        <f t="shared" si="15"/>
        <v>0</v>
      </c>
      <c r="BG179" s="154">
        <f t="shared" si="16"/>
        <v>0</v>
      </c>
      <c r="BH179" s="154">
        <f t="shared" si="17"/>
        <v>0</v>
      </c>
      <c r="BI179" s="154">
        <f t="shared" si="18"/>
        <v>0</v>
      </c>
      <c r="BJ179" s="17" t="s">
        <v>190</v>
      </c>
      <c r="BK179" s="154">
        <f t="shared" si="19"/>
        <v>0</v>
      </c>
      <c r="BL179" s="17" t="s">
        <v>700</v>
      </c>
      <c r="BM179" s="153" t="s">
        <v>1628</v>
      </c>
    </row>
    <row r="180" spans="2:65" s="1" customFormat="1" ht="16.5" customHeight="1">
      <c r="B180" s="140"/>
      <c r="C180" s="189" t="s">
        <v>652</v>
      </c>
      <c r="D180" s="189" t="s">
        <v>966</v>
      </c>
      <c r="E180" s="190" t="s">
        <v>4810</v>
      </c>
      <c r="F180" s="191" t="s">
        <v>4811</v>
      </c>
      <c r="G180" s="192" t="s">
        <v>231</v>
      </c>
      <c r="H180" s="193">
        <v>1</v>
      </c>
      <c r="I180" s="194"/>
      <c r="J180" s="195">
        <f t="shared" si="10"/>
        <v>0</v>
      </c>
      <c r="K180" s="196"/>
      <c r="L180" s="197"/>
      <c r="M180" s="198" t="s">
        <v>1</v>
      </c>
      <c r="N180" s="199" t="s">
        <v>41</v>
      </c>
      <c r="P180" s="151">
        <f t="shared" si="11"/>
        <v>0</v>
      </c>
      <c r="Q180" s="151">
        <v>2.4500000000000001E-2</v>
      </c>
      <c r="R180" s="151">
        <f t="shared" si="12"/>
        <v>2.4500000000000001E-2</v>
      </c>
      <c r="S180" s="151">
        <v>0</v>
      </c>
      <c r="T180" s="152">
        <f t="shared" si="13"/>
        <v>0</v>
      </c>
      <c r="AR180" s="153" t="s">
        <v>2450</v>
      </c>
      <c r="AT180" s="153" t="s">
        <v>966</v>
      </c>
      <c r="AU180" s="153" t="s">
        <v>190</v>
      </c>
      <c r="AY180" s="17" t="s">
        <v>181</v>
      </c>
      <c r="BE180" s="154">
        <f t="shared" si="14"/>
        <v>0</v>
      </c>
      <c r="BF180" s="154">
        <f t="shared" si="15"/>
        <v>0</v>
      </c>
      <c r="BG180" s="154">
        <f t="shared" si="16"/>
        <v>0</v>
      </c>
      <c r="BH180" s="154">
        <f t="shared" si="17"/>
        <v>0</v>
      </c>
      <c r="BI180" s="154">
        <f t="shared" si="18"/>
        <v>0</v>
      </c>
      <c r="BJ180" s="17" t="s">
        <v>190</v>
      </c>
      <c r="BK180" s="154">
        <f t="shared" si="19"/>
        <v>0</v>
      </c>
      <c r="BL180" s="17" t="s">
        <v>700</v>
      </c>
      <c r="BM180" s="153" t="s">
        <v>1639</v>
      </c>
    </row>
    <row r="181" spans="2:65" s="1" customFormat="1" ht="16.5" customHeight="1">
      <c r="B181" s="140"/>
      <c r="C181" s="189" t="s">
        <v>665</v>
      </c>
      <c r="D181" s="189" t="s">
        <v>966</v>
      </c>
      <c r="E181" s="190" t="s">
        <v>4812</v>
      </c>
      <c r="F181" s="191" t="s">
        <v>4813</v>
      </c>
      <c r="G181" s="192" t="s">
        <v>231</v>
      </c>
      <c r="H181" s="193">
        <v>1</v>
      </c>
      <c r="I181" s="194"/>
      <c r="J181" s="195">
        <f t="shared" si="10"/>
        <v>0</v>
      </c>
      <c r="K181" s="196"/>
      <c r="L181" s="197"/>
      <c r="M181" s="198" t="s">
        <v>1</v>
      </c>
      <c r="N181" s="199" t="s">
        <v>41</v>
      </c>
      <c r="P181" s="151">
        <f t="shared" si="11"/>
        <v>0</v>
      </c>
      <c r="Q181" s="151">
        <v>0</v>
      </c>
      <c r="R181" s="151">
        <f t="shared" si="12"/>
        <v>0</v>
      </c>
      <c r="S181" s="151">
        <v>0</v>
      </c>
      <c r="T181" s="152">
        <f t="shared" si="13"/>
        <v>0</v>
      </c>
      <c r="AR181" s="153" t="s">
        <v>2450</v>
      </c>
      <c r="AT181" s="153" t="s">
        <v>966</v>
      </c>
      <c r="AU181" s="153" t="s">
        <v>190</v>
      </c>
      <c r="AY181" s="17" t="s">
        <v>181</v>
      </c>
      <c r="BE181" s="154">
        <f t="shared" si="14"/>
        <v>0</v>
      </c>
      <c r="BF181" s="154">
        <f t="shared" si="15"/>
        <v>0</v>
      </c>
      <c r="BG181" s="154">
        <f t="shared" si="16"/>
        <v>0</v>
      </c>
      <c r="BH181" s="154">
        <f t="shared" si="17"/>
        <v>0</v>
      </c>
      <c r="BI181" s="154">
        <f t="shared" si="18"/>
        <v>0</v>
      </c>
      <c r="BJ181" s="17" t="s">
        <v>190</v>
      </c>
      <c r="BK181" s="154">
        <f t="shared" si="19"/>
        <v>0</v>
      </c>
      <c r="BL181" s="17" t="s">
        <v>700</v>
      </c>
      <c r="BM181" s="153" t="s">
        <v>1647</v>
      </c>
    </row>
    <row r="182" spans="2:65" s="1" customFormat="1" ht="16.5" customHeight="1">
      <c r="B182" s="140"/>
      <c r="C182" s="189" t="s">
        <v>669</v>
      </c>
      <c r="D182" s="189" t="s">
        <v>966</v>
      </c>
      <c r="E182" s="190" t="s">
        <v>4814</v>
      </c>
      <c r="F182" s="191" t="s">
        <v>4815</v>
      </c>
      <c r="G182" s="192" t="s">
        <v>231</v>
      </c>
      <c r="H182" s="193">
        <v>1</v>
      </c>
      <c r="I182" s="194"/>
      <c r="J182" s="195">
        <f t="shared" si="10"/>
        <v>0</v>
      </c>
      <c r="K182" s="196"/>
      <c r="L182" s="197"/>
      <c r="M182" s="198" t="s">
        <v>1</v>
      </c>
      <c r="N182" s="199" t="s">
        <v>41</v>
      </c>
      <c r="P182" s="151">
        <f t="shared" si="11"/>
        <v>0</v>
      </c>
      <c r="Q182" s="151">
        <v>0</v>
      </c>
      <c r="R182" s="151">
        <f t="shared" si="12"/>
        <v>0</v>
      </c>
      <c r="S182" s="151">
        <v>0</v>
      </c>
      <c r="T182" s="152">
        <f t="shared" si="13"/>
        <v>0</v>
      </c>
      <c r="AR182" s="153" t="s">
        <v>2450</v>
      </c>
      <c r="AT182" s="153" t="s">
        <v>966</v>
      </c>
      <c r="AU182" s="153" t="s">
        <v>190</v>
      </c>
      <c r="AY182" s="17" t="s">
        <v>181</v>
      </c>
      <c r="BE182" s="154">
        <f t="shared" si="14"/>
        <v>0</v>
      </c>
      <c r="BF182" s="154">
        <f t="shared" si="15"/>
        <v>0</v>
      </c>
      <c r="BG182" s="154">
        <f t="shared" si="16"/>
        <v>0</v>
      </c>
      <c r="BH182" s="154">
        <f t="shared" si="17"/>
        <v>0</v>
      </c>
      <c r="BI182" s="154">
        <f t="shared" si="18"/>
        <v>0</v>
      </c>
      <c r="BJ182" s="17" t="s">
        <v>190</v>
      </c>
      <c r="BK182" s="154">
        <f t="shared" si="19"/>
        <v>0</v>
      </c>
      <c r="BL182" s="17" t="s">
        <v>700</v>
      </c>
      <c r="BM182" s="153" t="s">
        <v>1660</v>
      </c>
    </row>
    <row r="183" spans="2:65" s="1" customFormat="1" ht="16.5" customHeight="1">
      <c r="B183" s="140"/>
      <c r="C183" s="189" t="s">
        <v>674</v>
      </c>
      <c r="D183" s="189" t="s">
        <v>966</v>
      </c>
      <c r="E183" s="190" t="s">
        <v>4816</v>
      </c>
      <c r="F183" s="191" t="s">
        <v>4817</v>
      </c>
      <c r="G183" s="192" t="s">
        <v>231</v>
      </c>
      <c r="H183" s="193">
        <v>1</v>
      </c>
      <c r="I183" s="194"/>
      <c r="J183" s="195">
        <f t="shared" si="10"/>
        <v>0</v>
      </c>
      <c r="K183" s="196"/>
      <c r="L183" s="197"/>
      <c r="M183" s="198" t="s">
        <v>1</v>
      </c>
      <c r="N183" s="199" t="s">
        <v>41</v>
      </c>
      <c r="P183" s="151">
        <f t="shared" si="11"/>
        <v>0</v>
      </c>
      <c r="Q183" s="151">
        <v>0</v>
      </c>
      <c r="R183" s="151">
        <f t="shared" si="12"/>
        <v>0</v>
      </c>
      <c r="S183" s="151">
        <v>0</v>
      </c>
      <c r="T183" s="152">
        <f t="shared" si="13"/>
        <v>0</v>
      </c>
      <c r="AR183" s="153" t="s">
        <v>2450</v>
      </c>
      <c r="AT183" s="153" t="s">
        <v>966</v>
      </c>
      <c r="AU183" s="153" t="s">
        <v>190</v>
      </c>
      <c r="AY183" s="17" t="s">
        <v>181</v>
      </c>
      <c r="BE183" s="154">
        <f t="shared" si="14"/>
        <v>0</v>
      </c>
      <c r="BF183" s="154">
        <f t="shared" si="15"/>
        <v>0</v>
      </c>
      <c r="BG183" s="154">
        <f t="shared" si="16"/>
        <v>0</v>
      </c>
      <c r="BH183" s="154">
        <f t="shared" si="17"/>
        <v>0</v>
      </c>
      <c r="BI183" s="154">
        <f t="shared" si="18"/>
        <v>0</v>
      </c>
      <c r="BJ183" s="17" t="s">
        <v>190</v>
      </c>
      <c r="BK183" s="154">
        <f t="shared" si="19"/>
        <v>0</v>
      </c>
      <c r="BL183" s="17" t="s">
        <v>700</v>
      </c>
      <c r="BM183" s="153" t="s">
        <v>1668</v>
      </c>
    </row>
    <row r="184" spans="2:65" s="1" customFormat="1" ht="16.5" customHeight="1">
      <c r="B184" s="140"/>
      <c r="C184" s="189" t="s">
        <v>678</v>
      </c>
      <c r="D184" s="189" t="s">
        <v>966</v>
      </c>
      <c r="E184" s="190" t="s">
        <v>4818</v>
      </c>
      <c r="F184" s="191" t="s">
        <v>4819</v>
      </c>
      <c r="G184" s="192" t="s">
        <v>231</v>
      </c>
      <c r="H184" s="193">
        <v>1</v>
      </c>
      <c r="I184" s="194"/>
      <c r="J184" s="195">
        <f t="shared" si="10"/>
        <v>0</v>
      </c>
      <c r="K184" s="196"/>
      <c r="L184" s="197"/>
      <c r="M184" s="198" t="s">
        <v>1</v>
      </c>
      <c r="N184" s="199" t="s">
        <v>41</v>
      </c>
      <c r="P184" s="151">
        <f t="shared" si="11"/>
        <v>0</v>
      </c>
      <c r="Q184" s="151">
        <v>0</v>
      </c>
      <c r="R184" s="151">
        <f t="shared" si="12"/>
        <v>0</v>
      </c>
      <c r="S184" s="151">
        <v>0</v>
      </c>
      <c r="T184" s="152">
        <f t="shared" si="13"/>
        <v>0</v>
      </c>
      <c r="AR184" s="153" t="s">
        <v>2450</v>
      </c>
      <c r="AT184" s="153" t="s">
        <v>966</v>
      </c>
      <c r="AU184" s="153" t="s">
        <v>190</v>
      </c>
      <c r="AY184" s="17" t="s">
        <v>181</v>
      </c>
      <c r="BE184" s="154">
        <f t="shared" si="14"/>
        <v>0</v>
      </c>
      <c r="BF184" s="154">
        <f t="shared" si="15"/>
        <v>0</v>
      </c>
      <c r="BG184" s="154">
        <f t="shared" si="16"/>
        <v>0</v>
      </c>
      <c r="BH184" s="154">
        <f t="shared" si="17"/>
        <v>0</v>
      </c>
      <c r="BI184" s="154">
        <f t="shared" si="18"/>
        <v>0</v>
      </c>
      <c r="BJ184" s="17" t="s">
        <v>190</v>
      </c>
      <c r="BK184" s="154">
        <f t="shared" si="19"/>
        <v>0</v>
      </c>
      <c r="BL184" s="17" t="s">
        <v>700</v>
      </c>
      <c r="BM184" s="153" t="s">
        <v>1676</v>
      </c>
    </row>
    <row r="185" spans="2:65" s="1" customFormat="1" ht="16.5" customHeight="1">
      <c r="B185" s="140"/>
      <c r="C185" s="189" t="s">
        <v>682</v>
      </c>
      <c r="D185" s="189" t="s">
        <v>966</v>
      </c>
      <c r="E185" s="190" t="s">
        <v>4820</v>
      </c>
      <c r="F185" s="191" t="s">
        <v>4821</v>
      </c>
      <c r="G185" s="192" t="s">
        <v>231</v>
      </c>
      <c r="H185" s="193">
        <v>1</v>
      </c>
      <c r="I185" s="194"/>
      <c r="J185" s="195">
        <f t="shared" si="10"/>
        <v>0</v>
      </c>
      <c r="K185" s="196"/>
      <c r="L185" s="197"/>
      <c r="M185" s="198" t="s">
        <v>1</v>
      </c>
      <c r="N185" s="199" t="s">
        <v>41</v>
      </c>
      <c r="P185" s="151">
        <f t="shared" si="11"/>
        <v>0</v>
      </c>
      <c r="Q185" s="151">
        <v>0</v>
      </c>
      <c r="R185" s="151">
        <f t="shared" si="12"/>
        <v>0</v>
      </c>
      <c r="S185" s="151">
        <v>0</v>
      </c>
      <c r="T185" s="152">
        <f t="shared" si="13"/>
        <v>0</v>
      </c>
      <c r="AR185" s="153" t="s">
        <v>2450</v>
      </c>
      <c r="AT185" s="153" t="s">
        <v>966</v>
      </c>
      <c r="AU185" s="153" t="s">
        <v>190</v>
      </c>
      <c r="AY185" s="17" t="s">
        <v>181</v>
      </c>
      <c r="BE185" s="154">
        <f t="shared" si="14"/>
        <v>0</v>
      </c>
      <c r="BF185" s="154">
        <f t="shared" si="15"/>
        <v>0</v>
      </c>
      <c r="BG185" s="154">
        <f t="shared" si="16"/>
        <v>0</v>
      </c>
      <c r="BH185" s="154">
        <f t="shared" si="17"/>
        <v>0</v>
      </c>
      <c r="BI185" s="154">
        <f t="shared" si="18"/>
        <v>0</v>
      </c>
      <c r="BJ185" s="17" t="s">
        <v>190</v>
      </c>
      <c r="BK185" s="154">
        <f t="shared" si="19"/>
        <v>0</v>
      </c>
      <c r="BL185" s="17" t="s">
        <v>700</v>
      </c>
      <c r="BM185" s="153" t="s">
        <v>1685</v>
      </c>
    </row>
    <row r="186" spans="2:65" s="1" customFormat="1" ht="16.5" customHeight="1">
      <c r="B186" s="140"/>
      <c r="C186" s="141" t="s">
        <v>686</v>
      </c>
      <c r="D186" s="141" t="s">
        <v>185</v>
      </c>
      <c r="E186" s="142" t="s">
        <v>4822</v>
      </c>
      <c r="F186" s="143" t="s">
        <v>4823</v>
      </c>
      <c r="G186" s="144" t="s">
        <v>231</v>
      </c>
      <c r="H186" s="145">
        <v>8</v>
      </c>
      <c r="I186" s="146"/>
      <c r="J186" s="147">
        <f t="shared" si="10"/>
        <v>0</v>
      </c>
      <c r="K186" s="148"/>
      <c r="L186" s="32"/>
      <c r="M186" s="149" t="s">
        <v>1</v>
      </c>
      <c r="N186" s="150" t="s">
        <v>41</v>
      </c>
      <c r="P186" s="151">
        <f t="shared" si="11"/>
        <v>0</v>
      </c>
      <c r="Q186" s="151">
        <v>0</v>
      </c>
      <c r="R186" s="151">
        <f t="shared" si="12"/>
        <v>0</v>
      </c>
      <c r="S186" s="151">
        <v>0</v>
      </c>
      <c r="T186" s="152">
        <f t="shared" si="13"/>
        <v>0</v>
      </c>
      <c r="AR186" s="153" t="s">
        <v>700</v>
      </c>
      <c r="AT186" s="153" t="s">
        <v>185</v>
      </c>
      <c r="AU186" s="153" t="s">
        <v>190</v>
      </c>
      <c r="AY186" s="17" t="s">
        <v>181</v>
      </c>
      <c r="BE186" s="154">
        <f t="shared" si="14"/>
        <v>0</v>
      </c>
      <c r="BF186" s="154">
        <f t="shared" si="15"/>
        <v>0</v>
      </c>
      <c r="BG186" s="154">
        <f t="shared" si="16"/>
        <v>0</v>
      </c>
      <c r="BH186" s="154">
        <f t="shared" si="17"/>
        <v>0</v>
      </c>
      <c r="BI186" s="154">
        <f t="shared" si="18"/>
        <v>0</v>
      </c>
      <c r="BJ186" s="17" t="s">
        <v>190</v>
      </c>
      <c r="BK186" s="154">
        <f t="shared" si="19"/>
        <v>0</v>
      </c>
      <c r="BL186" s="17" t="s">
        <v>700</v>
      </c>
      <c r="BM186" s="153" t="s">
        <v>1693</v>
      </c>
    </row>
    <row r="187" spans="2:65" s="1" customFormat="1" ht="24.2" customHeight="1">
      <c r="B187" s="140"/>
      <c r="C187" s="141" t="s">
        <v>692</v>
      </c>
      <c r="D187" s="141" t="s">
        <v>185</v>
      </c>
      <c r="E187" s="142" t="s">
        <v>4824</v>
      </c>
      <c r="F187" s="143" t="s">
        <v>4825</v>
      </c>
      <c r="G187" s="144" t="s">
        <v>231</v>
      </c>
      <c r="H187" s="145">
        <v>14</v>
      </c>
      <c r="I187" s="146"/>
      <c r="J187" s="147">
        <f t="shared" si="10"/>
        <v>0</v>
      </c>
      <c r="K187" s="148"/>
      <c r="L187" s="32"/>
      <c r="M187" s="149" t="s">
        <v>1</v>
      </c>
      <c r="N187" s="150" t="s">
        <v>41</v>
      </c>
      <c r="P187" s="151">
        <f t="shared" si="11"/>
        <v>0</v>
      </c>
      <c r="Q187" s="151">
        <v>0</v>
      </c>
      <c r="R187" s="151">
        <f t="shared" si="12"/>
        <v>0</v>
      </c>
      <c r="S187" s="151">
        <v>0</v>
      </c>
      <c r="T187" s="152">
        <f t="shared" si="13"/>
        <v>0</v>
      </c>
      <c r="AR187" s="153" t="s">
        <v>700</v>
      </c>
      <c r="AT187" s="153" t="s">
        <v>185</v>
      </c>
      <c r="AU187" s="153" t="s">
        <v>190</v>
      </c>
      <c r="AY187" s="17" t="s">
        <v>181</v>
      </c>
      <c r="BE187" s="154">
        <f t="shared" si="14"/>
        <v>0</v>
      </c>
      <c r="BF187" s="154">
        <f t="shared" si="15"/>
        <v>0</v>
      </c>
      <c r="BG187" s="154">
        <f t="shared" si="16"/>
        <v>0</v>
      </c>
      <c r="BH187" s="154">
        <f t="shared" si="17"/>
        <v>0</v>
      </c>
      <c r="BI187" s="154">
        <f t="shared" si="18"/>
        <v>0</v>
      </c>
      <c r="BJ187" s="17" t="s">
        <v>190</v>
      </c>
      <c r="BK187" s="154">
        <f t="shared" si="19"/>
        <v>0</v>
      </c>
      <c r="BL187" s="17" t="s">
        <v>700</v>
      </c>
      <c r="BM187" s="153" t="s">
        <v>1703</v>
      </c>
    </row>
    <row r="188" spans="2:65" s="1" customFormat="1" ht="24.2" customHeight="1">
      <c r="B188" s="140"/>
      <c r="C188" s="189" t="s">
        <v>696</v>
      </c>
      <c r="D188" s="189" t="s">
        <v>966</v>
      </c>
      <c r="E188" s="190" t="s">
        <v>4826</v>
      </c>
      <c r="F188" s="191" t="s">
        <v>4827</v>
      </c>
      <c r="G188" s="192" t="s">
        <v>231</v>
      </c>
      <c r="H188" s="193">
        <v>14</v>
      </c>
      <c r="I188" s="194"/>
      <c r="J188" s="195">
        <f t="shared" si="10"/>
        <v>0</v>
      </c>
      <c r="K188" s="196"/>
      <c r="L188" s="197"/>
      <c r="M188" s="198" t="s">
        <v>1</v>
      </c>
      <c r="N188" s="199" t="s">
        <v>41</v>
      </c>
      <c r="P188" s="151">
        <f t="shared" si="11"/>
        <v>0</v>
      </c>
      <c r="Q188" s="151">
        <v>1.8E-3</v>
      </c>
      <c r="R188" s="151">
        <f t="shared" si="12"/>
        <v>2.52E-2</v>
      </c>
      <c r="S188" s="151">
        <v>0</v>
      </c>
      <c r="T188" s="152">
        <f t="shared" si="13"/>
        <v>0</v>
      </c>
      <c r="AR188" s="153" t="s">
        <v>2450</v>
      </c>
      <c r="AT188" s="153" t="s">
        <v>966</v>
      </c>
      <c r="AU188" s="153" t="s">
        <v>190</v>
      </c>
      <c r="AY188" s="17" t="s">
        <v>181</v>
      </c>
      <c r="BE188" s="154">
        <f t="shared" si="14"/>
        <v>0</v>
      </c>
      <c r="BF188" s="154">
        <f t="shared" si="15"/>
        <v>0</v>
      </c>
      <c r="BG188" s="154">
        <f t="shared" si="16"/>
        <v>0</v>
      </c>
      <c r="BH188" s="154">
        <f t="shared" si="17"/>
        <v>0</v>
      </c>
      <c r="BI188" s="154">
        <f t="shared" si="18"/>
        <v>0</v>
      </c>
      <c r="BJ188" s="17" t="s">
        <v>190</v>
      </c>
      <c r="BK188" s="154">
        <f t="shared" si="19"/>
        <v>0</v>
      </c>
      <c r="BL188" s="17" t="s">
        <v>700</v>
      </c>
      <c r="BM188" s="153" t="s">
        <v>1712</v>
      </c>
    </row>
    <row r="189" spans="2:65" s="1" customFormat="1" ht="16.5" customHeight="1">
      <c r="B189" s="140"/>
      <c r="C189" s="141" t="s">
        <v>700</v>
      </c>
      <c r="D189" s="141" t="s">
        <v>185</v>
      </c>
      <c r="E189" s="142" t="s">
        <v>4828</v>
      </c>
      <c r="F189" s="143" t="s">
        <v>4829</v>
      </c>
      <c r="G189" s="144" t="s">
        <v>231</v>
      </c>
      <c r="H189" s="145">
        <v>788</v>
      </c>
      <c r="I189" s="146"/>
      <c r="J189" s="147">
        <f t="shared" si="10"/>
        <v>0</v>
      </c>
      <c r="K189" s="148"/>
      <c r="L189" s="32"/>
      <c r="M189" s="149" t="s">
        <v>1</v>
      </c>
      <c r="N189" s="150" t="s">
        <v>41</v>
      </c>
      <c r="P189" s="151">
        <f t="shared" si="11"/>
        <v>0</v>
      </c>
      <c r="Q189" s="151">
        <v>0</v>
      </c>
      <c r="R189" s="151">
        <f t="shared" si="12"/>
        <v>0</v>
      </c>
      <c r="S189" s="151">
        <v>0</v>
      </c>
      <c r="T189" s="152">
        <f t="shared" si="13"/>
        <v>0</v>
      </c>
      <c r="AR189" s="153" t="s">
        <v>700</v>
      </c>
      <c r="AT189" s="153" t="s">
        <v>185</v>
      </c>
      <c r="AU189" s="153" t="s">
        <v>190</v>
      </c>
      <c r="AY189" s="17" t="s">
        <v>181</v>
      </c>
      <c r="BE189" s="154">
        <f t="shared" si="14"/>
        <v>0</v>
      </c>
      <c r="BF189" s="154">
        <f t="shared" si="15"/>
        <v>0</v>
      </c>
      <c r="BG189" s="154">
        <f t="shared" si="16"/>
        <v>0</v>
      </c>
      <c r="BH189" s="154">
        <f t="shared" si="17"/>
        <v>0</v>
      </c>
      <c r="BI189" s="154">
        <f t="shared" si="18"/>
        <v>0</v>
      </c>
      <c r="BJ189" s="17" t="s">
        <v>190</v>
      </c>
      <c r="BK189" s="154">
        <f t="shared" si="19"/>
        <v>0</v>
      </c>
      <c r="BL189" s="17" t="s">
        <v>700</v>
      </c>
      <c r="BM189" s="153" t="s">
        <v>1721</v>
      </c>
    </row>
    <row r="190" spans="2:65" s="1" customFormat="1" ht="21.75" customHeight="1">
      <c r="B190" s="140"/>
      <c r="C190" s="189" t="s">
        <v>706</v>
      </c>
      <c r="D190" s="189" t="s">
        <v>966</v>
      </c>
      <c r="E190" s="190" t="s">
        <v>4830</v>
      </c>
      <c r="F190" s="191" t="s">
        <v>4831</v>
      </c>
      <c r="G190" s="192" t="s">
        <v>639</v>
      </c>
      <c r="H190" s="193">
        <v>1</v>
      </c>
      <c r="I190" s="194"/>
      <c r="J190" s="195">
        <f t="shared" si="10"/>
        <v>0</v>
      </c>
      <c r="K190" s="196"/>
      <c r="L190" s="197"/>
      <c r="M190" s="198" t="s">
        <v>1</v>
      </c>
      <c r="N190" s="199" t="s">
        <v>41</v>
      </c>
      <c r="P190" s="151">
        <f t="shared" si="11"/>
        <v>0</v>
      </c>
      <c r="Q190" s="151">
        <v>3.0000000000000001E-3</v>
      </c>
      <c r="R190" s="151">
        <f t="shared" si="12"/>
        <v>3.0000000000000001E-3</v>
      </c>
      <c r="S190" s="151">
        <v>0</v>
      </c>
      <c r="T190" s="152">
        <f t="shared" si="13"/>
        <v>0</v>
      </c>
      <c r="AR190" s="153" t="s">
        <v>2450</v>
      </c>
      <c r="AT190" s="153" t="s">
        <v>966</v>
      </c>
      <c r="AU190" s="153" t="s">
        <v>190</v>
      </c>
      <c r="AY190" s="17" t="s">
        <v>181</v>
      </c>
      <c r="BE190" s="154">
        <f t="shared" si="14"/>
        <v>0</v>
      </c>
      <c r="BF190" s="154">
        <f t="shared" si="15"/>
        <v>0</v>
      </c>
      <c r="BG190" s="154">
        <f t="shared" si="16"/>
        <v>0</v>
      </c>
      <c r="BH190" s="154">
        <f t="shared" si="17"/>
        <v>0</v>
      </c>
      <c r="BI190" s="154">
        <f t="shared" si="18"/>
        <v>0</v>
      </c>
      <c r="BJ190" s="17" t="s">
        <v>190</v>
      </c>
      <c r="BK190" s="154">
        <f t="shared" si="19"/>
        <v>0</v>
      </c>
      <c r="BL190" s="17" t="s">
        <v>700</v>
      </c>
      <c r="BM190" s="153" t="s">
        <v>1730</v>
      </c>
    </row>
    <row r="191" spans="2:65" s="1" customFormat="1" ht="24.2" customHeight="1">
      <c r="B191" s="140"/>
      <c r="C191" s="141" t="s">
        <v>711</v>
      </c>
      <c r="D191" s="141" t="s">
        <v>185</v>
      </c>
      <c r="E191" s="142" t="s">
        <v>4832</v>
      </c>
      <c r="F191" s="143" t="s">
        <v>4833</v>
      </c>
      <c r="G191" s="144" t="s">
        <v>407</v>
      </c>
      <c r="H191" s="145">
        <v>100</v>
      </c>
      <c r="I191" s="146"/>
      <c r="J191" s="147">
        <f t="shared" si="10"/>
        <v>0</v>
      </c>
      <c r="K191" s="148"/>
      <c r="L191" s="32"/>
      <c r="M191" s="149" t="s">
        <v>1</v>
      </c>
      <c r="N191" s="150" t="s">
        <v>41</v>
      </c>
      <c r="P191" s="151">
        <f t="shared" si="11"/>
        <v>0</v>
      </c>
      <c r="Q191" s="151">
        <v>0</v>
      </c>
      <c r="R191" s="151">
        <f t="shared" si="12"/>
        <v>0</v>
      </c>
      <c r="S191" s="151">
        <v>0</v>
      </c>
      <c r="T191" s="152">
        <f t="shared" si="13"/>
        <v>0</v>
      </c>
      <c r="AR191" s="153" t="s">
        <v>700</v>
      </c>
      <c r="AT191" s="153" t="s">
        <v>185</v>
      </c>
      <c r="AU191" s="153" t="s">
        <v>190</v>
      </c>
      <c r="AY191" s="17" t="s">
        <v>181</v>
      </c>
      <c r="BE191" s="154">
        <f t="shared" si="14"/>
        <v>0</v>
      </c>
      <c r="BF191" s="154">
        <f t="shared" si="15"/>
        <v>0</v>
      </c>
      <c r="BG191" s="154">
        <f t="shared" si="16"/>
        <v>0</v>
      </c>
      <c r="BH191" s="154">
        <f t="shared" si="17"/>
        <v>0</v>
      </c>
      <c r="BI191" s="154">
        <f t="shared" si="18"/>
        <v>0</v>
      </c>
      <c r="BJ191" s="17" t="s">
        <v>190</v>
      </c>
      <c r="BK191" s="154">
        <f t="shared" si="19"/>
        <v>0</v>
      </c>
      <c r="BL191" s="17" t="s">
        <v>700</v>
      </c>
      <c r="BM191" s="153" t="s">
        <v>1739</v>
      </c>
    </row>
    <row r="192" spans="2:65" s="1" customFormat="1" ht="16.5" customHeight="1">
      <c r="B192" s="140"/>
      <c r="C192" s="189" t="s">
        <v>715</v>
      </c>
      <c r="D192" s="189" t="s">
        <v>966</v>
      </c>
      <c r="E192" s="190" t="s">
        <v>4834</v>
      </c>
      <c r="F192" s="191" t="s">
        <v>4835</v>
      </c>
      <c r="G192" s="192" t="s">
        <v>672</v>
      </c>
      <c r="H192" s="193">
        <v>95</v>
      </c>
      <c r="I192" s="194"/>
      <c r="J192" s="195">
        <f t="shared" si="10"/>
        <v>0</v>
      </c>
      <c r="K192" s="196"/>
      <c r="L192" s="197"/>
      <c r="M192" s="198" t="s">
        <v>1</v>
      </c>
      <c r="N192" s="199" t="s">
        <v>41</v>
      </c>
      <c r="P192" s="151">
        <f t="shared" si="11"/>
        <v>0</v>
      </c>
      <c r="Q192" s="151">
        <v>1E-3</v>
      </c>
      <c r="R192" s="151">
        <f t="shared" si="12"/>
        <v>9.5000000000000001E-2</v>
      </c>
      <c r="S192" s="151">
        <v>0</v>
      </c>
      <c r="T192" s="152">
        <f t="shared" si="13"/>
        <v>0</v>
      </c>
      <c r="AR192" s="153" t="s">
        <v>2450</v>
      </c>
      <c r="AT192" s="153" t="s">
        <v>966</v>
      </c>
      <c r="AU192" s="153" t="s">
        <v>190</v>
      </c>
      <c r="AY192" s="17" t="s">
        <v>181</v>
      </c>
      <c r="BE192" s="154">
        <f t="shared" si="14"/>
        <v>0</v>
      </c>
      <c r="BF192" s="154">
        <f t="shared" si="15"/>
        <v>0</v>
      </c>
      <c r="BG192" s="154">
        <f t="shared" si="16"/>
        <v>0</v>
      </c>
      <c r="BH192" s="154">
        <f t="shared" si="17"/>
        <v>0</v>
      </c>
      <c r="BI192" s="154">
        <f t="shared" si="18"/>
        <v>0</v>
      </c>
      <c r="BJ192" s="17" t="s">
        <v>190</v>
      </c>
      <c r="BK192" s="154">
        <f t="shared" si="19"/>
        <v>0</v>
      </c>
      <c r="BL192" s="17" t="s">
        <v>700</v>
      </c>
      <c r="BM192" s="153" t="s">
        <v>1748</v>
      </c>
    </row>
    <row r="193" spans="2:65" s="1" customFormat="1" ht="24.2" customHeight="1">
      <c r="B193" s="140"/>
      <c r="C193" s="141" t="s">
        <v>721</v>
      </c>
      <c r="D193" s="141" t="s">
        <v>185</v>
      </c>
      <c r="E193" s="142" t="s">
        <v>4572</v>
      </c>
      <c r="F193" s="143" t="s">
        <v>4573</v>
      </c>
      <c r="G193" s="144" t="s">
        <v>407</v>
      </c>
      <c r="H193" s="145">
        <v>296</v>
      </c>
      <c r="I193" s="146"/>
      <c r="J193" s="147">
        <f t="shared" ref="J193:J224" si="20">ROUND(I193*H193,2)</f>
        <v>0</v>
      </c>
      <c r="K193" s="148"/>
      <c r="L193" s="32"/>
      <c r="M193" s="149" t="s">
        <v>1</v>
      </c>
      <c r="N193" s="150" t="s">
        <v>41</v>
      </c>
      <c r="P193" s="151">
        <f t="shared" ref="P193:P224" si="21">O193*H193</f>
        <v>0</v>
      </c>
      <c r="Q193" s="151">
        <v>0</v>
      </c>
      <c r="R193" s="151">
        <f t="shared" ref="R193:R224" si="22">Q193*H193</f>
        <v>0</v>
      </c>
      <c r="S193" s="151">
        <v>0</v>
      </c>
      <c r="T193" s="152">
        <f t="shared" ref="T193:T224" si="23">S193*H193</f>
        <v>0</v>
      </c>
      <c r="AR193" s="153" t="s">
        <v>700</v>
      </c>
      <c r="AT193" s="153" t="s">
        <v>185</v>
      </c>
      <c r="AU193" s="153" t="s">
        <v>190</v>
      </c>
      <c r="AY193" s="17" t="s">
        <v>181</v>
      </c>
      <c r="BE193" s="154">
        <f t="shared" ref="BE193:BE224" si="24">IF(N193="základná",J193,0)</f>
        <v>0</v>
      </c>
      <c r="BF193" s="154">
        <f t="shared" ref="BF193:BF224" si="25">IF(N193="znížená",J193,0)</f>
        <v>0</v>
      </c>
      <c r="BG193" s="154">
        <f t="shared" ref="BG193:BG224" si="26">IF(N193="zákl. prenesená",J193,0)</f>
        <v>0</v>
      </c>
      <c r="BH193" s="154">
        <f t="shared" ref="BH193:BH224" si="27">IF(N193="zníž. prenesená",J193,0)</f>
        <v>0</v>
      </c>
      <c r="BI193" s="154">
        <f t="shared" ref="BI193:BI224" si="28">IF(N193="nulová",J193,0)</f>
        <v>0</v>
      </c>
      <c r="BJ193" s="17" t="s">
        <v>190</v>
      </c>
      <c r="BK193" s="154">
        <f t="shared" ref="BK193:BK224" si="29">ROUND(I193*H193,2)</f>
        <v>0</v>
      </c>
      <c r="BL193" s="17" t="s">
        <v>700</v>
      </c>
      <c r="BM193" s="153" t="s">
        <v>1757</v>
      </c>
    </row>
    <row r="194" spans="2:65" s="1" customFormat="1" ht="16.5" customHeight="1">
      <c r="B194" s="140"/>
      <c r="C194" s="189" t="s">
        <v>726</v>
      </c>
      <c r="D194" s="189" t="s">
        <v>966</v>
      </c>
      <c r="E194" s="190" t="s">
        <v>4574</v>
      </c>
      <c r="F194" s="191" t="s">
        <v>4575</v>
      </c>
      <c r="G194" s="192" t="s">
        <v>672</v>
      </c>
      <c r="H194" s="193">
        <v>296</v>
      </c>
      <c r="I194" s="194"/>
      <c r="J194" s="195">
        <f t="shared" si="20"/>
        <v>0</v>
      </c>
      <c r="K194" s="196"/>
      <c r="L194" s="197"/>
      <c r="M194" s="198" t="s">
        <v>1</v>
      </c>
      <c r="N194" s="199" t="s">
        <v>41</v>
      </c>
      <c r="P194" s="151">
        <f t="shared" si="21"/>
        <v>0</v>
      </c>
      <c r="Q194" s="151">
        <v>1E-3</v>
      </c>
      <c r="R194" s="151">
        <f t="shared" si="22"/>
        <v>0.29599999999999999</v>
      </c>
      <c r="S194" s="151">
        <v>0</v>
      </c>
      <c r="T194" s="152">
        <f t="shared" si="23"/>
        <v>0</v>
      </c>
      <c r="AR194" s="153" t="s">
        <v>2450</v>
      </c>
      <c r="AT194" s="153" t="s">
        <v>966</v>
      </c>
      <c r="AU194" s="153" t="s">
        <v>190</v>
      </c>
      <c r="AY194" s="17" t="s">
        <v>181</v>
      </c>
      <c r="BE194" s="154">
        <f t="shared" si="24"/>
        <v>0</v>
      </c>
      <c r="BF194" s="154">
        <f t="shared" si="25"/>
        <v>0</v>
      </c>
      <c r="BG194" s="154">
        <f t="shared" si="26"/>
        <v>0</v>
      </c>
      <c r="BH194" s="154">
        <f t="shared" si="27"/>
        <v>0</v>
      </c>
      <c r="BI194" s="154">
        <f t="shared" si="28"/>
        <v>0</v>
      </c>
      <c r="BJ194" s="17" t="s">
        <v>190</v>
      </c>
      <c r="BK194" s="154">
        <f t="shared" si="29"/>
        <v>0</v>
      </c>
      <c r="BL194" s="17" t="s">
        <v>700</v>
      </c>
      <c r="BM194" s="153" t="s">
        <v>1767</v>
      </c>
    </row>
    <row r="195" spans="2:65" s="1" customFormat="1" ht="24.2" customHeight="1">
      <c r="B195" s="140"/>
      <c r="C195" s="141" t="s">
        <v>733</v>
      </c>
      <c r="D195" s="141" t="s">
        <v>185</v>
      </c>
      <c r="E195" s="142" t="s">
        <v>4836</v>
      </c>
      <c r="F195" s="143" t="s">
        <v>4837</v>
      </c>
      <c r="G195" s="144" t="s">
        <v>231</v>
      </c>
      <c r="H195" s="145">
        <v>200</v>
      </c>
      <c r="I195" s="146"/>
      <c r="J195" s="147">
        <f t="shared" si="20"/>
        <v>0</v>
      </c>
      <c r="K195" s="148"/>
      <c r="L195" s="32"/>
      <c r="M195" s="149" t="s">
        <v>1</v>
      </c>
      <c r="N195" s="150" t="s">
        <v>41</v>
      </c>
      <c r="P195" s="151">
        <f t="shared" si="21"/>
        <v>0</v>
      </c>
      <c r="Q195" s="151">
        <v>0</v>
      </c>
      <c r="R195" s="151">
        <f t="shared" si="22"/>
        <v>0</v>
      </c>
      <c r="S195" s="151">
        <v>0</v>
      </c>
      <c r="T195" s="152">
        <f t="shared" si="23"/>
        <v>0</v>
      </c>
      <c r="AR195" s="153" t="s">
        <v>700</v>
      </c>
      <c r="AT195" s="153" t="s">
        <v>185</v>
      </c>
      <c r="AU195" s="153" t="s">
        <v>190</v>
      </c>
      <c r="AY195" s="17" t="s">
        <v>181</v>
      </c>
      <c r="BE195" s="154">
        <f t="shared" si="24"/>
        <v>0</v>
      </c>
      <c r="BF195" s="154">
        <f t="shared" si="25"/>
        <v>0</v>
      </c>
      <c r="BG195" s="154">
        <f t="shared" si="26"/>
        <v>0</v>
      </c>
      <c r="BH195" s="154">
        <f t="shared" si="27"/>
        <v>0</v>
      </c>
      <c r="BI195" s="154">
        <f t="shared" si="28"/>
        <v>0</v>
      </c>
      <c r="BJ195" s="17" t="s">
        <v>190</v>
      </c>
      <c r="BK195" s="154">
        <f t="shared" si="29"/>
        <v>0</v>
      </c>
      <c r="BL195" s="17" t="s">
        <v>700</v>
      </c>
      <c r="BM195" s="153" t="s">
        <v>1774</v>
      </c>
    </row>
    <row r="196" spans="2:65" s="1" customFormat="1" ht="24.2" customHeight="1">
      <c r="B196" s="140"/>
      <c r="C196" s="189" t="s">
        <v>738</v>
      </c>
      <c r="D196" s="189" t="s">
        <v>966</v>
      </c>
      <c r="E196" s="190" t="s">
        <v>4838</v>
      </c>
      <c r="F196" s="191" t="s">
        <v>4839</v>
      </c>
      <c r="G196" s="192" t="s">
        <v>231</v>
      </c>
      <c r="H196" s="193">
        <v>200</v>
      </c>
      <c r="I196" s="194"/>
      <c r="J196" s="195">
        <f t="shared" si="20"/>
        <v>0</v>
      </c>
      <c r="K196" s="196"/>
      <c r="L196" s="197"/>
      <c r="M196" s="198" t="s">
        <v>1</v>
      </c>
      <c r="N196" s="199" t="s">
        <v>41</v>
      </c>
      <c r="P196" s="151">
        <f t="shared" si="21"/>
        <v>0</v>
      </c>
      <c r="Q196" s="151">
        <v>1E-4</v>
      </c>
      <c r="R196" s="151">
        <f t="shared" si="22"/>
        <v>0.02</v>
      </c>
      <c r="S196" s="151">
        <v>0</v>
      </c>
      <c r="T196" s="152">
        <f t="shared" si="23"/>
        <v>0</v>
      </c>
      <c r="AR196" s="153" t="s">
        <v>2450</v>
      </c>
      <c r="AT196" s="153" t="s">
        <v>966</v>
      </c>
      <c r="AU196" s="153" t="s">
        <v>190</v>
      </c>
      <c r="AY196" s="17" t="s">
        <v>181</v>
      </c>
      <c r="BE196" s="154">
        <f t="shared" si="24"/>
        <v>0</v>
      </c>
      <c r="BF196" s="154">
        <f t="shared" si="25"/>
        <v>0</v>
      </c>
      <c r="BG196" s="154">
        <f t="shared" si="26"/>
        <v>0</v>
      </c>
      <c r="BH196" s="154">
        <f t="shared" si="27"/>
        <v>0</v>
      </c>
      <c r="BI196" s="154">
        <f t="shared" si="28"/>
        <v>0</v>
      </c>
      <c r="BJ196" s="17" t="s">
        <v>190</v>
      </c>
      <c r="BK196" s="154">
        <f t="shared" si="29"/>
        <v>0</v>
      </c>
      <c r="BL196" s="17" t="s">
        <v>700</v>
      </c>
      <c r="BM196" s="153" t="s">
        <v>1782</v>
      </c>
    </row>
    <row r="197" spans="2:65" s="1" customFormat="1" ht="24.2" customHeight="1">
      <c r="B197" s="140"/>
      <c r="C197" s="141" t="s">
        <v>525</v>
      </c>
      <c r="D197" s="141" t="s">
        <v>185</v>
      </c>
      <c r="E197" s="142" t="s">
        <v>4840</v>
      </c>
      <c r="F197" s="143" t="s">
        <v>4841</v>
      </c>
      <c r="G197" s="144" t="s">
        <v>231</v>
      </c>
      <c r="H197" s="145">
        <v>8</v>
      </c>
      <c r="I197" s="146"/>
      <c r="J197" s="147">
        <f t="shared" si="20"/>
        <v>0</v>
      </c>
      <c r="K197" s="148"/>
      <c r="L197" s="32"/>
      <c r="M197" s="149" t="s">
        <v>1</v>
      </c>
      <c r="N197" s="150" t="s">
        <v>41</v>
      </c>
      <c r="P197" s="151">
        <f t="shared" si="21"/>
        <v>0</v>
      </c>
      <c r="Q197" s="151">
        <v>0</v>
      </c>
      <c r="R197" s="151">
        <f t="shared" si="22"/>
        <v>0</v>
      </c>
      <c r="S197" s="151">
        <v>0</v>
      </c>
      <c r="T197" s="152">
        <f t="shared" si="23"/>
        <v>0</v>
      </c>
      <c r="AR197" s="153" t="s">
        <v>700</v>
      </c>
      <c r="AT197" s="153" t="s">
        <v>185</v>
      </c>
      <c r="AU197" s="153" t="s">
        <v>190</v>
      </c>
      <c r="AY197" s="17" t="s">
        <v>181</v>
      </c>
      <c r="BE197" s="154">
        <f t="shared" si="24"/>
        <v>0</v>
      </c>
      <c r="BF197" s="154">
        <f t="shared" si="25"/>
        <v>0</v>
      </c>
      <c r="BG197" s="154">
        <f t="shared" si="26"/>
        <v>0</v>
      </c>
      <c r="BH197" s="154">
        <f t="shared" si="27"/>
        <v>0</v>
      </c>
      <c r="BI197" s="154">
        <f t="shared" si="28"/>
        <v>0</v>
      </c>
      <c r="BJ197" s="17" t="s">
        <v>190</v>
      </c>
      <c r="BK197" s="154">
        <f t="shared" si="29"/>
        <v>0</v>
      </c>
      <c r="BL197" s="17" t="s">
        <v>700</v>
      </c>
      <c r="BM197" s="153" t="s">
        <v>1791</v>
      </c>
    </row>
    <row r="198" spans="2:65" s="1" customFormat="1" ht="21.75" customHeight="1">
      <c r="B198" s="140"/>
      <c r="C198" s="189" t="s">
        <v>269</v>
      </c>
      <c r="D198" s="189" t="s">
        <v>966</v>
      </c>
      <c r="E198" s="190" t="s">
        <v>4842</v>
      </c>
      <c r="F198" s="191" t="s">
        <v>4843</v>
      </c>
      <c r="G198" s="192" t="s">
        <v>231</v>
      </c>
      <c r="H198" s="193">
        <v>8</v>
      </c>
      <c r="I198" s="194"/>
      <c r="J198" s="195">
        <f t="shared" si="20"/>
        <v>0</v>
      </c>
      <c r="K198" s="196"/>
      <c r="L198" s="197"/>
      <c r="M198" s="198" t="s">
        <v>1</v>
      </c>
      <c r="N198" s="199" t="s">
        <v>41</v>
      </c>
      <c r="P198" s="151">
        <f t="shared" si="21"/>
        <v>0</v>
      </c>
      <c r="Q198" s="151">
        <v>1.58E-3</v>
      </c>
      <c r="R198" s="151">
        <f t="shared" si="22"/>
        <v>1.264E-2</v>
      </c>
      <c r="S198" s="151">
        <v>0</v>
      </c>
      <c r="T198" s="152">
        <f t="shared" si="23"/>
        <v>0</v>
      </c>
      <c r="AR198" s="153" t="s">
        <v>2450</v>
      </c>
      <c r="AT198" s="153" t="s">
        <v>966</v>
      </c>
      <c r="AU198" s="153" t="s">
        <v>190</v>
      </c>
      <c r="AY198" s="17" t="s">
        <v>181</v>
      </c>
      <c r="BE198" s="154">
        <f t="shared" si="24"/>
        <v>0</v>
      </c>
      <c r="BF198" s="154">
        <f t="shared" si="25"/>
        <v>0</v>
      </c>
      <c r="BG198" s="154">
        <f t="shared" si="26"/>
        <v>0</v>
      </c>
      <c r="BH198" s="154">
        <f t="shared" si="27"/>
        <v>0</v>
      </c>
      <c r="BI198" s="154">
        <f t="shared" si="28"/>
        <v>0</v>
      </c>
      <c r="BJ198" s="17" t="s">
        <v>190</v>
      </c>
      <c r="BK198" s="154">
        <f t="shared" si="29"/>
        <v>0</v>
      </c>
      <c r="BL198" s="17" t="s">
        <v>700</v>
      </c>
      <c r="BM198" s="153" t="s">
        <v>1799</v>
      </c>
    </row>
    <row r="199" spans="2:65" s="1" customFormat="1" ht="24.2" customHeight="1">
      <c r="B199" s="140"/>
      <c r="C199" s="141" t="s">
        <v>404</v>
      </c>
      <c r="D199" s="141" t="s">
        <v>185</v>
      </c>
      <c r="E199" s="142" t="s">
        <v>4844</v>
      </c>
      <c r="F199" s="143" t="s">
        <v>4845</v>
      </c>
      <c r="G199" s="144" t="s">
        <v>231</v>
      </c>
      <c r="H199" s="145">
        <v>8</v>
      </c>
      <c r="I199" s="146"/>
      <c r="J199" s="147">
        <f t="shared" si="20"/>
        <v>0</v>
      </c>
      <c r="K199" s="148"/>
      <c r="L199" s="32"/>
      <c r="M199" s="149" t="s">
        <v>1</v>
      </c>
      <c r="N199" s="150" t="s">
        <v>41</v>
      </c>
      <c r="P199" s="151">
        <f t="shared" si="21"/>
        <v>0</v>
      </c>
      <c r="Q199" s="151">
        <v>0</v>
      </c>
      <c r="R199" s="151">
        <f t="shared" si="22"/>
        <v>0</v>
      </c>
      <c r="S199" s="151">
        <v>0</v>
      </c>
      <c r="T199" s="152">
        <f t="shared" si="23"/>
        <v>0</v>
      </c>
      <c r="AR199" s="153" t="s">
        <v>700</v>
      </c>
      <c r="AT199" s="153" t="s">
        <v>185</v>
      </c>
      <c r="AU199" s="153" t="s">
        <v>190</v>
      </c>
      <c r="AY199" s="17" t="s">
        <v>181</v>
      </c>
      <c r="BE199" s="154">
        <f t="shared" si="24"/>
        <v>0</v>
      </c>
      <c r="BF199" s="154">
        <f t="shared" si="25"/>
        <v>0</v>
      </c>
      <c r="BG199" s="154">
        <f t="shared" si="26"/>
        <v>0</v>
      </c>
      <c r="BH199" s="154">
        <f t="shared" si="27"/>
        <v>0</v>
      </c>
      <c r="BI199" s="154">
        <f t="shared" si="28"/>
        <v>0</v>
      </c>
      <c r="BJ199" s="17" t="s">
        <v>190</v>
      </c>
      <c r="BK199" s="154">
        <f t="shared" si="29"/>
        <v>0</v>
      </c>
      <c r="BL199" s="17" t="s">
        <v>700</v>
      </c>
      <c r="BM199" s="153" t="s">
        <v>1817</v>
      </c>
    </row>
    <row r="200" spans="2:65" s="1" customFormat="1" ht="24.2" customHeight="1">
      <c r="B200" s="140"/>
      <c r="C200" s="189" t="s">
        <v>647</v>
      </c>
      <c r="D200" s="189" t="s">
        <v>966</v>
      </c>
      <c r="E200" s="190" t="s">
        <v>4846</v>
      </c>
      <c r="F200" s="191" t="s">
        <v>4847</v>
      </c>
      <c r="G200" s="192" t="s">
        <v>231</v>
      </c>
      <c r="H200" s="193">
        <v>8</v>
      </c>
      <c r="I200" s="194"/>
      <c r="J200" s="195">
        <f t="shared" si="20"/>
        <v>0</v>
      </c>
      <c r="K200" s="196"/>
      <c r="L200" s="197"/>
      <c r="M200" s="198" t="s">
        <v>1</v>
      </c>
      <c r="N200" s="199" t="s">
        <v>41</v>
      </c>
      <c r="P200" s="151">
        <f t="shared" si="21"/>
        <v>0</v>
      </c>
      <c r="Q200" s="151">
        <v>1.4E-2</v>
      </c>
      <c r="R200" s="151">
        <f t="shared" si="22"/>
        <v>0.112</v>
      </c>
      <c r="S200" s="151">
        <v>0</v>
      </c>
      <c r="T200" s="152">
        <f t="shared" si="23"/>
        <v>0</v>
      </c>
      <c r="AR200" s="153" t="s">
        <v>2450</v>
      </c>
      <c r="AT200" s="153" t="s">
        <v>966</v>
      </c>
      <c r="AU200" s="153" t="s">
        <v>190</v>
      </c>
      <c r="AY200" s="17" t="s">
        <v>181</v>
      </c>
      <c r="BE200" s="154">
        <f t="shared" si="24"/>
        <v>0</v>
      </c>
      <c r="BF200" s="154">
        <f t="shared" si="25"/>
        <v>0</v>
      </c>
      <c r="BG200" s="154">
        <f t="shared" si="26"/>
        <v>0</v>
      </c>
      <c r="BH200" s="154">
        <f t="shared" si="27"/>
        <v>0</v>
      </c>
      <c r="BI200" s="154">
        <f t="shared" si="28"/>
        <v>0</v>
      </c>
      <c r="BJ200" s="17" t="s">
        <v>190</v>
      </c>
      <c r="BK200" s="154">
        <f t="shared" si="29"/>
        <v>0</v>
      </c>
      <c r="BL200" s="17" t="s">
        <v>700</v>
      </c>
      <c r="BM200" s="153" t="s">
        <v>1825</v>
      </c>
    </row>
    <row r="201" spans="2:65" s="1" customFormat="1" ht="16.5" customHeight="1">
      <c r="B201" s="140"/>
      <c r="C201" s="189" t="s">
        <v>209</v>
      </c>
      <c r="D201" s="189" t="s">
        <v>966</v>
      </c>
      <c r="E201" s="190" t="s">
        <v>4848</v>
      </c>
      <c r="F201" s="191" t="s">
        <v>4849</v>
      </c>
      <c r="G201" s="192" t="s">
        <v>231</v>
      </c>
      <c r="H201" s="193">
        <v>8</v>
      </c>
      <c r="I201" s="194"/>
      <c r="J201" s="195">
        <f t="shared" si="20"/>
        <v>0</v>
      </c>
      <c r="K201" s="196"/>
      <c r="L201" s="197"/>
      <c r="M201" s="198" t="s">
        <v>1</v>
      </c>
      <c r="N201" s="199" t="s">
        <v>41</v>
      </c>
      <c r="P201" s="151">
        <f t="shared" si="21"/>
        <v>0</v>
      </c>
      <c r="Q201" s="151">
        <v>3.0000000000000001E-5</v>
      </c>
      <c r="R201" s="151">
        <f t="shared" si="22"/>
        <v>2.4000000000000001E-4</v>
      </c>
      <c r="S201" s="151">
        <v>0</v>
      </c>
      <c r="T201" s="152">
        <f t="shared" si="23"/>
        <v>0</v>
      </c>
      <c r="AR201" s="153" t="s">
        <v>2450</v>
      </c>
      <c r="AT201" s="153" t="s">
        <v>966</v>
      </c>
      <c r="AU201" s="153" t="s">
        <v>190</v>
      </c>
      <c r="AY201" s="17" t="s">
        <v>181</v>
      </c>
      <c r="BE201" s="154">
        <f t="shared" si="24"/>
        <v>0</v>
      </c>
      <c r="BF201" s="154">
        <f t="shared" si="25"/>
        <v>0</v>
      </c>
      <c r="BG201" s="154">
        <f t="shared" si="26"/>
        <v>0</v>
      </c>
      <c r="BH201" s="154">
        <f t="shared" si="27"/>
        <v>0</v>
      </c>
      <c r="BI201" s="154">
        <f t="shared" si="28"/>
        <v>0</v>
      </c>
      <c r="BJ201" s="17" t="s">
        <v>190</v>
      </c>
      <c r="BK201" s="154">
        <f t="shared" si="29"/>
        <v>0</v>
      </c>
      <c r="BL201" s="17" t="s">
        <v>700</v>
      </c>
      <c r="BM201" s="153" t="s">
        <v>1837</v>
      </c>
    </row>
    <row r="202" spans="2:65" s="1" customFormat="1" ht="16.5" customHeight="1">
      <c r="B202" s="140"/>
      <c r="C202" s="141" t="s">
        <v>275</v>
      </c>
      <c r="D202" s="141" t="s">
        <v>185</v>
      </c>
      <c r="E202" s="142" t="s">
        <v>4576</v>
      </c>
      <c r="F202" s="143" t="s">
        <v>4577</v>
      </c>
      <c r="G202" s="144" t="s">
        <v>231</v>
      </c>
      <c r="H202" s="145">
        <v>30</v>
      </c>
      <c r="I202" s="146"/>
      <c r="J202" s="147">
        <f t="shared" si="20"/>
        <v>0</v>
      </c>
      <c r="K202" s="148"/>
      <c r="L202" s="32"/>
      <c r="M202" s="149" t="s">
        <v>1</v>
      </c>
      <c r="N202" s="150" t="s">
        <v>41</v>
      </c>
      <c r="P202" s="151">
        <f t="shared" si="21"/>
        <v>0</v>
      </c>
      <c r="Q202" s="151">
        <v>0</v>
      </c>
      <c r="R202" s="151">
        <f t="shared" si="22"/>
        <v>0</v>
      </c>
      <c r="S202" s="151">
        <v>0</v>
      </c>
      <c r="T202" s="152">
        <f t="shared" si="23"/>
        <v>0</v>
      </c>
      <c r="AR202" s="153" t="s">
        <v>700</v>
      </c>
      <c r="AT202" s="153" t="s">
        <v>185</v>
      </c>
      <c r="AU202" s="153" t="s">
        <v>190</v>
      </c>
      <c r="AY202" s="17" t="s">
        <v>181</v>
      </c>
      <c r="BE202" s="154">
        <f t="shared" si="24"/>
        <v>0</v>
      </c>
      <c r="BF202" s="154">
        <f t="shared" si="25"/>
        <v>0</v>
      </c>
      <c r="BG202" s="154">
        <f t="shared" si="26"/>
        <v>0</v>
      </c>
      <c r="BH202" s="154">
        <f t="shared" si="27"/>
        <v>0</v>
      </c>
      <c r="BI202" s="154">
        <f t="shared" si="28"/>
        <v>0</v>
      </c>
      <c r="BJ202" s="17" t="s">
        <v>190</v>
      </c>
      <c r="BK202" s="154">
        <f t="shared" si="29"/>
        <v>0</v>
      </c>
      <c r="BL202" s="17" t="s">
        <v>700</v>
      </c>
      <c r="BM202" s="153" t="s">
        <v>1846</v>
      </c>
    </row>
    <row r="203" spans="2:65" s="1" customFormat="1" ht="24.2" customHeight="1">
      <c r="B203" s="140"/>
      <c r="C203" s="189" t="s">
        <v>228</v>
      </c>
      <c r="D203" s="189" t="s">
        <v>966</v>
      </c>
      <c r="E203" s="190" t="s">
        <v>4578</v>
      </c>
      <c r="F203" s="191" t="s">
        <v>4579</v>
      </c>
      <c r="G203" s="192" t="s">
        <v>231</v>
      </c>
      <c r="H203" s="193">
        <v>30</v>
      </c>
      <c r="I203" s="194"/>
      <c r="J203" s="195">
        <f t="shared" si="20"/>
        <v>0</v>
      </c>
      <c r="K203" s="196"/>
      <c r="L203" s="197"/>
      <c r="M203" s="198" t="s">
        <v>1</v>
      </c>
      <c r="N203" s="199" t="s">
        <v>41</v>
      </c>
      <c r="P203" s="151">
        <f t="shared" si="21"/>
        <v>0</v>
      </c>
      <c r="Q203" s="151">
        <v>1E-4</v>
      </c>
      <c r="R203" s="151">
        <f t="shared" si="22"/>
        <v>3.0000000000000001E-3</v>
      </c>
      <c r="S203" s="151">
        <v>0</v>
      </c>
      <c r="T203" s="152">
        <f t="shared" si="23"/>
        <v>0</v>
      </c>
      <c r="AR203" s="153" t="s">
        <v>2450</v>
      </c>
      <c r="AT203" s="153" t="s">
        <v>966</v>
      </c>
      <c r="AU203" s="153" t="s">
        <v>190</v>
      </c>
      <c r="AY203" s="17" t="s">
        <v>181</v>
      </c>
      <c r="BE203" s="154">
        <f t="shared" si="24"/>
        <v>0</v>
      </c>
      <c r="BF203" s="154">
        <f t="shared" si="25"/>
        <v>0</v>
      </c>
      <c r="BG203" s="154">
        <f t="shared" si="26"/>
        <v>0</v>
      </c>
      <c r="BH203" s="154">
        <f t="shared" si="27"/>
        <v>0</v>
      </c>
      <c r="BI203" s="154">
        <f t="shared" si="28"/>
        <v>0</v>
      </c>
      <c r="BJ203" s="17" t="s">
        <v>190</v>
      </c>
      <c r="BK203" s="154">
        <f t="shared" si="29"/>
        <v>0</v>
      </c>
      <c r="BL203" s="17" t="s">
        <v>700</v>
      </c>
      <c r="BM203" s="153" t="s">
        <v>1854</v>
      </c>
    </row>
    <row r="204" spans="2:65" s="1" customFormat="1" ht="16.5" customHeight="1">
      <c r="B204" s="140"/>
      <c r="C204" s="141" t="s">
        <v>571</v>
      </c>
      <c r="D204" s="141" t="s">
        <v>185</v>
      </c>
      <c r="E204" s="142" t="s">
        <v>4850</v>
      </c>
      <c r="F204" s="143" t="s">
        <v>4851</v>
      </c>
      <c r="G204" s="144" t="s">
        <v>231</v>
      </c>
      <c r="H204" s="145">
        <v>8</v>
      </c>
      <c r="I204" s="146"/>
      <c r="J204" s="147">
        <f t="shared" si="20"/>
        <v>0</v>
      </c>
      <c r="K204" s="148"/>
      <c r="L204" s="32"/>
      <c r="M204" s="149" t="s">
        <v>1</v>
      </c>
      <c r="N204" s="150" t="s">
        <v>41</v>
      </c>
      <c r="P204" s="151">
        <f t="shared" si="21"/>
        <v>0</v>
      </c>
      <c r="Q204" s="151">
        <v>0</v>
      </c>
      <c r="R204" s="151">
        <f t="shared" si="22"/>
        <v>0</v>
      </c>
      <c r="S204" s="151">
        <v>0</v>
      </c>
      <c r="T204" s="152">
        <f t="shared" si="23"/>
        <v>0</v>
      </c>
      <c r="AR204" s="153" t="s">
        <v>700</v>
      </c>
      <c r="AT204" s="153" t="s">
        <v>185</v>
      </c>
      <c r="AU204" s="153" t="s">
        <v>190</v>
      </c>
      <c r="AY204" s="17" t="s">
        <v>181</v>
      </c>
      <c r="BE204" s="154">
        <f t="shared" si="24"/>
        <v>0</v>
      </c>
      <c r="BF204" s="154">
        <f t="shared" si="25"/>
        <v>0</v>
      </c>
      <c r="BG204" s="154">
        <f t="shared" si="26"/>
        <v>0</v>
      </c>
      <c r="BH204" s="154">
        <f t="shared" si="27"/>
        <v>0</v>
      </c>
      <c r="BI204" s="154">
        <f t="shared" si="28"/>
        <v>0</v>
      </c>
      <c r="BJ204" s="17" t="s">
        <v>190</v>
      </c>
      <c r="BK204" s="154">
        <f t="shared" si="29"/>
        <v>0</v>
      </c>
      <c r="BL204" s="17" t="s">
        <v>700</v>
      </c>
      <c r="BM204" s="153" t="s">
        <v>1862</v>
      </c>
    </row>
    <row r="205" spans="2:65" s="1" customFormat="1" ht="16.5" customHeight="1">
      <c r="B205" s="140"/>
      <c r="C205" s="189" t="s">
        <v>234</v>
      </c>
      <c r="D205" s="189" t="s">
        <v>966</v>
      </c>
      <c r="E205" s="190" t="s">
        <v>4852</v>
      </c>
      <c r="F205" s="191" t="s">
        <v>4853</v>
      </c>
      <c r="G205" s="192" t="s">
        <v>231</v>
      </c>
      <c r="H205" s="193">
        <v>8</v>
      </c>
      <c r="I205" s="194"/>
      <c r="J205" s="195">
        <f t="shared" si="20"/>
        <v>0</v>
      </c>
      <c r="K205" s="196"/>
      <c r="L205" s="197"/>
      <c r="M205" s="198" t="s">
        <v>1</v>
      </c>
      <c r="N205" s="199" t="s">
        <v>41</v>
      </c>
      <c r="P205" s="151">
        <f t="shared" si="21"/>
        <v>0</v>
      </c>
      <c r="Q205" s="151">
        <v>1.7000000000000001E-4</v>
      </c>
      <c r="R205" s="151">
        <f t="shared" si="22"/>
        <v>1.3600000000000001E-3</v>
      </c>
      <c r="S205" s="151">
        <v>0</v>
      </c>
      <c r="T205" s="152">
        <f t="shared" si="23"/>
        <v>0</v>
      </c>
      <c r="AR205" s="153" t="s">
        <v>2450</v>
      </c>
      <c r="AT205" s="153" t="s">
        <v>966</v>
      </c>
      <c r="AU205" s="153" t="s">
        <v>190</v>
      </c>
      <c r="AY205" s="17" t="s">
        <v>181</v>
      </c>
      <c r="BE205" s="154">
        <f t="shared" si="24"/>
        <v>0</v>
      </c>
      <c r="BF205" s="154">
        <f t="shared" si="25"/>
        <v>0</v>
      </c>
      <c r="BG205" s="154">
        <f t="shared" si="26"/>
        <v>0</v>
      </c>
      <c r="BH205" s="154">
        <f t="shared" si="27"/>
        <v>0</v>
      </c>
      <c r="BI205" s="154">
        <f t="shared" si="28"/>
        <v>0</v>
      </c>
      <c r="BJ205" s="17" t="s">
        <v>190</v>
      </c>
      <c r="BK205" s="154">
        <f t="shared" si="29"/>
        <v>0</v>
      </c>
      <c r="BL205" s="17" t="s">
        <v>700</v>
      </c>
      <c r="BM205" s="153" t="s">
        <v>1871</v>
      </c>
    </row>
    <row r="206" spans="2:65" s="1" customFormat="1" ht="16.5" customHeight="1">
      <c r="B206" s="140"/>
      <c r="C206" s="141" t="s">
        <v>184</v>
      </c>
      <c r="D206" s="141" t="s">
        <v>185</v>
      </c>
      <c r="E206" s="142" t="s">
        <v>4854</v>
      </c>
      <c r="F206" s="143" t="s">
        <v>4855</v>
      </c>
      <c r="G206" s="144" t="s">
        <v>231</v>
      </c>
      <c r="H206" s="145">
        <v>8</v>
      </c>
      <c r="I206" s="146"/>
      <c r="J206" s="147">
        <f t="shared" si="20"/>
        <v>0</v>
      </c>
      <c r="K206" s="148"/>
      <c r="L206" s="32"/>
      <c r="M206" s="149" t="s">
        <v>1</v>
      </c>
      <c r="N206" s="150" t="s">
        <v>41</v>
      </c>
      <c r="P206" s="151">
        <f t="shared" si="21"/>
        <v>0</v>
      </c>
      <c r="Q206" s="151">
        <v>0</v>
      </c>
      <c r="R206" s="151">
        <f t="shared" si="22"/>
        <v>0</v>
      </c>
      <c r="S206" s="151">
        <v>0</v>
      </c>
      <c r="T206" s="152">
        <f t="shared" si="23"/>
        <v>0</v>
      </c>
      <c r="AR206" s="153" t="s">
        <v>700</v>
      </c>
      <c r="AT206" s="153" t="s">
        <v>185</v>
      </c>
      <c r="AU206" s="153" t="s">
        <v>190</v>
      </c>
      <c r="AY206" s="17" t="s">
        <v>181</v>
      </c>
      <c r="BE206" s="154">
        <f t="shared" si="24"/>
        <v>0</v>
      </c>
      <c r="BF206" s="154">
        <f t="shared" si="25"/>
        <v>0</v>
      </c>
      <c r="BG206" s="154">
        <f t="shared" si="26"/>
        <v>0</v>
      </c>
      <c r="BH206" s="154">
        <f t="shared" si="27"/>
        <v>0</v>
      </c>
      <c r="BI206" s="154">
        <f t="shared" si="28"/>
        <v>0</v>
      </c>
      <c r="BJ206" s="17" t="s">
        <v>190</v>
      </c>
      <c r="BK206" s="154">
        <f t="shared" si="29"/>
        <v>0</v>
      </c>
      <c r="BL206" s="17" t="s">
        <v>700</v>
      </c>
      <c r="BM206" s="153" t="s">
        <v>1883</v>
      </c>
    </row>
    <row r="207" spans="2:65" s="1" customFormat="1" ht="24.2" customHeight="1">
      <c r="B207" s="140"/>
      <c r="C207" s="189" t="s">
        <v>411</v>
      </c>
      <c r="D207" s="189" t="s">
        <v>966</v>
      </c>
      <c r="E207" s="190" t="s">
        <v>4856</v>
      </c>
      <c r="F207" s="191" t="s">
        <v>4857</v>
      </c>
      <c r="G207" s="192" t="s">
        <v>231</v>
      </c>
      <c r="H207" s="193">
        <v>8</v>
      </c>
      <c r="I207" s="194"/>
      <c r="J207" s="195">
        <f t="shared" si="20"/>
        <v>0</v>
      </c>
      <c r="K207" s="196"/>
      <c r="L207" s="197"/>
      <c r="M207" s="198" t="s">
        <v>1</v>
      </c>
      <c r="N207" s="199" t="s">
        <v>41</v>
      </c>
      <c r="P207" s="151">
        <f t="shared" si="21"/>
        <v>0</v>
      </c>
      <c r="Q207" s="151">
        <v>6.9999999999999994E-5</v>
      </c>
      <c r="R207" s="151">
        <f t="shared" si="22"/>
        <v>5.5999999999999995E-4</v>
      </c>
      <c r="S207" s="151">
        <v>0</v>
      </c>
      <c r="T207" s="152">
        <f t="shared" si="23"/>
        <v>0</v>
      </c>
      <c r="AR207" s="153" t="s">
        <v>2450</v>
      </c>
      <c r="AT207" s="153" t="s">
        <v>966</v>
      </c>
      <c r="AU207" s="153" t="s">
        <v>190</v>
      </c>
      <c r="AY207" s="17" t="s">
        <v>181</v>
      </c>
      <c r="BE207" s="154">
        <f t="shared" si="24"/>
        <v>0</v>
      </c>
      <c r="BF207" s="154">
        <f t="shared" si="25"/>
        <v>0</v>
      </c>
      <c r="BG207" s="154">
        <f t="shared" si="26"/>
        <v>0</v>
      </c>
      <c r="BH207" s="154">
        <f t="shared" si="27"/>
        <v>0</v>
      </c>
      <c r="BI207" s="154">
        <f t="shared" si="28"/>
        <v>0</v>
      </c>
      <c r="BJ207" s="17" t="s">
        <v>190</v>
      </c>
      <c r="BK207" s="154">
        <f t="shared" si="29"/>
        <v>0</v>
      </c>
      <c r="BL207" s="17" t="s">
        <v>700</v>
      </c>
      <c r="BM207" s="153" t="s">
        <v>1894</v>
      </c>
    </row>
    <row r="208" spans="2:65" s="1" customFormat="1" ht="24.2" customHeight="1">
      <c r="B208" s="140"/>
      <c r="C208" s="141" t="s">
        <v>517</v>
      </c>
      <c r="D208" s="141" t="s">
        <v>185</v>
      </c>
      <c r="E208" s="142" t="s">
        <v>4858</v>
      </c>
      <c r="F208" s="143" t="s">
        <v>4859</v>
      </c>
      <c r="G208" s="144" t="s">
        <v>231</v>
      </c>
      <c r="H208" s="145">
        <v>8</v>
      </c>
      <c r="I208" s="146"/>
      <c r="J208" s="147">
        <f t="shared" si="20"/>
        <v>0</v>
      </c>
      <c r="K208" s="148"/>
      <c r="L208" s="32"/>
      <c r="M208" s="149" t="s">
        <v>1</v>
      </c>
      <c r="N208" s="150" t="s">
        <v>41</v>
      </c>
      <c r="P208" s="151">
        <f t="shared" si="21"/>
        <v>0</v>
      </c>
      <c r="Q208" s="151">
        <v>0</v>
      </c>
      <c r="R208" s="151">
        <f t="shared" si="22"/>
        <v>0</v>
      </c>
      <c r="S208" s="151">
        <v>0</v>
      </c>
      <c r="T208" s="152">
        <f t="shared" si="23"/>
        <v>0</v>
      </c>
      <c r="AR208" s="153" t="s">
        <v>700</v>
      </c>
      <c r="AT208" s="153" t="s">
        <v>185</v>
      </c>
      <c r="AU208" s="153" t="s">
        <v>190</v>
      </c>
      <c r="AY208" s="17" t="s">
        <v>181</v>
      </c>
      <c r="BE208" s="154">
        <f t="shared" si="24"/>
        <v>0</v>
      </c>
      <c r="BF208" s="154">
        <f t="shared" si="25"/>
        <v>0</v>
      </c>
      <c r="BG208" s="154">
        <f t="shared" si="26"/>
        <v>0</v>
      </c>
      <c r="BH208" s="154">
        <f t="shared" si="27"/>
        <v>0</v>
      </c>
      <c r="BI208" s="154">
        <f t="shared" si="28"/>
        <v>0</v>
      </c>
      <c r="BJ208" s="17" t="s">
        <v>190</v>
      </c>
      <c r="BK208" s="154">
        <f t="shared" si="29"/>
        <v>0</v>
      </c>
      <c r="BL208" s="17" t="s">
        <v>700</v>
      </c>
      <c r="BM208" s="153" t="s">
        <v>1906</v>
      </c>
    </row>
    <row r="209" spans="2:65" s="1" customFormat="1" ht="16.5" customHeight="1">
      <c r="B209" s="140"/>
      <c r="C209" s="189" t="s">
        <v>1476</v>
      </c>
      <c r="D209" s="189" t="s">
        <v>966</v>
      </c>
      <c r="E209" s="190" t="s">
        <v>4860</v>
      </c>
      <c r="F209" s="191" t="s">
        <v>4861</v>
      </c>
      <c r="G209" s="192" t="s">
        <v>231</v>
      </c>
      <c r="H209" s="193">
        <v>8</v>
      </c>
      <c r="I209" s="194"/>
      <c r="J209" s="195">
        <f t="shared" si="20"/>
        <v>0</v>
      </c>
      <c r="K209" s="196"/>
      <c r="L209" s="197"/>
      <c r="M209" s="198" t="s">
        <v>1</v>
      </c>
      <c r="N209" s="199" t="s">
        <v>41</v>
      </c>
      <c r="P209" s="151">
        <f t="shared" si="21"/>
        <v>0</v>
      </c>
      <c r="Q209" s="151">
        <v>4.2999999999999999E-4</v>
      </c>
      <c r="R209" s="151">
        <f t="shared" si="22"/>
        <v>3.4399999999999999E-3</v>
      </c>
      <c r="S209" s="151">
        <v>0</v>
      </c>
      <c r="T209" s="152">
        <f t="shared" si="23"/>
        <v>0</v>
      </c>
      <c r="AR209" s="153" t="s">
        <v>2450</v>
      </c>
      <c r="AT209" s="153" t="s">
        <v>966</v>
      </c>
      <c r="AU209" s="153" t="s">
        <v>190</v>
      </c>
      <c r="AY209" s="17" t="s">
        <v>181</v>
      </c>
      <c r="BE209" s="154">
        <f t="shared" si="24"/>
        <v>0</v>
      </c>
      <c r="BF209" s="154">
        <f t="shared" si="25"/>
        <v>0</v>
      </c>
      <c r="BG209" s="154">
        <f t="shared" si="26"/>
        <v>0</v>
      </c>
      <c r="BH209" s="154">
        <f t="shared" si="27"/>
        <v>0</v>
      </c>
      <c r="BI209" s="154">
        <f t="shared" si="28"/>
        <v>0</v>
      </c>
      <c r="BJ209" s="17" t="s">
        <v>190</v>
      </c>
      <c r="BK209" s="154">
        <f t="shared" si="29"/>
        <v>0</v>
      </c>
      <c r="BL209" s="17" t="s">
        <v>700</v>
      </c>
      <c r="BM209" s="153" t="s">
        <v>1919</v>
      </c>
    </row>
    <row r="210" spans="2:65" s="1" customFormat="1" ht="16.5" customHeight="1">
      <c r="B210" s="140"/>
      <c r="C210" s="189" t="s">
        <v>1481</v>
      </c>
      <c r="D210" s="189" t="s">
        <v>966</v>
      </c>
      <c r="E210" s="190" t="s">
        <v>4862</v>
      </c>
      <c r="F210" s="191" t="s">
        <v>4863</v>
      </c>
      <c r="G210" s="192" t="s">
        <v>231</v>
      </c>
      <c r="H210" s="193">
        <v>8</v>
      </c>
      <c r="I210" s="194"/>
      <c r="J210" s="195">
        <f t="shared" si="20"/>
        <v>0</v>
      </c>
      <c r="K210" s="196"/>
      <c r="L210" s="197"/>
      <c r="M210" s="198" t="s">
        <v>1</v>
      </c>
      <c r="N210" s="199" t="s">
        <v>41</v>
      </c>
      <c r="P210" s="151">
        <f t="shared" si="21"/>
        <v>0</v>
      </c>
      <c r="Q210" s="151">
        <v>6.5000000000000002E-2</v>
      </c>
      <c r="R210" s="151">
        <f t="shared" si="22"/>
        <v>0.52</v>
      </c>
      <c r="S210" s="151">
        <v>0</v>
      </c>
      <c r="T210" s="152">
        <f t="shared" si="23"/>
        <v>0</v>
      </c>
      <c r="AR210" s="153" t="s">
        <v>2450</v>
      </c>
      <c r="AT210" s="153" t="s">
        <v>966</v>
      </c>
      <c r="AU210" s="153" t="s">
        <v>190</v>
      </c>
      <c r="AY210" s="17" t="s">
        <v>181</v>
      </c>
      <c r="BE210" s="154">
        <f t="shared" si="24"/>
        <v>0</v>
      </c>
      <c r="BF210" s="154">
        <f t="shared" si="25"/>
        <v>0</v>
      </c>
      <c r="BG210" s="154">
        <f t="shared" si="26"/>
        <v>0</v>
      </c>
      <c r="BH210" s="154">
        <f t="shared" si="27"/>
        <v>0</v>
      </c>
      <c r="BI210" s="154">
        <f t="shared" si="28"/>
        <v>0</v>
      </c>
      <c r="BJ210" s="17" t="s">
        <v>190</v>
      </c>
      <c r="BK210" s="154">
        <f t="shared" si="29"/>
        <v>0</v>
      </c>
      <c r="BL210" s="17" t="s">
        <v>700</v>
      </c>
      <c r="BM210" s="153" t="s">
        <v>1928</v>
      </c>
    </row>
    <row r="211" spans="2:65" s="1" customFormat="1" ht="16.5" customHeight="1">
      <c r="B211" s="140"/>
      <c r="C211" s="141" t="s">
        <v>1491</v>
      </c>
      <c r="D211" s="141" t="s">
        <v>185</v>
      </c>
      <c r="E211" s="142" t="s">
        <v>4864</v>
      </c>
      <c r="F211" s="143" t="s">
        <v>4865</v>
      </c>
      <c r="G211" s="144" t="s">
        <v>231</v>
      </c>
      <c r="H211" s="145">
        <v>200</v>
      </c>
      <c r="I211" s="146"/>
      <c r="J211" s="147">
        <f t="shared" si="20"/>
        <v>0</v>
      </c>
      <c r="K211" s="148"/>
      <c r="L211" s="32"/>
      <c r="M211" s="149" t="s">
        <v>1</v>
      </c>
      <c r="N211" s="150" t="s">
        <v>41</v>
      </c>
      <c r="P211" s="151">
        <f t="shared" si="21"/>
        <v>0</v>
      </c>
      <c r="Q211" s="151">
        <v>0</v>
      </c>
      <c r="R211" s="151">
        <f t="shared" si="22"/>
        <v>0</v>
      </c>
      <c r="S211" s="151">
        <v>0</v>
      </c>
      <c r="T211" s="152">
        <f t="shared" si="23"/>
        <v>0</v>
      </c>
      <c r="AR211" s="153" t="s">
        <v>700</v>
      </c>
      <c r="AT211" s="153" t="s">
        <v>185</v>
      </c>
      <c r="AU211" s="153" t="s">
        <v>190</v>
      </c>
      <c r="AY211" s="17" t="s">
        <v>181</v>
      </c>
      <c r="BE211" s="154">
        <f t="shared" si="24"/>
        <v>0</v>
      </c>
      <c r="BF211" s="154">
        <f t="shared" si="25"/>
        <v>0</v>
      </c>
      <c r="BG211" s="154">
        <f t="shared" si="26"/>
        <v>0</v>
      </c>
      <c r="BH211" s="154">
        <f t="shared" si="27"/>
        <v>0</v>
      </c>
      <c r="BI211" s="154">
        <f t="shared" si="28"/>
        <v>0</v>
      </c>
      <c r="BJ211" s="17" t="s">
        <v>190</v>
      </c>
      <c r="BK211" s="154">
        <f t="shared" si="29"/>
        <v>0</v>
      </c>
      <c r="BL211" s="17" t="s">
        <v>700</v>
      </c>
      <c r="BM211" s="153" t="s">
        <v>1938</v>
      </c>
    </row>
    <row r="212" spans="2:65" s="1" customFormat="1" ht="16.5" customHeight="1">
      <c r="B212" s="140"/>
      <c r="C212" s="141" t="s">
        <v>1495</v>
      </c>
      <c r="D212" s="141" t="s">
        <v>185</v>
      </c>
      <c r="E212" s="142" t="s">
        <v>4866</v>
      </c>
      <c r="F212" s="143" t="s">
        <v>4867</v>
      </c>
      <c r="G212" s="144" t="s">
        <v>231</v>
      </c>
      <c r="H212" s="145">
        <v>8</v>
      </c>
      <c r="I212" s="146"/>
      <c r="J212" s="147">
        <f t="shared" si="20"/>
        <v>0</v>
      </c>
      <c r="K212" s="148"/>
      <c r="L212" s="32"/>
      <c r="M212" s="149" t="s">
        <v>1</v>
      </c>
      <c r="N212" s="150" t="s">
        <v>41</v>
      </c>
      <c r="P212" s="151">
        <f t="shared" si="21"/>
        <v>0</v>
      </c>
      <c r="Q212" s="151">
        <v>0</v>
      </c>
      <c r="R212" s="151">
        <f t="shared" si="22"/>
        <v>0</v>
      </c>
      <c r="S212" s="151">
        <v>0</v>
      </c>
      <c r="T212" s="152">
        <f t="shared" si="23"/>
        <v>0</v>
      </c>
      <c r="AR212" s="153" t="s">
        <v>700</v>
      </c>
      <c r="AT212" s="153" t="s">
        <v>185</v>
      </c>
      <c r="AU212" s="153" t="s">
        <v>190</v>
      </c>
      <c r="AY212" s="17" t="s">
        <v>181</v>
      </c>
      <c r="BE212" s="154">
        <f t="shared" si="24"/>
        <v>0</v>
      </c>
      <c r="BF212" s="154">
        <f t="shared" si="25"/>
        <v>0</v>
      </c>
      <c r="BG212" s="154">
        <f t="shared" si="26"/>
        <v>0</v>
      </c>
      <c r="BH212" s="154">
        <f t="shared" si="27"/>
        <v>0</v>
      </c>
      <c r="BI212" s="154">
        <f t="shared" si="28"/>
        <v>0</v>
      </c>
      <c r="BJ212" s="17" t="s">
        <v>190</v>
      </c>
      <c r="BK212" s="154">
        <f t="shared" si="29"/>
        <v>0</v>
      </c>
      <c r="BL212" s="17" t="s">
        <v>700</v>
      </c>
      <c r="BM212" s="153" t="s">
        <v>1948</v>
      </c>
    </row>
    <row r="213" spans="2:65" s="1" customFormat="1" ht="24.2" customHeight="1">
      <c r="B213" s="140"/>
      <c r="C213" s="189" t="s">
        <v>1502</v>
      </c>
      <c r="D213" s="189" t="s">
        <v>966</v>
      </c>
      <c r="E213" s="190" t="s">
        <v>4868</v>
      </c>
      <c r="F213" s="191" t="s">
        <v>4869</v>
      </c>
      <c r="G213" s="192" t="s">
        <v>231</v>
      </c>
      <c r="H213" s="193">
        <v>8</v>
      </c>
      <c r="I213" s="194"/>
      <c r="J213" s="195">
        <f t="shared" si="20"/>
        <v>0</v>
      </c>
      <c r="K213" s="196"/>
      <c r="L213" s="197"/>
      <c r="M213" s="198" t="s">
        <v>1</v>
      </c>
      <c r="N213" s="199" t="s">
        <v>41</v>
      </c>
      <c r="P213" s="151">
        <f t="shared" si="21"/>
        <v>0</v>
      </c>
      <c r="Q213" s="151">
        <v>1.3999999999999999E-4</v>
      </c>
      <c r="R213" s="151">
        <f t="shared" si="22"/>
        <v>1.1199999999999999E-3</v>
      </c>
      <c r="S213" s="151">
        <v>0</v>
      </c>
      <c r="T213" s="152">
        <f t="shared" si="23"/>
        <v>0</v>
      </c>
      <c r="AR213" s="153" t="s">
        <v>2450</v>
      </c>
      <c r="AT213" s="153" t="s">
        <v>966</v>
      </c>
      <c r="AU213" s="153" t="s">
        <v>190</v>
      </c>
      <c r="AY213" s="17" t="s">
        <v>181</v>
      </c>
      <c r="BE213" s="154">
        <f t="shared" si="24"/>
        <v>0</v>
      </c>
      <c r="BF213" s="154">
        <f t="shared" si="25"/>
        <v>0</v>
      </c>
      <c r="BG213" s="154">
        <f t="shared" si="26"/>
        <v>0</v>
      </c>
      <c r="BH213" s="154">
        <f t="shared" si="27"/>
        <v>0</v>
      </c>
      <c r="BI213" s="154">
        <f t="shared" si="28"/>
        <v>0</v>
      </c>
      <c r="BJ213" s="17" t="s">
        <v>190</v>
      </c>
      <c r="BK213" s="154">
        <f t="shared" si="29"/>
        <v>0</v>
      </c>
      <c r="BL213" s="17" t="s">
        <v>700</v>
      </c>
      <c r="BM213" s="153" t="s">
        <v>1959</v>
      </c>
    </row>
    <row r="214" spans="2:65" s="1" customFormat="1" ht="24.2" customHeight="1">
      <c r="B214" s="140"/>
      <c r="C214" s="141" t="s">
        <v>1507</v>
      </c>
      <c r="D214" s="141" t="s">
        <v>185</v>
      </c>
      <c r="E214" s="142" t="s">
        <v>4870</v>
      </c>
      <c r="F214" s="143" t="s">
        <v>4871</v>
      </c>
      <c r="G214" s="144" t="s">
        <v>407</v>
      </c>
      <c r="H214" s="145">
        <v>70</v>
      </c>
      <c r="I214" s="146"/>
      <c r="J214" s="147">
        <f t="shared" si="20"/>
        <v>0</v>
      </c>
      <c r="K214" s="148"/>
      <c r="L214" s="32"/>
      <c r="M214" s="149" t="s">
        <v>1</v>
      </c>
      <c r="N214" s="150" t="s">
        <v>41</v>
      </c>
      <c r="P214" s="151">
        <f t="shared" si="21"/>
        <v>0</v>
      </c>
      <c r="Q214" s="151">
        <v>0</v>
      </c>
      <c r="R214" s="151">
        <f t="shared" si="22"/>
        <v>0</v>
      </c>
      <c r="S214" s="151">
        <v>0</v>
      </c>
      <c r="T214" s="152">
        <f t="shared" si="23"/>
        <v>0</v>
      </c>
      <c r="AR214" s="153" t="s">
        <v>700</v>
      </c>
      <c r="AT214" s="153" t="s">
        <v>185</v>
      </c>
      <c r="AU214" s="153" t="s">
        <v>190</v>
      </c>
      <c r="AY214" s="17" t="s">
        <v>181</v>
      </c>
      <c r="BE214" s="154">
        <f t="shared" si="24"/>
        <v>0</v>
      </c>
      <c r="BF214" s="154">
        <f t="shared" si="25"/>
        <v>0</v>
      </c>
      <c r="BG214" s="154">
        <f t="shared" si="26"/>
        <v>0</v>
      </c>
      <c r="BH214" s="154">
        <f t="shared" si="27"/>
        <v>0</v>
      </c>
      <c r="BI214" s="154">
        <f t="shared" si="28"/>
        <v>0</v>
      </c>
      <c r="BJ214" s="17" t="s">
        <v>190</v>
      </c>
      <c r="BK214" s="154">
        <f t="shared" si="29"/>
        <v>0</v>
      </c>
      <c r="BL214" s="17" t="s">
        <v>700</v>
      </c>
      <c r="BM214" s="153" t="s">
        <v>1987</v>
      </c>
    </row>
    <row r="215" spans="2:65" s="1" customFormat="1" ht="21.75" customHeight="1">
      <c r="B215" s="140"/>
      <c r="C215" s="189" t="s">
        <v>1511</v>
      </c>
      <c r="D215" s="189" t="s">
        <v>966</v>
      </c>
      <c r="E215" s="190" t="s">
        <v>4872</v>
      </c>
      <c r="F215" s="191" t="s">
        <v>4873</v>
      </c>
      <c r="G215" s="192" t="s">
        <v>407</v>
      </c>
      <c r="H215" s="193">
        <v>70</v>
      </c>
      <c r="I215" s="194"/>
      <c r="J215" s="195">
        <f t="shared" si="20"/>
        <v>0</v>
      </c>
      <c r="K215" s="196"/>
      <c r="L215" s="197"/>
      <c r="M215" s="198" t="s">
        <v>1</v>
      </c>
      <c r="N215" s="199" t="s">
        <v>41</v>
      </c>
      <c r="P215" s="151">
        <f t="shared" si="21"/>
        <v>0</v>
      </c>
      <c r="Q215" s="151">
        <v>1.4400000000000001E-3</v>
      </c>
      <c r="R215" s="151">
        <f t="shared" si="22"/>
        <v>0.1008</v>
      </c>
      <c r="S215" s="151">
        <v>0</v>
      </c>
      <c r="T215" s="152">
        <f t="shared" si="23"/>
        <v>0</v>
      </c>
      <c r="AR215" s="153" t="s">
        <v>2450</v>
      </c>
      <c r="AT215" s="153" t="s">
        <v>966</v>
      </c>
      <c r="AU215" s="153" t="s">
        <v>190</v>
      </c>
      <c r="AY215" s="17" t="s">
        <v>181</v>
      </c>
      <c r="BE215" s="154">
        <f t="shared" si="24"/>
        <v>0</v>
      </c>
      <c r="BF215" s="154">
        <f t="shared" si="25"/>
        <v>0</v>
      </c>
      <c r="BG215" s="154">
        <f t="shared" si="26"/>
        <v>0</v>
      </c>
      <c r="BH215" s="154">
        <f t="shared" si="27"/>
        <v>0</v>
      </c>
      <c r="BI215" s="154">
        <f t="shared" si="28"/>
        <v>0</v>
      </c>
      <c r="BJ215" s="17" t="s">
        <v>190</v>
      </c>
      <c r="BK215" s="154">
        <f t="shared" si="29"/>
        <v>0</v>
      </c>
      <c r="BL215" s="17" t="s">
        <v>700</v>
      </c>
      <c r="BM215" s="153" t="s">
        <v>2000</v>
      </c>
    </row>
    <row r="216" spans="2:65" s="1" customFormat="1" ht="24.2" customHeight="1">
      <c r="B216" s="140"/>
      <c r="C216" s="141" t="s">
        <v>1515</v>
      </c>
      <c r="D216" s="141" t="s">
        <v>185</v>
      </c>
      <c r="E216" s="142" t="s">
        <v>4874</v>
      </c>
      <c r="F216" s="143" t="s">
        <v>4875</v>
      </c>
      <c r="G216" s="144" t="s">
        <v>407</v>
      </c>
      <c r="H216" s="145">
        <v>150</v>
      </c>
      <c r="I216" s="146"/>
      <c r="J216" s="147">
        <f t="shared" si="20"/>
        <v>0</v>
      </c>
      <c r="K216" s="148"/>
      <c r="L216" s="32"/>
      <c r="M216" s="149" t="s">
        <v>1</v>
      </c>
      <c r="N216" s="150" t="s">
        <v>41</v>
      </c>
      <c r="P216" s="151">
        <f t="shared" si="21"/>
        <v>0</v>
      </c>
      <c r="Q216" s="151">
        <v>0</v>
      </c>
      <c r="R216" s="151">
        <f t="shared" si="22"/>
        <v>0</v>
      </c>
      <c r="S216" s="151">
        <v>0</v>
      </c>
      <c r="T216" s="152">
        <f t="shared" si="23"/>
        <v>0</v>
      </c>
      <c r="AR216" s="153" t="s">
        <v>700</v>
      </c>
      <c r="AT216" s="153" t="s">
        <v>185</v>
      </c>
      <c r="AU216" s="153" t="s">
        <v>190</v>
      </c>
      <c r="AY216" s="17" t="s">
        <v>181</v>
      </c>
      <c r="BE216" s="154">
        <f t="shared" si="24"/>
        <v>0</v>
      </c>
      <c r="BF216" s="154">
        <f t="shared" si="25"/>
        <v>0</v>
      </c>
      <c r="BG216" s="154">
        <f t="shared" si="26"/>
        <v>0</v>
      </c>
      <c r="BH216" s="154">
        <f t="shared" si="27"/>
        <v>0</v>
      </c>
      <c r="BI216" s="154">
        <f t="shared" si="28"/>
        <v>0</v>
      </c>
      <c r="BJ216" s="17" t="s">
        <v>190</v>
      </c>
      <c r="BK216" s="154">
        <f t="shared" si="29"/>
        <v>0</v>
      </c>
      <c r="BL216" s="17" t="s">
        <v>700</v>
      </c>
      <c r="BM216" s="153" t="s">
        <v>2010</v>
      </c>
    </row>
    <row r="217" spans="2:65" s="1" customFormat="1" ht="16.5" customHeight="1">
      <c r="B217" s="140"/>
      <c r="C217" s="189" t="s">
        <v>1525</v>
      </c>
      <c r="D217" s="189" t="s">
        <v>966</v>
      </c>
      <c r="E217" s="190" t="s">
        <v>4876</v>
      </c>
      <c r="F217" s="191" t="s">
        <v>4877</v>
      </c>
      <c r="G217" s="192" t="s">
        <v>407</v>
      </c>
      <c r="H217" s="193">
        <v>150</v>
      </c>
      <c r="I217" s="194"/>
      <c r="J217" s="195">
        <f t="shared" si="20"/>
        <v>0</v>
      </c>
      <c r="K217" s="196"/>
      <c r="L217" s="197"/>
      <c r="M217" s="198" t="s">
        <v>1</v>
      </c>
      <c r="N217" s="199" t="s">
        <v>41</v>
      </c>
      <c r="P217" s="151">
        <f t="shared" si="21"/>
        <v>0</v>
      </c>
      <c r="Q217" s="151">
        <v>1.9E-3</v>
      </c>
      <c r="R217" s="151">
        <f t="shared" si="22"/>
        <v>0.28499999999999998</v>
      </c>
      <c r="S217" s="151">
        <v>0</v>
      </c>
      <c r="T217" s="152">
        <f t="shared" si="23"/>
        <v>0</v>
      </c>
      <c r="AR217" s="153" t="s">
        <v>2450</v>
      </c>
      <c r="AT217" s="153" t="s">
        <v>966</v>
      </c>
      <c r="AU217" s="153" t="s">
        <v>190</v>
      </c>
      <c r="AY217" s="17" t="s">
        <v>181</v>
      </c>
      <c r="BE217" s="154">
        <f t="shared" si="24"/>
        <v>0</v>
      </c>
      <c r="BF217" s="154">
        <f t="shared" si="25"/>
        <v>0</v>
      </c>
      <c r="BG217" s="154">
        <f t="shared" si="26"/>
        <v>0</v>
      </c>
      <c r="BH217" s="154">
        <f t="shared" si="27"/>
        <v>0</v>
      </c>
      <c r="BI217" s="154">
        <f t="shared" si="28"/>
        <v>0</v>
      </c>
      <c r="BJ217" s="17" t="s">
        <v>190</v>
      </c>
      <c r="BK217" s="154">
        <f t="shared" si="29"/>
        <v>0</v>
      </c>
      <c r="BL217" s="17" t="s">
        <v>700</v>
      </c>
      <c r="BM217" s="153" t="s">
        <v>2019</v>
      </c>
    </row>
    <row r="218" spans="2:65" s="1" customFormat="1" ht="24.2" customHeight="1">
      <c r="B218" s="140"/>
      <c r="C218" s="141" t="s">
        <v>1530</v>
      </c>
      <c r="D218" s="141" t="s">
        <v>185</v>
      </c>
      <c r="E218" s="142" t="s">
        <v>4878</v>
      </c>
      <c r="F218" s="143" t="s">
        <v>4879</v>
      </c>
      <c r="G218" s="144" t="s">
        <v>407</v>
      </c>
      <c r="H218" s="145">
        <v>2500</v>
      </c>
      <c r="I218" s="146"/>
      <c r="J218" s="147">
        <f t="shared" si="20"/>
        <v>0</v>
      </c>
      <c r="K218" s="148"/>
      <c r="L218" s="32"/>
      <c r="M218" s="149" t="s">
        <v>1</v>
      </c>
      <c r="N218" s="150" t="s">
        <v>41</v>
      </c>
      <c r="P218" s="151">
        <f t="shared" si="21"/>
        <v>0</v>
      </c>
      <c r="Q218" s="151">
        <v>0</v>
      </c>
      <c r="R218" s="151">
        <f t="shared" si="22"/>
        <v>0</v>
      </c>
      <c r="S218" s="151">
        <v>0</v>
      </c>
      <c r="T218" s="152">
        <f t="shared" si="23"/>
        <v>0</v>
      </c>
      <c r="AR218" s="153" t="s">
        <v>700</v>
      </c>
      <c r="AT218" s="153" t="s">
        <v>185</v>
      </c>
      <c r="AU218" s="153" t="s">
        <v>190</v>
      </c>
      <c r="AY218" s="17" t="s">
        <v>181</v>
      </c>
      <c r="BE218" s="154">
        <f t="shared" si="24"/>
        <v>0</v>
      </c>
      <c r="BF218" s="154">
        <f t="shared" si="25"/>
        <v>0</v>
      </c>
      <c r="BG218" s="154">
        <f t="shared" si="26"/>
        <v>0</v>
      </c>
      <c r="BH218" s="154">
        <f t="shared" si="27"/>
        <v>0</v>
      </c>
      <c r="BI218" s="154">
        <f t="shared" si="28"/>
        <v>0</v>
      </c>
      <c r="BJ218" s="17" t="s">
        <v>190</v>
      </c>
      <c r="BK218" s="154">
        <f t="shared" si="29"/>
        <v>0</v>
      </c>
      <c r="BL218" s="17" t="s">
        <v>700</v>
      </c>
      <c r="BM218" s="153" t="s">
        <v>2030</v>
      </c>
    </row>
    <row r="219" spans="2:65" s="1" customFormat="1" ht="21.75" customHeight="1">
      <c r="B219" s="140"/>
      <c r="C219" s="189" t="s">
        <v>1534</v>
      </c>
      <c r="D219" s="189" t="s">
        <v>966</v>
      </c>
      <c r="E219" s="190" t="s">
        <v>4880</v>
      </c>
      <c r="F219" s="191" t="s">
        <v>4881</v>
      </c>
      <c r="G219" s="192" t="s">
        <v>407</v>
      </c>
      <c r="H219" s="193">
        <v>1500</v>
      </c>
      <c r="I219" s="194"/>
      <c r="J219" s="195">
        <f t="shared" si="20"/>
        <v>0</v>
      </c>
      <c r="K219" s="196"/>
      <c r="L219" s="197"/>
      <c r="M219" s="198" t="s">
        <v>1</v>
      </c>
      <c r="N219" s="199" t="s">
        <v>41</v>
      </c>
      <c r="P219" s="151">
        <f t="shared" si="21"/>
        <v>0</v>
      </c>
      <c r="Q219" s="151">
        <v>2.0000000000000001E-4</v>
      </c>
      <c r="R219" s="151">
        <f t="shared" si="22"/>
        <v>0.3</v>
      </c>
      <c r="S219" s="151">
        <v>0</v>
      </c>
      <c r="T219" s="152">
        <f t="shared" si="23"/>
        <v>0</v>
      </c>
      <c r="AR219" s="153" t="s">
        <v>2450</v>
      </c>
      <c r="AT219" s="153" t="s">
        <v>966</v>
      </c>
      <c r="AU219" s="153" t="s">
        <v>190</v>
      </c>
      <c r="AY219" s="17" t="s">
        <v>181</v>
      </c>
      <c r="BE219" s="154">
        <f t="shared" si="24"/>
        <v>0</v>
      </c>
      <c r="BF219" s="154">
        <f t="shared" si="25"/>
        <v>0</v>
      </c>
      <c r="BG219" s="154">
        <f t="shared" si="26"/>
        <v>0</v>
      </c>
      <c r="BH219" s="154">
        <f t="shared" si="27"/>
        <v>0</v>
      </c>
      <c r="BI219" s="154">
        <f t="shared" si="28"/>
        <v>0</v>
      </c>
      <c r="BJ219" s="17" t="s">
        <v>190</v>
      </c>
      <c r="BK219" s="154">
        <f t="shared" si="29"/>
        <v>0</v>
      </c>
      <c r="BL219" s="17" t="s">
        <v>700</v>
      </c>
      <c r="BM219" s="153" t="s">
        <v>2039</v>
      </c>
    </row>
    <row r="220" spans="2:65" s="1" customFormat="1" ht="24.2" customHeight="1">
      <c r="B220" s="140"/>
      <c r="C220" s="189" t="s">
        <v>1540</v>
      </c>
      <c r="D220" s="189" t="s">
        <v>966</v>
      </c>
      <c r="E220" s="190" t="s">
        <v>4882</v>
      </c>
      <c r="F220" s="191" t="s">
        <v>4883</v>
      </c>
      <c r="G220" s="192" t="s">
        <v>407</v>
      </c>
      <c r="H220" s="193">
        <v>1000</v>
      </c>
      <c r="I220" s="194"/>
      <c r="J220" s="195">
        <f t="shared" si="20"/>
        <v>0</v>
      </c>
      <c r="K220" s="196"/>
      <c r="L220" s="197"/>
      <c r="M220" s="198" t="s">
        <v>1</v>
      </c>
      <c r="N220" s="199" t="s">
        <v>41</v>
      </c>
      <c r="P220" s="151">
        <f t="shared" si="21"/>
        <v>0</v>
      </c>
      <c r="Q220" s="151">
        <v>2.0000000000000001E-4</v>
      </c>
      <c r="R220" s="151">
        <f t="shared" si="22"/>
        <v>0.2</v>
      </c>
      <c r="S220" s="151">
        <v>0</v>
      </c>
      <c r="T220" s="152">
        <f t="shared" si="23"/>
        <v>0</v>
      </c>
      <c r="AR220" s="153" t="s">
        <v>2450</v>
      </c>
      <c r="AT220" s="153" t="s">
        <v>966</v>
      </c>
      <c r="AU220" s="153" t="s">
        <v>190</v>
      </c>
      <c r="AY220" s="17" t="s">
        <v>181</v>
      </c>
      <c r="BE220" s="154">
        <f t="shared" si="24"/>
        <v>0</v>
      </c>
      <c r="BF220" s="154">
        <f t="shared" si="25"/>
        <v>0</v>
      </c>
      <c r="BG220" s="154">
        <f t="shared" si="26"/>
        <v>0</v>
      </c>
      <c r="BH220" s="154">
        <f t="shared" si="27"/>
        <v>0</v>
      </c>
      <c r="BI220" s="154">
        <f t="shared" si="28"/>
        <v>0</v>
      </c>
      <c r="BJ220" s="17" t="s">
        <v>190</v>
      </c>
      <c r="BK220" s="154">
        <f t="shared" si="29"/>
        <v>0</v>
      </c>
      <c r="BL220" s="17" t="s">
        <v>700</v>
      </c>
      <c r="BM220" s="153" t="s">
        <v>2051</v>
      </c>
    </row>
    <row r="221" spans="2:65" s="1" customFormat="1" ht="24.2" customHeight="1">
      <c r="B221" s="140"/>
      <c r="C221" s="141" t="s">
        <v>1544</v>
      </c>
      <c r="D221" s="141" t="s">
        <v>185</v>
      </c>
      <c r="E221" s="142" t="s">
        <v>4884</v>
      </c>
      <c r="F221" s="143" t="s">
        <v>4885</v>
      </c>
      <c r="G221" s="144" t="s">
        <v>407</v>
      </c>
      <c r="H221" s="145">
        <v>2500</v>
      </c>
      <c r="I221" s="146"/>
      <c r="J221" s="147">
        <f t="shared" si="20"/>
        <v>0</v>
      </c>
      <c r="K221" s="148"/>
      <c r="L221" s="32"/>
      <c r="M221" s="149" t="s">
        <v>1</v>
      </c>
      <c r="N221" s="150" t="s">
        <v>41</v>
      </c>
      <c r="P221" s="151">
        <f t="shared" si="21"/>
        <v>0</v>
      </c>
      <c r="Q221" s="151">
        <v>0</v>
      </c>
      <c r="R221" s="151">
        <f t="shared" si="22"/>
        <v>0</v>
      </c>
      <c r="S221" s="151">
        <v>0</v>
      </c>
      <c r="T221" s="152">
        <f t="shared" si="23"/>
        <v>0</v>
      </c>
      <c r="AR221" s="153" t="s">
        <v>700</v>
      </c>
      <c r="AT221" s="153" t="s">
        <v>185</v>
      </c>
      <c r="AU221" s="153" t="s">
        <v>190</v>
      </c>
      <c r="AY221" s="17" t="s">
        <v>181</v>
      </c>
      <c r="BE221" s="154">
        <f t="shared" si="24"/>
        <v>0</v>
      </c>
      <c r="BF221" s="154">
        <f t="shared" si="25"/>
        <v>0</v>
      </c>
      <c r="BG221" s="154">
        <f t="shared" si="26"/>
        <v>0</v>
      </c>
      <c r="BH221" s="154">
        <f t="shared" si="27"/>
        <v>0</v>
      </c>
      <c r="BI221" s="154">
        <f t="shared" si="28"/>
        <v>0</v>
      </c>
      <c r="BJ221" s="17" t="s">
        <v>190</v>
      </c>
      <c r="BK221" s="154">
        <f t="shared" si="29"/>
        <v>0</v>
      </c>
      <c r="BL221" s="17" t="s">
        <v>700</v>
      </c>
      <c r="BM221" s="153" t="s">
        <v>2062</v>
      </c>
    </row>
    <row r="222" spans="2:65" s="1" customFormat="1" ht="21.75" customHeight="1">
      <c r="B222" s="140"/>
      <c r="C222" s="189" t="s">
        <v>1548</v>
      </c>
      <c r="D222" s="189" t="s">
        <v>966</v>
      </c>
      <c r="E222" s="190" t="s">
        <v>4886</v>
      </c>
      <c r="F222" s="191" t="s">
        <v>4887</v>
      </c>
      <c r="G222" s="192" t="s">
        <v>407</v>
      </c>
      <c r="H222" s="193">
        <v>2500</v>
      </c>
      <c r="I222" s="194"/>
      <c r="J222" s="195">
        <f t="shared" si="20"/>
        <v>0</v>
      </c>
      <c r="K222" s="196"/>
      <c r="L222" s="197"/>
      <c r="M222" s="198" t="s">
        <v>1</v>
      </c>
      <c r="N222" s="199" t="s">
        <v>41</v>
      </c>
      <c r="P222" s="151">
        <f t="shared" si="21"/>
        <v>0</v>
      </c>
      <c r="Q222" s="151">
        <v>2.4000000000000001E-4</v>
      </c>
      <c r="R222" s="151">
        <f t="shared" si="22"/>
        <v>0.6</v>
      </c>
      <c r="S222" s="151">
        <v>0</v>
      </c>
      <c r="T222" s="152">
        <f t="shared" si="23"/>
        <v>0</v>
      </c>
      <c r="AR222" s="153" t="s">
        <v>2450</v>
      </c>
      <c r="AT222" s="153" t="s">
        <v>966</v>
      </c>
      <c r="AU222" s="153" t="s">
        <v>190</v>
      </c>
      <c r="AY222" s="17" t="s">
        <v>181</v>
      </c>
      <c r="BE222" s="154">
        <f t="shared" si="24"/>
        <v>0</v>
      </c>
      <c r="BF222" s="154">
        <f t="shared" si="25"/>
        <v>0</v>
      </c>
      <c r="BG222" s="154">
        <f t="shared" si="26"/>
        <v>0</v>
      </c>
      <c r="BH222" s="154">
        <f t="shared" si="27"/>
        <v>0</v>
      </c>
      <c r="BI222" s="154">
        <f t="shared" si="28"/>
        <v>0</v>
      </c>
      <c r="BJ222" s="17" t="s">
        <v>190</v>
      </c>
      <c r="BK222" s="154">
        <f t="shared" si="29"/>
        <v>0</v>
      </c>
      <c r="BL222" s="17" t="s">
        <v>700</v>
      </c>
      <c r="BM222" s="153" t="s">
        <v>2089</v>
      </c>
    </row>
    <row r="223" spans="2:65" s="1" customFormat="1" ht="24.2" customHeight="1">
      <c r="B223" s="140"/>
      <c r="C223" s="141" t="s">
        <v>1552</v>
      </c>
      <c r="D223" s="141" t="s">
        <v>185</v>
      </c>
      <c r="E223" s="142" t="s">
        <v>4888</v>
      </c>
      <c r="F223" s="143" t="s">
        <v>4889</v>
      </c>
      <c r="G223" s="144" t="s">
        <v>407</v>
      </c>
      <c r="H223" s="145">
        <v>500</v>
      </c>
      <c r="I223" s="146"/>
      <c r="J223" s="147">
        <f t="shared" si="20"/>
        <v>0</v>
      </c>
      <c r="K223" s="148"/>
      <c r="L223" s="32"/>
      <c r="M223" s="149" t="s">
        <v>1</v>
      </c>
      <c r="N223" s="150" t="s">
        <v>41</v>
      </c>
      <c r="P223" s="151">
        <f t="shared" si="21"/>
        <v>0</v>
      </c>
      <c r="Q223" s="151">
        <v>0</v>
      </c>
      <c r="R223" s="151">
        <f t="shared" si="22"/>
        <v>0</v>
      </c>
      <c r="S223" s="151">
        <v>0</v>
      </c>
      <c r="T223" s="152">
        <f t="shared" si="23"/>
        <v>0</v>
      </c>
      <c r="AR223" s="153" t="s">
        <v>700</v>
      </c>
      <c r="AT223" s="153" t="s">
        <v>185</v>
      </c>
      <c r="AU223" s="153" t="s">
        <v>190</v>
      </c>
      <c r="AY223" s="17" t="s">
        <v>181</v>
      </c>
      <c r="BE223" s="154">
        <f t="shared" si="24"/>
        <v>0</v>
      </c>
      <c r="BF223" s="154">
        <f t="shared" si="25"/>
        <v>0</v>
      </c>
      <c r="BG223" s="154">
        <f t="shared" si="26"/>
        <v>0</v>
      </c>
      <c r="BH223" s="154">
        <f t="shared" si="27"/>
        <v>0</v>
      </c>
      <c r="BI223" s="154">
        <f t="shared" si="28"/>
        <v>0</v>
      </c>
      <c r="BJ223" s="17" t="s">
        <v>190</v>
      </c>
      <c r="BK223" s="154">
        <f t="shared" si="29"/>
        <v>0</v>
      </c>
      <c r="BL223" s="17" t="s">
        <v>700</v>
      </c>
      <c r="BM223" s="153" t="s">
        <v>2113</v>
      </c>
    </row>
    <row r="224" spans="2:65" s="1" customFormat="1" ht="21.75" customHeight="1">
      <c r="B224" s="140"/>
      <c r="C224" s="189" t="s">
        <v>523</v>
      </c>
      <c r="D224" s="189" t="s">
        <v>966</v>
      </c>
      <c r="E224" s="190" t="s">
        <v>4890</v>
      </c>
      <c r="F224" s="191" t="s">
        <v>4891</v>
      </c>
      <c r="G224" s="192" t="s">
        <v>407</v>
      </c>
      <c r="H224" s="193">
        <v>500</v>
      </c>
      <c r="I224" s="194"/>
      <c r="J224" s="195">
        <f t="shared" si="20"/>
        <v>0</v>
      </c>
      <c r="K224" s="196"/>
      <c r="L224" s="197"/>
      <c r="M224" s="198" t="s">
        <v>1</v>
      </c>
      <c r="N224" s="199" t="s">
        <v>41</v>
      </c>
      <c r="P224" s="151">
        <f t="shared" si="21"/>
        <v>0</v>
      </c>
      <c r="Q224" s="151">
        <v>3.8000000000000002E-4</v>
      </c>
      <c r="R224" s="151">
        <f t="shared" si="22"/>
        <v>0.19</v>
      </c>
      <c r="S224" s="151">
        <v>0</v>
      </c>
      <c r="T224" s="152">
        <f t="shared" si="23"/>
        <v>0</v>
      </c>
      <c r="AR224" s="153" t="s">
        <v>2450</v>
      </c>
      <c r="AT224" s="153" t="s">
        <v>966</v>
      </c>
      <c r="AU224" s="153" t="s">
        <v>190</v>
      </c>
      <c r="AY224" s="17" t="s">
        <v>181</v>
      </c>
      <c r="BE224" s="154">
        <f t="shared" si="24"/>
        <v>0</v>
      </c>
      <c r="BF224" s="154">
        <f t="shared" si="25"/>
        <v>0</v>
      </c>
      <c r="BG224" s="154">
        <f t="shared" si="26"/>
        <v>0</v>
      </c>
      <c r="BH224" s="154">
        <f t="shared" si="27"/>
        <v>0</v>
      </c>
      <c r="BI224" s="154">
        <f t="shared" si="28"/>
        <v>0</v>
      </c>
      <c r="BJ224" s="17" t="s">
        <v>190</v>
      </c>
      <c r="BK224" s="154">
        <f t="shared" si="29"/>
        <v>0</v>
      </c>
      <c r="BL224" s="17" t="s">
        <v>700</v>
      </c>
      <c r="BM224" s="153" t="s">
        <v>2126</v>
      </c>
    </row>
    <row r="225" spans="2:65" s="1" customFormat="1" ht="24.2" customHeight="1">
      <c r="B225" s="140"/>
      <c r="C225" s="141" t="s">
        <v>826</v>
      </c>
      <c r="D225" s="141" t="s">
        <v>185</v>
      </c>
      <c r="E225" s="142" t="s">
        <v>4892</v>
      </c>
      <c r="F225" s="143" t="s">
        <v>4893</v>
      </c>
      <c r="G225" s="144" t="s">
        <v>407</v>
      </c>
      <c r="H225" s="145">
        <v>150</v>
      </c>
      <c r="I225" s="146"/>
      <c r="J225" s="147">
        <f t="shared" ref="J225:J256" si="30">ROUND(I225*H225,2)</f>
        <v>0</v>
      </c>
      <c r="K225" s="148"/>
      <c r="L225" s="32"/>
      <c r="M225" s="149" t="s">
        <v>1</v>
      </c>
      <c r="N225" s="150" t="s">
        <v>41</v>
      </c>
      <c r="P225" s="151">
        <f t="shared" ref="P225:P256" si="31">O225*H225</f>
        <v>0</v>
      </c>
      <c r="Q225" s="151">
        <v>0</v>
      </c>
      <c r="R225" s="151">
        <f t="shared" ref="R225:R256" si="32">Q225*H225</f>
        <v>0</v>
      </c>
      <c r="S225" s="151">
        <v>0</v>
      </c>
      <c r="T225" s="152">
        <f t="shared" ref="T225:T256" si="33">S225*H225</f>
        <v>0</v>
      </c>
      <c r="AR225" s="153" t="s">
        <v>700</v>
      </c>
      <c r="AT225" s="153" t="s">
        <v>185</v>
      </c>
      <c r="AU225" s="153" t="s">
        <v>190</v>
      </c>
      <c r="AY225" s="17" t="s">
        <v>181</v>
      </c>
      <c r="BE225" s="154">
        <f t="shared" ref="BE225:BE235" si="34">IF(N225="základná",J225,0)</f>
        <v>0</v>
      </c>
      <c r="BF225" s="154">
        <f t="shared" ref="BF225:BF235" si="35">IF(N225="znížená",J225,0)</f>
        <v>0</v>
      </c>
      <c r="BG225" s="154">
        <f t="shared" ref="BG225:BG235" si="36">IF(N225="zákl. prenesená",J225,0)</f>
        <v>0</v>
      </c>
      <c r="BH225" s="154">
        <f t="shared" ref="BH225:BH235" si="37">IF(N225="zníž. prenesená",J225,0)</f>
        <v>0</v>
      </c>
      <c r="BI225" s="154">
        <f t="shared" ref="BI225:BI235" si="38">IF(N225="nulová",J225,0)</f>
        <v>0</v>
      </c>
      <c r="BJ225" s="17" t="s">
        <v>190</v>
      </c>
      <c r="BK225" s="154">
        <f t="shared" ref="BK225:BK235" si="39">ROUND(I225*H225,2)</f>
        <v>0</v>
      </c>
      <c r="BL225" s="17" t="s">
        <v>700</v>
      </c>
      <c r="BM225" s="153" t="s">
        <v>2162</v>
      </c>
    </row>
    <row r="226" spans="2:65" s="1" customFormat="1" ht="21.75" customHeight="1">
      <c r="B226" s="140"/>
      <c r="C226" s="189" t="s">
        <v>1563</v>
      </c>
      <c r="D226" s="189" t="s">
        <v>966</v>
      </c>
      <c r="E226" s="190" t="s">
        <v>4894</v>
      </c>
      <c r="F226" s="191" t="s">
        <v>4895</v>
      </c>
      <c r="G226" s="192" t="s">
        <v>407</v>
      </c>
      <c r="H226" s="193">
        <v>150</v>
      </c>
      <c r="I226" s="194"/>
      <c r="J226" s="195">
        <f t="shared" si="30"/>
        <v>0</v>
      </c>
      <c r="K226" s="196"/>
      <c r="L226" s="197"/>
      <c r="M226" s="198" t="s">
        <v>1</v>
      </c>
      <c r="N226" s="199" t="s">
        <v>41</v>
      </c>
      <c r="P226" s="151">
        <f t="shared" si="31"/>
        <v>0</v>
      </c>
      <c r="Q226" s="151">
        <v>3.4000000000000002E-4</v>
      </c>
      <c r="R226" s="151">
        <f t="shared" si="32"/>
        <v>5.1000000000000004E-2</v>
      </c>
      <c r="S226" s="151">
        <v>0</v>
      </c>
      <c r="T226" s="152">
        <f t="shared" si="33"/>
        <v>0</v>
      </c>
      <c r="AR226" s="153" t="s">
        <v>2450</v>
      </c>
      <c r="AT226" s="153" t="s">
        <v>966</v>
      </c>
      <c r="AU226" s="153" t="s">
        <v>190</v>
      </c>
      <c r="AY226" s="17" t="s">
        <v>181</v>
      </c>
      <c r="BE226" s="154">
        <f t="shared" si="34"/>
        <v>0</v>
      </c>
      <c r="BF226" s="154">
        <f t="shared" si="35"/>
        <v>0</v>
      </c>
      <c r="BG226" s="154">
        <f t="shared" si="36"/>
        <v>0</v>
      </c>
      <c r="BH226" s="154">
        <f t="shared" si="37"/>
        <v>0</v>
      </c>
      <c r="BI226" s="154">
        <f t="shared" si="38"/>
        <v>0</v>
      </c>
      <c r="BJ226" s="17" t="s">
        <v>190</v>
      </c>
      <c r="BK226" s="154">
        <f t="shared" si="39"/>
        <v>0</v>
      </c>
      <c r="BL226" s="17" t="s">
        <v>700</v>
      </c>
      <c r="BM226" s="153" t="s">
        <v>2178</v>
      </c>
    </row>
    <row r="227" spans="2:65" s="1" customFormat="1" ht="21.75" customHeight="1">
      <c r="B227" s="140"/>
      <c r="C227" s="141" t="s">
        <v>1570</v>
      </c>
      <c r="D227" s="141" t="s">
        <v>185</v>
      </c>
      <c r="E227" s="142" t="s">
        <v>4896</v>
      </c>
      <c r="F227" s="143" t="s">
        <v>4897</v>
      </c>
      <c r="G227" s="144" t="s">
        <v>407</v>
      </c>
      <c r="H227" s="145">
        <v>50</v>
      </c>
      <c r="I227" s="146"/>
      <c r="J227" s="147">
        <f t="shared" si="30"/>
        <v>0</v>
      </c>
      <c r="K227" s="148"/>
      <c r="L227" s="32"/>
      <c r="M227" s="149" t="s">
        <v>1</v>
      </c>
      <c r="N227" s="150" t="s">
        <v>41</v>
      </c>
      <c r="P227" s="151">
        <f t="shared" si="31"/>
        <v>0</v>
      </c>
      <c r="Q227" s="151">
        <v>0</v>
      </c>
      <c r="R227" s="151">
        <f t="shared" si="32"/>
        <v>0</v>
      </c>
      <c r="S227" s="151">
        <v>0</v>
      </c>
      <c r="T227" s="152">
        <f t="shared" si="33"/>
        <v>0</v>
      </c>
      <c r="AR227" s="153" t="s">
        <v>700</v>
      </c>
      <c r="AT227" s="153" t="s">
        <v>185</v>
      </c>
      <c r="AU227" s="153" t="s">
        <v>190</v>
      </c>
      <c r="AY227" s="17" t="s">
        <v>181</v>
      </c>
      <c r="BE227" s="154">
        <f t="shared" si="34"/>
        <v>0</v>
      </c>
      <c r="BF227" s="154">
        <f t="shared" si="35"/>
        <v>0</v>
      </c>
      <c r="BG227" s="154">
        <f t="shared" si="36"/>
        <v>0</v>
      </c>
      <c r="BH227" s="154">
        <f t="shared" si="37"/>
        <v>0</v>
      </c>
      <c r="BI227" s="154">
        <f t="shared" si="38"/>
        <v>0</v>
      </c>
      <c r="BJ227" s="17" t="s">
        <v>190</v>
      </c>
      <c r="BK227" s="154">
        <f t="shared" si="39"/>
        <v>0</v>
      </c>
      <c r="BL227" s="17" t="s">
        <v>700</v>
      </c>
      <c r="BM227" s="153" t="s">
        <v>2187</v>
      </c>
    </row>
    <row r="228" spans="2:65" s="1" customFormat="1" ht="21.75" customHeight="1">
      <c r="B228" s="140"/>
      <c r="C228" s="189" t="s">
        <v>1574</v>
      </c>
      <c r="D228" s="189" t="s">
        <v>966</v>
      </c>
      <c r="E228" s="190" t="s">
        <v>4898</v>
      </c>
      <c r="F228" s="191" t="s">
        <v>4899</v>
      </c>
      <c r="G228" s="192" t="s">
        <v>407</v>
      </c>
      <c r="H228" s="193">
        <v>50</v>
      </c>
      <c r="I228" s="194"/>
      <c r="J228" s="195">
        <f t="shared" si="30"/>
        <v>0</v>
      </c>
      <c r="K228" s="196"/>
      <c r="L228" s="197"/>
      <c r="M228" s="198" t="s">
        <v>1</v>
      </c>
      <c r="N228" s="199" t="s">
        <v>41</v>
      </c>
      <c r="P228" s="151">
        <f t="shared" si="31"/>
        <v>0</v>
      </c>
      <c r="Q228" s="151">
        <v>4.4999999999999999E-4</v>
      </c>
      <c r="R228" s="151">
        <f t="shared" si="32"/>
        <v>2.2499999999999999E-2</v>
      </c>
      <c r="S228" s="151">
        <v>0</v>
      </c>
      <c r="T228" s="152">
        <f t="shared" si="33"/>
        <v>0</v>
      </c>
      <c r="AR228" s="153" t="s">
        <v>2450</v>
      </c>
      <c r="AT228" s="153" t="s">
        <v>966</v>
      </c>
      <c r="AU228" s="153" t="s">
        <v>190</v>
      </c>
      <c r="AY228" s="17" t="s">
        <v>181</v>
      </c>
      <c r="BE228" s="154">
        <f t="shared" si="34"/>
        <v>0</v>
      </c>
      <c r="BF228" s="154">
        <f t="shared" si="35"/>
        <v>0</v>
      </c>
      <c r="BG228" s="154">
        <f t="shared" si="36"/>
        <v>0</v>
      </c>
      <c r="BH228" s="154">
        <f t="shared" si="37"/>
        <v>0</v>
      </c>
      <c r="BI228" s="154">
        <f t="shared" si="38"/>
        <v>0</v>
      </c>
      <c r="BJ228" s="17" t="s">
        <v>190</v>
      </c>
      <c r="BK228" s="154">
        <f t="shared" si="39"/>
        <v>0</v>
      </c>
      <c r="BL228" s="17" t="s">
        <v>700</v>
      </c>
      <c r="BM228" s="153" t="s">
        <v>2195</v>
      </c>
    </row>
    <row r="229" spans="2:65" s="1" customFormat="1" ht="24.2" customHeight="1">
      <c r="B229" s="140"/>
      <c r="C229" s="141" t="s">
        <v>1578</v>
      </c>
      <c r="D229" s="141" t="s">
        <v>185</v>
      </c>
      <c r="E229" s="142" t="s">
        <v>4900</v>
      </c>
      <c r="F229" s="143" t="s">
        <v>4901</v>
      </c>
      <c r="G229" s="144" t="s">
        <v>407</v>
      </c>
      <c r="H229" s="145">
        <v>50</v>
      </c>
      <c r="I229" s="146"/>
      <c r="J229" s="147">
        <f t="shared" si="30"/>
        <v>0</v>
      </c>
      <c r="K229" s="148"/>
      <c r="L229" s="32"/>
      <c r="M229" s="149" t="s">
        <v>1</v>
      </c>
      <c r="N229" s="150" t="s">
        <v>41</v>
      </c>
      <c r="P229" s="151">
        <f t="shared" si="31"/>
        <v>0</v>
      </c>
      <c r="Q229" s="151">
        <v>0</v>
      </c>
      <c r="R229" s="151">
        <f t="shared" si="32"/>
        <v>0</v>
      </c>
      <c r="S229" s="151">
        <v>0</v>
      </c>
      <c r="T229" s="152">
        <f t="shared" si="33"/>
        <v>0</v>
      </c>
      <c r="AR229" s="153" t="s">
        <v>700</v>
      </c>
      <c r="AT229" s="153" t="s">
        <v>185</v>
      </c>
      <c r="AU229" s="153" t="s">
        <v>190</v>
      </c>
      <c r="AY229" s="17" t="s">
        <v>181</v>
      </c>
      <c r="BE229" s="154">
        <f t="shared" si="34"/>
        <v>0</v>
      </c>
      <c r="BF229" s="154">
        <f t="shared" si="35"/>
        <v>0</v>
      </c>
      <c r="BG229" s="154">
        <f t="shared" si="36"/>
        <v>0</v>
      </c>
      <c r="BH229" s="154">
        <f t="shared" si="37"/>
        <v>0</v>
      </c>
      <c r="BI229" s="154">
        <f t="shared" si="38"/>
        <v>0</v>
      </c>
      <c r="BJ229" s="17" t="s">
        <v>190</v>
      </c>
      <c r="BK229" s="154">
        <f t="shared" si="39"/>
        <v>0</v>
      </c>
      <c r="BL229" s="17" t="s">
        <v>700</v>
      </c>
      <c r="BM229" s="153" t="s">
        <v>2203</v>
      </c>
    </row>
    <row r="230" spans="2:65" s="1" customFormat="1" ht="21.75" customHeight="1">
      <c r="B230" s="140"/>
      <c r="C230" s="189" t="s">
        <v>1582</v>
      </c>
      <c r="D230" s="189" t="s">
        <v>966</v>
      </c>
      <c r="E230" s="190" t="s">
        <v>4902</v>
      </c>
      <c r="F230" s="191" t="s">
        <v>4903</v>
      </c>
      <c r="G230" s="192" t="s">
        <v>407</v>
      </c>
      <c r="H230" s="193">
        <v>50</v>
      </c>
      <c r="I230" s="194"/>
      <c r="J230" s="195">
        <f t="shared" si="30"/>
        <v>0</v>
      </c>
      <c r="K230" s="196"/>
      <c r="L230" s="197"/>
      <c r="M230" s="198" t="s">
        <v>1</v>
      </c>
      <c r="N230" s="199" t="s">
        <v>41</v>
      </c>
      <c r="P230" s="151">
        <f t="shared" si="31"/>
        <v>0</v>
      </c>
      <c r="Q230" s="151">
        <v>5.5999999999999995E-4</v>
      </c>
      <c r="R230" s="151">
        <f t="shared" si="32"/>
        <v>2.7999999999999997E-2</v>
      </c>
      <c r="S230" s="151">
        <v>0</v>
      </c>
      <c r="T230" s="152">
        <f t="shared" si="33"/>
        <v>0</v>
      </c>
      <c r="AR230" s="153" t="s">
        <v>2450</v>
      </c>
      <c r="AT230" s="153" t="s">
        <v>966</v>
      </c>
      <c r="AU230" s="153" t="s">
        <v>190</v>
      </c>
      <c r="AY230" s="17" t="s">
        <v>181</v>
      </c>
      <c r="BE230" s="154">
        <f t="shared" si="34"/>
        <v>0</v>
      </c>
      <c r="BF230" s="154">
        <f t="shared" si="35"/>
        <v>0</v>
      </c>
      <c r="BG230" s="154">
        <f t="shared" si="36"/>
        <v>0</v>
      </c>
      <c r="BH230" s="154">
        <f t="shared" si="37"/>
        <v>0</v>
      </c>
      <c r="BI230" s="154">
        <f t="shared" si="38"/>
        <v>0</v>
      </c>
      <c r="BJ230" s="17" t="s">
        <v>190</v>
      </c>
      <c r="BK230" s="154">
        <f t="shared" si="39"/>
        <v>0</v>
      </c>
      <c r="BL230" s="17" t="s">
        <v>700</v>
      </c>
      <c r="BM230" s="153" t="s">
        <v>2211</v>
      </c>
    </row>
    <row r="231" spans="2:65" s="1" customFormat="1" ht="24.2" customHeight="1">
      <c r="B231" s="140"/>
      <c r="C231" s="141" t="s">
        <v>1603</v>
      </c>
      <c r="D231" s="141" t="s">
        <v>185</v>
      </c>
      <c r="E231" s="142" t="s">
        <v>4904</v>
      </c>
      <c r="F231" s="143" t="s">
        <v>4905</v>
      </c>
      <c r="G231" s="144" t="s">
        <v>407</v>
      </c>
      <c r="H231" s="145">
        <v>500</v>
      </c>
      <c r="I231" s="146"/>
      <c r="J231" s="147">
        <f t="shared" si="30"/>
        <v>0</v>
      </c>
      <c r="K231" s="148"/>
      <c r="L231" s="32"/>
      <c r="M231" s="149" t="s">
        <v>1</v>
      </c>
      <c r="N231" s="150" t="s">
        <v>41</v>
      </c>
      <c r="P231" s="151">
        <f t="shared" si="31"/>
        <v>0</v>
      </c>
      <c r="Q231" s="151">
        <v>0</v>
      </c>
      <c r="R231" s="151">
        <f t="shared" si="32"/>
        <v>0</v>
      </c>
      <c r="S231" s="151">
        <v>0</v>
      </c>
      <c r="T231" s="152">
        <f t="shared" si="33"/>
        <v>0</v>
      </c>
      <c r="AR231" s="153" t="s">
        <v>700</v>
      </c>
      <c r="AT231" s="153" t="s">
        <v>185</v>
      </c>
      <c r="AU231" s="153" t="s">
        <v>190</v>
      </c>
      <c r="AY231" s="17" t="s">
        <v>181</v>
      </c>
      <c r="BE231" s="154">
        <f t="shared" si="34"/>
        <v>0</v>
      </c>
      <c r="BF231" s="154">
        <f t="shared" si="35"/>
        <v>0</v>
      </c>
      <c r="BG231" s="154">
        <f t="shared" si="36"/>
        <v>0</v>
      </c>
      <c r="BH231" s="154">
        <f t="shared" si="37"/>
        <v>0</v>
      </c>
      <c r="BI231" s="154">
        <f t="shared" si="38"/>
        <v>0</v>
      </c>
      <c r="BJ231" s="17" t="s">
        <v>190</v>
      </c>
      <c r="BK231" s="154">
        <f t="shared" si="39"/>
        <v>0</v>
      </c>
      <c r="BL231" s="17" t="s">
        <v>700</v>
      </c>
      <c r="BM231" s="153" t="s">
        <v>2222</v>
      </c>
    </row>
    <row r="232" spans="2:65" s="1" customFormat="1" ht="21.75" customHeight="1">
      <c r="B232" s="140"/>
      <c r="C232" s="189" t="s">
        <v>1621</v>
      </c>
      <c r="D232" s="189" t="s">
        <v>966</v>
      </c>
      <c r="E232" s="190" t="s">
        <v>4906</v>
      </c>
      <c r="F232" s="191" t="s">
        <v>4907</v>
      </c>
      <c r="G232" s="192" t="s">
        <v>407</v>
      </c>
      <c r="H232" s="193">
        <v>500</v>
      </c>
      <c r="I232" s="194"/>
      <c r="J232" s="195">
        <f t="shared" si="30"/>
        <v>0</v>
      </c>
      <c r="K232" s="196"/>
      <c r="L232" s="197"/>
      <c r="M232" s="198" t="s">
        <v>1</v>
      </c>
      <c r="N232" s="199" t="s">
        <v>41</v>
      </c>
      <c r="P232" s="151">
        <f t="shared" si="31"/>
        <v>0</v>
      </c>
      <c r="Q232" s="151">
        <v>2.7E-4</v>
      </c>
      <c r="R232" s="151">
        <f t="shared" si="32"/>
        <v>0.13500000000000001</v>
      </c>
      <c r="S232" s="151">
        <v>0</v>
      </c>
      <c r="T232" s="152">
        <f t="shared" si="33"/>
        <v>0</v>
      </c>
      <c r="AR232" s="153" t="s">
        <v>2450</v>
      </c>
      <c r="AT232" s="153" t="s">
        <v>966</v>
      </c>
      <c r="AU232" s="153" t="s">
        <v>190</v>
      </c>
      <c r="AY232" s="17" t="s">
        <v>181</v>
      </c>
      <c r="BE232" s="154">
        <f t="shared" si="34"/>
        <v>0</v>
      </c>
      <c r="BF232" s="154">
        <f t="shared" si="35"/>
        <v>0</v>
      </c>
      <c r="BG232" s="154">
        <f t="shared" si="36"/>
        <v>0</v>
      </c>
      <c r="BH232" s="154">
        <f t="shared" si="37"/>
        <v>0</v>
      </c>
      <c r="BI232" s="154">
        <f t="shared" si="38"/>
        <v>0</v>
      </c>
      <c r="BJ232" s="17" t="s">
        <v>190</v>
      </c>
      <c r="BK232" s="154">
        <f t="shared" si="39"/>
        <v>0</v>
      </c>
      <c r="BL232" s="17" t="s">
        <v>700</v>
      </c>
      <c r="BM232" s="153" t="s">
        <v>2232</v>
      </c>
    </row>
    <row r="233" spans="2:65" s="1" customFormat="1" ht="24.2" customHeight="1">
      <c r="B233" s="140"/>
      <c r="C233" s="141" t="s">
        <v>1628</v>
      </c>
      <c r="D233" s="141" t="s">
        <v>185</v>
      </c>
      <c r="E233" s="142" t="s">
        <v>4908</v>
      </c>
      <c r="F233" s="143" t="s">
        <v>4909</v>
      </c>
      <c r="G233" s="144" t="s">
        <v>407</v>
      </c>
      <c r="H233" s="145">
        <v>500</v>
      </c>
      <c r="I233" s="146"/>
      <c r="J233" s="147">
        <f t="shared" si="30"/>
        <v>0</v>
      </c>
      <c r="K233" s="148"/>
      <c r="L233" s="32"/>
      <c r="M233" s="149" t="s">
        <v>1</v>
      </c>
      <c r="N233" s="150" t="s">
        <v>41</v>
      </c>
      <c r="P233" s="151">
        <f t="shared" si="31"/>
        <v>0</v>
      </c>
      <c r="Q233" s="151">
        <v>0</v>
      </c>
      <c r="R233" s="151">
        <f t="shared" si="32"/>
        <v>0</v>
      </c>
      <c r="S233" s="151">
        <v>0</v>
      </c>
      <c r="T233" s="152">
        <f t="shared" si="33"/>
        <v>0</v>
      </c>
      <c r="AR233" s="153" t="s">
        <v>700</v>
      </c>
      <c r="AT233" s="153" t="s">
        <v>185</v>
      </c>
      <c r="AU233" s="153" t="s">
        <v>190</v>
      </c>
      <c r="AY233" s="17" t="s">
        <v>181</v>
      </c>
      <c r="BE233" s="154">
        <f t="shared" si="34"/>
        <v>0</v>
      </c>
      <c r="BF233" s="154">
        <f t="shared" si="35"/>
        <v>0</v>
      </c>
      <c r="BG233" s="154">
        <f t="shared" si="36"/>
        <v>0</v>
      </c>
      <c r="BH233" s="154">
        <f t="shared" si="37"/>
        <v>0</v>
      </c>
      <c r="BI233" s="154">
        <f t="shared" si="38"/>
        <v>0</v>
      </c>
      <c r="BJ233" s="17" t="s">
        <v>190</v>
      </c>
      <c r="BK233" s="154">
        <f t="shared" si="39"/>
        <v>0</v>
      </c>
      <c r="BL233" s="17" t="s">
        <v>700</v>
      </c>
      <c r="BM233" s="153" t="s">
        <v>2273</v>
      </c>
    </row>
    <row r="234" spans="2:65" s="1" customFormat="1" ht="21.75" customHeight="1">
      <c r="B234" s="140"/>
      <c r="C234" s="189" t="s">
        <v>1633</v>
      </c>
      <c r="D234" s="189" t="s">
        <v>966</v>
      </c>
      <c r="E234" s="190" t="s">
        <v>4910</v>
      </c>
      <c r="F234" s="191" t="s">
        <v>4911</v>
      </c>
      <c r="G234" s="192" t="s">
        <v>407</v>
      </c>
      <c r="H234" s="193">
        <v>500</v>
      </c>
      <c r="I234" s="194"/>
      <c r="J234" s="195">
        <f t="shared" si="30"/>
        <v>0</v>
      </c>
      <c r="K234" s="196"/>
      <c r="L234" s="197"/>
      <c r="M234" s="198" t="s">
        <v>1</v>
      </c>
      <c r="N234" s="199" t="s">
        <v>41</v>
      </c>
      <c r="P234" s="151">
        <f t="shared" si="31"/>
        <v>0</v>
      </c>
      <c r="Q234" s="151">
        <v>4.4999999999999999E-4</v>
      </c>
      <c r="R234" s="151">
        <f t="shared" si="32"/>
        <v>0.22500000000000001</v>
      </c>
      <c r="S234" s="151">
        <v>0</v>
      </c>
      <c r="T234" s="152">
        <f t="shared" si="33"/>
        <v>0</v>
      </c>
      <c r="AR234" s="153" t="s">
        <v>2450</v>
      </c>
      <c r="AT234" s="153" t="s">
        <v>966</v>
      </c>
      <c r="AU234" s="153" t="s">
        <v>190</v>
      </c>
      <c r="AY234" s="17" t="s">
        <v>181</v>
      </c>
      <c r="BE234" s="154">
        <f t="shared" si="34"/>
        <v>0</v>
      </c>
      <c r="BF234" s="154">
        <f t="shared" si="35"/>
        <v>0</v>
      </c>
      <c r="BG234" s="154">
        <f t="shared" si="36"/>
        <v>0</v>
      </c>
      <c r="BH234" s="154">
        <f t="shared" si="37"/>
        <v>0</v>
      </c>
      <c r="BI234" s="154">
        <f t="shared" si="38"/>
        <v>0</v>
      </c>
      <c r="BJ234" s="17" t="s">
        <v>190</v>
      </c>
      <c r="BK234" s="154">
        <f t="shared" si="39"/>
        <v>0</v>
      </c>
      <c r="BL234" s="17" t="s">
        <v>700</v>
      </c>
      <c r="BM234" s="153" t="s">
        <v>2282</v>
      </c>
    </row>
    <row r="235" spans="2:65" s="1" customFormat="1" ht="33" customHeight="1">
      <c r="B235" s="140"/>
      <c r="C235" s="141" t="s">
        <v>1639</v>
      </c>
      <c r="D235" s="141" t="s">
        <v>185</v>
      </c>
      <c r="E235" s="142" t="s">
        <v>4608</v>
      </c>
      <c r="F235" s="143" t="s">
        <v>4609</v>
      </c>
      <c r="G235" s="144" t="s">
        <v>1797</v>
      </c>
      <c r="H235" s="200"/>
      <c r="I235" s="146"/>
      <c r="J235" s="147">
        <f t="shared" si="30"/>
        <v>0</v>
      </c>
      <c r="K235" s="148"/>
      <c r="L235" s="32"/>
      <c r="M235" s="149" t="s">
        <v>1</v>
      </c>
      <c r="N235" s="150" t="s">
        <v>41</v>
      </c>
      <c r="P235" s="151">
        <f t="shared" si="31"/>
        <v>0</v>
      </c>
      <c r="Q235" s="151">
        <v>0</v>
      </c>
      <c r="R235" s="151">
        <f t="shared" si="32"/>
        <v>0</v>
      </c>
      <c r="S235" s="151">
        <v>0</v>
      </c>
      <c r="T235" s="152">
        <f t="shared" si="33"/>
        <v>0</v>
      </c>
      <c r="AR235" s="153" t="s">
        <v>700</v>
      </c>
      <c r="AT235" s="153" t="s">
        <v>185</v>
      </c>
      <c r="AU235" s="153" t="s">
        <v>190</v>
      </c>
      <c r="AY235" s="17" t="s">
        <v>181</v>
      </c>
      <c r="BE235" s="154">
        <f t="shared" si="34"/>
        <v>0</v>
      </c>
      <c r="BF235" s="154">
        <f t="shared" si="35"/>
        <v>0</v>
      </c>
      <c r="BG235" s="154">
        <f t="shared" si="36"/>
        <v>0</v>
      </c>
      <c r="BH235" s="154">
        <f t="shared" si="37"/>
        <v>0</v>
      </c>
      <c r="BI235" s="154">
        <f t="shared" si="38"/>
        <v>0</v>
      </c>
      <c r="BJ235" s="17" t="s">
        <v>190</v>
      </c>
      <c r="BK235" s="154">
        <f t="shared" si="39"/>
        <v>0</v>
      </c>
      <c r="BL235" s="17" t="s">
        <v>700</v>
      </c>
      <c r="BM235" s="153" t="s">
        <v>2290</v>
      </c>
    </row>
    <row r="236" spans="2:65" s="11" customFormat="1" ht="25.9" customHeight="1">
      <c r="B236" s="128"/>
      <c r="D236" s="129" t="s">
        <v>74</v>
      </c>
      <c r="E236" s="130" t="s">
        <v>4616</v>
      </c>
      <c r="F236" s="130" t="s">
        <v>4617</v>
      </c>
      <c r="I236" s="131"/>
      <c r="J236" s="132">
        <f>BK236</f>
        <v>0</v>
      </c>
      <c r="L236" s="128"/>
      <c r="M236" s="133"/>
      <c r="P236" s="134">
        <f>SUM(P237:P238)</f>
        <v>0</v>
      </c>
      <c r="R236" s="134">
        <f>SUM(R237:R238)</f>
        <v>0</v>
      </c>
      <c r="T236" s="135">
        <f>SUM(T237:T238)</f>
        <v>0</v>
      </c>
      <c r="AR236" s="129" t="s">
        <v>189</v>
      </c>
      <c r="AT236" s="136" t="s">
        <v>74</v>
      </c>
      <c r="AU236" s="136" t="s">
        <v>75</v>
      </c>
      <c r="AY236" s="129" t="s">
        <v>181</v>
      </c>
      <c r="BK236" s="137">
        <f>SUM(BK237:BK238)</f>
        <v>0</v>
      </c>
    </row>
    <row r="237" spans="2:65" s="1" customFormat="1" ht="33" customHeight="1">
      <c r="B237" s="140"/>
      <c r="C237" s="141" t="s">
        <v>1643</v>
      </c>
      <c r="D237" s="141" t="s">
        <v>185</v>
      </c>
      <c r="E237" s="142" t="s">
        <v>3652</v>
      </c>
      <c r="F237" s="143" t="s">
        <v>3653</v>
      </c>
      <c r="G237" s="144" t="s">
        <v>3535</v>
      </c>
      <c r="H237" s="145">
        <v>160</v>
      </c>
      <c r="I237" s="146"/>
      <c r="J237" s="147">
        <f>ROUND(I237*H237,2)</f>
        <v>0</v>
      </c>
      <c r="K237" s="148"/>
      <c r="L237" s="32"/>
      <c r="M237" s="149" t="s">
        <v>1</v>
      </c>
      <c r="N237" s="150" t="s">
        <v>41</v>
      </c>
      <c r="P237" s="151">
        <f>O237*H237</f>
        <v>0</v>
      </c>
      <c r="Q237" s="151">
        <v>0</v>
      </c>
      <c r="R237" s="151">
        <f>Q237*H237</f>
        <v>0</v>
      </c>
      <c r="S237" s="151">
        <v>0</v>
      </c>
      <c r="T237" s="152">
        <f>S237*H237</f>
        <v>0</v>
      </c>
      <c r="AR237" s="153" t="s">
        <v>4619</v>
      </c>
      <c r="AT237" s="153" t="s">
        <v>185</v>
      </c>
      <c r="AU237" s="153" t="s">
        <v>83</v>
      </c>
      <c r="AY237" s="17" t="s">
        <v>181</v>
      </c>
      <c r="BE237" s="154">
        <f>IF(N237="základná",J237,0)</f>
        <v>0</v>
      </c>
      <c r="BF237" s="154">
        <f>IF(N237="znížená",J237,0)</f>
        <v>0</v>
      </c>
      <c r="BG237" s="154">
        <f>IF(N237="zákl. prenesená",J237,0)</f>
        <v>0</v>
      </c>
      <c r="BH237" s="154">
        <f>IF(N237="zníž. prenesená",J237,0)</f>
        <v>0</v>
      </c>
      <c r="BI237" s="154">
        <f>IF(N237="nulová",J237,0)</f>
        <v>0</v>
      </c>
      <c r="BJ237" s="17" t="s">
        <v>190</v>
      </c>
      <c r="BK237" s="154">
        <f>ROUND(I237*H237,2)</f>
        <v>0</v>
      </c>
      <c r="BL237" s="17" t="s">
        <v>4619</v>
      </c>
      <c r="BM237" s="153" t="s">
        <v>2300</v>
      </c>
    </row>
    <row r="238" spans="2:65" s="1" customFormat="1" ht="37.9" customHeight="1">
      <c r="B238" s="140"/>
      <c r="C238" s="141" t="s">
        <v>1647</v>
      </c>
      <c r="D238" s="141" t="s">
        <v>185</v>
      </c>
      <c r="E238" s="142" t="s">
        <v>3752</v>
      </c>
      <c r="F238" s="143" t="s">
        <v>3753</v>
      </c>
      <c r="G238" s="144" t="s">
        <v>3535</v>
      </c>
      <c r="H238" s="145">
        <v>40</v>
      </c>
      <c r="I238" s="146"/>
      <c r="J238" s="147">
        <f>ROUND(I238*H238,2)</f>
        <v>0</v>
      </c>
      <c r="K238" s="148"/>
      <c r="L238" s="32"/>
      <c r="M238" s="183" t="s">
        <v>1</v>
      </c>
      <c r="N238" s="184" t="s">
        <v>41</v>
      </c>
      <c r="O238" s="185"/>
      <c r="P238" s="186">
        <f>O238*H238</f>
        <v>0</v>
      </c>
      <c r="Q238" s="186">
        <v>0</v>
      </c>
      <c r="R238" s="186">
        <f>Q238*H238</f>
        <v>0</v>
      </c>
      <c r="S238" s="186">
        <v>0</v>
      </c>
      <c r="T238" s="187">
        <f>S238*H238</f>
        <v>0</v>
      </c>
      <c r="AR238" s="153" t="s">
        <v>4619</v>
      </c>
      <c r="AT238" s="153" t="s">
        <v>185</v>
      </c>
      <c r="AU238" s="153" t="s">
        <v>83</v>
      </c>
      <c r="AY238" s="17" t="s">
        <v>181</v>
      </c>
      <c r="BE238" s="154">
        <f>IF(N238="základná",J238,0)</f>
        <v>0</v>
      </c>
      <c r="BF238" s="154">
        <f>IF(N238="znížená",J238,0)</f>
        <v>0</v>
      </c>
      <c r="BG238" s="154">
        <f>IF(N238="zákl. prenesená",J238,0)</f>
        <v>0</v>
      </c>
      <c r="BH238" s="154">
        <f>IF(N238="zníž. prenesená",J238,0)</f>
        <v>0</v>
      </c>
      <c r="BI238" s="154">
        <f>IF(N238="nulová",J238,0)</f>
        <v>0</v>
      </c>
      <c r="BJ238" s="17" t="s">
        <v>190</v>
      </c>
      <c r="BK238" s="154">
        <f>ROUND(I238*H238,2)</f>
        <v>0</v>
      </c>
      <c r="BL238" s="17" t="s">
        <v>4619</v>
      </c>
      <c r="BM238" s="153" t="s">
        <v>2314</v>
      </c>
    </row>
    <row r="239" spans="2:65" s="1" customFormat="1" ht="6.95" customHeight="1">
      <c r="B239" s="47"/>
      <c r="C239" s="48"/>
      <c r="D239" s="48"/>
      <c r="E239" s="48"/>
      <c r="F239" s="48"/>
      <c r="G239" s="48"/>
      <c r="H239" s="48"/>
      <c r="I239" s="48"/>
      <c r="J239" s="48"/>
      <c r="K239" s="48"/>
      <c r="L239" s="32"/>
    </row>
  </sheetData>
  <autoFilter ref="C120:K238" xr:uid="{00000000-0009-0000-0000-00000F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H610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4912</v>
      </c>
      <c r="H4" s="20"/>
    </row>
    <row r="5" spans="2:8" ht="12" customHeight="1">
      <c r="B5" s="20"/>
      <c r="C5" s="24" t="s">
        <v>12</v>
      </c>
      <c r="D5" s="245" t="s">
        <v>13</v>
      </c>
      <c r="E5" s="222"/>
      <c r="F5" s="222"/>
      <c r="H5" s="20"/>
    </row>
    <row r="6" spans="2:8" ht="36.950000000000003" customHeight="1">
      <c r="B6" s="20"/>
      <c r="C6" s="26" t="s">
        <v>15</v>
      </c>
      <c r="D6" s="242" t="s">
        <v>16</v>
      </c>
      <c r="E6" s="222"/>
      <c r="F6" s="222"/>
      <c r="H6" s="20"/>
    </row>
    <row r="7" spans="2:8" ht="16.5" customHeight="1">
      <c r="B7" s="20"/>
      <c r="C7" s="27" t="s">
        <v>21</v>
      </c>
      <c r="D7" s="55" t="str">
        <f>'Rekapitulácia stavby'!AN8</f>
        <v>1. 2. 2024</v>
      </c>
      <c r="H7" s="20"/>
    </row>
    <row r="8" spans="2:8" s="1" customFormat="1" ht="10.9" customHeight="1">
      <c r="B8" s="32"/>
      <c r="H8" s="32"/>
    </row>
    <row r="9" spans="2:8" s="10" customFormat="1" ht="29.25" customHeight="1">
      <c r="B9" s="119"/>
      <c r="C9" s="120" t="s">
        <v>56</v>
      </c>
      <c r="D9" s="121" t="s">
        <v>57</v>
      </c>
      <c r="E9" s="121" t="s">
        <v>169</v>
      </c>
      <c r="F9" s="122" t="s">
        <v>4913</v>
      </c>
      <c r="H9" s="119"/>
    </row>
    <row r="10" spans="2:8" s="1" customFormat="1" ht="26.45" customHeight="1">
      <c r="B10" s="32"/>
      <c r="C10" s="206" t="s">
        <v>4914</v>
      </c>
      <c r="D10" s="206" t="s">
        <v>81</v>
      </c>
      <c r="H10" s="32"/>
    </row>
    <row r="11" spans="2:8" s="1" customFormat="1" ht="16.899999999999999" customHeight="1">
      <c r="B11" s="32"/>
      <c r="C11" s="207" t="s">
        <v>791</v>
      </c>
      <c r="D11" s="208" t="s">
        <v>4915</v>
      </c>
      <c r="E11" s="209" t="s">
        <v>1</v>
      </c>
      <c r="F11" s="210">
        <v>409.52699999999999</v>
      </c>
      <c r="H11" s="32"/>
    </row>
    <row r="12" spans="2:8" s="1" customFormat="1" ht="16.899999999999999" customHeight="1">
      <c r="B12" s="32"/>
      <c r="C12" s="211" t="s">
        <v>1</v>
      </c>
      <c r="D12" s="211" t="s">
        <v>4916</v>
      </c>
      <c r="E12" s="17" t="s">
        <v>1</v>
      </c>
      <c r="F12" s="212">
        <v>409.52699999999999</v>
      </c>
      <c r="H12" s="32"/>
    </row>
    <row r="13" spans="2:8" s="1" customFormat="1" ht="16.899999999999999" customHeight="1">
      <c r="B13" s="32"/>
      <c r="C13" s="211" t="s">
        <v>1</v>
      </c>
      <c r="D13" s="211" t="s">
        <v>195</v>
      </c>
      <c r="E13" s="17" t="s">
        <v>1</v>
      </c>
      <c r="F13" s="212">
        <v>409.52699999999999</v>
      </c>
      <c r="H13" s="32"/>
    </row>
    <row r="14" spans="2:8" s="1" customFormat="1" ht="16.899999999999999" customHeight="1">
      <c r="B14" s="32"/>
      <c r="C14" s="207" t="s">
        <v>797</v>
      </c>
      <c r="D14" s="208" t="s">
        <v>4917</v>
      </c>
      <c r="E14" s="209" t="s">
        <v>1</v>
      </c>
      <c r="F14" s="210">
        <v>0.64800000000000002</v>
      </c>
      <c r="H14" s="32"/>
    </row>
    <row r="15" spans="2:8" s="1" customFormat="1" ht="16.899999999999999" customHeight="1">
      <c r="B15" s="32"/>
      <c r="C15" s="211" t="s">
        <v>1</v>
      </c>
      <c r="D15" s="211" t="s">
        <v>4918</v>
      </c>
      <c r="E15" s="17" t="s">
        <v>1</v>
      </c>
      <c r="F15" s="212">
        <v>0.64800000000000002</v>
      </c>
      <c r="H15" s="32"/>
    </row>
    <row r="16" spans="2:8" s="1" customFormat="1" ht="16.899999999999999" customHeight="1">
      <c r="B16" s="32"/>
      <c r="C16" s="211" t="s">
        <v>1</v>
      </c>
      <c r="D16" s="211" t="s">
        <v>195</v>
      </c>
      <c r="E16" s="17" t="s">
        <v>1</v>
      </c>
      <c r="F16" s="212">
        <v>0.64800000000000002</v>
      </c>
      <c r="H16" s="32"/>
    </row>
    <row r="17" spans="2:8" s="1" customFormat="1" ht="16.899999999999999" customHeight="1">
      <c r="B17" s="32"/>
      <c r="C17" s="207" t="s">
        <v>803</v>
      </c>
      <c r="D17" s="208" t="s">
        <v>4919</v>
      </c>
      <c r="E17" s="209" t="s">
        <v>1</v>
      </c>
      <c r="F17" s="210">
        <v>72.674000000000007</v>
      </c>
      <c r="H17" s="32"/>
    </row>
    <row r="18" spans="2:8" s="1" customFormat="1" ht="16.899999999999999" customHeight="1">
      <c r="B18" s="32"/>
      <c r="C18" s="211" t="s">
        <v>1</v>
      </c>
      <c r="D18" s="211" t="s">
        <v>4920</v>
      </c>
      <c r="E18" s="17" t="s">
        <v>1</v>
      </c>
      <c r="F18" s="212">
        <v>72.674000000000007</v>
      </c>
      <c r="H18" s="32"/>
    </row>
    <row r="19" spans="2:8" s="1" customFormat="1" ht="16.899999999999999" customHeight="1">
      <c r="B19" s="32"/>
      <c r="C19" s="211" t="s">
        <v>1</v>
      </c>
      <c r="D19" s="211" t="s">
        <v>195</v>
      </c>
      <c r="E19" s="17" t="s">
        <v>1</v>
      </c>
      <c r="F19" s="212">
        <v>72.674000000000007</v>
      </c>
      <c r="H19" s="32"/>
    </row>
    <row r="20" spans="2:8" s="1" customFormat="1" ht="16.899999999999999" customHeight="1">
      <c r="B20" s="32"/>
      <c r="C20" s="207" t="s">
        <v>809</v>
      </c>
      <c r="D20" s="208" t="s">
        <v>4921</v>
      </c>
      <c r="E20" s="209" t="s">
        <v>1</v>
      </c>
      <c r="F20" s="210">
        <v>524.173</v>
      </c>
      <c r="H20" s="32"/>
    </row>
    <row r="21" spans="2:8" s="1" customFormat="1" ht="16.899999999999999" customHeight="1">
      <c r="B21" s="32"/>
      <c r="C21" s="211" t="s">
        <v>1</v>
      </c>
      <c r="D21" s="211" t="s">
        <v>4922</v>
      </c>
      <c r="E21" s="17" t="s">
        <v>1</v>
      </c>
      <c r="F21" s="212">
        <v>524.173</v>
      </c>
      <c r="H21" s="32"/>
    </row>
    <row r="22" spans="2:8" s="1" customFormat="1" ht="16.899999999999999" customHeight="1">
      <c r="B22" s="32"/>
      <c r="C22" s="211" t="s">
        <v>1</v>
      </c>
      <c r="D22" s="211" t="s">
        <v>195</v>
      </c>
      <c r="E22" s="17" t="s">
        <v>1</v>
      </c>
      <c r="F22" s="212">
        <v>524.173</v>
      </c>
      <c r="H22" s="32"/>
    </row>
    <row r="23" spans="2:8" s="1" customFormat="1" ht="16.899999999999999" customHeight="1">
      <c r="B23" s="32"/>
      <c r="C23" s="207" t="s">
        <v>127</v>
      </c>
      <c r="D23" s="208" t="s">
        <v>128</v>
      </c>
      <c r="E23" s="209" t="s">
        <v>1</v>
      </c>
      <c r="F23" s="210">
        <v>112.52</v>
      </c>
      <c r="H23" s="32"/>
    </row>
    <row r="24" spans="2:8" s="1" customFormat="1" ht="16.899999999999999" customHeight="1">
      <c r="B24" s="32"/>
      <c r="C24" s="211" t="s">
        <v>1</v>
      </c>
      <c r="D24" s="211" t="s">
        <v>4923</v>
      </c>
      <c r="E24" s="17" t="s">
        <v>1</v>
      </c>
      <c r="F24" s="212">
        <v>112.52</v>
      </c>
      <c r="H24" s="32"/>
    </row>
    <row r="25" spans="2:8" s="1" customFormat="1" ht="16.899999999999999" customHeight="1">
      <c r="B25" s="32"/>
      <c r="C25" s="211" t="s">
        <v>1</v>
      </c>
      <c r="D25" s="211" t="s">
        <v>195</v>
      </c>
      <c r="E25" s="17" t="s">
        <v>1</v>
      </c>
      <c r="F25" s="212">
        <v>112.52</v>
      </c>
      <c r="H25" s="32"/>
    </row>
    <row r="26" spans="2:8" s="1" customFormat="1" ht="16.899999999999999" customHeight="1">
      <c r="B26" s="32"/>
      <c r="C26" s="213" t="s">
        <v>4924</v>
      </c>
      <c r="H26" s="32"/>
    </row>
    <row r="27" spans="2:8" s="1" customFormat="1" ht="22.5">
      <c r="B27" s="32"/>
      <c r="C27" s="211" t="s">
        <v>556</v>
      </c>
      <c r="D27" s="211" t="s">
        <v>557</v>
      </c>
      <c r="E27" s="17" t="s">
        <v>188</v>
      </c>
      <c r="F27" s="212">
        <v>112.52</v>
      </c>
      <c r="H27" s="32"/>
    </row>
    <row r="28" spans="2:8" s="1" customFormat="1" ht="16.899999999999999" customHeight="1">
      <c r="B28" s="32"/>
      <c r="C28" s="211" t="s">
        <v>633</v>
      </c>
      <c r="D28" s="211" t="s">
        <v>634</v>
      </c>
      <c r="E28" s="17" t="s">
        <v>188</v>
      </c>
      <c r="F28" s="212">
        <v>112.52</v>
      </c>
      <c r="H28" s="32"/>
    </row>
    <row r="29" spans="2:8" s="1" customFormat="1" ht="16.899999999999999" customHeight="1">
      <c r="B29" s="32"/>
      <c r="C29" s="207" t="s">
        <v>131</v>
      </c>
      <c r="D29" s="208" t="s">
        <v>132</v>
      </c>
      <c r="E29" s="209" t="s">
        <v>1</v>
      </c>
      <c r="F29" s="210">
        <v>173.27</v>
      </c>
      <c r="H29" s="32"/>
    </row>
    <row r="30" spans="2:8" s="1" customFormat="1" ht="16.899999999999999" customHeight="1">
      <c r="B30" s="32"/>
      <c r="C30" s="211" t="s">
        <v>1</v>
      </c>
      <c r="D30" s="211" t="s">
        <v>4925</v>
      </c>
      <c r="E30" s="17" t="s">
        <v>1</v>
      </c>
      <c r="F30" s="212">
        <v>173.27</v>
      </c>
      <c r="H30" s="32"/>
    </row>
    <row r="31" spans="2:8" s="1" customFormat="1" ht="16.899999999999999" customHeight="1">
      <c r="B31" s="32"/>
      <c r="C31" s="211" t="s">
        <v>1</v>
      </c>
      <c r="D31" s="211" t="s">
        <v>195</v>
      </c>
      <c r="E31" s="17" t="s">
        <v>1</v>
      </c>
      <c r="F31" s="212">
        <v>173.27</v>
      </c>
      <c r="H31" s="32"/>
    </row>
    <row r="32" spans="2:8" s="1" customFormat="1" ht="16.899999999999999" customHeight="1">
      <c r="B32" s="32"/>
      <c r="C32" s="213" t="s">
        <v>4924</v>
      </c>
      <c r="H32" s="32"/>
    </row>
    <row r="33" spans="2:8" s="1" customFormat="1" ht="16.899999999999999" customHeight="1">
      <c r="B33" s="32"/>
      <c r="C33" s="211" t="s">
        <v>666</v>
      </c>
      <c r="D33" s="211" t="s">
        <v>667</v>
      </c>
      <c r="E33" s="17" t="s">
        <v>188</v>
      </c>
      <c r="F33" s="212">
        <v>173.27</v>
      </c>
      <c r="H33" s="32"/>
    </row>
    <row r="34" spans="2:8" s="1" customFormat="1" ht="16.899999999999999" customHeight="1">
      <c r="B34" s="32"/>
      <c r="C34" s="207" t="s">
        <v>4926</v>
      </c>
      <c r="D34" s="208" t="s">
        <v>4927</v>
      </c>
      <c r="E34" s="209" t="s">
        <v>1</v>
      </c>
      <c r="F34" s="210">
        <v>46.89</v>
      </c>
      <c r="H34" s="32"/>
    </row>
    <row r="35" spans="2:8" s="1" customFormat="1" ht="16.899999999999999" customHeight="1">
      <c r="B35" s="32"/>
      <c r="C35" s="211" t="s">
        <v>1</v>
      </c>
      <c r="D35" s="211" t="s">
        <v>4928</v>
      </c>
      <c r="E35" s="17" t="s">
        <v>1</v>
      </c>
      <c r="F35" s="212">
        <v>46.89</v>
      </c>
      <c r="H35" s="32"/>
    </row>
    <row r="36" spans="2:8" s="1" customFormat="1" ht="16.899999999999999" customHeight="1">
      <c r="B36" s="32"/>
      <c r="C36" s="211" t="s">
        <v>1</v>
      </c>
      <c r="D36" s="211" t="s">
        <v>195</v>
      </c>
      <c r="E36" s="17" t="s">
        <v>1</v>
      </c>
      <c r="F36" s="212">
        <v>46.89</v>
      </c>
      <c r="H36" s="32"/>
    </row>
    <row r="37" spans="2:8" s="1" customFormat="1" ht="16.899999999999999" customHeight="1">
      <c r="B37" s="32"/>
      <c r="C37" s="207" t="s">
        <v>4929</v>
      </c>
      <c r="D37" s="208" t="s">
        <v>4930</v>
      </c>
      <c r="E37" s="209" t="s">
        <v>1</v>
      </c>
      <c r="F37" s="210">
        <v>44.98</v>
      </c>
      <c r="H37" s="32"/>
    </row>
    <row r="38" spans="2:8" s="1" customFormat="1" ht="16.899999999999999" customHeight="1">
      <c r="B38" s="32"/>
      <c r="C38" s="211" t="s">
        <v>1</v>
      </c>
      <c r="D38" s="211" t="s">
        <v>4931</v>
      </c>
      <c r="E38" s="17" t="s">
        <v>1</v>
      </c>
      <c r="F38" s="212">
        <v>44.98</v>
      </c>
      <c r="H38" s="32"/>
    </row>
    <row r="39" spans="2:8" s="1" customFormat="1" ht="16.899999999999999" customHeight="1">
      <c r="B39" s="32"/>
      <c r="C39" s="211" t="s">
        <v>1</v>
      </c>
      <c r="D39" s="211" t="s">
        <v>195</v>
      </c>
      <c r="E39" s="17" t="s">
        <v>1</v>
      </c>
      <c r="F39" s="212">
        <v>44.98</v>
      </c>
      <c r="H39" s="32"/>
    </row>
    <row r="40" spans="2:8" s="1" customFormat="1" ht="16.899999999999999" customHeight="1">
      <c r="B40" s="32"/>
      <c r="C40" s="207" t="s">
        <v>135</v>
      </c>
      <c r="D40" s="208" t="s">
        <v>136</v>
      </c>
      <c r="E40" s="209" t="s">
        <v>1</v>
      </c>
      <c r="F40" s="210">
        <v>1481.03</v>
      </c>
      <c r="H40" s="32"/>
    </row>
    <row r="41" spans="2:8" s="1" customFormat="1" ht="16.899999999999999" customHeight="1">
      <c r="B41" s="32"/>
      <c r="C41" s="211" t="s">
        <v>1</v>
      </c>
      <c r="D41" s="211" t="s">
        <v>563</v>
      </c>
      <c r="E41" s="17" t="s">
        <v>1</v>
      </c>
      <c r="F41" s="212">
        <v>1481.03</v>
      </c>
      <c r="H41" s="32"/>
    </row>
    <row r="42" spans="2:8" s="1" customFormat="1" ht="16.899999999999999" customHeight="1">
      <c r="B42" s="32"/>
      <c r="C42" s="211" t="s">
        <v>1</v>
      </c>
      <c r="D42" s="211" t="s">
        <v>195</v>
      </c>
      <c r="E42" s="17" t="s">
        <v>1</v>
      </c>
      <c r="F42" s="212">
        <v>1481.03</v>
      </c>
      <c r="H42" s="32"/>
    </row>
    <row r="43" spans="2:8" s="1" customFormat="1" ht="16.899999999999999" customHeight="1">
      <c r="B43" s="32"/>
      <c r="C43" s="213" t="s">
        <v>4924</v>
      </c>
      <c r="H43" s="32"/>
    </row>
    <row r="44" spans="2:8" s="1" customFormat="1" ht="22.5">
      <c r="B44" s="32"/>
      <c r="C44" s="211" t="s">
        <v>534</v>
      </c>
      <c r="D44" s="211" t="s">
        <v>535</v>
      </c>
      <c r="E44" s="17" t="s">
        <v>188</v>
      </c>
      <c r="F44" s="212">
        <v>1580.03</v>
      </c>
      <c r="H44" s="32"/>
    </row>
    <row r="45" spans="2:8" s="1" customFormat="1" ht="16.899999999999999" customHeight="1">
      <c r="B45" s="32"/>
      <c r="C45" s="211" t="s">
        <v>546</v>
      </c>
      <c r="D45" s="211" t="s">
        <v>547</v>
      </c>
      <c r="E45" s="17" t="s">
        <v>188</v>
      </c>
      <c r="F45" s="212">
        <v>1481.03</v>
      </c>
      <c r="H45" s="32"/>
    </row>
    <row r="46" spans="2:8" s="1" customFormat="1" ht="16.899999999999999" customHeight="1">
      <c r="B46" s="32"/>
      <c r="C46" s="207" t="s">
        <v>138</v>
      </c>
      <c r="D46" s="208" t="s">
        <v>139</v>
      </c>
      <c r="E46" s="209" t="s">
        <v>1</v>
      </c>
      <c r="F46" s="210">
        <v>349.33</v>
      </c>
      <c r="H46" s="32"/>
    </row>
    <row r="47" spans="2:8" s="1" customFormat="1" ht="16.899999999999999" customHeight="1">
      <c r="B47" s="32"/>
      <c r="C47" s="211" t="s">
        <v>1</v>
      </c>
      <c r="D47" s="211" t="s">
        <v>140</v>
      </c>
      <c r="E47" s="17" t="s">
        <v>1</v>
      </c>
      <c r="F47" s="212">
        <v>349.33</v>
      </c>
      <c r="H47" s="32"/>
    </row>
    <row r="48" spans="2:8" s="1" customFormat="1" ht="16.899999999999999" customHeight="1">
      <c r="B48" s="32"/>
      <c r="C48" s="211" t="s">
        <v>1</v>
      </c>
      <c r="D48" s="211" t="s">
        <v>195</v>
      </c>
      <c r="E48" s="17" t="s">
        <v>1</v>
      </c>
      <c r="F48" s="212">
        <v>349.33</v>
      </c>
      <c r="H48" s="32"/>
    </row>
    <row r="49" spans="2:8" s="1" customFormat="1" ht="16.899999999999999" customHeight="1">
      <c r="B49" s="32"/>
      <c r="C49" s="213" t="s">
        <v>4924</v>
      </c>
      <c r="H49" s="32"/>
    </row>
    <row r="50" spans="2:8" s="1" customFormat="1" ht="22.5">
      <c r="B50" s="32"/>
      <c r="C50" s="211" t="s">
        <v>541</v>
      </c>
      <c r="D50" s="211" t="s">
        <v>542</v>
      </c>
      <c r="E50" s="17" t="s">
        <v>188</v>
      </c>
      <c r="F50" s="212">
        <v>404.53</v>
      </c>
      <c r="H50" s="32"/>
    </row>
    <row r="51" spans="2:8" s="1" customFormat="1" ht="16.899999999999999" customHeight="1">
      <c r="B51" s="32"/>
      <c r="C51" s="211" t="s">
        <v>550</v>
      </c>
      <c r="D51" s="211" t="s">
        <v>551</v>
      </c>
      <c r="E51" s="17" t="s">
        <v>188</v>
      </c>
      <c r="F51" s="212">
        <v>349.33</v>
      </c>
      <c r="H51" s="32"/>
    </row>
    <row r="52" spans="2:8" s="1" customFormat="1" ht="16.899999999999999" customHeight="1">
      <c r="B52" s="32"/>
      <c r="C52" s="211" t="s">
        <v>586</v>
      </c>
      <c r="D52" s="211" t="s">
        <v>587</v>
      </c>
      <c r="E52" s="17" t="s">
        <v>188</v>
      </c>
      <c r="F52" s="212">
        <v>349.33</v>
      </c>
      <c r="H52" s="32"/>
    </row>
    <row r="53" spans="2:8" s="1" customFormat="1" ht="16.899999999999999" customHeight="1">
      <c r="B53" s="32"/>
      <c r="C53" s="211" t="s">
        <v>281</v>
      </c>
      <c r="D53" s="211" t="s">
        <v>282</v>
      </c>
      <c r="E53" s="17" t="s">
        <v>198</v>
      </c>
      <c r="F53" s="212">
        <v>13.973000000000001</v>
      </c>
      <c r="H53" s="32"/>
    </row>
    <row r="54" spans="2:8" s="1" customFormat="1" ht="16.899999999999999" customHeight="1">
      <c r="B54" s="32"/>
      <c r="C54" s="207" t="s">
        <v>4932</v>
      </c>
      <c r="D54" s="208" t="s">
        <v>4933</v>
      </c>
      <c r="E54" s="209" t="s">
        <v>1</v>
      </c>
      <c r="F54" s="210">
        <v>13.946</v>
      </c>
      <c r="H54" s="32"/>
    </row>
    <row r="55" spans="2:8" s="1" customFormat="1" ht="16.899999999999999" customHeight="1">
      <c r="B55" s="32"/>
      <c r="C55" s="211" t="s">
        <v>1</v>
      </c>
      <c r="D55" s="211" t="s">
        <v>4934</v>
      </c>
      <c r="E55" s="17" t="s">
        <v>1</v>
      </c>
      <c r="F55" s="212">
        <v>13.946</v>
      </c>
      <c r="H55" s="32"/>
    </row>
    <row r="56" spans="2:8" s="1" customFormat="1" ht="16.899999999999999" customHeight="1">
      <c r="B56" s="32"/>
      <c r="C56" s="211" t="s">
        <v>1</v>
      </c>
      <c r="D56" s="211" t="s">
        <v>195</v>
      </c>
      <c r="E56" s="17" t="s">
        <v>1</v>
      </c>
      <c r="F56" s="212">
        <v>13.946</v>
      </c>
      <c r="H56" s="32"/>
    </row>
    <row r="57" spans="2:8" s="1" customFormat="1" ht="16.899999999999999" customHeight="1">
      <c r="B57" s="32"/>
      <c r="C57" s="207" t="s">
        <v>4935</v>
      </c>
      <c r="D57" s="208" t="s">
        <v>4936</v>
      </c>
      <c r="E57" s="209" t="s">
        <v>1</v>
      </c>
      <c r="F57" s="210">
        <v>1982.77</v>
      </c>
      <c r="H57" s="32"/>
    </row>
    <row r="58" spans="2:8" s="1" customFormat="1" ht="16.899999999999999" customHeight="1">
      <c r="B58" s="32"/>
      <c r="C58" s="211" t="s">
        <v>1</v>
      </c>
      <c r="D58" s="211" t="s">
        <v>4937</v>
      </c>
      <c r="E58" s="17" t="s">
        <v>1</v>
      </c>
      <c r="F58" s="212">
        <v>1982.77</v>
      </c>
      <c r="H58" s="32"/>
    </row>
    <row r="59" spans="2:8" s="1" customFormat="1" ht="16.899999999999999" customHeight="1">
      <c r="B59" s="32"/>
      <c r="C59" s="211" t="s">
        <v>1</v>
      </c>
      <c r="D59" s="211" t="s">
        <v>195</v>
      </c>
      <c r="E59" s="17" t="s">
        <v>1</v>
      </c>
      <c r="F59" s="212">
        <v>1982.77</v>
      </c>
      <c r="H59" s="32"/>
    </row>
    <row r="60" spans="2:8" s="1" customFormat="1" ht="16.899999999999999" customHeight="1">
      <c r="B60" s="32"/>
      <c r="C60" s="207" t="s">
        <v>824</v>
      </c>
      <c r="D60" s="208" t="s">
        <v>828</v>
      </c>
      <c r="E60" s="209" t="s">
        <v>1</v>
      </c>
      <c r="F60" s="210">
        <v>2775.64</v>
      </c>
      <c r="H60" s="32"/>
    </row>
    <row r="61" spans="2:8" s="1" customFormat="1" ht="16.899999999999999" customHeight="1">
      <c r="B61" s="32"/>
      <c r="C61" s="211" t="s">
        <v>1</v>
      </c>
      <c r="D61" s="211" t="s">
        <v>4938</v>
      </c>
      <c r="E61" s="17" t="s">
        <v>1</v>
      </c>
      <c r="F61" s="212">
        <v>2775.64</v>
      </c>
      <c r="H61" s="32"/>
    </row>
    <row r="62" spans="2:8" s="1" customFormat="1" ht="16.899999999999999" customHeight="1">
      <c r="B62" s="32"/>
      <c r="C62" s="211" t="s">
        <v>1</v>
      </c>
      <c r="D62" s="211" t="s">
        <v>195</v>
      </c>
      <c r="E62" s="17" t="s">
        <v>1</v>
      </c>
      <c r="F62" s="212">
        <v>2775.64</v>
      </c>
      <c r="H62" s="32"/>
    </row>
    <row r="63" spans="2:8" s="1" customFormat="1" ht="16.899999999999999" customHeight="1">
      <c r="B63" s="32"/>
      <c r="C63" s="207" t="s">
        <v>830</v>
      </c>
      <c r="D63" s="208" t="s">
        <v>4939</v>
      </c>
      <c r="E63" s="209" t="s">
        <v>1</v>
      </c>
      <c r="F63" s="210">
        <v>239.94399999999999</v>
      </c>
      <c r="H63" s="32"/>
    </row>
    <row r="64" spans="2:8" s="1" customFormat="1" ht="16.899999999999999" customHeight="1">
      <c r="B64" s="32"/>
      <c r="C64" s="211" t="s">
        <v>1</v>
      </c>
      <c r="D64" s="211" t="s">
        <v>4940</v>
      </c>
      <c r="E64" s="17" t="s">
        <v>1</v>
      </c>
      <c r="F64" s="212">
        <v>239.94399999999999</v>
      </c>
      <c r="H64" s="32"/>
    </row>
    <row r="65" spans="2:8" s="1" customFormat="1" ht="16.899999999999999" customHeight="1">
      <c r="B65" s="32"/>
      <c r="C65" s="211" t="s">
        <v>1</v>
      </c>
      <c r="D65" s="211" t="s">
        <v>195</v>
      </c>
      <c r="E65" s="17" t="s">
        <v>1</v>
      </c>
      <c r="F65" s="212">
        <v>239.94399999999999</v>
      </c>
      <c r="H65" s="32"/>
    </row>
    <row r="66" spans="2:8" s="1" customFormat="1" ht="16.899999999999999" customHeight="1">
      <c r="B66" s="32"/>
      <c r="C66" s="207" t="s">
        <v>141</v>
      </c>
      <c r="D66" s="208" t="s">
        <v>142</v>
      </c>
      <c r="E66" s="209" t="s">
        <v>1</v>
      </c>
      <c r="F66" s="210">
        <v>328.4</v>
      </c>
      <c r="H66" s="32"/>
    </row>
    <row r="67" spans="2:8" s="1" customFormat="1" ht="16.899999999999999" customHeight="1">
      <c r="B67" s="32"/>
      <c r="C67" s="211" t="s">
        <v>1</v>
      </c>
      <c r="D67" s="211" t="s">
        <v>4941</v>
      </c>
      <c r="E67" s="17" t="s">
        <v>1</v>
      </c>
      <c r="F67" s="212">
        <v>328.4</v>
      </c>
      <c r="H67" s="32"/>
    </row>
    <row r="68" spans="2:8" s="1" customFormat="1" ht="16.899999999999999" customHeight="1">
      <c r="B68" s="32"/>
      <c r="C68" s="211" t="s">
        <v>1</v>
      </c>
      <c r="D68" s="211" t="s">
        <v>195</v>
      </c>
      <c r="E68" s="17" t="s">
        <v>1</v>
      </c>
      <c r="F68" s="212">
        <v>328.4</v>
      </c>
      <c r="H68" s="32"/>
    </row>
    <row r="69" spans="2:8" s="1" customFormat="1" ht="16.899999999999999" customHeight="1">
      <c r="B69" s="32"/>
      <c r="C69" s="213" t="s">
        <v>4924</v>
      </c>
      <c r="H69" s="32"/>
    </row>
    <row r="70" spans="2:8" s="1" customFormat="1" ht="16.899999999999999" customHeight="1">
      <c r="B70" s="32"/>
      <c r="C70" s="211" t="s">
        <v>629</v>
      </c>
      <c r="D70" s="211" t="s">
        <v>630</v>
      </c>
      <c r="E70" s="17" t="s">
        <v>188</v>
      </c>
      <c r="F70" s="212">
        <v>328.4</v>
      </c>
      <c r="H70" s="32"/>
    </row>
    <row r="71" spans="2:8" s="1" customFormat="1" ht="16.899999999999999" customHeight="1">
      <c r="B71" s="32"/>
      <c r="C71" s="207" t="s">
        <v>4942</v>
      </c>
      <c r="D71" s="208" t="s">
        <v>4943</v>
      </c>
      <c r="E71" s="209" t="s">
        <v>1</v>
      </c>
      <c r="F71" s="210">
        <v>8.7170000000000005</v>
      </c>
      <c r="H71" s="32"/>
    </row>
    <row r="72" spans="2:8" s="1" customFormat="1" ht="16.899999999999999" customHeight="1">
      <c r="B72" s="32"/>
      <c r="C72" s="211" t="s">
        <v>1</v>
      </c>
      <c r="D72" s="211" t="s">
        <v>4944</v>
      </c>
      <c r="E72" s="17" t="s">
        <v>1</v>
      </c>
      <c r="F72" s="212">
        <v>8.7170000000000005</v>
      </c>
      <c r="H72" s="32"/>
    </row>
    <row r="73" spans="2:8" s="1" customFormat="1" ht="16.899999999999999" customHeight="1">
      <c r="B73" s="32"/>
      <c r="C73" s="211" t="s">
        <v>1</v>
      </c>
      <c r="D73" s="211" t="s">
        <v>195</v>
      </c>
      <c r="E73" s="17" t="s">
        <v>1</v>
      </c>
      <c r="F73" s="212">
        <v>8.7170000000000005</v>
      </c>
      <c r="H73" s="32"/>
    </row>
    <row r="74" spans="2:8" s="1" customFormat="1" ht="16.899999999999999" customHeight="1">
      <c r="B74" s="32"/>
      <c r="C74" s="207" t="s">
        <v>835</v>
      </c>
      <c r="D74" s="208" t="s">
        <v>4945</v>
      </c>
      <c r="E74" s="209" t="s">
        <v>1</v>
      </c>
      <c r="F74" s="210">
        <v>53.95</v>
      </c>
      <c r="H74" s="32"/>
    </row>
    <row r="75" spans="2:8" s="1" customFormat="1" ht="16.899999999999999" customHeight="1">
      <c r="B75" s="32"/>
      <c r="C75" s="211" t="s">
        <v>1</v>
      </c>
      <c r="D75" s="211" t="s">
        <v>651</v>
      </c>
      <c r="E75" s="17" t="s">
        <v>1</v>
      </c>
      <c r="F75" s="212">
        <v>53.95</v>
      </c>
      <c r="H75" s="32"/>
    </row>
    <row r="76" spans="2:8" s="1" customFormat="1" ht="16.899999999999999" customHeight="1">
      <c r="B76" s="32"/>
      <c r="C76" s="211" t="s">
        <v>1</v>
      </c>
      <c r="D76" s="211" t="s">
        <v>195</v>
      </c>
      <c r="E76" s="17" t="s">
        <v>1</v>
      </c>
      <c r="F76" s="212">
        <v>53.95</v>
      </c>
      <c r="H76" s="32"/>
    </row>
    <row r="77" spans="2:8" s="1" customFormat="1" ht="26.45" customHeight="1">
      <c r="B77" s="32"/>
      <c r="C77" s="206" t="s">
        <v>4946</v>
      </c>
      <c r="D77" s="206" t="s">
        <v>86</v>
      </c>
      <c r="H77" s="32"/>
    </row>
    <row r="78" spans="2:8" s="1" customFormat="1" ht="16.899999999999999" customHeight="1">
      <c r="B78" s="32"/>
      <c r="C78" s="207" t="s">
        <v>743</v>
      </c>
      <c r="D78" s="208" t="s">
        <v>744</v>
      </c>
      <c r="E78" s="209" t="s">
        <v>188</v>
      </c>
      <c r="F78" s="210">
        <v>179.48</v>
      </c>
      <c r="H78" s="32"/>
    </row>
    <row r="79" spans="2:8" s="1" customFormat="1" ht="16.899999999999999" customHeight="1">
      <c r="B79" s="32"/>
      <c r="C79" s="211" t="s">
        <v>1</v>
      </c>
      <c r="D79" s="211" t="s">
        <v>218</v>
      </c>
      <c r="E79" s="17" t="s">
        <v>1</v>
      </c>
      <c r="F79" s="212">
        <v>0</v>
      </c>
      <c r="H79" s="32"/>
    </row>
    <row r="80" spans="2:8" s="1" customFormat="1" ht="16.899999999999999" customHeight="1">
      <c r="B80" s="32"/>
      <c r="C80" s="211" t="s">
        <v>1</v>
      </c>
      <c r="D80" s="211" t="s">
        <v>1200</v>
      </c>
      <c r="E80" s="17" t="s">
        <v>1</v>
      </c>
      <c r="F80" s="212">
        <v>13.35</v>
      </c>
      <c r="H80" s="32"/>
    </row>
    <row r="81" spans="2:8" s="1" customFormat="1" ht="16.899999999999999" customHeight="1">
      <c r="B81" s="32"/>
      <c r="C81" s="211" t="s">
        <v>1</v>
      </c>
      <c r="D81" s="211" t="s">
        <v>1201</v>
      </c>
      <c r="E81" s="17" t="s">
        <v>1</v>
      </c>
      <c r="F81" s="212">
        <v>1.5</v>
      </c>
      <c r="H81" s="32"/>
    </row>
    <row r="82" spans="2:8" s="1" customFormat="1" ht="16.899999999999999" customHeight="1">
      <c r="B82" s="32"/>
      <c r="C82" s="211" t="s">
        <v>1</v>
      </c>
      <c r="D82" s="211" t="s">
        <v>1202</v>
      </c>
      <c r="E82" s="17" t="s">
        <v>1</v>
      </c>
      <c r="F82" s="212">
        <v>1.1299999999999999</v>
      </c>
      <c r="H82" s="32"/>
    </row>
    <row r="83" spans="2:8" s="1" customFormat="1" ht="16.899999999999999" customHeight="1">
      <c r="B83" s="32"/>
      <c r="C83" s="211" t="s">
        <v>1</v>
      </c>
      <c r="D83" s="211" t="s">
        <v>222</v>
      </c>
      <c r="E83" s="17" t="s">
        <v>1</v>
      </c>
      <c r="F83" s="212">
        <v>0</v>
      </c>
      <c r="H83" s="32"/>
    </row>
    <row r="84" spans="2:8" s="1" customFormat="1" ht="16.899999999999999" customHeight="1">
      <c r="B84" s="32"/>
      <c r="C84" s="211" t="s">
        <v>1</v>
      </c>
      <c r="D84" s="211" t="s">
        <v>1203</v>
      </c>
      <c r="E84" s="17" t="s">
        <v>1</v>
      </c>
      <c r="F84" s="212">
        <v>33.04</v>
      </c>
      <c r="H84" s="32"/>
    </row>
    <row r="85" spans="2:8" s="1" customFormat="1" ht="16.899999999999999" customHeight="1">
      <c r="B85" s="32"/>
      <c r="C85" s="211" t="s">
        <v>1</v>
      </c>
      <c r="D85" s="211" t="s">
        <v>1204</v>
      </c>
      <c r="E85" s="17" t="s">
        <v>1</v>
      </c>
      <c r="F85" s="212">
        <v>32.4</v>
      </c>
      <c r="H85" s="32"/>
    </row>
    <row r="86" spans="2:8" s="1" customFormat="1" ht="16.899999999999999" customHeight="1">
      <c r="B86" s="32"/>
      <c r="C86" s="211" t="s">
        <v>1</v>
      </c>
      <c r="D86" s="211" t="s">
        <v>1205</v>
      </c>
      <c r="E86" s="17" t="s">
        <v>1</v>
      </c>
      <c r="F86" s="212">
        <v>23.76</v>
      </c>
      <c r="H86" s="32"/>
    </row>
    <row r="87" spans="2:8" s="1" customFormat="1" ht="16.899999999999999" customHeight="1">
      <c r="B87" s="32"/>
      <c r="C87" s="211" t="s">
        <v>1</v>
      </c>
      <c r="D87" s="211" t="s">
        <v>1206</v>
      </c>
      <c r="E87" s="17" t="s">
        <v>1</v>
      </c>
      <c r="F87" s="212">
        <v>49.68</v>
      </c>
      <c r="H87" s="32"/>
    </row>
    <row r="88" spans="2:8" s="1" customFormat="1" ht="16.899999999999999" customHeight="1">
      <c r="B88" s="32"/>
      <c r="C88" s="211" t="s">
        <v>1</v>
      </c>
      <c r="D88" s="211" t="s">
        <v>1207</v>
      </c>
      <c r="E88" s="17" t="s">
        <v>1</v>
      </c>
      <c r="F88" s="212">
        <v>7.92</v>
      </c>
      <c r="H88" s="32"/>
    </row>
    <row r="89" spans="2:8" s="1" customFormat="1" ht="16.899999999999999" customHeight="1">
      <c r="B89" s="32"/>
      <c r="C89" s="211" t="s">
        <v>1</v>
      </c>
      <c r="D89" s="211" t="s">
        <v>1208</v>
      </c>
      <c r="E89" s="17" t="s">
        <v>1</v>
      </c>
      <c r="F89" s="212">
        <v>16.7</v>
      </c>
      <c r="H89" s="32"/>
    </row>
    <row r="90" spans="2:8" s="1" customFormat="1" ht="16.899999999999999" customHeight="1">
      <c r="B90" s="32"/>
      <c r="C90" s="211" t="s">
        <v>743</v>
      </c>
      <c r="D90" s="211" t="s">
        <v>329</v>
      </c>
      <c r="E90" s="17" t="s">
        <v>1</v>
      </c>
      <c r="F90" s="212">
        <v>179.48</v>
      </c>
      <c r="H90" s="32"/>
    </row>
    <row r="91" spans="2:8" s="1" customFormat="1" ht="16.899999999999999" customHeight="1">
      <c r="B91" s="32"/>
      <c r="C91" s="213" t="s">
        <v>4924</v>
      </c>
      <c r="H91" s="32"/>
    </row>
    <row r="92" spans="2:8" s="1" customFormat="1" ht="16.899999999999999" customHeight="1">
      <c r="B92" s="32"/>
      <c r="C92" s="211" t="s">
        <v>1197</v>
      </c>
      <c r="D92" s="211" t="s">
        <v>1198</v>
      </c>
      <c r="E92" s="17" t="s">
        <v>188</v>
      </c>
      <c r="F92" s="212">
        <v>179.48</v>
      </c>
      <c r="H92" s="32"/>
    </row>
    <row r="93" spans="2:8" s="1" customFormat="1" ht="16.899999999999999" customHeight="1">
      <c r="B93" s="32"/>
      <c r="C93" s="211" t="s">
        <v>1193</v>
      </c>
      <c r="D93" s="211" t="s">
        <v>1194</v>
      </c>
      <c r="E93" s="17" t="s">
        <v>188</v>
      </c>
      <c r="F93" s="212">
        <v>437.34500000000003</v>
      </c>
      <c r="H93" s="32"/>
    </row>
    <row r="94" spans="2:8" s="1" customFormat="1" ht="22.5">
      <c r="B94" s="32"/>
      <c r="C94" s="211" t="s">
        <v>3101</v>
      </c>
      <c r="D94" s="211" t="s">
        <v>3102</v>
      </c>
      <c r="E94" s="17" t="s">
        <v>188</v>
      </c>
      <c r="F94" s="212">
        <v>3365.1909999999998</v>
      </c>
      <c r="H94" s="32"/>
    </row>
    <row r="95" spans="2:8" s="1" customFormat="1" ht="16.899999999999999" customHeight="1">
      <c r="B95" s="32"/>
      <c r="C95" s="211" t="s">
        <v>3111</v>
      </c>
      <c r="D95" s="211" t="s">
        <v>3112</v>
      </c>
      <c r="E95" s="17" t="s">
        <v>188</v>
      </c>
      <c r="F95" s="212">
        <v>7374.4359999999997</v>
      </c>
      <c r="H95" s="32"/>
    </row>
    <row r="96" spans="2:8" s="1" customFormat="1" ht="16.899999999999999" customHeight="1">
      <c r="B96" s="32"/>
      <c r="C96" s="207" t="s">
        <v>2112</v>
      </c>
      <c r="D96" s="208" t="s">
        <v>4947</v>
      </c>
      <c r="E96" s="209" t="s">
        <v>188</v>
      </c>
      <c r="F96" s="210">
        <v>81.63</v>
      </c>
      <c r="H96" s="32"/>
    </row>
    <row r="97" spans="2:8" s="1" customFormat="1" ht="16.899999999999999" customHeight="1">
      <c r="B97" s="32"/>
      <c r="C97" s="211" t="s">
        <v>1</v>
      </c>
      <c r="D97" s="211" t="s">
        <v>218</v>
      </c>
      <c r="E97" s="17" t="s">
        <v>1</v>
      </c>
      <c r="F97" s="212">
        <v>0</v>
      </c>
      <c r="H97" s="32"/>
    </row>
    <row r="98" spans="2:8" s="1" customFormat="1" ht="16.899999999999999" customHeight="1">
      <c r="B98" s="32"/>
      <c r="C98" s="211" t="s">
        <v>1</v>
      </c>
      <c r="D98" s="211" t="s">
        <v>2107</v>
      </c>
      <c r="E98" s="17" t="s">
        <v>1</v>
      </c>
      <c r="F98" s="212">
        <v>6.01</v>
      </c>
      <c r="H98" s="32"/>
    </row>
    <row r="99" spans="2:8" s="1" customFormat="1" ht="16.899999999999999" customHeight="1">
      <c r="B99" s="32"/>
      <c r="C99" s="211" t="s">
        <v>1</v>
      </c>
      <c r="D99" s="211" t="s">
        <v>2108</v>
      </c>
      <c r="E99" s="17" t="s">
        <v>1</v>
      </c>
      <c r="F99" s="212">
        <v>8.09</v>
      </c>
      <c r="H99" s="32"/>
    </row>
    <row r="100" spans="2:8" s="1" customFormat="1" ht="16.899999999999999" customHeight="1">
      <c r="B100" s="32"/>
      <c r="C100" s="211" t="s">
        <v>1</v>
      </c>
      <c r="D100" s="211" t="s">
        <v>2109</v>
      </c>
      <c r="E100" s="17" t="s">
        <v>1</v>
      </c>
      <c r="F100" s="212">
        <v>37.86</v>
      </c>
      <c r="H100" s="32"/>
    </row>
    <row r="101" spans="2:8" s="1" customFormat="1" ht="16.899999999999999" customHeight="1">
      <c r="B101" s="32"/>
      <c r="C101" s="211" t="s">
        <v>1</v>
      </c>
      <c r="D101" s="211" t="s">
        <v>2110</v>
      </c>
      <c r="E101" s="17" t="s">
        <v>1</v>
      </c>
      <c r="F101" s="212">
        <v>10</v>
      </c>
      <c r="H101" s="32"/>
    </row>
    <row r="102" spans="2:8" s="1" customFormat="1" ht="16.899999999999999" customHeight="1">
      <c r="B102" s="32"/>
      <c r="C102" s="211" t="s">
        <v>1</v>
      </c>
      <c r="D102" s="211" t="s">
        <v>2111</v>
      </c>
      <c r="E102" s="17" t="s">
        <v>1</v>
      </c>
      <c r="F102" s="212">
        <v>19.670000000000002</v>
      </c>
      <c r="H102" s="32"/>
    </row>
    <row r="103" spans="2:8" s="1" customFormat="1" ht="16.899999999999999" customHeight="1">
      <c r="B103" s="32"/>
      <c r="C103" s="211" t="s">
        <v>2112</v>
      </c>
      <c r="D103" s="211" t="s">
        <v>195</v>
      </c>
      <c r="E103" s="17" t="s">
        <v>1</v>
      </c>
      <c r="F103" s="212">
        <v>81.63</v>
      </c>
      <c r="H103" s="32"/>
    </row>
    <row r="104" spans="2:8" s="1" customFormat="1" ht="16.899999999999999" customHeight="1">
      <c r="B104" s="32"/>
      <c r="C104" s="207" t="s">
        <v>2125</v>
      </c>
      <c r="D104" s="208" t="s">
        <v>4948</v>
      </c>
      <c r="E104" s="209" t="s">
        <v>188</v>
      </c>
      <c r="F104" s="210">
        <v>134.26</v>
      </c>
      <c r="H104" s="32"/>
    </row>
    <row r="105" spans="2:8" s="1" customFormat="1" ht="16.899999999999999" customHeight="1">
      <c r="B105" s="32"/>
      <c r="C105" s="211" t="s">
        <v>1</v>
      </c>
      <c r="D105" s="211" t="s">
        <v>218</v>
      </c>
      <c r="E105" s="17" t="s">
        <v>1</v>
      </c>
      <c r="F105" s="212">
        <v>0</v>
      </c>
      <c r="H105" s="32"/>
    </row>
    <row r="106" spans="2:8" s="1" customFormat="1" ht="16.899999999999999" customHeight="1">
      <c r="B106" s="32"/>
      <c r="C106" s="211" t="s">
        <v>1</v>
      </c>
      <c r="D106" s="211" t="s">
        <v>2124</v>
      </c>
      <c r="E106" s="17" t="s">
        <v>1</v>
      </c>
      <c r="F106" s="212">
        <v>134.26</v>
      </c>
      <c r="H106" s="32"/>
    </row>
    <row r="107" spans="2:8" s="1" customFormat="1" ht="16.899999999999999" customHeight="1">
      <c r="B107" s="32"/>
      <c r="C107" s="211" t="s">
        <v>2125</v>
      </c>
      <c r="D107" s="211" t="s">
        <v>195</v>
      </c>
      <c r="E107" s="17" t="s">
        <v>1</v>
      </c>
      <c r="F107" s="212">
        <v>134.26</v>
      </c>
      <c r="H107" s="32"/>
    </row>
    <row r="108" spans="2:8" s="1" customFormat="1" ht="16.899999999999999" customHeight="1">
      <c r="B108" s="32"/>
      <c r="C108" s="207" t="s">
        <v>746</v>
      </c>
      <c r="D108" s="208" t="s">
        <v>747</v>
      </c>
      <c r="E108" s="209" t="s">
        <v>188</v>
      </c>
      <c r="F108" s="210">
        <v>1461.09</v>
      </c>
      <c r="H108" s="32"/>
    </row>
    <row r="109" spans="2:8" s="1" customFormat="1" ht="16.899999999999999" customHeight="1">
      <c r="B109" s="32"/>
      <c r="C109" s="211" t="s">
        <v>1</v>
      </c>
      <c r="D109" s="211" t="s">
        <v>3107</v>
      </c>
      <c r="E109" s="17" t="s">
        <v>1</v>
      </c>
      <c r="F109" s="212">
        <v>0</v>
      </c>
      <c r="H109" s="32"/>
    </row>
    <row r="110" spans="2:8" s="1" customFormat="1" ht="16.899999999999999" customHeight="1">
      <c r="B110" s="32"/>
      <c r="C110" s="211" t="s">
        <v>1</v>
      </c>
      <c r="D110" s="211" t="s">
        <v>3108</v>
      </c>
      <c r="E110" s="17" t="s">
        <v>1</v>
      </c>
      <c r="F110" s="212">
        <v>1027.8499999999999</v>
      </c>
      <c r="H110" s="32"/>
    </row>
    <row r="111" spans="2:8" s="1" customFormat="1" ht="16.899999999999999" customHeight="1">
      <c r="B111" s="32"/>
      <c r="C111" s="211" t="s">
        <v>1</v>
      </c>
      <c r="D111" s="211" t="s">
        <v>3109</v>
      </c>
      <c r="E111" s="17" t="s">
        <v>1</v>
      </c>
      <c r="F111" s="212">
        <v>433.24</v>
      </c>
      <c r="H111" s="32"/>
    </row>
    <row r="112" spans="2:8" s="1" customFormat="1" ht="16.899999999999999" customHeight="1">
      <c r="B112" s="32"/>
      <c r="C112" s="211" t="s">
        <v>746</v>
      </c>
      <c r="D112" s="211" t="s">
        <v>329</v>
      </c>
      <c r="E112" s="17" t="s">
        <v>1</v>
      </c>
      <c r="F112" s="212">
        <v>1461.09</v>
      </c>
      <c r="H112" s="32"/>
    </row>
    <row r="113" spans="2:8" s="1" customFormat="1" ht="16.899999999999999" customHeight="1">
      <c r="B113" s="32"/>
      <c r="C113" s="213" t="s">
        <v>4924</v>
      </c>
      <c r="H113" s="32"/>
    </row>
    <row r="114" spans="2:8" s="1" customFormat="1" ht="22.5">
      <c r="B114" s="32"/>
      <c r="C114" s="211" t="s">
        <v>3101</v>
      </c>
      <c r="D114" s="211" t="s">
        <v>3102</v>
      </c>
      <c r="E114" s="17" t="s">
        <v>188</v>
      </c>
      <c r="F114" s="212">
        <v>3365.1909999999998</v>
      </c>
      <c r="H114" s="32"/>
    </row>
    <row r="115" spans="2:8" s="1" customFormat="1" ht="16.899999999999999" customHeight="1">
      <c r="B115" s="32"/>
      <c r="C115" s="211" t="s">
        <v>3111</v>
      </c>
      <c r="D115" s="211" t="s">
        <v>3112</v>
      </c>
      <c r="E115" s="17" t="s">
        <v>188</v>
      </c>
      <c r="F115" s="212">
        <v>7374.4359999999997</v>
      </c>
      <c r="H115" s="32"/>
    </row>
    <row r="116" spans="2:8" s="1" customFormat="1" ht="16.899999999999999" customHeight="1">
      <c r="B116" s="32"/>
      <c r="C116" s="207" t="s">
        <v>2177</v>
      </c>
      <c r="D116" s="208" t="s">
        <v>4949</v>
      </c>
      <c r="E116" s="209" t="s">
        <v>188</v>
      </c>
      <c r="F116" s="210">
        <v>362.81</v>
      </c>
      <c r="H116" s="32"/>
    </row>
    <row r="117" spans="2:8" s="1" customFormat="1" ht="16.899999999999999" customHeight="1">
      <c r="B117" s="32"/>
      <c r="C117" s="211" t="s">
        <v>1</v>
      </c>
      <c r="D117" s="211" t="s">
        <v>218</v>
      </c>
      <c r="E117" s="17" t="s">
        <v>1</v>
      </c>
      <c r="F117" s="212">
        <v>0</v>
      </c>
      <c r="H117" s="32"/>
    </row>
    <row r="118" spans="2:8" s="1" customFormat="1" ht="16.899999999999999" customHeight="1">
      <c r="B118" s="32"/>
      <c r="C118" s="211" t="s">
        <v>1</v>
      </c>
      <c r="D118" s="211" t="s">
        <v>2174</v>
      </c>
      <c r="E118" s="17" t="s">
        <v>1</v>
      </c>
      <c r="F118" s="212">
        <v>225.86</v>
      </c>
      <c r="H118" s="32"/>
    </row>
    <row r="119" spans="2:8" s="1" customFormat="1" ht="16.899999999999999" customHeight="1">
      <c r="B119" s="32"/>
      <c r="C119" s="211" t="s">
        <v>1</v>
      </c>
      <c r="D119" s="211" t="s">
        <v>2175</v>
      </c>
      <c r="E119" s="17" t="s">
        <v>1</v>
      </c>
      <c r="F119" s="212">
        <v>61.33</v>
      </c>
      <c r="H119" s="32"/>
    </row>
    <row r="120" spans="2:8" s="1" customFormat="1" ht="16.899999999999999" customHeight="1">
      <c r="B120" s="32"/>
      <c r="C120" s="211" t="s">
        <v>1</v>
      </c>
      <c r="D120" s="211" t="s">
        <v>222</v>
      </c>
      <c r="E120" s="17" t="s">
        <v>1</v>
      </c>
      <c r="F120" s="212">
        <v>0</v>
      </c>
      <c r="H120" s="32"/>
    </row>
    <row r="121" spans="2:8" s="1" customFormat="1" ht="16.899999999999999" customHeight="1">
      <c r="B121" s="32"/>
      <c r="C121" s="211" t="s">
        <v>1</v>
      </c>
      <c r="D121" s="211" t="s">
        <v>2176</v>
      </c>
      <c r="E121" s="17" t="s">
        <v>1</v>
      </c>
      <c r="F121" s="212">
        <v>75.62</v>
      </c>
      <c r="H121" s="32"/>
    </row>
    <row r="122" spans="2:8" s="1" customFormat="1" ht="16.899999999999999" customHeight="1">
      <c r="B122" s="32"/>
      <c r="C122" s="211" t="s">
        <v>2177</v>
      </c>
      <c r="D122" s="211" t="s">
        <v>329</v>
      </c>
      <c r="E122" s="17" t="s">
        <v>1</v>
      </c>
      <c r="F122" s="212">
        <v>362.81</v>
      </c>
      <c r="H122" s="32"/>
    </row>
    <row r="123" spans="2:8" s="1" customFormat="1" ht="16.899999999999999" customHeight="1">
      <c r="B123" s="32"/>
      <c r="C123" s="207" t="s">
        <v>749</v>
      </c>
      <c r="D123" s="208" t="s">
        <v>750</v>
      </c>
      <c r="E123" s="209" t="s">
        <v>188</v>
      </c>
      <c r="F123" s="210">
        <v>257.86500000000001</v>
      </c>
      <c r="H123" s="32"/>
    </row>
    <row r="124" spans="2:8" s="1" customFormat="1" ht="16.899999999999999" customHeight="1">
      <c r="B124" s="32"/>
      <c r="C124" s="211" t="s">
        <v>1</v>
      </c>
      <c r="D124" s="211" t="s">
        <v>218</v>
      </c>
      <c r="E124" s="17" t="s">
        <v>1</v>
      </c>
      <c r="F124" s="212">
        <v>0</v>
      </c>
      <c r="H124" s="32"/>
    </row>
    <row r="125" spans="2:8" s="1" customFormat="1" ht="16.899999999999999" customHeight="1">
      <c r="B125" s="32"/>
      <c r="C125" s="211" t="s">
        <v>1</v>
      </c>
      <c r="D125" s="211" t="s">
        <v>1212</v>
      </c>
      <c r="E125" s="17" t="s">
        <v>1</v>
      </c>
      <c r="F125" s="212">
        <v>2.98</v>
      </c>
      <c r="H125" s="32"/>
    </row>
    <row r="126" spans="2:8" s="1" customFormat="1" ht="16.899999999999999" customHeight="1">
      <c r="B126" s="32"/>
      <c r="C126" s="211" t="s">
        <v>1</v>
      </c>
      <c r="D126" s="211" t="s">
        <v>1213</v>
      </c>
      <c r="E126" s="17" t="s">
        <v>1</v>
      </c>
      <c r="F126" s="212">
        <v>5.415</v>
      </c>
      <c r="H126" s="32"/>
    </row>
    <row r="127" spans="2:8" s="1" customFormat="1" ht="16.899999999999999" customHeight="1">
      <c r="B127" s="32"/>
      <c r="C127" s="211" t="s">
        <v>1</v>
      </c>
      <c r="D127" s="211" t="s">
        <v>1214</v>
      </c>
      <c r="E127" s="17" t="s">
        <v>1</v>
      </c>
      <c r="F127" s="212">
        <v>2.98</v>
      </c>
      <c r="H127" s="32"/>
    </row>
    <row r="128" spans="2:8" s="1" customFormat="1" ht="16.899999999999999" customHeight="1">
      <c r="B128" s="32"/>
      <c r="C128" s="211" t="s">
        <v>1</v>
      </c>
      <c r="D128" s="211" t="s">
        <v>1215</v>
      </c>
      <c r="E128" s="17" t="s">
        <v>1</v>
      </c>
      <c r="F128" s="212">
        <v>31.11</v>
      </c>
      <c r="H128" s="32"/>
    </row>
    <row r="129" spans="2:8" s="1" customFormat="1" ht="16.899999999999999" customHeight="1">
      <c r="B129" s="32"/>
      <c r="C129" s="211" t="s">
        <v>1</v>
      </c>
      <c r="D129" s="211" t="s">
        <v>1216</v>
      </c>
      <c r="E129" s="17" t="s">
        <v>1</v>
      </c>
      <c r="F129" s="212">
        <v>13.2</v>
      </c>
      <c r="H129" s="32"/>
    </row>
    <row r="130" spans="2:8" s="1" customFormat="1" ht="16.899999999999999" customHeight="1">
      <c r="B130" s="32"/>
      <c r="C130" s="211" t="s">
        <v>1</v>
      </c>
      <c r="D130" s="211" t="s">
        <v>222</v>
      </c>
      <c r="E130" s="17" t="s">
        <v>1</v>
      </c>
      <c r="F130" s="212">
        <v>0</v>
      </c>
      <c r="H130" s="32"/>
    </row>
    <row r="131" spans="2:8" s="1" customFormat="1" ht="16.899999999999999" customHeight="1">
      <c r="B131" s="32"/>
      <c r="C131" s="211" t="s">
        <v>1</v>
      </c>
      <c r="D131" s="211" t="s">
        <v>1217</v>
      </c>
      <c r="E131" s="17" t="s">
        <v>1</v>
      </c>
      <c r="F131" s="212">
        <v>3.9</v>
      </c>
      <c r="H131" s="32"/>
    </row>
    <row r="132" spans="2:8" s="1" customFormat="1" ht="16.899999999999999" customHeight="1">
      <c r="B132" s="32"/>
      <c r="C132" s="211" t="s">
        <v>1</v>
      </c>
      <c r="D132" s="211" t="s">
        <v>1218</v>
      </c>
      <c r="E132" s="17" t="s">
        <v>1</v>
      </c>
      <c r="F132" s="212">
        <v>9.35</v>
      </c>
      <c r="H132" s="32"/>
    </row>
    <row r="133" spans="2:8" s="1" customFormat="1" ht="16.899999999999999" customHeight="1">
      <c r="B133" s="32"/>
      <c r="C133" s="211" t="s">
        <v>1</v>
      </c>
      <c r="D133" s="211" t="s">
        <v>1219</v>
      </c>
      <c r="E133" s="17" t="s">
        <v>1</v>
      </c>
      <c r="F133" s="212">
        <v>3.76</v>
      </c>
      <c r="H133" s="32"/>
    </row>
    <row r="134" spans="2:8" s="1" customFormat="1" ht="16.899999999999999" customHeight="1">
      <c r="B134" s="32"/>
      <c r="C134" s="211" t="s">
        <v>1</v>
      </c>
      <c r="D134" s="211" t="s">
        <v>1220</v>
      </c>
      <c r="E134" s="17" t="s">
        <v>1</v>
      </c>
      <c r="F134" s="212">
        <v>40.26</v>
      </c>
      <c r="H134" s="32"/>
    </row>
    <row r="135" spans="2:8" s="1" customFormat="1" ht="16.899999999999999" customHeight="1">
      <c r="B135" s="32"/>
      <c r="C135" s="211" t="s">
        <v>1</v>
      </c>
      <c r="D135" s="211" t="s">
        <v>1221</v>
      </c>
      <c r="E135" s="17" t="s">
        <v>1</v>
      </c>
      <c r="F135" s="212">
        <v>23.16</v>
      </c>
      <c r="H135" s="32"/>
    </row>
    <row r="136" spans="2:8" s="1" customFormat="1" ht="16.899999999999999" customHeight="1">
      <c r="B136" s="32"/>
      <c r="C136" s="211" t="s">
        <v>1</v>
      </c>
      <c r="D136" s="211" t="s">
        <v>1222</v>
      </c>
      <c r="E136" s="17" t="s">
        <v>1</v>
      </c>
      <c r="F136" s="212">
        <v>10.97</v>
      </c>
      <c r="H136" s="32"/>
    </row>
    <row r="137" spans="2:8" s="1" customFormat="1" ht="16.899999999999999" customHeight="1">
      <c r="B137" s="32"/>
      <c r="C137" s="211" t="s">
        <v>1</v>
      </c>
      <c r="D137" s="211" t="s">
        <v>1223</v>
      </c>
      <c r="E137" s="17" t="s">
        <v>1</v>
      </c>
      <c r="F137" s="212">
        <v>14.15</v>
      </c>
      <c r="H137" s="32"/>
    </row>
    <row r="138" spans="2:8" s="1" customFormat="1" ht="16.899999999999999" customHeight="1">
      <c r="B138" s="32"/>
      <c r="C138" s="211" t="s">
        <v>1</v>
      </c>
      <c r="D138" s="211" t="s">
        <v>1224</v>
      </c>
      <c r="E138" s="17" t="s">
        <v>1</v>
      </c>
      <c r="F138" s="212">
        <v>13.91</v>
      </c>
      <c r="H138" s="32"/>
    </row>
    <row r="139" spans="2:8" s="1" customFormat="1" ht="16.899999999999999" customHeight="1">
      <c r="B139" s="32"/>
      <c r="C139" s="211" t="s">
        <v>1</v>
      </c>
      <c r="D139" s="211" t="s">
        <v>1225</v>
      </c>
      <c r="E139" s="17" t="s">
        <v>1</v>
      </c>
      <c r="F139" s="212">
        <v>14.19</v>
      </c>
      <c r="H139" s="32"/>
    </row>
    <row r="140" spans="2:8" s="1" customFormat="1" ht="16.899999999999999" customHeight="1">
      <c r="B140" s="32"/>
      <c r="C140" s="211" t="s">
        <v>1</v>
      </c>
      <c r="D140" s="211" t="s">
        <v>1226</v>
      </c>
      <c r="E140" s="17" t="s">
        <v>1</v>
      </c>
      <c r="F140" s="212">
        <v>6.52</v>
      </c>
      <c r="H140" s="32"/>
    </row>
    <row r="141" spans="2:8" s="1" customFormat="1" ht="16.899999999999999" customHeight="1">
      <c r="B141" s="32"/>
      <c r="C141" s="211" t="s">
        <v>1</v>
      </c>
      <c r="D141" s="211" t="s">
        <v>1227</v>
      </c>
      <c r="E141" s="17" t="s">
        <v>1</v>
      </c>
      <c r="F141" s="212">
        <v>23.34</v>
      </c>
      <c r="H141" s="32"/>
    </row>
    <row r="142" spans="2:8" s="1" customFormat="1" ht="16.899999999999999" customHeight="1">
      <c r="B142" s="32"/>
      <c r="C142" s="211" t="s">
        <v>1</v>
      </c>
      <c r="D142" s="211" t="s">
        <v>1228</v>
      </c>
      <c r="E142" s="17" t="s">
        <v>1</v>
      </c>
      <c r="F142" s="212">
        <v>7.96</v>
      </c>
      <c r="H142" s="32"/>
    </row>
    <row r="143" spans="2:8" s="1" customFormat="1" ht="16.899999999999999" customHeight="1">
      <c r="B143" s="32"/>
      <c r="C143" s="211" t="s">
        <v>1</v>
      </c>
      <c r="D143" s="211" t="s">
        <v>1229</v>
      </c>
      <c r="E143" s="17" t="s">
        <v>1</v>
      </c>
      <c r="F143" s="212">
        <v>30.71</v>
      </c>
      <c r="H143" s="32"/>
    </row>
    <row r="144" spans="2:8" s="1" customFormat="1" ht="16.899999999999999" customHeight="1">
      <c r="B144" s="32"/>
      <c r="C144" s="211" t="s">
        <v>749</v>
      </c>
      <c r="D144" s="211" t="s">
        <v>329</v>
      </c>
      <c r="E144" s="17" t="s">
        <v>1</v>
      </c>
      <c r="F144" s="212">
        <v>257.86500000000001</v>
      </c>
      <c r="H144" s="32"/>
    </row>
    <row r="145" spans="2:8" s="1" customFormat="1" ht="16.899999999999999" customHeight="1">
      <c r="B145" s="32"/>
      <c r="C145" s="213" t="s">
        <v>4924</v>
      </c>
      <c r="H145" s="32"/>
    </row>
    <row r="146" spans="2:8" s="1" customFormat="1" ht="16.899999999999999" customHeight="1">
      <c r="B146" s="32"/>
      <c r="C146" s="211" t="s">
        <v>1209</v>
      </c>
      <c r="D146" s="211" t="s">
        <v>1210</v>
      </c>
      <c r="E146" s="17" t="s">
        <v>188</v>
      </c>
      <c r="F146" s="212">
        <v>257.86500000000001</v>
      </c>
      <c r="H146" s="32"/>
    </row>
    <row r="147" spans="2:8" s="1" customFormat="1" ht="16.899999999999999" customHeight="1">
      <c r="B147" s="32"/>
      <c r="C147" s="211" t="s">
        <v>1193</v>
      </c>
      <c r="D147" s="211" t="s">
        <v>1194</v>
      </c>
      <c r="E147" s="17" t="s">
        <v>188</v>
      </c>
      <c r="F147" s="212">
        <v>437.34500000000003</v>
      </c>
      <c r="H147" s="32"/>
    </row>
    <row r="148" spans="2:8" s="1" customFormat="1" ht="22.5">
      <c r="B148" s="32"/>
      <c r="C148" s="211" t="s">
        <v>3093</v>
      </c>
      <c r="D148" s="211" t="s">
        <v>3094</v>
      </c>
      <c r="E148" s="17" t="s">
        <v>188</v>
      </c>
      <c r="F148" s="212">
        <v>4009.2449999999999</v>
      </c>
      <c r="H148" s="32"/>
    </row>
    <row r="149" spans="2:8" s="1" customFormat="1" ht="16.899999999999999" customHeight="1">
      <c r="B149" s="32"/>
      <c r="C149" s="211" t="s">
        <v>3111</v>
      </c>
      <c r="D149" s="211" t="s">
        <v>3112</v>
      </c>
      <c r="E149" s="17" t="s">
        <v>188</v>
      </c>
      <c r="F149" s="212">
        <v>7374.4359999999997</v>
      </c>
      <c r="H149" s="32"/>
    </row>
    <row r="150" spans="2:8" s="1" customFormat="1" ht="16.899999999999999" customHeight="1">
      <c r="B150" s="32"/>
      <c r="C150" s="207" t="s">
        <v>2161</v>
      </c>
      <c r="D150" s="208" t="s">
        <v>4950</v>
      </c>
      <c r="E150" s="209" t="s">
        <v>188</v>
      </c>
      <c r="F150" s="210">
        <v>2.6</v>
      </c>
      <c r="H150" s="32"/>
    </row>
    <row r="151" spans="2:8" s="1" customFormat="1" ht="16.899999999999999" customHeight="1">
      <c r="B151" s="32"/>
      <c r="C151" s="211" t="s">
        <v>1</v>
      </c>
      <c r="D151" s="211" t="s">
        <v>222</v>
      </c>
      <c r="E151" s="17" t="s">
        <v>1</v>
      </c>
      <c r="F151" s="212">
        <v>0</v>
      </c>
      <c r="H151" s="32"/>
    </row>
    <row r="152" spans="2:8" s="1" customFormat="1" ht="16.899999999999999" customHeight="1">
      <c r="B152" s="32"/>
      <c r="C152" s="211" t="s">
        <v>1</v>
      </c>
      <c r="D152" s="211" t="s">
        <v>2160</v>
      </c>
      <c r="E152" s="17" t="s">
        <v>1</v>
      </c>
      <c r="F152" s="212">
        <v>2.6</v>
      </c>
      <c r="H152" s="32"/>
    </row>
    <row r="153" spans="2:8" s="1" customFormat="1" ht="16.899999999999999" customHeight="1">
      <c r="B153" s="32"/>
      <c r="C153" s="211" t="s">
        <v>2161</v>
      </c>
      <c r="D153" s="211" t="s">
        <v>195</v>
      </c>
      <c r="E153" s="17" t="s">
        <v>1</v>
      </c>
      <c r="F153" s="212">
        <v>2.6</v>
      </c>
      <c r="H153" s="32"/>
    </row>
    <row r="154" spans="2:8" s="1" customFormat="1" ht="16.899999999999999" customHeight="1">
      <c r="B154" s="32"/>
      <c r="C154" s="207" t="s">
        <v>752</v>
      </c>
      <c r="D154" s="208" t="s">
        <v>753</v>
      </c>
      <c r="E154" s="209" t="s">
        <v>188</v>
      </c>
      <c r="F154" s="210">
        <v>33.345999999999997</v>
      </c>
      <c r="H154" s="32"/>
    </row>
    <row r="155" spans="2:8" s="1" customFormat="1" ht="16.899999999999999" customHeight="1">
      <c r="B155" s="32"/>
      <c r="C155" s="211" t="s">
        <v>1</v>
      </c>
      <c r="D155" s="211" t="s">
        <v>193</v>
      </c>
      <c r="E155" s="17" t="s">
        <v>1</v>
      </c>
      <c r="F155" s="212">
        <v>0</v>
      </c>
      <c r="H155" s="32"/>
    </row>
    <row r="156" spans="2:8" s="1" customFormat="1" ht="16.899999999999999" customHeight="1">
      <c r="B156" s="32"/>
      <c r="C156" s="211" t="s">
        <v>1</v>
      </c>
      <c r="D156" s="211" t="s">
        <v>194</v>
      </c>
      <c r="E156" s="17" t="s">
        <v>1</v>
      </c>
      <c r="F156" s="212">
        <v>33.345999999999997</v>
      </c>
      <c r="H156" s="32"/>
    </row>
    <row r="157" spans="2:8" s="1" customFormat="1" ht="16.899999999999999" customHeight="1">
      <c r="B157" s="32"/>
      <c r="C157" s="211" t="s">
        <v>752</v>
      </c>
      <c r="D157" s="211" t="s">
        <v>195</v>
      </c>
      <c r="E157" s="17" t="s">
        <v>1</v>
      </c>
      <c r="F157" s="212">
        <v>33.345999999999997</v>
      </c>
      <c r="H157" s="32"/>
    </row>
    <row r="158" spans="2:8" s="1" customFormat="1" ht="16.899999999999999" customHeight="1">
      <c r="B158" s="32"/>
      <c r="C158" s="213" t="s">
        <v>4924</v>
      </c>
      <c r="H158" s="32"/>
    </row>
    <row r="159" spans="2:8" s="1" customFormat="1" ht="16.899999999999999" customHeight="1">
      <c r="B159" s="32"/>
      <c r="C159" s="211" t="s">
        <v>1713</v>
      </c>
      <c r="D159" s="211" t="s">
        <v>1714</v>
      </c>
      <c r="E159" s="17" t="s">
        <v>188</v>
      </c>
      <c r="F159" s="212">
        <v>33.345999999999997</v>
      </c>
      <c r="H159" s="32"/>
    </row>
    <row r="160" spans="2:8" s="1" customFormat="1" ht="16.899999999999999" customHeight="1">
      <c r="B160" s="32"/>
      <c r="C160" s="211" t="s">
        <v>1731</v>
      </c>
      <c r="D160" s="211" t="s">
        <v>1732</v>
      </c>
      <c r="E160" s="17" t="s">
        <v>188</v>
      </c>
      <c r="F160" s="212">
        <v>117.48399999999999</v>
      </c>
      <c r="H160" s="32"/>
    </row>
    <row r="161" spans="2:8" s="1" customFormat="1" ht="22.5">
      <c r="B161" s="32"/>
      <c r="C161" s="211" t="s">
        <v>1775</v>
      </c>
      <c r="D161" s="211" t="s">
        <v>1776</v>
      </c>
      <c r="E161" s="17" t="s">
        <v>188</v>
      </c>
      <c r="F161" s="212">
        <v>33.345999999999997</v>
      </c>
      <c r="H161" s="32"/>
    </row>
    <row r="162" spans="2:8" s="1" customFormat="1" ht="16.899999999999999" customHeight="1">
      <c r="B162" s="32"/>
      <c r="C162" s="211" t="s">
        <v>1863</v>
      </c>
      <c r="D162" s="211" t="s">
        <v>1864</v>
      </c>
      <c r="E162" s="17" t="s">
        <v>188</v>
      </c>
      <c r="F162" s="212">
        <v>33.345999999999997</v>
      </c>
      <c r="H162" s="32"/>
    </row>
    <row r="163" spans="2:8" s="1" customFormat="1" ht="16.899999999999999" customHeight="1">
      <c r="B163" s="32"/>
      <c r="C163" s="207" t="s">
        <v>755</v>
      </c>
      <c r="D163" s="208" t="s">
        <v>756</v>
      </c>
      <c r="E163" s="209" t="s">
        <v>188</v>
      </c>
      <c r="F163" s="210">
        <v>648.4</v>
      </c>
      <c r="H163" s="32"/>
    </row>
    <row r="164" spans="2:8" s="1" customFormat="1" ht="16.899999999999999" customHeight="1">
      <c r="B164" s="32"/>
      <c r="C164" s="211" t="s">
        <v>1</v>
      </c>
      <c r="D164" s="211" t="s">
        <v>2943</v>
      </c>
      <c r="E164" s="17" t="s">
        <v>1</v>
      </c>
      <c r="F164" s="212">
        <v>0</v>
      </c>
      <c r="H164" s="32"/>
    </row>
    <row r="165" spans="2:8" s="1" customFormat="1" ht="16.899999999999999" customHeight="1">
      <c r="B165" s="32"/>
      <c r="C165" s="211" t="s">
        <v>1</v>
      </c>
      <c r="D165" s="211" t="s">
        <v>218</v>
      </c>
      <c r="E165" s="17" t="s">
        <v>1</v>
      </c>
      <c r="F165" s="212">
        <v>0</v>
      </c>
      <c r="H165" s="32"/>
    </row>
    <row r="166" spans="2:8" s="1" customFormat="1" ht="16.899999999999999" customHeight="1">
      <c r="B166" s="32"/>
      <c r="C166" s="211" t="s">
        <v>1</v>
      </c>
      <c r="D166" s="211" t="s">
        <v>2944</v>
      </c>
      <c r="E166" s="17" t="s">
        <v>1</v>
      </c>
      <c r="F166" s="212">
        <v>134.26</v>
      </c>
      <c r="H166" s="32"/>
    </row>
    <row r="167" spans="2:8" s="1" customFormat="1" ht="16.899999999999999" customHeight="1">
      <c r="B167" s="32"/>
      <c r="C167" s="211" t="s">
        <v>1</v>
      </c>
      <c r="D167" s="211" t="s">
        <v>2945</v>
      </c>
      <c r="E167" s="17" t="s">
        <v>1</v>
      </c>
      <c r="F167" s="212">
        <v>1.5</v>
      </c>
      <c r="H167" s="32"/>
    </row>
    <row r="168" spans="2:8" s="1" customFormat="1" ht="16.899999999999999" customHeight="1">
      <c r="B168" s="32"/>
      <c r="C168" s="211" t="s">
        <v>1</v>
      </c>
      <c r="D168" s="211" t="s">
        <v>2946</v>
      </c>
      <c r="E168" s="17" t="s">
        <v>1</v>
      </c>
      <c r="F168" s="212">
        <v>1.1299999999999999</v>
      </c>
      <c r="H168" s="32"/>
    </row>
    <row r="169" spans="2:8" s="1" customFormat="1" ht="16.899999999999999" customHeight="1">
      <c r="B169" s="32"/>
      <c r="C169" s="211" t="s">
        <v>1</v>
      </c>
      <c r="D169" s="211" t="s">
        <v>2947</v>
      </c>
      <c r="E169" s="17" t="s">
        <v>1</v>
      </c>
      <c r="F169" s="212">
        <v>6.55</v>
      </c>
      <c r="H169" s="32"/>
    </row>
    <row r="170" spans="2:8" s="1" customFormat="1" ht="16.899999999999999" customHeight="1">
      <c r="B170" s="32"/>
      <c r="C170" s="211" t="s">
        <v>1</v>
      </c>
      <c r="D170" s="211" t="s">
        <v>1</v>
      </c>
      <c r="E170" s="17" t="s">
        <v>1</v>
      </c>
      <c r="F170" s="212">
        <v>0</v>
      </c>
      <c r="H170" s="32"/>
    </row>
    <row r="171" spans="2:8" s="1" customFormat="1" ht="16.899999999999999" customHeight="1">
      <c r="B171" s="32"/>
      <c r="C171" s="211" t="s">
        <v>1</v>
      </c>
      <c r="D171" s="211" t="s">
        <v>222</v>
      </c>
      <c r="E171" s="17" t="s">
        <v>1</v>
      </c>
      <c r="F171" s="212">
        <v>0</v>
      </c>
      <c r="H171" s="32"/>
    </row>
    <row r="172" spans="2:8" s="1" customFormat="1" ht="16.899999999999999" customHeight="1">
      <c r="B172" s="32"/>
      <c r="C172" s="211" t="s">
        <v>1</v>
      </c>
      <c r="D172" s="211" t="s">
        <v>2948</v>
      </c>
      <c r="E172" s="17" t="s">
        <v>1</v>
      </c>
      <c r="F172" s="212">
        <v>33.04</v>
      </c>
      <c r="H172" s="32"/>
    </row>
    <row r="173" spans="2:8" s="1" customFormat="1" ht="16.899999999999999" customHeight="1">
      <c r="B173" s="32"/>
      <c r="C173" s="211" t="s">
        <v>1</v>
      </c>
      <c r="D173" s="211" t="s">
        <v>2949</v>
      </c>
      <c r="E173" s="17" t="s">
        <v>1</v>
      </c>
      <c r="F173" s="212">
        <v>33.4</v>
      </c>
      <c r="H173" s="32"/>
    </row>
    <row r="174" spans="2:8" s="1" customFormat="1" ht="16.899999999999999" customHeight="1">
      <c r="B174" s="32"/>
      <c r="C174" s="211" t="s">
        <v>1</v>
      </c>
      <c r="D174" s="211" t="s">
        <v>333</v>
      </c>
      <c r="E174" s="17" t="s">
        <v>1</v>
      </c>
      <c r="F174" s="212">
        <v>23.76</v>
      </c>
      <c r="H174" s="32"/>
    </row>
    <row r="175" spans="2:8" s="1" customFormat="1" ht="16.899999999999999" customHeight="1">
      <c r="B175" s="32"/>
      <c r="C175" s="211" t="s">
        <v>1</v>
      </c>
      <c r="D175" s="211" t="s">
        <v>2950</v>
      </c>
      <c r="E175" s="17" t="s">
        <v>1</v>
      </c>
      <c r="F175" s="212">
        <v>258.83999999999997</v>
      </c>
      <c r="H175" s="32"/>
    </row>
    <row r="176" spans="2:8" s="1" customFormat="1" ht="16.899999999999999" customHeight="1">
      <c r="B176" s="32"/>
      <c r="C176" s="211" t="s">
        <v>1</v>
      </c>
      <c r="D176" s="211" t="s">
        <v>2951</v>
      </c>
      <c r="E176" s="17" t="s">
        <v>1</v>
      </c>
      <c r="F176" s="212">
        <v>10.76</v>
      </c>
      <c r="H176" s="32"/>
    </row>
    <row r="177" spans="2:8" s="1" customFormat="1" ht="16.899999999999999" customHeight="1">
      <c r="B177" s="32"/>
      <c r="C177" s="211" t="s">
        <v>1</v>
      </c>
      <c r="D177" s="211" t="s">
        <v>2952</v>
      </c>
      <c r="E177" s="17" t="s">
        <v>1</v>
      </c>
      <c r="F177" s="212">
        <v>3.9</v>
      </c>
      <c r="H177" s="32"/>
    </row>
    <row r="178" spans="2:8" s="1" customFormat="1" ht="16.899999999999999" customHeight="1">
      <c r="B178" s="32"/>
      <c r="C178" s="211" t="s">
        <v>1</v>
      </c>
      <c r="D178" s="211" t="s">
        <v>2953</v>
      </c>
      <c r="E178" s="17" t="s">
        <v>1</v>
      </c>
      <c r="F178" s="212">
        <v>40.26</v>
      </c>
      <c r="H178" s="32"/>
    </row>
    <row r="179" spans="2:8" s="1" customFormat="1" ht="16.899999999999999" customHeight="1">
      <c r="B179" s="32"/>
      <c r="C179" s="211" t="s">
        <v>1</v>
      </c>
      <c r="D179" s="211" t="s">
        <v>2954</v>
      </c>
      <c r="E179" s="17" t="s">
        <v>1</v>
      </c>
      <c r="F179" s="212">
        <v>23.16</v>
      </c>
      <c r="H179" s="32"/>
    </row>
    <row r="180" spans="2:8" s="1" customFormat="1" ht="16.899999999999999" customHeight="1">
      <c r="B180" s="32"/>
      <c r="C180" s="211" t="s">
        <v>1</v>
      </c>
      <c r="D180" s="211" t="s">
        <v>2955</v>
      </c>
      <c r="E180" s="17" t="s">
        <v>1</v>
      </c>
      <c r="F180" s="212">
        <v>10.97</v>
      </c>
      <c r="H180" s="32"/>
    </row>
    <row r="181" spans="2:8" s="1" customFormat="1" ht="16.899999999999999" customHeight="1">
      <c r="B181" s="32"/>
      <c r="C181" s="211" t="s">
        <v>1</v>
      </c>
      <c r="D181" s="211" t="s">
        <v>2956</v>
      </c>
      <c r="E181" s="17" t="s">
        <v>1</v>
      </c>
      <c r="F181" s="212">
        <v>14.15</v>
      </c>
      <c r="H181" s="32"/>
    </row>
    <row r="182" spans="2:8" s="1" customFormat="1" ht="16.899999999999999" customHeight="1">
      <c r="B182" s="32"/>
      <c r="C182" s="211" t="s">
        <v>1</v>
      </c>
      <c r="D182" s="211" t="s">
        <v>2957</v>
      </c>
      <c r="E182" s="17" t="s">
        <v>1</v>
      </c>
      <c r="F182" s="212">
        <v>13.91</v>
      </c>
      <c r="H182" s="32"/>
    </row>
    <row r="183" spans="2:8" s="1" customFormat="1" ht="16.899999999999999" customHeight="1">
      <c r="B183" s="32"/>
      <c r="C183" s="211" t="s">
        <v>1</v>
      </c>
      <c r="D183" s="211" t="s">
        <v>2958</v>
      </c>
      <c r="E183" s="17" t="s">
        <v>1</v>
      </c>
      <c r="F183" s="212">
        <v>14.19</v>
      </c>
      <c r="H183" s="32"/>
    </row>
    <row r="184" spans="2:8" s="1" customFormat="1" ht="16.899999999999999" customHeight="1">
      <c r="B184" s="32"/>
      <c r="C184" s="211" t="s">
        <v>1</v>
      </c>
      <c r="D184" s="211" t="s">
        <v>2959</v>
      </c>
      <c r="E184" s="17" t="s">
        <v>1</v>
      </c>
      <c r="F184" s="212">
        <v>7.92</v>
      </c>
      <c r="H184" s="32"/>
    </row>
    <row r="185" spans="2:8" s="1" customFormat="1" ht="16.899999999999999" customHeight="1">
      <c r="B185" s="32"/>
      <c r="C185" s="211" t="s">
        <v>1</v>
      </c>
      <c r="D185" s="211" t="s">
        <v>2960</v>
      </c>
      <c r="E185" s="17" t="s">
        <v>1</v>
      </c>
      <c r="F185" s="212">
        <v>16.7</v>
      </c>
      <c r="H185" s="32"/>
    </row>
    <row r="186" spans="2:8" s="1" customFormat="1" ht="16.899999999999999" customHeight="1">
      <c r="B186" s="32"/>
      <c r="C186" s="211" t="s">
        <v>755</v>
      </c>
      <c r="D186" s="211" t="s">
        <v>2961</v>
      </c>
      <c r="E186" s="17" t="s">
        <v>1</v>
      </c>
      <c r="F186" s="212">
        <v>648.4</v>
      </c>
      <c r="H186" s="32"/>
    </row>
    <row r="187" spans="2:8" s="1" customFormat="1" ht="16.899999999999999" customHeight="1">
      <c r="B187" s="32"/>
      <c r="C187" s="213" t="s">
        <v>4924</v>
      </c>
      <c r="H187" s="32"/>
    </row>
    <row r="188" spans="2:8" s="1" customFormat="1" ht="16.899999999999999" customHeight="1">
      <c r="B188" s="32"/>
      <c r="C188" s="211" t="s">
        <v>2940</v>
      </c>
      <c r="D188" s="211" t="s">
        <v>2941</v>
      </c>
      <c r="E188" s="17" t="s">
        <v>188</v>
      </c>
      <c r="F188" s="212">
        <v>1157.9000000000001</v>
      </c>
      <c r="H188" s="32"/>
    </row>
    <row r="189" spans="2:8" s="1" customFormat="1" ht="16.899999999999999" customHeight="1">
      <c r="B189" s="32"/>
      <c r="C189" s="211" t="s">
        <v>1456</v>
      </c>
      <c r="D189" s="211" t="s">
        <v>1457</v>
      </c>
      <c r="E189" s="17" t="s">
        <v>188</v>
      </c>
      <c r="F189" s="212">
        <v>1590.06</v>
      </c>
      <c r="H189" s="32"/>
    </row>
    <row r="190" spans="2:8" s="1" customFormat="1" ht="16.899999999999999" customHeight="1">
      <c r="B190" s="32"/>
      <c r="C190" s="211" t="s">
        <v>1477</v>
      </c>
      <c r="D190" s="211" t="s">
        <v>1478</v>
      </c>
      <c r="E190" s="17" t="s">
        <v>188</v>
      </c>
      <c r="F190" s="212">
        <v>1528.73</v>
      </c>
      <c r="H190" s="32"/>
    </row>
    <row r="191" spans="2:8" s="1" customFormat="1" ht="33.75">
      <c r="B191" s="32"/>
      <c r="C191" s="211" t="s">
        <v>2985</v>
      </c>
      <c r="D191" s="211" t="s">
        <v>2986</v>
      </c>
      <c r="E191" s="17" t="s">
        <v>188</v>
      </c>
      <c r="F191" s="212">
        <v>670.77200000000005</v>
      </c>
      <c r="H191" s="32"/>
    </row>
    <row r="192" spans="2:8" s="1" customFormat="1" ht="16.899999999999999" customHeight="1">
      <c r="B192" s="32"/>
      <c r="C192" s="207" t="s">
        <v>758</v>
      </c>
      <c r="D192" s="208" t="s">
        <v>759</v>
      </c>
      <c r="E192" s="209" t="s">
        <v>188</v>
      </c>
      <c r="F192" s="210">
        <v>433.88</v>
      </c>
      <c r="H192" s="32"/>
    </row>
    <row r="193" spans="2:8" s="1" customFormat="1" ht="16.899999999999999" customHeight="1">
      <c r="B193" s="32"/>
      <c r="C193" s="211" t="s">
        <v>1</v>
      </c>
      <c r="D193" s="211" t="s">
        <v>1</v>
      </c>
      <c r="E193" s="17" t="s">
        <v>1</v>
      </c>
      <c r="F193" s="212">
        <v>0</v>
      </c>
      <c r="H193" s="32"/>
    </row>
    <row r="194" spans="2:8" s="1" customFormat="1" ht="16.899999999999999" customHeight="1">
      <c r="B194" s="32"/>
      <c r="C194" s="211" t="s">
        <v>1</v>
      </c>
      <c r="D194" s="211" t="s">
        <v>2962</v>
      </c>
      <c r="E194" s="17" t="s">
        <v>1</v>
      </c>
      <c r="F194" s="212">
        <v>0</v>
      </c>
      <c r="H194" s="32"/>
    </row>
    <row r="195" spans="2:8" s="1" customFormat="1" ht="16.899999999999999" customHeight="1">
      <c r="B195" s="32"/>
      <c r="C195" s="211" t="s">
        <v>1</v>
      </c>
      <c r="D195" s="211" t="s">
        <v>218</v>
      </c>
      <c r="E195" s="17" t="s">
        <v>1</v>
      </c>
      <c r="F195" s="212">
        <v>0</v>
      </c>
      <c r="H195" s="32"/>
    </row>
    <row r="196" spans="2:8" s="1" customFormat="1" ht="16.899999999999999" customHeight="1">
      <c r="B196" s="32"/>
      <c r="C196" s="211" t="s">
        <v>1</v>
      </c>
      <c r="D196" s="211" t="s">
        <v>296</v>
      </c>
      <c r="E196" s="17" t="s">
        <v>1</v>
      </c>
      <c r="F196" s="212">
        <v>15.72</v>
      </c>
      <c r="H196" s="32"/>
    </row>
    <row r="197" spans="2:8" s="1" customFormat="1" ht="16.899999999999999" customHeight="1">
      <c r="B197" s="32"/>
      <c r="C197" s="211" t="s">
        <v>1</v>
      </c>
      <c r="D197" s="211" t="s">
        <v>297</v>
      </c>
      <c r="E197" s="17" t="s">
        <v>1</v>
      </c>
      <c r="F197" s="212">
        <v>21.67</v>
      </c>
      <c r="H197" s="32"/>
    </row>
    <row r="198" spans="2:8" s="1" customFormat="1" ht="16.899999999999999" customHeight="1">
      <c r="B198" s="32"/>
      <c r="C198" s="211" t="s">
        <v>1</v>
      </c>
      <c r="D198" s="211" t="s">
        <v>298</v>
      </c>
      <c r="E198" s="17" t="s">
        <v>1</v>
      </c>
      <c r="F198" s="212">
        <v>2.98</v>
      </c>
      <c r="H198" s="32"/>
    </row>
    <row r="199" spans="2:8" s="1" customFormat="1" ht="16.899999999999999" customHeight="1">
      <c r="B199" s="32"/>
      <c r="C199" s="211" t="s">
        <v>1</v>
      </c>
      <c r="D199" s="211" t="s">
        <v>2963</v>
      </c>
      <c r="E199" s="17" t="s">
        <v>1</v>
      </c>
      <c r="F199" s="212">
        <v>10.92</v>
      </c>
      <c r="H199" s="32"/>
    </row>
    <row r="200" spans="2:8" s="1" customFormat="1" ht="16.899999999999999" customHeight="1">
      <c r="B200" s="32"/>
      <c r="C200" s="211" t="s">
        <v>1</v>
      </c>
      <c r="D200" s="211" t="s">
        <v>299</v>
      </c>
      <c r="E200" s="17" t="s">
        <v>1</v>
      </c>
      <c r="F200" s="212">
        <v>2.98</v>
      </c>
      <c r="H200" s="32"/>
    </row>
    <row r="201" spans="2:8" s="1" customFormat="1" ht="16.899999999999999" customHeight="1">
      <c r="B201" s="32"/>
      <c r="C201" s="211" t="s">
        <v>1</v>
      </c>
      <c r="D201" s="211" t="s">
        <v>300</v>
      </c>
      <c r="E201" s="17" t="s">
        <v>1</v>
      </c>
      <c r="F201" s="212">
        <v>24.64</v>
      </c>
      <c r="H201" s="32"/>
    </row>
    <row r="202" spans="2:8" s="1" customFormat="1" ht="16.899999999999999" customHeight="1">
      <c r="B202" s="32"/>
      <c r="C202" s="211" t="s">
        <v>1</v>
      </c>
      <c r="D202" s="211" t="s">
        <v>301</v>
      </c>
      <c r="E202" s="17" t="s">
        <v>1</v>
      </c>
      <c r="F202" s="212">
        <v>16.36</v>
      </c>
      <c r="H202" s="32"/>
    </row>
    <row r="203" spans="2:8" s="1" customFormat="1" ht="16.899999999999999" customHeight="1">
      <c r="B203" s="32"/>
      <c r="C203" s="211" t="s">
        <v>1</v>
      </c>
      <c r="D203" s="211" t="s">
        <v>302</v>
      </c>
      <c r="E203" s="17" t="s">
        <v>1</v>
      </c>
      <c r="F203" s="212">
        <v>6.7</v>
      </c>
      <c r="H203" s="32"/>
    </row>
    <row r="204" spans="2:8" s="1" customFormat="1" ht="16.899999999999999" customHeight="1">
      <c r="B204" s="32"/>
      <c r="C204" s="211" t="s">
        <v>1</v>
      </c>
      <c r="D204" s="211" t="s">
        <v>2964</v>
      </c>
      <c r="E204" s="17" t="s">
        <v>1</v>
      </c>
      <c r="F204" s="212">
        <v>32.159999999999997</v>
      </c>
      <c r="H204" s="32"/>
    </row>
    <row r="205" spans="2:8" s="1" customFormat="1" ht="16.899999999999999" customHeight="1">
      <c r="B205" s="32"/>
      <c r="C205" s="211" t="s">
        <v>1</v>
      </c>
      <c r="D205" s="211" t="s">
        <v>2965</v>
      </c>
      <c r="E205" s="17" t="s">
        <v>1</v>
      </c>
      <c r="F205" s="212">
        <v>30.98</v>
      </c>
      <c r="H205" s="32"/>
    </row>
    <row r="206" spans="2:8" s="1" customFormat="1" ht="16.899999999999999" customHeight="1">
      <c r="B206" s="32"/>
      <c r="C206" s="211" t="s">
        <v>1</v>
      </c>
      <c r="D206" s="211" t="s">
        <v>2966</v>
      </c>
      <c r="E206" s="17" t="s">
        <v>1</v>
      </c>
      <c r="F206" s="212">
        <v>28.7</v>
      </c>
      <c r="H206" s="32"/>
    </row>
    <row r="207" spans="2:8" s="1" customFormat="1" ht="16.899999999999999" customHeight="1">
      <c r="B207" s="32"/>
      <c r="C207" s="211" t="s">
        <v>1</v>
      </c>
      <c r="D207" s="211" t="s">
        <v>2967</v>
      </c>
      <c r="E207" s="17" t="s">
        <v>1</v>
      </c>
      <c r="F207" s="212">
        <v>13.09</v>
      </c>
      <c r="H207" s="32"/>
    </row>
    <row r="208" spans="2:8" s="1" customFormat="1" ht="16.899999999999999" customHeight="1">
      <c r="B208" s="32"/>
      <c r="C208" s="211" t="s">
        <v>1</v>
      </c>
      <c r="D208" s="211" t="s">
        <v>2968</v>
      </c>
      <c r="E208" s="17" t="s">
        <v>1</v>
      </c>
      <c r="F208" s="212">
        <v>17.02</v>
      </c>
      <c r="H208" s="32"/>
    </row>
    <row r="209" spans="2:8" s="1" customFormat="1" ht="16.899999999999999" customHeight="1">
      <c r="B209" s="32"/>
      <c r="C209" s="211" t="s">
        <v>1</v>
      </c>
      <c r="D209" s="211" t="s">
        <v>2969</v>
      </c>
      <c r="E209" s="17" t="s">
        <v>1</v>
      </c>
      <c r="F209" s="212">
        <v>13.55</v>
      </c>
      <c r="H209" s="32"/>
    </row>
    <row r="210" spans="2:8" s="1" customFormat="1" ht="16.899999999999999" customHeight="1">
      <c r="B210" s="32"/>
      <c r="C210" s="211" t="s">
        <v>1</v>
      </c>
      <c r="D210" s="211" t="s">
        <v>2970</v>
      </c>
      <c r="E210" s="17" t="s">
        <v>1</v>
      </c>
      <c r="F210" s="212">
        <v>17.72</v>
      </c>
      <c r="H210" s="32"/>
    </row>
    <row r="211" spans="2:8" s="1" customFormat="1" ht="16.899999999999999" customHeight="1">
      <c r="B211" s="32"/>
      <c r="C211" s="211" t="s">
        <v>1</v>
      </c>
      <c r="D211" s="211" t="s">
        <v>2971</v>
      </c>
      <c r="E211" s="17" t="s">
        <v>1</v>
      </c>
      <c r="F211" s="212">
        <v>3.75</v>
      </c>
      <c r="H211" s="32"/>
    </row>
    <row r="212" spans="2:8" s="1" customFormat="1" ht="16.899999999999999" customHeight="1">
      <c r="B212" s="32"/>
      <c r="C212" s="211" t="s">
        <v>1</v>
      </c>
      <c r="D212" s="211" t="s">
        <v>2972</v>
      </c>
      <c r="E212" s="17" t="s">
        <v>1</v>
      </c>
      <c r="F212" s="212">
        <v>7.22</v>
      </c>
      <c r="H212" s="32"/>
    </row>
    <row r="213" spans="2:8" s="1" customFormat="1" ht="16.899999999999999" customHeight="1">
      <c r="B213" s="32"/>
      <c r="C213" s="211" t="s">
        <v>1</v>
      </c>
      <c r="D213" s="211" t="s">
        <v>312</v>
      </c>
      <c r="E213" s="17" t="s">
        <v>1</v>
      </c>
      <c r="F213" s="212">
        <v>9.75</v>
      </c>
      <c r="H213" s="32"/>
    </row>
    <row r="214" spans="2:8" s="1" customFormat="1" ht="16.899999999999999" customHeight="1">
      <c r="B214" s="32"/>
      <c r="C214" s="211" t="s">
        <v>1</v>
      </c>
      <c r="D214" s="211" t="s">
        <v>2973</v>
      </c>
      <c r="E214" s="17" t="s">
        <v>1</v>
      </c>
      <c r="F214" s="212">
        <v>22.72</v>
      </c>
      <c r="H214" s="32"/>
    </row>
    <row r="215" spans="2:8" s="1" customFormat="1" ht="16.899999999999999" customHeight="1">
      <c r="B215" s="32"/>
      <c r="C215" s="211" t="s">
        <v>1</v>
      </c>
      <c r="D215" s="211" t="s">
        <v>2974</v>
      </c>
      <c r="E215" s="17" t="s">
        <v>1</v>
      </c>
      <c r="F215" s="212">
        <v>5.89</v>
      </c>
      <c r="H215" s="32"/>
    </row>
    <row r="216" spans="2:8" s="1" customFormat="1" ht="16.899999999999999" customHeight="1">
      <c r="B216" s="32"/>
      <c r="C216" s="211" t="s">
        <v>1</v>
      </c>
      <c r="D216" s="211" t="s">
        <v>322</v>
      </c>
      <c r="E216" s="17" t="s">
        <v>1</v>
      </c>
      <c r="F216" s="212">
        <v>12.83</v>
      </c>
      <c r="H216" s="32"/>
    </row>
    <row r="217" spans="2:8" s="1" customFormat="1" ht="16.899999999999999" customHeight="1">
      <c r="B217" s="32"/>
      <c r="C217" s="211" t="s">
        <v>1</v>
      </c>
      <c r="D217" s="211" t="s">
        <v>323</v>
      </c>
      <c r="E217" s="17" t="s">
        <v>1</v>
      </c>
      <c r="F217" s="212">
        <v>9.35</v>
      </c>
      <c r="H217" s="32"/>
    </row>
    <row r="218" spans="2:8" s="1" customFormat="1" ht="16.899999999999999" customHeight="1">
      <c r="B218" s="32"/>
      <c r="C218" s="211" t="s">
        <v>1</v>
      </c>
      <c r="D218" s="211" t="s">
        <v>324</v>
      </c>
      <c r="E218" s="17" t="s">
        <v>1</v>
      </c>
      <c r="F218" s="212">
        <v>21.8</v>
      </c>
      <c r="H218" s="32"/>
    </row>
    <row r="219" spans="2:8" s="1" customFormat="1" ht="16.899999999999999" customHeight="1">
      <c r="B219" s="32"/>
      <c r="C219" s="211" t="s">
        <v>1</v>
      </c>
      <c r="D219" s="211" t="s">
        <v>325</v>
      </c>
      <c r="E219" s="17" t="s">
        <v>1</v>
      </c>
      <c r="F219" s="212">
        <v>9.2100000000000009</v>
      </c>
      <c r="H219" s="32"/>
    </row>
    <row r="220" spans="2:8" s="1" customFormat="1" ht="16.899999999999999" customHeight="1">
      <c r="B220" s="32"/>
      <c r="C220" s="211" t="s">
        <v>1</v>
      </c>
      <c r="D220" s="211" t="s">
        <v>1</v>
      </c>
      <c r="E220" s="17" t="s">
        <v>1</v>
      </c>
      <c r="F220" s="212">
        <v>0</v>
      </c>
      <c r="H220" s="32"/>
    </row>
    <row r="221" spans="2:8" s="1" customFormat="1" ht="16.899999999999999" customHeight="1">
      <c r="B221" s="32"/>
      <c r="C221" s="211" t="s">
        <v>1</v>
      </c>
      <c r="D221" s="211" t="s">
        <v>222</v>
      </c>
      <c r="E221" s="17" t="s">
        <v>1</v>
      </c>
      <c r="F221" s="212">
        <v>0</v>
      </c>
      <c r="H221" s="32"/>
    </row>
    <row r="222" spans="2:8" s="1" customFormat="1" ht="16.899999999999999" customHeight="1">
      <c r="B222" s="32"/>
      <c r="C222" s="211" t="s">
        <v>1</v>
      </c>
      <c r="D222" s="211" t="s">
        <v>2975</v>
      </c>
      <c r="E222" s="17" t="s">
        <v>1</v>
      </c>
      <c r="F222" s="212">
        <v>6.52</v>
      </c>
      <c r="H222" s="32"/>
    </row>
    <row r="223" spans="2:8" s="1" customFormat="1" ht="16.899999999999999" customHeight="1">
      <c r="B223" s="32"/>
      <c r="C223" s="211" t="s">
        <v>1</v>
      </c>
      <c r="D223" s="211" t="s">
        <v>2976</v>
      </c>
      <c r="E223" s="17" t="s">
        <v>1</v>
      </c>
      <c r="F223" s="212">
        <v>23.34</v>
      </c>
      <c r="H223" s="32"/>
    </row>
    <row r="224" spans="2:8" s="1" customFormat="1" ht="16.899999999999999" customHeight="1">
      <c r="B224" s="32"/>
      <c r="C224" s="211" t="s">
        <v>1</v>
      </c>
      <c r="D224" s="211" t="s">
        <v>2977</v>
      </c>
      <c r="E224" s="17" t="s">
        <v>1</v>
      </c>
      <c r="F224" s="212">
        <v>7.96</v>
      </c>
      <c r="H224" s="32"/>
    </row>
    <row r="225" spans="2:8" s="1" customFormat="1" ht="16.899999999999999" customHeight="1">
      <c r="B225" s="32"/>
      <c r="C225" s="211" t="s">
        <v>1</v>
      </c>
      <c r="D225" s="211" t="s">
        <v>2978</v>
      </c>
      <c r="E225" s="17" t="s">
        <v>1</v>
      </c>
      <c r="F225" s="212">
        <v>30.71</v>
      </c>
      <c r="H225" s="32"/>
    </row>
    <row r="226" spans="2:8" s="1" customFormat="1" ht="16.899999999999999" customHeight="1">
      <c r="B226" s="32"/>
      <c r="C226" s="211" t="s">
        <v>1</v>
      </c>
      <c r="D226" s="211" t="s">
        <v>2979</v>
      </c>
      <c r="E226" s="17" t="s">
        <v>1</v>
      </c>
      <c r="F226" s="212">
        <v>2.6</v>
      </c>
      <c r="H226" s="32"/>
    </row>
    <row r="227" spans="2:8" s="1" customFormat="1" ht="16.899999999999999" customHeight="1">
      <c r="B227" s="32"/>
      <c r="C227" s="211" t="s">
        <v>1</v>
      </c>
      <c r="D227" s="211" t="s">
        <v>2028</v>
      </c>
      <c r="E227" s="17" t="s">
        <v>1</v>
      </c>
      <c r="F227" s="212">
        <v>0</v>
      </c>
      <c r="H227" s="32"/>
    </row>
    <row r="228" spans="2:8" s="1" customFormat="1" ht="16.899999999999999" customHeight="1">
      <c r="B228" s="32"/>
      <c r="C228" s="211" t="s">
        <v>1</v>
      </c>
      <c r="D228" s="211" t="s">
        <v>2029</v>
      </c>
      <c r="E228" s="17" t="s">
        <v>1</v>
      </c>
      <c r="F228" s="212">
        <v>5.04</v>
      </c>
      <c r="H228" s="32"/>
    </row>
    <row r="229" spans="2:8" s="1" customFormat="1" ht="16.899999999999999" customHeight="1">
      <c r="B229" s="32"/>
      <c r="C229" s="211" t="s">
        <v>758</v>
      </c>
      <c r="D229" s="211" t="s">
        <v>2980</v>
      </c>
      <c r="E229" s="17" t="s">
        <v>1</v>
      </c>
      <c r="F229" s="212">
        <v>433.88</v>
      </c>
      <c r="H229" s="32"/>
    </row>
    <row r="230" spans="2:8" s="1" customFormat="1" ht="16.899999999999999" customHeight="1">
      <c r="B230" s="32"/>
      <c r="C230" s="213" t="s">
        <v>4924</v>
      </c>
      <c r="H230" s="32"/>
    </row>
    <row r="231" spans="2:8" s="1" customFormat="1" ht="16.899999999999999" customHeight="1">
      <c r="B231" s="32"/>
      <c r="C231" s="211" t="s">
        <v>2940</v>
      </c>
      <c r="D231" s="211" t="s">
        <v>2941</v>
      </c>
      <c r="E231" s="17" t="s">
        <v>188</v>
      </c>
      <c r="F231" s="212">
        <v>1157.9000000000001</v>
      </c>
      <c r="H231" s="32"/>
    </row>
    <row r="232" spans="2:8" s="1" customFormat="1" ht="16.899999999999999" customHeight="1">
      <c r="B232" s="32"/>
      <c r="C232" s="211" t="s">
        <v>1456</v>
      </c>
      <c r="D232" s="211" t="s">
        <v>1457</v>
      </c>
      <c r="E232" s="17" t="s">
        <v>188</v>
      </c>
      <c r="F232" s="212">
        <v>1590.06</v>
      </c>
      <c r="H232" s="32"/>
    </row>
    <row r="233" spans="2:8" s="1" customFormat="1" ht="16.899999999999999" customHeight="1">
      <c r="B233" s="32"/>
      <c r="C233" s="211" t="s">
        <v>1477</v>
      </c>
      <c r="D233" s="211" t="s">
        <v>1478</v>
      </c>
      <c r="E233" s="17" t="s">
        <v>188</v>
      </c>
      <c r="F233" s="212">
        <v>1528.73</v>
      </c>
      <c r="H233" s="32"/>
    </row>
    <row r="234" spans="2:8" s="1" customFormat="1" ht="33.75">
      <c r="B234" s="32"/>
      <c r="C234" s="211" t="s">
        <v>2990</v>
      </c>
      <c r="D234" s="211" t="s">
        <v>2991</v>
      </c>
      <c r="E234" s="17" t="s">
        <v>188</v>
      </c>
      <c r="F234" s="212">
        <v>446.89600000000002</v>
      </c>
      <c r="H234" s="32"/>
    </row>
    <row r="235" spans="2:8" s="1" customFormat="1" ht="16.899999999999999" customHeight="1">
      <c r="B235" s="32"/>
      <c r="C235" s="207" t="s">
        <v>761</v>
      </c>
      <c r="D235" s="208" t="s">
        <v>762</v>
      </c>
      <c r="E235" s="209" t="s">
        <v>188</v>
      </c>
      <c r="F235" s="210">
        <v>57.42</v>
      </c>
      <c r="H235" s="32"/>
    </row>
    <row r="236" spans="2:8" s="1" customFormat="1" ht="16.899999999999999" customHeight="1">
      <c r="B236" s="32"/>
      <c r="C236" s="213" t="s">
        <v>4924</v>
      </c>
      <c r="H236" s="32"/>
    </row>
    <row r="237" spans="2:8" s="1" customFormat="1" ht="16.899999999999999" customHeight="1">
      <c r="B237" s="32"/>
      <c r="C237" s="211" t="s">
        <v>2940</v>
      </c>
      <c r="D237" s="211" t="s">
        <v>2941</v>
      </c>
      <c r="E237" s="17" t="s">
        <v>188</v>
      </c>
      <c r="F237" s="212">
        <v>1157.9000000000001</v>
      </c>
      <c r="H237" s="32"/>
    </row>
    <row r="238" spans="2:8" s="1" customFormat="1" ht="22.5">
      <c r="B238" s="32"/>
      <c r="C238" s="211" t="s">
        <v>1466</v>
      </c>
      <c r="D238" s="211" t="s">
        <v>1467</v>
      </c>
      <c r="E238" s="17" t="s">
        <v>188</v>
      </c>
      <c r="F238" s="212">
        <v>57.42</v>
      </c>
      <c r="H238" s="32"/>
    </row>
    <row r="239" spans="2:8" s="1" customFormat="1" ht="16.899999999999999" customHeight="1">
      <c r="B239" s="32"/>
      <c r="C239" s="211" t="s">
        <v>3000</v>
      </c>
      <c r="D239" s="211" t="s">
        <v>3001</v>
      </c>
      <c r="E239" s="17" t="s">
        <v>188</v>
      </c>
      <c r="F239" s="212">
        <v>57.42</v>
      </c>
      <c r="H239" s="32"/>
    </row>
    <row r="240" spans="2:8" s="1" customFormat="1" ht="33.75">
      <c r="B240" s="32"/>
      <c r="C240" s="211" t="s">
        <v>2934</v>
      </c>
      <c r="D240" s="211" t="s">
        <v>2935</v>
      </c>
      <c r="E240" s="17" t="s">
        <v>188</v>
      </c>
      <c r="F240" s="212">
        <v>59.143000000000001</v>
      </c>
      <c r="H240" s="32"/>
    </row>
    <row r="241" spans="2:8" s="1" customFormat="1" ht="16.899999999999999" customHeight="1">
      <c r="B241" s="32"/>
      <c r="C241" s="207" t="s">
        <v>765</v>
      </c>
      <c r="D241" s="208" t="s">
        <v>766</v>
      </c>
      <c r="E241" s="209" t="s">
        <v>188</v>
      </c>
      <c r="F241" s="210">
        <v>75.62</v>
      </c>
      <c r="H241" s="32"/>
    </row>
    <row r="242" spans="2:8" s="1" customFormat="1" ht="16.899999999999999" customHeight="1">
      <c r="B242" s="32"/>
      <c r="C242" s="211" t="s">
        <v>1</v>
      </c>
      <c r="D242" s="211" t="s">
        <v>1</v>
      </c>
      <c r="E242" s="17" t="s">
        <v>1</v>
      </c>
      <c r="F242" s="212">
        <v>0</v>
      </c>
      <c r="H242" s="32"/>
    </row>
    <row r="243" spans="2:8" s="1" customFormat="1" ht="16.899999999999999" customHeight="1">
      <c r="B243" s="32"/>
      <c r="C243" s="211" t="s">
        <v>1</v>
      </c>
      <c r="D243" s="211" t="s">
        <v>2981</v>
      </c>
      <c r="E243" s="17" t="s">
        <v>1</v>
      </c>
      <c r="F243" s="212">
        <v>0</v>
      </c>
      <c r="H243" s="32"/>
    </row>
    <row r="244" spans="2:8" s="1" customFormat="1" ht="16.899999999999999" customHeight="1">
      <c r="B244" s="32"/>
      <c r="C244" s="211" t="s">
        <v>1</v>
      </c>
      <c r="D244" s="211" t="s">
        <v>222</v>
      </c>
      <c r="E244" s="17" t="s">
        <v>1</v>
      </c>
      <c r="F244" s="212">
        <v>0</v>
      </c>
      <c r="H244" s="32"/>
    </row>
    <row r="245" spans="2:8" s="1" customFormat="1" ht="16.899999999999999" customHeight="1">
      <c r="B245" s="32"/>
      <c r="C245" s="211" t="s">
        <v>1</v>
      </c>
      <c r="D245" s="211" t="s">
        <v>2982</v>
      </c>
      <c r="E245" s="17" t="s">
        <v>1</v>
      </c>
      <c r="F245" s="212">
        <v>75.62</v>
      </c>
      <c r="H245" s="32"/>
    </row>
    <row r="246" spans="2:8" s="1" customFormat="1" ht="16.899999999999999" customHeight="1">
      <c r="B246" s="32"/>
      <c r="C246" s="211" t="s">
        <v>765</v>
      </c>
      <c r="D246" s="211" t="s">
        <v>2983</v>
      </c>
      <c r="E246" s="17" t="s">
        <v>1</v>
      </c>
      <c r="F246" s="212">
        <v>75.62</v>
      </c>
      <c r="H246" s="32"/>
    </row>
    <row r="247" spans="2:8" s="1" customFormat="1" ht="16.899999999999999" customHeight="1">
      <c r="B247" s="32"/>
      <c r="C247" s="213" t="s">
        <v>4924</v>
      </c>
      <c r="H247" s="32"/>
    </row>
    <row r="248" spans="2:8" s="1" customFormat="1" ht="16.899999999999999" customHeight="1">
      <c r="B248" s="32"/>
      <c r="C248" s="211" t="s">
        <v>2940</v>
      </c>
      <c r="D248" s="211" t="s">
        <v>2941</v>
      </c>
      <c r="E248" s="17" t="s">
        <v>188</v>
      </c>
      <c r="F248" s="212">
        <v>1157.9000000000001</v>
      </c>
      <c r="H248" s="32"/>
    </row>
    <row r="249" spans="2:8" s="1" customFormat="1" ht="16.899999999999999" customHeight="1">
      <c r="B249" s="32"/>
      <c r="C249" s="211" t="s">
        <v>1456</v>
      </c>
      <c r="D249" s="211" t="s">
        <v>1457</v>
      </c>
      <c r="E249" s="17" t="s">
        <v>188</v>
      </c>
      <c r="F249" s="212">
        <v>1590.06</v>
      </c>
      <c r="H249" s="32"/>
    </row>
    <row r="250" spans="2:8" s="1" customFormat="1" ht="16.899999999999999" customHeight="1">
      <c r="B250" s="32"/>
      <c r="C250" s="211" t="s">
        <v>1477</v>
      </c>
      <c r="D250" s="211" t="s">
        <v>1478</v>
      </c>
      <c r="E250" s="17" t="s">
        <v>188</v>
      </c>
      <c r="F250" s="212">
        <v>1528.73</v>
      </c>
      <c r="H250" s="32"/>
    </row>
    <row r="251" spans="2:8" s="1" customFormat="1" ht="16.899999999999999" customHeight="1">
      <c r="B251" s="32"/>
      <c r="C251" s="211" t="s">
        <v>2995</v>
      </c>
      <c r="D251" s="211" t="s">
        <v>2996</v>
      </c>
      <c r="E251" s="17" t="s">
        <v>188</v>
      </c>
      <c r="F251" s="212">
        <v>77.888999999999996</v>
      </c>
      <c r="H251" s="32"/>
    </row>
    <row r="252" spans="2:8" s="1" customFormat="1" ht="16.899999999999999" customHeight="1">
      <c r="B252" s="32"/>
      <c r="C252" s="207" t="s">
        <v>768</v>
      </c>
      <c r="D252" s="208" t="s">
        <v>769</v>
      </c>
      <c r="E252" s="209" t="s">
        <v>188</v>
      </c>
      <c r="F252" s="210">
        <v>1027.8499999999999</v>
      </c>
      <c r="H252" s="32"/>
    </row>
    <row r="253" spans="2:8" s="1" customFormat="1" ht="16.899999999999999" customHeight="1">
      <c r="B253" s="32"/>
      <c r="C253" s="211" t="s">
        <v>1</v>
      </c>
      <c r="D253" s="211" t="s">
        <v>222</v>
      </c>
      <c r="E253" s="17" t="s">
        <v>1</v>
      </c>
      <c r="F253" s="212">
        <v>0</v>
      </c>
      <c r="H253" s="32"/>
    </row>
    <row r="254" spans="2:8" s="1" customFormat="1" ht="16.899999999999999" customHeight="1">
      <c r="B254" s="32"/>
      <c r="C254" s="211" t="s">
        <v>1</v>
      </c>
      <c r="D254" s="211" t="s">
        <v>2914</v>
      </c>
      <c r="E254" s="17" t="s">
        <v>1</v>
      </c>
      <c r="F254" s="212">
        <v>1027.8499999999999</v>
      </c>
      <c r="H254" s="32"/>
    </row>
    <row r="255" spans="2:8" s="1" customFormat="1" ht="16.899999999999999" customHeight="1">
      <c r="B255" s="32"/>
      <c r="C255" s="211" t="s">
        <v>768</v>
      </c>
      <c r="D255" s="211" t="s">
        <v>329</v>
      </c>
      <c r="E255" s="17" t="s">
        <v>1</v>
      </c>
      <c r="F255" s="212">
        <v>1027.8499999999999</v>
      </c>
      <c r="H255" s="32"/>
    </row>
    <row r="256" spans="2:8" s="1" customFormat="1" ht="16.899999999999999" customHeight="1">
      <c r="B256" s="32"/>
      <c r="C256" s="213" t="s">
        <v>4924</v>
      </c>
      <c r="H256" s="32"/>
    </row>
    <row r="257" spans="2:8" s="1" customFormat="1" ht="33.75">
      <c r="B257" s="32"/>
      <c r="C257" s="211" t="s">
        <v>2911</v>
      </c>
      <c r="D257" s="211" t="s">
        <v>2912</v>
      </c>
      <c r="E257" s="17" t="s">
        <v>188</v>
      </c>
      <c r="F257" s="212">
        <v>1027.8499999999999</v>
      </c>
      <c r="H257" s="32"/>
    </row>
    <row r="258" spans="2:8" s="1" customFormat="1" ht="16.899999999999999" customHeight="1">
      <c r="B258" s="32"/>
      <c r="C258" s="211" t="s">
        <v>2011</v>
      </c>
      <c r="D258" s="211" t="s">
        <v>2012</v>
      </c>
      <c r="E258" s="17" t="s">
        <v>188</v>
      </c>
      <c r="F258" s="212">
        <v>1027.8499999999999</v>
      </c>
      <c r="H258" s="32"/>
    </row>
    <row r="259" spans="2:8" s="1" customFormat="1" ht="16.899999999999999" customHeight="1">
      <c r="B259" s="32"/>
      <c r="C259" s="207" t="s">
        <v>771</v>
      </c>
      <c r="D259" s="208" t="s">
        <v>772</v>
      </c>
      <c r="E259" s="209" t="s">
        <v>188</v>
      </c>
      <c r="F259" s="210">
        <v>144.97</v>
      </c>
      <c r="H259" s="32"/>
    </row>
    <row r="260" spans="2:8" s="1" customFormat="1" ht="16.899999999999999" customHeight="1">
      <c r="B260" s="32"/>
      <c r="C260" s="211" t="s">
        <v>1</v>
      </c>
      <c r="D260" s="211" t="s">
        <v>2856</v>
      </c>
      <c r="E260" s="17" t="s">
        <v>1</v>
      </c>
      <c r="F260" s="212">
        <v>0</v>
      </c>
      <c r="H260" s="32"/>
    </row>
    <row r="261" spans="2:8" s="1" customFormat="1" ht="16.899999999999999" customHeight="1">
      <c r="B261" s="32"/>
      <c r="C261" s="211" t="s">
        <v>1</v>
      </c>
      <c r="D261" s="211" t="s">
        <v>218</v>
      </c>
      <c r="E261" s="17" t="s">
        <v>1</v>
      </c>
      <c r="F261" s="212">
        <v>0</v>
      </c>
      <c r="H261" s="32"/>
    </row>
    <row r="262" spans="2:8" s="1" customFormat="1" ht="16.899999999999999" customHeight="1">
      <c r="B262" s="32"/>
      <c r="C262" s="211" t="s">
        <v>1</v>
      </c>
      <c r="D262" s="211" t="s">
        <v>2857</v>
      </c>
      <c r="E262" s="17" t="s">
        <v>1</v>
      </c>
      <c r="F262" s="212">
        <v>39.78</v>
      </c>
      <c r="H262" s="32"/>
    </row>
    <row r="263" spans="2:8" s="1" customFormat="1" ht="16.899999999999999" customHeight="1">
      <c r="B263" s="32"/>
      <c r="C263" s="211" t="s">
        <v>1</v>
      </c>
      <c r="D263" s="211" t="s">
        <v>2858</v>
      </c>
      <c r="E263" s="17" t="s">
        <v>1</v>
      </c>
      <c r="F263" s="212">
        <v>6.01</v>
      </c>
      <c r="H263" s="32"/>
    </row>
    <row r="264" spans="2:8" s="1" customFormat="1" ht="16.899999999999999" customHeight="1">
      <c r="B264" s="32"/>
      <c r="C264" s="211" t="s">
        <v>1</v>
      </c>
      <c r="D264" s="211" t="s">
        <v>2859</v>
      </c>
      <c r="E264" s="17" t="s">
        <v>1</v>
      </c>
      <c r="F264" s="212">
        <v>8.09</v>
      </c>
      <c r="H264" s="32"/>
    </row>
    <row r="265" spans="2:8" s="1" customFormat="1" ht="16.899999999999999" customHeight="1">
      <c r="B265" s="32"/>
      <c r="C265" s="211" t="s">
        <v>1</v>
      </c>
      <c r="D265" s="211" t="s">
        <v>2860</v>
      </c>
      <c r="E265" s="17" t="s">
        <v>1</v>
      </c>
      <c r="F265" s="212">
        <v>37.86</v>
      </c>
      <c r="H265" s="32"/>
    </row>
    <row r="266" spans="2:8" s="1" customFormat="1" ht="16.899999999999999" customHeight="1">
      <c r="B266" s="32"/>
      <c r="C266" s="211" t="s">
        <v>1</v>
      </c>
      <c r="D266" s="211" t="s">
        <v>2861</v>
      </c>
      <c r="E266" s="17" t="s">
        <v>1</v>
      </c>
      <c r="F266" s="212">
        <v>23.56</v>
      </c>
      <c r="H266" s="32"/>
    </row>
    <row r="267" spans="2:8" s="1" customFormat="1" ht="16.899999999999999" customHeight="1">
      <c r="B267" s="32"/>
      <c r="C267" s="211" t="s">
        <v>1</v>
      </c>
      <c r="D267" s="211" t="s">
        <v>2862</v>
      </c>
      <c r="E267" s="17" t="s">
        <v>1</v>
      </c>
      <c r="F267" s="212">
        <v>10</v>
      </c>
      <c r="H267" s="32"/>
    </row>
    <row r="268" spans="2:8" s="1" customFormat="1" ht="16.899999999999999" customHeight="1">
      <c r="B268" s="32"/>
      <c r="C268" s="211" t="s">
        <v>1</v>
      </c>
      <c r="D268" s="211" t="s">
        <v>2863</v>
      </c>
      <c r="E268" s="17" t="s">
        <v>1</v>
      </c>
      <c r="F268" s="212">
        <v>19.670000000000002</v>
      </c>
      <c r="H268" s="32"/>
    </row>
    <row r="269" spans="2:8" s="1" customFormat="1" ht="16.899999999999999" customHeight="1">
      <c r="B269" s="32"/>
      <c r="C269" s="211" t="s">
        <v>771</v>
      </c>
      <c r="D269" s="211" t="s">
        <v>329</v>
      </c>
      <c r="E269" s="17" t="s">
        <v>1</v>
      </c>
      <c r="F269" s="212">
        <v>144.97</v>
      </c>
      <c r="H269" s="32"/>
    </row>
    <row r="270" spans="2:8" s="1" customFormat="1" ht="16.899999999999999" customHeight="1">
      <c r="B270" s="32"/>
      <c r="C270" s="213" t="s">
        <v>4924</v>
      </c>
      <c r="H270" s="32"/>
    </row>
    <row r="271" spans="2:8" s="1" customFormat="1" ht="16.899999999999999" customHeight="1">
      <c r="B271" s="32"/>
      <c r="C271" s="211" t="s">
        <v>2853</v>
      </c>
      <c r="D271" s="211" t="s">
        <v>2854</v>
      </c>
      <c r="E271" s="17" t="s">
        <v>188</v>
      </c>
      <c r="F271" s="212">
        <v>144.97</v>
      </c>
      <c r="H271" s="32"/>
    </row>
    <row r="272" spans="2:8" s="1" customFormat="1" ht="16.899999999999999" customHeight="1">
      <c r="B272" s="32"/>
      <c r="C272" s="211" t="s">
        <v>1456</v>
      </c>
      <c r="D272" s="211" t="s">
        <v>1457</v>
      </c>
      <c r="E272" s="17" t="s">
        <v>188</v>
      </c>
      <c r="F272" s="212">
        <v>1590.06</v>
      </c>
      <c r="H272" s="32"/>
    </row>
    <row r="273" spans="2:8" s="1" customFormat="1" ht="16.899999999999999" customHeight="1">
      <c r="B273" s="32"/>
      <c r="C273" s="211" t="s">
        <v>1477</v>
      </c>
      <c r="D273" s="211" t="s">
        <v>1478</v>
      </c>
      <c r="E273" s="17" t="s">
        <v>188</v>
      </c>
      <c r="F273" s="212">
        <v>1528.73</v>
      </c>
      <c r="H273" s="32"/>
    </row>
    <row r="274" spans="2:8" s="1" customFormat="1" ht="16.899999999999999" customHeight="1">
      <c r="B274" s="32"/>
      <c r="C274" s="211" t="s">
        <v>1749</v>
      </c>
      <c r="D274" s="211" t="s">
        <v>1750</v>
      </c>
      <c r="E274" s="17" t="s">
        <v>188</v>
      </c>
      <c r="F274" s="212">
        <v>289.94</v>
      </c>
      <c r="H274" s="32"/>
    </row>
    <row r="275" spans="2:8" s="1" customFormat="1" ht="16.899999999999999" customHeight="1">
      <c r="B275" s="32"/>
      <c r="C275" s="207" t="s">
        <v>774</v>
      </c>
      <c r="D275" s="208" t="s">
        <v>775</v>
      </c>
      <c r="E275" s="209" t="s">
        <v>188</v>
      </c>
      <c r="F275" s="210">
        <v>225.86</v>
      </c>
      <c r="H275" s="32"/>
    </row>
    <row r="276" spans="2:8" s="1" customFormat="1" ht="16.899999999999999" customHeight="1">
      <c r="B276" s="32"/>
      <c r="C276" s="213" t="s">
        <v>4924</v>
      </c>
      <c r="H276" s="32"/>
    </row>
    <row r="277" spans="2:8" s="1" customFormat="1" ht="33.75">
      <c r="B277" s="32"/>
      <c r="C277" s="211" t="s">
        <v>2911</v>
      </c>
      <c r="D277" s="211" t="s">
        <v>2912</v>
      </c>
      <c r="E277" s="17" t="s">
        <v>188</v>
      </c>
      <c r="F277" s="212">
        <v>1027.8499999999999</v>
      </c>
      <c r="H277" s="32"/>
    </row>
    <row r="278" spans="2:8" s="1" customFormat="1" ht="16.899999999999999" customHeight="1">
      <c r="B278" s="32"/>
      <c r="C278" s="211" t="s">
        <v>1456</v>
      </c>
      <c r="D278" s="211" t="s">
        <v>1457</v>
      </c>
      <c r="E278" s="17" t="s">
        <v>188</v>
      </c>
      <c r="F278" s="212">
        <v>1590.06</v>
      </c>
      <c r="H278" s="32"/>
    </row>
    <row r="279" spans="2:8" s="1" customFormat="1" ht="16.899999999999999" customHeight="1">
      <c r="B279" s="32"/>
      <c r="C279" s="211" t="s">
        <v>1477</v>
      </c>
      <c r="D279" s="211" t="s">
        <v>1478</v>
      </c>
      <c r="E279" s="17" t="s">
        <v>188</v>
      </c>
      <c r="F279" s="212">
        <v>1528.73</v>
      </c>
      <c r="H279" s="32"/>
    </row>
    <row r="280" spans="2:8" s="1" customFormat="1" ht="16.899999999999999" customHeight="1">
      <c r="B280" s="32"/>
      <c r="C280" s="207" t="s">
        <v>777</v>
      </c>
      <c r="D280" s="208" t="s">
        <v>778</v>
      </c>
      <c r="E280" s="209" t="s">
        <v>188</v>
      </c>
      <c r="F280" s="210">
        <v>61.33</v>
      </c>
      <c r="H280" s="32"/>
    </row>
    <row r="281" spans="2:8" s="1" customFormat="1" ht="16.899999999999999" customHeight="1">
      <c r="B281" s="32"/>
      <c r="C281" s="213" t="s">
        <v>4924</v>
      </c>
      <c r="H281" s="32"/>
    </row>
    <row r="282" spans="2:8" s="1" customFormat="1" ht="33.75">
      <c r="B282" s="32"/>
      <c r="C282" s="211" t="s">
        <v>2911</v>
      </c>
      <c r="D282" s="211" t="s">
        <v>2912</v>
      </c>
      <c r="E282" s="17" t="s">
        <v>188</v>
      </c>
      <c r="F282" s="212">
        <v>1027.8499999999999</v>
      </c>
      <c r="H282" s="32"/>
    </row>
    <row r="283" spans="2:8" s="1" customFormat="1" ht="16.899999999999999" customHeight="1">
      <c r="B283" s="32"/>
      <c r="C283" s="211" t="s">
        <v>1456</v>
      </c>
      <c r="D283" s="211" t="s">
        <v>1457</v>
      </c>
      <c r="E283" s="17" t="s">
        <v>188</v>
      </c>
      <c r="F283" s="212">
        <v>1590.06</v>
      </c>
      <c r="H283" s="32"/>
    </row>
    <row r="284" spans="2:8" s="1" customFormat="1" ht="16.899999999999999" customHeight="1">
      <c r="B284" s="32"/>
      <c r="C284" s="211" t="s">
        <v>1469</v>
      </c>
      <c r="D284" s="211" t="s">
        <v>1470</v>
      </c>
      <c r="E284" s="17" t="s">
        <v>188</v>
      </c>
      <c r="F284" s="212">
        <v>61.33</v>
      </c>
      <c r="H284" s="32"/>
    </row>
    <row r="285" spans="2:8" s="1" customFormat="1" ht="16.899999999999999" customHeight="1">
      <c r="B285" s="32"/>
      <c r="C285" s="211" t="s">
        <v>1472</v>
      </c>
      <c r="D285" s="211" t="s">
        <v>1473</v>
      </c>
      <c r="E285" s="17" t="s">
        <v>188</v>
      </c>
      <c r="F285" s="212">
        <v>67.33</v>
      </c>
      <c r="H285" s="32"/>
    </row>
    <row r="286" spans="2:8" s="1" customFormat="1" ht="16.899999999999999" customHeight="1">
      <c r="B286" s="32"/>
      <c r="C286" s="207" t="s">
        <v>957</v>
      </c>
      <c r="D286" s="208" t="s">
        <v>4951</v>
      </c>
      <c r="E286" s="209" t="s">
        <v>198</v>
      </c>
      <c r="F286" s="210">
        <v>1.35</v>
      </c>
      <c r="H286" s="32"/>
    </row>
    <row r="287" spans="2:8" s="1" customFormat="1" ht="16.899999999999999" customHeight="1">
      <c r="B287" s="32"/>
      <c r="C287" s="211" t="s">
        <v>1</v>
      </c>
      <c r="D287" s="211" t="s">
        <v>954</v>
      </c>
      <c r="E287" s="17" t="s">
        <v>1</v>
      </c>
      <c r="F287" s="212">
        <v>0</v>
      </c>
      <c r="H287" s="32"/>
    </row>
    <row r="288" spans="2:8" s="1" customFormat="1" ht="16.899999999999999" customHeight="1">
      <c r="B288" s="32"/>
      <c r="C288" s="211" t="s">
        <v>1</v>
      </c>
      <c r="D288" s="211" t="s">
        <v>955</v>
      </c>
      <c r="E288" s="17" t="s">
        <v>1</v>
      </c>
      <c r="F288" s="212">
        <v>0</v>
      </c>
      <c r="H288" s="32"/>
    </row>
    <row r="289" spans="2:8" s="1" customFormat="1" ht="16.899999999999999" customHeight="1">
      <c r="B289" s="32"/>
      <c r="C289" s="211" t="s">
        <v>1</v>
      </c>
      <c r="D289" s="211" t="s">
        <v>956</v>
      </c>
      <c r="E289" s="17" t="s">
        <v>1</v>
      </c>
      <c r="F289" s="212">
        <v>1.35</v>
      </c>
      <c r="H289" s="32"/>
    </row>
    <row r="290" spans="2:8" s="1" customFormat="1" ht="16.899999999999999" customHeight="1">
      <c r="B290" s="32"/>
      <c r="C290" s="211" t="s">
        <v>957</v>
      </c>
      <c r="D290" s="211" t="s">
        <v>329</v>
      </c>
      <c r="E290" s="17" t="s">
        <v>1</v>
      </c>
      <c r="F290" s="212">
        <v>1.35</v>
      </c>
      <c r="H290" s="32"/>
    </row>
    <row r="291" spans="2:8" s="1" customFormat="1" ht="16.899999999999999" customHeight="1">
      <c r="B291" s="32"/>
      <c r="C291" s="213" t="s">
        <v>4924</v>
      </c>
      <c r="H291" s="32"/>
    </row>
    <row r="292" spans="2:8" s="1" customFormat="1" ht="22.5">
      <c r="B292" s="32"/>
      <c r="C292" s="211" t="s">
        <v>951</v>
      </c>
      <c r="D292" s="211" t="s">
        <v>952</v>
      </c>
      <c r="E292" s="17" t="s">
        <v>198</v>
      </c>
      <c r="F292" s="212">
        <v>32.85</v>
      </c>
      <c r="H292" s="32"/>
    </row>
    <row r="293" spans="2:8" s="1" customFormat="1" ht="16.899999999999999" customHeight="1">
      <c r="B293" s="32"/>
      <c r="C293" s="211" t="s">
        <v>967</v>
      </c>
      <c r="D293" s="211" t="s">
        <v>968</v>
      </c>
      <c r="E293" s="17" t="s">
        <v>478</v>
      </c>
      <c r="F293" s="212">
        <v>2.5539999999999998</v>
      </c>
      <c r="H293" s="32"/>
    </row>
    <row r="294" spans="2:8" s="1" customFormat="1" ht="16.899999999999999" customHeight="1">
      <c r="B294" s="32"/>
      <c r="C294" s="207" t="s">
        <v>965</v>
      </c>
      <c r="D294" s="208" t="s">
        <v>4952</v>
      </c>
      <c r="E294" s="209" t="s">
        <v>198</v>
      </c>
      <c r="F294" s="210">
        <v>9</v>
      </c>
      <c r="H294" s="32"/>
    </row>
    <row r="295" spans="2:8" s="1" customFormat="1" ht="16.899999999999999" customHeight="1">
      <c r="B295" s="32"/>
      <c r="C295" s="211" t="s">
        <v>1</v>
      </c>
      <c r="D295" s="211" t="s">
        <v>963</v>
      </c>
      <c r="E295" s="17" t="s">
        <v>1</v>
      </c>
      <c r="F295" s="212">
        <v>0</v>
      </c>
      <c r="H295" s="32"/>
    </row>
    <row r="296" spans="2:8" s="1" customFormat="1" ht="16.899999999999999" customHeight="1">
      <c r="B296" s="32"/>
      <c r="C296" s="211" t="s">
        <v>1</v>
      </c>
      <c r="D296" s="211" t="s">
        <v>964</v>
      </c>
      <c r="E296" s="17" t="s">
        <v>1</v>
      </c>
      <c r="F296" s="212">
        <v>9</v>
      </c>
      <c r="H296" s="32"/>
    </row>
    <row r="297" spans="2:8" s="1" customFormat="1" ht="16.899999999999999" customHeight="1">
      <c r="B297" s="32"/>
      <c r="C297" s="211" t="s">
        <v>965</v>
      </c>
      <c r="D297" s="211" t="s">
        <v>329</v>
      </c>
      <c r="E297" s="17" t="s">
        <v>1</v>
      </c>
      <c r="F297" s="212">
        <v>9</v>
      </c>
      <c r="H297" s="32"/>
    </row>
    <row r="298" spans="2:8" s="1" customFormat="1" ht="16.899999999999999" customHeight="1">
      <c r="B298" s="32"/>
      <c r="C298" s="213" t="s">
        <v>4924</v>
      </c>
      <c r="H298" s="32"/>
    </row>
    <row r="299" spans="2:8" s="1" customFormat="1" ht="22.5">
      <c r="B299" s="32"/>
      <c r="C299" s="211" t="s">
        <v>951</v>
      </c>
      <c r="D299" s="211" t="s">
        <v>952</v>
      </c>
      <c r="E299" s="17" t="s">
        <v>198</v>
      </c>
      <c r="F299" s="212">
        <v>32.85</v>
      </c>
      <c r="H299" s="32"/>
    </row>
    <row r="300" spans="2:8" s="1" customFormat="1" ht="16.899999999999999" customHeight="1">
      <c r="B300" s="32"/>
      <c r="C300" s="211" t="s">
        <v>974</v>
      </c>
      <c r="D300" s="211" t="s">
        <v>975</v>
      </c>
      <c r="E300" s="17" t="s">
        <v>478</v>
      </c>
      <c r="F300" s="212">
        <v>16.199000000000002</v>
      </c>
      <c r="H300" s="32"/>
    </row>
    <row r="301" spans="2:8" s="1" customFormat="1" ht="16.899999999999999" customHeight="1">
      <c r="B301" s="32"/>
      <c r="C301" s="207" t="s">
        <v>2217</v>
      </c>
      <c r="D301" s="208" t="s">
        <v>4953</v>
      </c>
      <c r="E301" s="209" t="s">
        <v>188</v>
      </c>
      <c r="F301" s="210">
        <v>39.6</v>
      </c>
      <c r="H301" s="32"/>
    </row>
    <row r="302" spans="2:8" s="1" customFormat="1" ht="16.899999999999999" customHeight="1">
      <c r="B302" s="32"/>
      <c r="C302" s="211" t="s">
        <v>1</v>
      </c>
      <c r="D302" s="211" t="s">
        <v>218</v>
      </c>
      <c r="E302" s="17" t="s">
        <v>1</v>
      </c>
      <c r="F302" s="212">
        <v>0</v>
      </c>
      <c r="H302" s="32"/>
    </row>
    <row r="303" spans="2:8" s="1" customFormat="1" ht="16.899999999999999" customHeight="1">
      <c r="B303" s="32"/>
      <c r="C303" s="211" t="s">
        <v>1</v>
      </c>
      <c r="D303" s="211" t="s">
        <v>1281</v>
      </c>
      <c r="E303" s="17" t="s">
        <v>1</v>
      </c>
      <c r="F303" s="212">
        <v>0</v>
      </c>
      <c r="H303" s="32"/>
    </row>
    <row r="304" spans="2:8" s="1" customFormat="1" ht="16.899999999999999" customHeight="1">
      <c r="B304" s="32"/>
      <c r="C304" s="211" t="s">
        <v>1</v>
      </c>
      <c r="D304" s="211" t="s">
        <v>2215</v>
      </c>
      <c r="E304" s="17" t="s">
        <v>1</v>
      </c>
      <c r="F304" s="212">
        <v>29.7</v>
      </c>
      <c r="H304" s="32"/>
    </row>
    <row r="305" spans="2:8" s="1" customFormat="1" ht="16.899999999999999" customHeight="1">
      <c r="B305" s="32"/>
      <c r="C305" s="211" t="s">
        <v>1</v>
      </c>
      <c r="D305" s="211" t="s">
        <v>222</v>
      </c>
      <c r="E305" s="17" t="s">
        <v>1</v>
      </c>
      <c r="F305" s="212">
        <v>0</v>
      </c>
      <c r="H305" s="32"/>
    </row>
    <row r="306" spans="2:8" s="1" customFormat="1" ht="16.899999999999999" customHeight="1">
      <c r="B306" s="32"/>
      <c r="C306" s="211" t="s">
        <v>1</v>
      </c>
      <c r="D306" s="211" t="s">
        <v>466</v>
      </c>
      <c r="E306" s="17" t="s">
        <v>1</v>
      </c>
      <c r="F306" s="212">
        <v>0</v>
      </c>
      <c r="H306" s="32"/>
    </row>
    <row r="307" spans="2:8" s="1" customFormat="1" ht="16.899999999999999" customHeight="1">
      <c r="B307" s="32"/>
      <c r="C307" s="211" t="s">
        <v>1</v>
      </c>
      <c r="D307" s="211" t="s">
        <v>2216</v>
      </c>
      <c r="E307" s="17" t="s">
        <v>1</v>
      </c>
      <c r="F307" s="212">
        <v>9.9</v>
      </c>
      <c r="H307" s="32"/>
    </row>
    <row r="308" spans="2:8" s="1" customFormat="1" ht="16.899999999999999" customHeight="1">
      <c r="B308" s="32"/>
      <c r="C308" s="211" t="s">
        <v>2217</v>
      </c>
      <c r="D308" s="211" t="s">
        <v>195</v>
      </c>
      <c r="E308" s="17" t="s">
        <v>1</v>
      </c>
      <c r="F308" s="212">
        <v>39.6</v>
      </c>
      <c r="H308" s="32"/>
    </row>
    <row r="309" spans="2:8" s="1" customFormat="1" ht="16.899999999999999" customHeight="1">
      <c r="B309" s="32"/>
      <c r="C309" s="207" t="s">
        <v>780</v>
      </c>
      <c r="D309" s="208" t="s">
        <v>781</v>
      </c>
      <c r="E309" s="209" t="s">
        <v>198</v>
      </c>
      <c r="F309" s="210">
        <v>27.585999999999999</v>
      </c>
      <c r="H309" s="32"/>
    </row>
    <row r="310" spans="2:8" s="1" customFormat="1" ht="16.899999999999999" customHeight="1">
      <c r="B310" s="32"/>
      <c r="C310" s="211" t="s">
        <v>1</v>
      </c>
      <c r="D310" s="211" t="s">
        <v>874</v>
      </c>
      <c r="E310" s="17" t="s">
        <v>1</v>
      </c>
      <c r="F310" s="212">
        <v>7.6680000000000001</v>
      </c>
      <c r="H310" s="32"/>
    </row>
    <row r="311" spans="2:8" s="1" customFormat="1" ht="16.899999999999999" customHeight="1">
      <c r="B311" s="32"/>
      <c r="C311" s="211" t="s">
        <v>1</v>
      </c>
      <c r="D311" s="211" t="s">
        <v>877</v>
      </c>
      <c r="E311" s="17" t="s">
        <v>1</v>
      </c>
      <c r="F311" s="212">
        <v>5.4720000000000004</v>
      </c>
      <c r="H311" s="32"/>
    </row>
    <row r="312" spans="2:8" s="1" customFormat="1" ht="16.899999999999999" customHeight="1">
      <c r="B312" s="32"/>
      <c r="C312" s="211" t="s">
        <v>1</v>
      </c>
      <c r="D312" s="211" t="s">
        <v>789</v>
      </c>
      <c r="E312" s="17" t="s">
        <v>1</v>
      </c>
      <c r="F312" s="212">
        <v>33.345999999999997</v>
      </c>
      <c r="H312" s="32"/>
    </row>
    <row r="313" spans="2:8" s="1" customFormat="1" ht="16.899999999999999" customHeight="1">
      <c r="B313" s="32"/>
      <c r="C313" s="211" t="s">
        <v>1</v>
      </c>
      <c r="D313" s="211" t="s">
        <v>942</v>
      </c>
      <c r="E313" s="17" t="s">
        <v>1</v>
      </c>
      <c r="F313" s="212">
        <v>-18.899999999999999</v>
      </c>
      <c r="H313" s="32"/>
    </row>
    <row r="314" spans="2:8" s="1" customFormat="1" ht="16.899999999999999" customHeight="1">
      <c r="B314" s="32"/>
      <c r="C314" s="211" t="s">
        <v>780</v>
      </c>
      <c r="D314" s="211" t="s">
        <v>195</v>
      </c>
      <c r="E314" s="17" t="s">
        <v>1</v>
      </c>
      <c r="F314" s="212">
        <v>27.585999999999999</v>
      </c>
      <c r="H314" s="32"/>
    </row>
    <row r="315" spans="2:8" s="1" customFormat="1" ht="16.899999999999999" customHeight="1">
      <c r="B315" s="32"/>
      <c r="C315" s="213" t="s">
        <v>4924</v>
      </c>
      <c r="H315" s="32"/>
    </row>
    <row r="316" spans="2:8" s="1" customFormat="1" ht="22.5">
      <c r="B316" s="32"/>
      <c r="C316" s="211" t="s">
        <v>939</v>
      </c>
      <c r="D316" s="211" t="s">
        <v>940</v>
      </c>
      <c r="E316" s="17" t="s">
        <v>198</v>
      </c>
      <c r="F316" s="212">
        <v>27.585999999999999</v>
      </c>
      <c r="H316" s="32"/>
    </row>
    <row r="317" spans="2:8" s="1" customFormat="1" ht="16.899999999999999" customHeight="1">
      <c r="B317" s="32"/>
      <c r="C317" s="211" t="s">
        <v>944</v>
      </c>
      <c r="D317" s="211" t="s">
        <v>945</v>
      </c>
      <c r="E317" s="17" t="s">
        <v>198</v>
      </c>
      <c r="F317" s="212">
        <v>27.585999999999999</v>
      </c>
      <c r="H317" s="32"/>
    </row>
    <row r="318" spans="2:8" s="1" customFormat="1" ht="16.899999999999999" customHeight="1">
      <c r="B318" s="32"/>
      <c r="C318" s="211" t="s">
        <v>947</v>
      </c>
      <c r="D318" s="211" t="s">
        <v>948</v>
      </c>
      <c r="E318" s="17" t="s">
        <v>478</v>
      </c>
      <c r="F318" s="212">
        <v>46.896000000000001</v>
      </c>
      <c r="H318" s="32"/>
    </row>
    <row r="319" spans="2:8" s="1" customFormat="1" ht="16.899999999999999" customHeight="1">
      <c r="B319" s="32"/>
      <c r="C319" s="207" t="s">
        <v>960</v>
      </c>
      <c r="D319" s="208" t="s">
        <v>4954</v>
      </c>
      <c r="E319" s="209" t="s">
        <v>198</v>
      </c>
      <c r="F319" s="210">
        <v>3.6</v>
      </c>
      <c r="H319" s="32"/>
    </row>
    <row r="320" spans="2:8" s="1" customFormat="1" ht="16.899999999999999" customHeight="1">
      <c r="B320" s="32"/>
      <c r="C320" s="211" t="s">
        <v>1</v>
      </c>
      <c r="D320" s="211" t="s">
        <v>958</v>
      </c>
      <c r="E320" s="17" t="s">
        <v>1</v>
      </c>
      <c r="F320" s="212">
        <v>0</v>
      </c>
      <c r="H320" s="32"/>
    </row>
    <row r="321" spans="2:8" s="1" customFormat="1" ht="16.899999999999999" customHeight="1">
      <c r="B321" s="32"/>
      <c r="C321" s="211" t="s">
        <v>1</v>
      </c>
      <c r="D321" s="211" t="s">
        <v>959</v>
      </c>
      <c r="E321" s="17" t="s">
        <v>1</v>
      </c>
      <c r="F321" s="212">
        <v>3.6</v>
      </c>
      <c r="H321" s="32"/>
    </row>
    <row r="322" spans="2:8" s="1" customFormat="1" ht="16.899999999999999" customHeight="1">
      <c r="B322" s="32"/>
      <c r="C322" s="211" t="s">
        <v>960</v>
      </c>
      <c r="D322" s="211" t="s">
        <v>329</v>
      </c>
      <c r="E322" s="17" t="s">
        <v>1</v>
      </c>
      <c r="F322" s="212">
        <v>3.6</v>
      </c>
      <c r="H322" s="32"/>
    </row>
    <row r="323" spans="2:8" s="1" customFormat="1" ht="16.899999999999999" customHeight="1">
      <c r="B323" s="32"/>
      <c r="C323" s="213" t="s">
        <v>4924</v>
      </c>
      <c r="H323" s="32"/>
    </row>
    <row r="324" spans="2:8" s="1" customFormat="1" ht="22.5">
      <c r="B324" s="32"/>
      <c r="C324" s="211" t="s">
        <v>951</v>
      </c>
      <c r="D324" s="211" t="s">
        <v>952</v>
      </c>
      <c r="E324" s="17" t="s">
        <v>198</v>
      </c>
      <c r="F324" s="212">
        <v>32.85</v>
      </c>
      <c r="H324" s="32"/>
    </row>
    <row r="325" spans="2:8" s="1" customFormat="1" ht="16.899999999999999" customHeight="1">
      <c r="B325" s="32"/>
      <c r="C325" s="211" t="s">
        <v>971</v>
      </c>
      <c r="D325" s="211" t="s">
        <v>972</v>
      </c>
      <c r="E325" s="17" t="s">
        <v>478</v>
      </c>
      <c r="F325" s="212">
        <v>6.4809999999999999</v>
      </c>
      <c r="H325" s="32"/>
    </row>
    <row r="326" spans="2:8" s="1" customFormat="1" ht="16.899999999999999" customHeight="1">
      <c r="B326" s="32"/>
      <c r="C326" s="207" t="s">
        <v>783</v>
      </c>
      <c r="D326" s="208" t="s">
        <v>784</v>
      </c>
      <c r="E326" s="209" t="s">
        <v>188</v>
      </c>
      <c r="F326" s="210">
        <v>88.052999999999997</v>
      </c>
      <c r="H326" s="32"/>
    </row>
    <row r="327" spans="2:8" s="1" customFormat="1" ht="16.899999999999999" customHeight="1">
      <c r="B327" s="32"/>
      <c r="C327" s="211" t="s">
        <v>1</v>
      </c>
      <c r="D327" s="211" t="s">
        <v>1450</v>
      </c>
      <c r="E327" s="17" t="s">
        <v>1</v>
      </c>
      <c r="F327" s="212">
        <v>88.052999999999997</v>
      </c>
      <c r="H327" s="32"/>
    </row>
    <row r="328" spans="2:8" s="1" customFormat="1" ht="16.899999999999999" customHeight="1">
      <c r="B328" s="32"/>
      <c r="C328" s="211" t="s">
        <v>783</v>
      </c>
      <c r="D328" s="211" t="s">
        <v>195</v>
      </c>
      <c r="E328" s="17" t="s">
        <v>1</v>
      </c>
      <c r="F328" s="212">
        <v>88.052999999999997</v>
      </c>
      <c r="H328" s="32"/>
    </row>
    <row r="329" spans="2:8" s="1" customFormat="1" ht="16.899999999999999" customHeight="1">
      <c r="B329" s="32"/>
      <c r="C329" s="213" t="s">
        <v>4924</v>
      </c>
      <c r="H329" s="32"/>
    </row>
    <row r="330" spans="2:8" s="1" customFormat="1" ht="16.899999999999999" customHeight="1">
      <c r="B330" s="32"/>
      <c r="C330" s="211" t="s">
        <v>1447</v>
      </c>
      <c r="D330" s="211" t="s">
        <v>1448</v>
      </c>
      <c r="E330" s="17" t="s">
        <v>188</v>
      </c>
      <c r="F330" s="212">
        <v>88.052999999999997</v>
      </c>
      <c r="H330" s="32"/>
    </row>
    <row r="331" spans="2:8" s="1" customFormat="1" ht="16.899999999999999" customHeight="1">
      <c r="B331" s="32"/>
      <c r="C331" s="211" t="s">
        <v>1362</v>
      </c>
      <c r="D331" s="211" t="s">
        <v>1363</v>
      </c>
      <c r="E331" s="17" t="s">
        <v>188</v>
      </c>
      <c r="F331" s="212">
        <v>2669.7289999999998</v>
      </c>
      <c r="H331" s="32"/>
    </row>
    <row r="332" spans="2:8" s="1" customFormat="1" ht="16.899999999999999" customHeight="1">
      <c r="B332" s="32"/>
      <c r="C332" s="211" t="s">
        <v>1375</v>
      </c>
      <c r="D332" s="211" t="s">
        <v>1376</v>
      </c>
      <c r="E332" s="17" t="s">
        <v>188</v>
      </c>
      <c r="F332" s="212">
        <v>2669.7289999999998</v>
      </c>
      <c r="H332" s="32"/>
    </row>
    <row r="333" spans="2:8" s="1" customFormat="1" ht="16.899999999999999" customHeight="1">
      <c r="B333" s="32"/>
      <c r="C333" s="207" t="s">
        <v>786</v>
      </c>
      <c r="D333" s="208" t="s">
        <v>787</v>
      </c>
      <c r="E333" s="209" t="s">
        <v>188</v>
      </c>
      <c r="F333" s="210">
        <v>31.998999999999999</v>
      </c>
      <c r="H333" s="32"/>
    </row>
    <row r="334" spans="2:8" s="1" customFormat="1" ht="16.899999999999999" customHeight="1">
      <c r="B334" s="32"/>
      <c r="C334" s="211" t="s">
        <v>1</v>
      </c>
      <c r="D334" s="211" t="s">
        <v>1118</v>
      </c>
      <c r="E334" s="17" t="s">
        <v>1</v>
      </c>
      <c r="F334" s="212">
        <v>0</v>
      </c>
      <c r="H334" s="32"/>
    </row>
    <row r="335" spans="2:8" s="1" customFormat="1" ht="16.899999999999999" customHeight="1">
      <c r="B335" s="32"/>
      <c r="C335" s="211" t="s">
        <v>1</v>
      </c>
      <c r="D335" s="211" t="s">
        <v>1119</v>
      </c>
      <c r="E335" s="17" t="s">
        <v>1</v>
      </c>
      <c r="F335" s="212">
        <v>0</v>
      </c>
      <c r="H335" s="32"/>
    </row>
    <row r="336" spans="2:8" s="1" customFormat="1" ht="16.899999999999999" customHeight="1">
      <c r="B336" s="32"/>
      <c r="C336" s="211" t="s">
        <v>1</v>
      </c>
      <c r="D336" s="211" t="s">
        <v>1120</v>
      </c>
      <c r="E336" s="17" t="s">
        <v>1</v>
      </c>
      <c r="F336" s="212">
        <v>12.15</v>
      </c>
      <c r="H336" s="32"/>
    </row>
    <row r="337" spans="2:8" s="1" customFormat="1" ht="16.899999999999999" customHeight="1">
      <c r="B337" s="32"/>
      <c r="C337" s="211" t="s">
        <v>1</v>
      </c>
      <c r="D337" s="211" t="s">
        <v>1121</v>
      </c>
      <c r="E337" s="17" t="s">
        <v>1</v>
      </c>
      <c r="F337" s="212">
        <v>8.5449999999999999</v>
      </c>
      <c r="H337" s="32"/>
    </row>
    <row r="338" spans="2:8" s="1" customFormat="1" ht="16.899999999999999" customHeight="1">
      <c r="B338" s="32"/>
      <c r="C338" s="211" t="s">
        <v>1</v>
      </c>
      <c r="D338" s="211" t="s">
        <v>1122</v>
      </c>
      <c r="E338" s="17" t="s">
        <v>1</v>
      </c>
      <c r="F338" s="212">
        <v>5.1360000000000001</v>
      </c>
      <c r="H338" s="32"/>
    </row>
    <row r="339" spans="2:8" s="1" customFormat="1" ht="16.899999999999999" customHeight="1">
      <c r="B339" s="32"/>
      <c r="C339" s="211" t="s">
        <v>1</v>
      </c>
      <c r="D339" s="211" t="s">
        <v>1123</v>
      </c>
      <c r="E339" s="17" t="s">
        <v>1</v>
      </c>
      <c r="F339" s="212">
        <v>2.5680000000000001</v>
      </c>
      <c r="H339" s="32"/>
    </row>
    <row r="340" spans="2:8" s="1" customFormat="1" ht="16.899999999999999" customHeight="1">
      <c r="B340" s="32"/>
      <c r="C340" s="211" t="s">
        <v>1</v>
      </c>
      <c r="D340" s="211" t="s">
        <v>1124</v>
      </c>
      <c r="E340" s="17" t="s">
        <v>1</v>
      </c>
      <c r="F340" s="212">
        <v>3.6</v>
      </c>
      <c r="H340" s="32"/>
    </row>
    <row r="341" spans="2:8" s="1" customFormat="1" ht="16.899999999999999" customHeight="1">
      <c r="B341" s="32"/>
      <c r="C341" s="211" t="s">
        <v>786</v>
      </c>
      <c r="D341" s="211" t="s">
        <v>195</v>
      </c>
      <c r="E341" s="17" t="s">
        <v>1</v>
      </c>
      <c r="F341" s="212">
        <v>31.998999999999999</v>
      </c>
      <c r="H341" s="32"/>
    </row>
    <row r="342" spans="2:8" s="1" customFormat="1" ht="16.899999999999999" customHeight="1">
      <c r="B342" s="32"/>
      <c r="C342" s="213" t="s">
        <v>4924</v>
      </c>
      <c r="H342" s="32"/>
    </row>
    <row r="343" spans="2:8" s="1" customFormat="1" ht="22.5">
      <c r="B343" s="32"/>
      <c r="C343" s="211" t="s">
        <v>1115</v>
      </c>
      <c r="D343" s="211" t="s">
        <v>1116</v>
      </c>
      <c r="E343" s="17" t="s">
        <v>188</v>
      </c>
      <c r="F343" s="212">
        <v>31.998999999999999</v>
      </c>
      <c r="H343" s="32"/>
    </row>
    <row r="344" spans="2:8" s="1" customFormat="1" ht="16.899999999999999" customHeight="1">
      <c r="B344" s="32"/>
      <c r="C344" s="211" t="s">
        <v>1230</v>
      </c>
      <c r="D344" s="211" t="s">
        <v>1231</v>
      </c>
      <c r="E344" s="17" t="s">
        <v>188</v>
      </c>
      <c r="F344" s="212">
        <v>3157.1030000000001</v>
      </c>
      <c r="H344" s="32"/>
    </row>
    <row r="345" spans="2:8" s="1" customFormat="1" ht="16.899999999999999" customHeight="1">
      <c r="B345" s="32"/>
      <c r="C345" s="211" t="s">
        <v>1237</v>
      </c>
      <c r="D345" s="211" t="s">
        <v>1238</v>
      </c>
      <c r="E345" s="17" t="s">
        <v>188</v>
      </c>
      <c r="F345" s="212">
        <v>63.997999999999998</v>
      </c>
      <c r="H345" s="32"/>
    </row>
    <row r="346" spans="2:8" s="1" customFormat="1" ht="22.5">
      <c r="B346" s="32"/>
      <c r="C346" s="211" t="s">
        <v>3026</v>
      </c>
      <c r="D346" s="211" t="s">
        <v>3027</v>
      </c>
      <c r="E346" s="17" t="s">
        <v>188</v>
      </c>
      <c r="F346" s="212">
        <v>204.518</v>
      </c>
      <c r="H346" s="32"/>
    </row>
    <row r="347" spans="2:8" s="1" customFormat="1" ht="16.899999999999999" customHeight="1">
      <c r="B347" s="32"/>
      <c r="C347" s="207" t="s">
        <v>789</v>
      </c>
      <c r="D347" s="208" t="s">
        <v>790</v>
      </c>
      <c r="E347" s="209" t="s">
        <v>198</v>
      </c>
      <c r="F347" s="210">
        <v>33.345999999999997</v>
      </c>
      <c r="H347" s="32"/>
    </row>
    <row r="348" spans="2:8" s="1" customFormat="1" ht="16.899999999999999" customHeight="1">
      <c r="B348" s="32"/>
      <c r="C348" s="211" t="s">
        <v>1</v>
      </c>
      <c r="D348" s="211" t="s">
        <v>931</v>
      </c>
      <c r="E348" s="17" t="s">
        <v>1</v>
      </c>
      <c r="F348" s="212">
        <v>0</v>
      </c>
      <c r="H348" s="32"/>
    </row>
    <row r="349" spans="2:8" s="1" customFormat="1" ht="16.899999999999999" customHeight="1">
      <c r="B349" s="32"/>
      <c r="C349" s="211" t="s">
        <v>1</v>
      </c>
      <c r="D349" s="211" t="s">
        <v>932</v>
      </c>
      <c r="E349" s="17" t="s">
        <v>1</v>
      </c>
      <c r="F349" s="212">
        <v>33.345999999999997</v>
      </c>
      <c r="H349" s="32"/>
    </row>
    <row r="350" spans="2:8" s="1" customFormat="1" ht="16.899999999999999" customHeight="1">
      <c r="B350" s="32"/>
      <c r="C350" s="211" t="s">
        <v>789</v>
      </c>
      <c r="D350" s="211" t="s">
        <v>195</v>
      </c>
      <c r="E350" s="17" t="s">
        <v>1</v>
      </c>
      <c r="F350" s="212">
        <v>33.345999999999997</v>
      </c>
      <c r="H350" s="32"/>
    </row>
    <row r="351" spans="2:8" s="1" customFormat="1" ht="16.899999999999999" customHeight="1">
      <c r="B351" s="32"/>
      <c r="C351" s="213" t="s">
        <v>4924</v>
      </c>
      <c r="H351" s="32"/>
    </row>
    <row r="352" spans="2:8" s="1" customFormat="1" ht="16.899999999999999" customHeight="1">
      <c r="B352" s="32"/>
      <c r="C352" s="211" t="s">
        <v>921</v>
      </c>
      <c r="D352" s="211" t="s">
        <v>922</v>
      </c>
      <c r="E352" s="17" t="s">
        <v>198</v>
      </c>
      <c r="F352" s="212">
        <v>33.345999999999997</v>
      </c>
      <c r="H352" s="32"/>
    </row>
    <row r="353" spans="2:8" s="1" customFormat="1" ht="16.899999999999999" customHeight="1">
      <c r="B353" s="32"/>
      <c r="C353" s="211" t="s">
        <v>934</v>
      </c>
      <c r="D353" s="211" t="s">
        <v>935</v>
      </c>
      <c r="E353" s="17" t="s">
        <v>198</v>
      </c>
      <c r="F353" s="212">
        <v>10.004</v>
      </c>
      <c r="H353" s="32"/>
    </row>
    <row r="354" spans="2:8" s="1" customFormat="1" ht="22.5">
      <c r="B354" s="32"/>
      <c r="C354" s="211" t="s">
        <v>939</v>
      </c>
      <c r="D354" s="211" t="s">
        <v>940</v>
      </c>
      <c r="E354" s="17" t="s">
        <v>198</v>
      </c>
      <c r="F354" s="212">
        <v>27.585999999999999</v>
      </c>
      <c r="H354" s="32"/>
    </row>
    <row r="355" spans="2:8" s="1" customFormat="1" ht="16.899999999999999" customHeight="1">
      <c r="B355" s="32"/>
      <c r="C355" s="207" t="s">
        <v>791</v>
      </c>
      <c r="D355" s="208" t="s">
        <v>792</v>
      </c>
      <c r="E355" s="209" t="s">
        <v>1</v>
      </c>
      <c r="F355" s="210">
        <v>673.01599999999996</v>
      </c>
      <c r="H355" s="32"/>
    </row>
    <row r="356" spans="2:8" s="1" customFormat="1" ht="16.899999999999999" customHeight="1">
      <c r="B356" s="32"/>
      <c r="C356" s="211" t="s">
        <v>1</v>
      </c>
      <c r="D356" s="211" t="s">
        <v>793</v>
      </c>
      <c r="E356" s="17" t="s">
        <v>1</v>
      </c>
      <c r="F356" s="212">
        <v>673.01599999999996</v>
      </c>
      <c r="H356" s="32"/>
    </row>
    <row r="357" spans="2:8" s="1" customFormat="1" ht="16.899999999999999" customHeight="1">
      <c r="B357" s="32"/>
      <c r="C357" s="211" t="s">
        <v>1</v>
      </c>
      <c r="D357" s="211" t="s">
        <v>195</v>
      </c>
      <c r="E357" s="17" t="s">
        <v>1</v>
      </c>
      <c r="F357" s="212">
        <v>673.01599999999996</v>
      </c>
      <c r="H357" s="32"/>
    </row>
    <row r="358" spans="2:8" s="1" customFormat="1" ht="16.899999999999999" customHeight="1">
      <c r="B358" s="32"/>
      <c r="C358" s="213" t="s">
        <v>4924</v>
      </c>
      <c r="H358" s="32"/>
    </row>
    <row r="359" spans="2:8" s="1" customFormat="1" ht="16.899999999999999" customHeight="1">
      <c r="B359" s="32"/>
      <c r="C359" s="211" t="s">
        <v>3016</v>
      </c>
      <c r="D359" s="211" t="s">
        <v>3017</v>
      </c>
      <c r="E359" s="17" t="s">
        <v>188</v>
      </c>
      <c r="F359" s="212">
        <v>673.01599999999996</v>
      </c>
      <c r="H359" s="32"/>
    </row>
    <row r="360" spans="2:8" s="1" customFormat="1" ht="16.899999999999999" customHeight="1">
      <c r="B360" s="32"/>
      <c r="C360" s="207" t="s">
        <v>794</v>
      </c>
      <c r="D360" s="208" t="s">
        <v>795</v>
      </c>
      <c r="E360" s="209" t="s">
        <v>1</v>
      </c>
      <c r="F360" s="210">
        <v>2171.6060000000002</v>
      </c>
      <c r="H360" s="32"/>
    </row>
    <row r="361" spans="2:8" s="1" customFormat="1" ht="16.899999999999999" customHeight="1">
      <c r="B361" s="32"/>
      <c r="C361" s="211" t="s">
        <v>1</v>
      </c>
      <c r="D361" s="211" t="s">
        <v>796</v>
      </c>
      <c r="E361" s="17" t="s">
        <v>1</v>
      </c>
      <c r="F361" s="212">
        <v>2171.6060000000002</v>
      </c>
      <c r="H361" s="32"/>
    </row>
    <row r="362" spans="2:8" s="1" customFormat="1" ht="16.899999999999999" customHeight="1">
      <c r="B362" s="32"/>
      <c r="C362" s="211" t="s">
        <v>1</v>
      </c>
      <c r="D362" s="211" t="s">
        <v>195</v>
      </c>
      <c r="E362" s="17" t="s">
        <v>1</v>
      </c>
      <c r="F362" s="212">
        <v>2171.6060000000002</v>
      </c>
      <c r="H362" s="32"/>
    </row>
    <row r="363" spans="2:8" s="1" customFormat="1" ht="16.899999999999999" customHeight="1">
      <c r="B363" s="32"/>
      <c r="C363" s="213" t="s">
        <v>4924</v>
      </c>
      <c r="H363" s="32"/>
    </row>
    <row r="364" spans="2:8" s="1" customFormat="1" ht="22.5">
      <c r="B364" s="32"/>
      <c r="C364" s="211" t="s">
        <v>1704</v>
      </c>
      <c r="D364" s="211" t="s">
        <v>1705</v>
      </c>
      <c r="E364" s="17" t="s">
        <v>188</v>
      </c>
      <c r="F364" s="212">
        <v>2171.6060000000002</v>
      </c>
      <c r="H364" s="32"/>
    </row>
    <row r="365" spans="2:8" s="1" customFormat="1" ht="22.5">
      <c r="B365" s="32"/>
      <c r="C365" s="211" t="s">
        <v>1740</v>
      </c>
      <c r="D365" s="211" t="s">
        <v>1741</v>
      </c>
      <c r="E365" s="17" t="s">
        <v>188</v>
      </c>
      <c r="F365" s="212">
        <v>2171.6060000000002</v>
      </c>
      <c r="H365" s="32"/>
    </row>
    <row r="366" spans="2:8" s="1" customFormat="1" ht="22.5">
      <c r="B366" s="32"/>
      <c r="C366" s="211" t="s">
        <v>1800</v>
      </c>
      <c r="D366" s="211" t="s">
        <v>1801</v>
      </c>
      <c r="E366" s="17" t="s">
        <v>188</v>
      </c>
      <c r="F366" s="212">
        <v>2171.6060000000002</v>
      </c>
      <c r="H366" s="32"/>
    </row>
    <row r="367" spans="2:8" s="1" customFormat="1" ht="16.899999999999999" customHeight="1">
      <c r="B367" s="32"/>
      <c r="C367" s="211" t="s">
        <v>1822</v>
      </c>
      <c r="D367" s="211" t="s">
        <v>1823</v>
      </c>
      <c r="E367" s="17" t="s">
        <v>188</v>
      </c>
      <c r="F367" s="212">
        <v>2171.6060000000002</v>
      </c>
      <c r="H367" s="32"/>
    </row>
    <row r="368" spans="2:8" s="1" customFormat="1" ht="16.899999999999999" customHeight="1">
      <c r="B368" s="32"/>
      <c r="C368" s="207" t="s">
        <v>797</v>
      </c>
      <c r="D368" s="208" t="s">
        <v>798</v>
      </c>
      <c r="E368" s="209" t="s">
        <v>1</v>
      </c>
      <c r="F368" s="210">
        <v>971.12199999999996</v>
      </c>
      <c r="H368" s="32"/>
    </row>
    <row r="369" spans="2:8" s="1" customFormat="1" ht="16.899999999999999" customHeight="1">
      <c r="B369" s="32"/>
      <c r="C369" s="211" t="s">
        <v>1</v>
      </c>
      <c r="D369" s="211" t="s">
        <v>799</v>
      </c>
      <c r="E369" s="17" t="s">
        <v>1</v>
      </c>
      <c r="F369" s="212">
        <v>971.12199999999996</v>
      </c>
      <c r="H369" s="32"/>
    </row>
    <row r="370" spans="2:8" s="1" customFormat="1" ht="16.899999999999999" customHeight="1">
      <c r="B370" s="32"/>
      <c r="C370" s="211" t="s">
        <v>1</v>
      </c>
      <c r="D370" s="211" t="s">
        <v>195</v>
      </c>
      <c r="E370" s="17" t="s">
        <v>1</v>
      </c>
      <c r="F370" s="212">
        <v>971.12199999999996</v>
      </c>
      <c r="H370" s="32"/>
    </row>
    <row r="371" spans="2:8" s="1" customFormat="1" ht="16.899999999999999" customHeight="1">
      <c r="B371" s="32"/>
      <c r="C371" s="213" t="s">
        <v>4924</v>
      </c>
      <c r="H371" s="32"/>
    </row>
    <row r="372" spans="2:8" s="1" customFormat="1" ht="16.899999999999999" customHeight="1">
      <c r="B372" s="32"/>
      <c r="C372" s="211" t="s">
        <v>1230</v>
      </c>
      <c r="D372" s="211" t="s">
        <v>1231</v>
      </c>
      <c r="E372" s="17" t="s">
        <v>188</v>
      </c>
      <c r="F372" s="212">
        <v>3157.1030000000001</v>
      </c>
      <c r="H372" s="32"/>
    </row>
    <row r="373" spans="2:8" s="1" customFormat="1" ht="16.899999999999999" customHeight="1">
      <c r="B373" s="32"/>
      <c r="C373" s="211" t="s">
        <v>1240</v>
      </c>
      <c r="D373" s="211" t="s">
        <v>1241</v>
      </c>
      <c r="E373" s="17" t="s">
        <v>188</v>
      </c>
      <c r="F373" s="212">
        <v>971.12199999999996</v>
      </c>
      <c r="H373" s="32"/>
    </row>
    <row r="374" spans="2:8" s="1" customFormat="1" ht="16.899999999999999" customHeight="1">
      <c r="B374" s="32"/>
      <c r="C374" s="211" t="s">
        <v>2269</v>
      </c>
      <c r="D374" s="211" t="s">
        <v>2270</v>
      </c>
      <c r="E374" s="17" t="s">
        <v>188</v>
      </c>
      <c r="F374" s="212">
        <v>1000.256</v>
      </c>
      <c r="H374" s="32"/>
    </row>
    <row r="375" spans="2:8" s="1" customFormat="1" ht="16.899999999999999" customHeight="1">
      <c r="B375" s="32"/>
      <c r="C375" s="207" t="s">
        <v>800</v>
      </c>
      <c r="D375" s="208" t="s">
        <v>801</v>
      </c>
      <c r="E375" s="209" t="s">
        <v>1</v>
      </c>
      <c r="F375" s="210">
        <v>1816.5</v>
      </c>
      <c r="H375" s="32"/>
    </row>
    <row r="376" spans="2:8" s="1" customFormat="1" ht="16.899999999999999" customHeight="1">
      <c r="B376" s="32"/>
      <c r="C376" s="211" t="s">
        <v>1</v>
      </c>
      <c r="D376" s="211" t="s">
        <v>4955</v>
      </c>
      <c r="E376" s="17" t="s">
        <v>1</v>
      </c>
      <c r="F376" s="212">
        <v>1816.5</v>
      </c>
      <c r="H376" s="32"/>
    </row>
    <row r="377" spans="2:8" s="1" customFormat="1" ht="16.899999999999999" customHeight="1">
      <c r="B377" s="32"/>
      <c r="C377" s="211" t="s">
        <v>1</v>
      </c>
      <c r="D377" s="211" t="s">
        <v>195</v>
      </c>
      <c r="E377" s="17" t="s">
        <v>1</v>
      </c>
      <c r="F377" s="212">
        <v>1816.5</v>
      </c>
      <c r="H377" s="32"/>
    </row>
    <row r="378" spans="2:8" s="1" customFormat="1" ht="16.899999999999999" customHeight="1">
      <c r="B378" s="32"/>
      <c r="C378" s="213" t="s">
        <v>4924</v>
      </c>
      <c r="H378" s="32"/>
    </row>
    <row r="379" spans="2:8" s="1" customFormat="1" ht="22.5">
      <c r="B379" s="32"/>
      <c r="C379" s="211" t="s">
        <v>1895</v>
      </c>
      <c r="D379" s="211" t="s">
        <v>1896</v>
      </c>
      <c r="E379" s="17" t="s">
        <v>188</v>
      </c>
      <c r="F379" s="212">
        <v>1816.5</v>
      </c>
      <c r="H379" s="32"/>
    </row>
    <row r="380" spans="2:8" s="1" customFormat="1" ht="16.899999999999999" customHeight="1">
      <c r="B380" s="32"/>
      <c r="C380" s="207" t="s">
        <v>803</v>
      </c>
      <c r="D380" s="208" t="s">
        <v>804</v>
      </c>
      <c r="E380" s="209" t="s">
        <v>1</v>
      </c>
      <c r="F380" s="210">
        <v>1683.181</v>
      </c>
      <c r="H380" s="32"/>
    </row>
    <row r="381" spans="2:8" s="1" customFormat="1" ht="16.899999999999999" customHeight="1">
      <c r="B381" s="32"/>
      <c r="C381" s="211" t="s">
        <v>1</v>
      </c>
      <c r="D381" s="211" t="s">
        <v>805</v>
      </c>
      <c r="E381" s="17" t="s">
        <v>1</v>
      </c>
      <c r="F381" s="212">
        <v>1683.181</v>
      </c>
      <c r="H381" s="32"/>
    </row>
    <row r="382" spans="2:8" s="1" customFormat="1" ht="16.899999999999999" customHeight="1">
      <c r="B382" s="32"/>
      <c r="C382" s="211" t="s">
        <v>1</v>
      </c>
      <c r="D382" s="211" t="s">
        <v>195</v>
      </c>
      <c r="E382" s="17" t="s">
        <v>1</v>
      </c>
      <c r="F382" s="212">
        <v>1683.181</v>
      </c>
      <c r="H382" s="32"/>
    </row>
    <row r="383" spans="2:8" s="1" customFormat="1" ht="16.899999999999999" customHeight="1">
      <c r="B383" s="32"/>
      <c r="C383" s="213" t="s">
        <v>4924</v>
      </c>
      <c r="H383" s="32"/>
    </row>
    <row r="384" spans="2:8" s="1" customFormat="1" ht="16.899999999999999" customHeight="1">
      <c r="B384" s="32"/>
      <c r="C384" s="211" t="s">
        <v>1230</v>
      </c>
      <c r="D384" s="211" t="s">
        <v>1231</v>
      </c>
      <c r="E384" s="17" t="s">
        <v>188</v>
      </c>
      <c r="F384" s="212">
        <v>3157.1030000000001</v>
      </c>
      <c r="H384" s="32"/>
    </row>
    <row r="385" spans="2:8" s="1" customFormat="1" ht="22.5">
      <c r="B385" s="32"/>
      <c r="C385" s="211" t="s">
        <v>3101</v>
      </c>
      <c r="D385" s="211" t="s">
        <v>3102</v>
      </c>
      <c r="E385" s="17" t="s">
        <v>188</v>
      </c>
      <c r="F385" s="212">
        <v>3365.1909999999998</v>
      </c>
      <c r="H385" s="32"/>
    </row>
    <row r="386" spans="2:8" s="1" customFormat="1" ht="16.899999999999999" customHeight="1">
      <c r="B386" s="32"/>
      <c r="C386" s="211" t="s">
        <v>3111</v>
      </c>
      <c r="D386" s="211" t="s">
        <v>3112</v>
      </c>
      <c r="E386" s="17" t="s">
        <v>188</v>
      </c>
      <c r="F386" s="212">
        <v>7374.4359999999997</v>
      </c>
      <c r="H386" s="32"/>
    </row>
    <row r="387" spans="2:8" s="1" customFormat="1" ht="16.899999999999999" customHeight="1">
      <c r="B387" s="32"/>
      <c r="C387" s="207" t="s">
        <v>806</v>
      </c>
      <c r="D387" s="208" t="s">
        <v>807</v>
      </c>
      <c r="E387" s="209" t="s">
        <v>1</v>
      </c>
      <c r="F387" s="210">
        <v>337.93</v>
      </c>
      <c r="H387" s="32"/>
    </row>
    <row r="388" spans="2:8" s="1" customFormat="1" ht="16.899999999999999" customHeight="1">
      <c r="B388" s="32"/>
      <c r="C388" s="211" t="s">
        <v>1</v>
      </c>
      <c r="D388" s="211" t="s">
        <v>808</v>
      </c>
      <c r="E388" s="17" t="s">
        <v>1</v>
      </c>
      <c r="F388" s="212">
        <v>337.93</v>
      </c>
      <c r="H388" s="32"/>
    </row>
    <row r="389" spans="2:8" s="1" customFormat="1" ht="16.899999999999999" customHeight="1">
      <c r="B389" s="32"/>
      <c r="C389" s="211" t="s">
        <v>1</v>
      </c>
      <c r="D389" s="211" t="s">
        <v>195</v>
      </c>
      <c r="E389" s="17" t="s">
        <v>1</v>
      </c>
      <c r="F389" s="212">
        <v>337.93</v>
      </c>
      <c r="H389" s="32"/>
    </row>
    <row r="390" spans="2:8" s="1" customFormat="1" ht="16.899999999999999" customHeight="1">
      <c r="B390" s="32"/>
      <c r="C390" s="213" t="s">
        <v>4924</v>
      </c>
      <c r="H390" s="32"/>
    </row>
    <row r="391" spans="2:8" s="1" customFormat="1" ht="22.5">
      <c r="B391" s="32"/>
      <c r="C391" s="211" t="s">
        <v>1872</v>
      </c>
      <c r="D391" s="211" t="s">
        <v>1873</v>
      </c>
      <c r="E391" s="17" t="s">
        <v>188</v>
      </c>
      <c r="F391" s="212">
        <v>337.93</v>
      </c>
      <c r="H391" s="32"/>
    </row>
    <row r="392" spans="2:8" s="1" customFormat="1" ht="16.899999999999999" customHeight="1">
      <c r="B392" s="32"/>
      <c r="C392" s="211" t="s">
        <v>1877</v>
      </c>
      <c r="D392" s="211" t="s">
        <v>1878</v>
      </c>
      <c r="E392" s="17" t="s">
        <v>198</v>
      </c>
      <c r="F392" s="212">
        <v>22.404</v>
      </c>
      <c r="H392" s="32"/>
    </row>
    <row r="393" spans="2:8" s="1" customFormat="1" ht="16.899999999999999" customHeight="1">
      <c r="B393" s="32"/>
      <c r="C393" s="207" t="s">
        <v>809</v>
      </c>
      <c r="D393" s="208" t="s">
        <v>810</v>
      </c>
      <c r="E393" s="209" t="s">
        <v>1</v>
      </c>
      <c r="F393" s="210">
        <v>3435.5940000000001</v>
      </c>
      <c r="H393" s="32"/>
    </row>
    <row r="394" spans="2:8" s="1" customFormat="1" ht="16.899999999999999" customHeight="1">
      <c r="B394" s="32"/>
      <c r="C394" s="211" t="s">
        <v>1</v>
      </c>
      <c r="D394" s="211" t="s">
        <v>811</v>
      </c>
      <c r="E394" s="17" t="s">
        <v>1</v>
      </c>
      <c r="F394" s="212">
        <v>3435.5940000000001</v>
      </c>
      <c r="H394" s="32"/>
    </row>
    <row r="395" spans="2:8" s="1" customFormat="1" ht="16.899999999999999" customHeight="1">
      <c r="B395" s="32"/>
      <c r="C395" s="211" t="s">
        <v>1</v>
      </c>
      <c r="D395" s="211" t="s">
        <v>195</v>
      </c>
      <c r="E395" s="17" t="s">
        <v>1</v>
      </c>
      <c r="F395" s="212">
        <v>3435.5940000000001</v>
      </c>
      <c r="H395" s="32"/>
    </row>
    <row r="396" spans="2:8" s="1" customFormat="1" ht="16.899999999999999" customHeight="1">
      <c r="B396" s="32"/>
      <c r="C396" s="213" t="s">
        <v>4924</v>
      </c>
      <c r="H396" s="32"/>
    </row>
    <row r="397" spans="2:8" s="1" customFormat="1" ht="22.5">
      <c r="B397" s="32"/>
      <c r="C397" s="211" t="s">
        <v>3093</v>
      </c>
      <c r="D397" s="211" t="s">
        <v>3094</v>
      </c>
      <c r="E397" s="17" t="s">
        <v>188</v>
      </c>
      <c r="F397" s="212">
        <v>4009.2449999999999</v>
      </c>
      <c r="H397" s="32"/>
    </row>
    <row r="398" spans="2:8" s="1" customFormat="1" ht="16.899999999999999" customHeight="1">
      <c r="B398" s="32"/>
      <c r="C398" s="211" t="s">
        <v>3111</v>
      </c>
      <c r="D398" s="211" t="s">
        <v>3112</v>
      </c>
      <c r="E398" s="17" t="s">
        <v>188</v>
      </c>
      <c r="F398" s="212">
        <v>7374.4359999999997</v>
      </c>
      <c r="H398" s="32"/>
    </row>
    <row r="399" spans="2:8" s="1" customFormat="1" ht="16.899999999999999" customHeight="1">
      <c r="B399" s="32"/>
      <c r="C399" s="207" t="s">
        <v>812</v>
      </c>
      <c r="D399" s="208" t="s">
        <v>813</v>
      </c>
      <c r="E399" s="209" t="s">
        <v>1</v>
      </c>
      <c r="F399" s="210">
        <v>87.55</v>
      </c>
      <c r="H399" s="32"/>
    </row>
    <row r="400" spans="2:8" s="1" customFormat="1" ht="16.899999999999999" customHeight="1">
      <c r="B400" s="32"/>
      <c r="C400" s="211" t="s">
        <v>1</v>
      </c>
      <c r="D400" s="211" t="s">
        <v>4956</v>
      </c>
      <c r="E400" s="17" t="s">
        <v>1</v>
      </c>
      <c r="F400" s="212">
        <v>87.55</v>
      </c>
      <c r="H400" s="32"/>
    </row>
    <row r="401" spans="2:8" s="1" customFormat="1" ht="16.899999999999999" customHeight="1">
      <c r="B401" s="32"/>
      <c r="C401" s="211" t="s">
        <v>1</v>
      </c>
      <c r="D401" s="211" t="s">
        <v>195</v>
      </c>
      <c r="E401" s="17" t="s">
        <v>1</v>
      </c>
      <c r="F401" s="212">
        <v>87.55</v>
      </c>
      <c r="H401" s="32"/>
    </row>
    <row r="402" spans="2:8" s="1" customFormat="1" ht="16.899999999999999" customHeight="1">
      <c r="B402" s="32"/>
      <c r="C402" s="213" t="s">
        <v>4924</v>
      </c>
      <c r="H402" s="32"/>
    </row>
    <row r="403" spans="2:8" s="1" customFormat="1" ht="16.899999999999999" customHeight="1">
      <c r="B403" s="32"/>
      <c r="C403" s="211" t="s">
        <v>1884</v>
      </c>
      <c r="D403" s="211" t="s">
        <v>1885</v>
      </c>
      <c r="E403" s="17" t="s">
        <v>407</v>
      </c>
      <c r="F403" s="212">
        <v>87.55</v>
      </c>
      <c r="H403" s="32"/>
    </row>
    <row r="404" spans="2:8" s="1" customFormat="1" ht="22.5">
      <c r="B404" s="32"/>
      <c r="C404" s="211" t="s">
        <v>1890</v>
      </c>
      <c r="D404" s="211" t="s">
        <v>1891</v>
      </c>
      <c r="E404" s="17" t="s">
        <v>198</v>
      </c>
      <c r="F404" s="212">
        <v>1.0509999999999999</v>
      </c>
      <c r="H404" s="32"/>
    </row>
    <row r="405" spans="2:8" s="1" customFormat="1" ht="16.899999999999999" customHeight="1">
      <c r="B405" s="32"/>
      <c r="C405" s="207" t="s">
        <v>127</v>
      </c>
      <c r="D405" s="208" t="s">
        <v>815</v>
      </c>
      <c r="E405" s="209" t="s">
        <v>1</v>
      </c>
      <c r="F405" s="210">
        <v>438.80200000000002</v>
      </c>
      <c r="H405" s="32"/>
    </row>
    <row r="406" spans="2:8" s="1" customFormat="1" ht="16.899999999999999" customHeight="1">
      <c r="B406" s="32"/>
      <c r="C406" s="211" t="s">
        <v>1</v>
      </c>
      <c r="D406" s="211" t="s">
        <v>816</v>
      </c>
      <c r="E406" s="17" t="s">
        <v>1</v>
      </c>
      <c r="F406" s="212">
        <v>438.80200000000002</v>
      </c>
      <c r="H406" s="32"/>
    </row>
    <row r="407" spans="2:8" s="1" customFormat="1" ht="16.899999999999999" customHeight="1">
      <c r="B407" s="32"/>
      <c r="C407" s="211" t="s">
        <v>1</v>
      </c>
      <c r="D407" s="211" t="s">
        <v>195</v>
      </c>
      <c r="E407" s="17" t="s">
        <v>1</v>
      </c>
      <c r="F407" s="212">
        <v>438.80200000000002</v>
      </c>
      <c r="H407" s="32"/>
    </row>
    <row r="408" spans="2:8" s="1" customFormat="1" ht="16.899999999999999" customHeight="1">
      <c r="B408" s="32"/>
      <c r="C408" s="213" t="s">
        <v>4924</v>
      </c>
      <c r="H408" s="32"/>
    </row>
    <row r="409" spans="2:8" s="1" customFormat="1" ht="16.899999999999999" customHeight="1">
      <c r="B409" s="32"/>
      <c r="C409" s="211" t="s">
        <v>1230</v>
      </c>
      <c r="D409" s="211" t="s">
        <v>1231</v>
      </c>
      <c r="E409" s="17" t="s">
        <v>188</v>
      </c>
      <c r="F409" s="212">
        <v>3157.1030000000001</v>
      </c>
      <c r="H409" s="32"/>
    </row>
    <row r="410" spans="2:8" s="1" customFormat="1" ht="16.899999999999999" customHeight="1">
      <c r="B410" s="32"/>
      <c r="C410" s="211" t="s">
        <v>1344</v>
      </c>
      <c r="D410" s="211" t="s">
        <v>1345</v>
      </c>
      <c r="E410" s="17" t="s">
        <v>188</v>
      </c>
      <c r="F410" s="212">
        <v>438.80200000000002</v>
      </c>
      <c r="H410" s="32"/>
    </row>
    <row r="411" spans="2:8" s="1" customFormat="1" ht="22.5">
      <c r="B411" s="32"/>
      <c r="C411" s="211" t="s">
        <v>2278</v>
      </c>
      <c r="D411" s="211" t="s">
        <v>2279</v>
      </c>
      <c r="E411" s="17" t="s">
        <v>188</v>
      </c>
      <c r="F411" s="212">
        <v>658.20299999999997</v>
      </c>
      <c r="H411" s="32"/>
    </row>
    <row r="412" spans="2:8" s="1" customFormat="1" ht="16.899999999999999" customHeight="1">
      <c r="B412" s="32"/>
      <c r="C412" s="207" t="s">
        <v>817</v>
      </c>
      <c r="D412" s="208" t="s">
        <v>818</v>
      </c>
      <c r="E412" s="209" t="s">
        <v>1</v>
      </c>
      <c r="F412" s="210">
        <v>1251.626</v>
      </c>
      <c r="H412" s="32"/>
    </row>
    <row r="413" spans="2:8" s="1" customFormat="1" ht="16.899999999999999" customHeight="1">
      <c r="B413" s="32"/>
      <c r="C413" s="211" t="s">
        <v>1</v>
      </c>
      <c r="D413" s="211" t="s">
        <v>819</v>
      </c>
      <c r="E413" s="17" t="s">
        <v>1</v>
      </c>
      <c r="F413" s="212">
        <v>1251.626</v>
      </c>
      <c r="H413" s="32"/>
    </row>
    <row r="414" spans="2:8" s="1" customFormat="1" ht="16.899999999999999" customHeight="1">
      <c r="B414" s="32"/>
      <c r="C414" s="211" t="s">
        <v>1</v>
      </c>
      <c r="D414" s="211" t="s">
        <v>195</v>
      </c>
      <c r="E414" s="17" t="s">
        <v>1</v>
      </c>
      <c r="F414" s="212">
        <v>1251.626</v>
      </c>
      <c r="H414" s="32"/>
    </row>
    <row r="415" spans="2:8" s="1" customFormat="1" ht="16.899999999999999" customHeight="1">
      <c r="B415" s="32"/>
      <c r="C415" s="213" t="s">
        <v>4924</v>
      </c>
      <c r="H415" s="32"/>
    </row>
    <row r="416" spans="2:8" s="1" customFormat="1" ht="22.5">
      <c r="B416" s="32"/>
      <c r="C416" s="211" t="s">
        <v>3063</v>
      </c>
      <c r="D416" s="211" t="s">
        <v>3064</v>
      </c>
      <c r="E416" s="17" t="s">
        <v>188</v>
      </c>
      <c r="F416" s="212">
        <v>1251.626</v>
      </c>
      <c r="H416" s="32"/>
    </row>
    <row r="417" spans="2:8" s="1" customFormat="1" ht="16.899999999999999" customHeight="1">
      <c r="B417" s="32"/>
      <c r="C417" s="211" t="s">
        <v>3072</v>
      </c>
      <c r="D417" s="211" t="s">
        <v>3073</v>
      </c>
      <c r="E417" s="17" t="s">
        <v>188</v>
      </c>
      <c r="F417" s="212">
        <v>1251.626</v>
      </c>
      <c r="H417" s="32"/>
    </row>
    <row r="418" spans="2:8" s="1" customFormat="1" ht="16.899999999999999" customHeight="1">
      <c r="B418" s="32"/>
      <c r="C418" s="207" t="s">
        <v>131</v>
      </c>
      <c r="D418" s="208" t="s">
        <v>820</v>
      </c>
      <c r="E418" s="209" t="s">
        <v>1</v>
      </c>
      <c r="F418" s="210">
        <v>20.72</v>
      </c>
      <c r="H418" s="32"/>
    </row>
    <row r="419" spans="2:8" s="1" customFormat="1" ht="16.899999999999999" customHeight="1">
      <c r="B419" s="32"/>
      <c r="C419" s="211" t="s">
        <v>1</v>
      </c>
      <c r="D419" s="211" t="s">
        <v>4957</v>
      </c>
      <c r="E419" s="17" t="s">
        <v>1</v>
      </c>
      <c r="F419" s="212">
        <v>20.72</v>
      </c>
      <c r="H419" s="32"/>
    </row>
    <row r="420" spans="2:8" s="1" customFormat="1" ht="16.899999999999999" customHeight="1">
      <c r="B420" s="32"/>
      <c r="C420" s="211" t="s">
        <v>1</v>
      </c>
      <c r="D420" s="211" t="s">
        <v>195</v>
      </c>
      <c r="E420" s="17" t="s">
        <v>1</v>
      </c>
      <c r="F420" s="212">
        <v>20.72</v>
      </c>
      <c r="H420" s="32"/>
    </row>
    <row r="421" spans="2:8" s="1" customFormat="1" ht="16.899999999999999" customHeight="1">
      <c r="B421" s="32"/>
      <c r="C421" s="213" t="s">
        <v>4924</v>
      </c>
      <c r="H421" s="32"/>
    </row>
    <row r="422" spans="2:8" s="1" customFormat="1" ht="22.5">
      <c r="B422" s="32"/>
      <c r="C422" s="211" t="s">
        <v>3101</v>
      </c>
      <c r="D422" s="211" t="s">
        <v>3102</v>
      </c>
      <c r="E422" s="17" t="s">
        <v>188</v>
      </c>
      <c r="F422" s="212">
        <v>3365.1909999999998</v>
      </c>
      <c r="H422" s="32"/>
    </row>
    <row r="423" spans="2:8" s="1" customFormat="1" ht="16.899999999999999" customHeight="1">
      <c r="B423" s="32"/>
      <c r="C423" s="211" t="s">
        <v>3111</v>
      </c>
      <c r="D423" s="211" t="s">
        <v>3112</v>
      </c>
      <c r="E423" s="17" t="s">
        <v>188</v>
      </c>
      <c r="F423" s="212">
        <v>7374.4359999999997</v>
      </c>
      <c r="H423" s="32"/>
    </row>
    <row r="424" spans="2:8" s="1" customFormat="1" ht="16.899999999999999" customHeight="1">
      <c r="B424" s="32"/>
      <c r="C424" s="207" t="s">
        <v>4926</v>
      </c>
      <c r="D424" s="208" t="s">
        <v>4958</v>
      </c>
      <c r="E424" s="209" t="s">
        <v>1</v>
      </c>
      <c r="F424" s="210">
        <v>22.96</v>
      </c>
      <c r="H424" s="32"/>
    </row>
    <row r="425" spans="2:8" s="1" customFormat="1" ht="16.899999999999999" customHeight="1">
      <c r="B425" s="32"/>
      <c r="C425" s="211" t="s">
        <v>1</v>
      </c>
      <c r="D425" s="211" t="s">
        <v>4959</v>
      </c>
      <c r="E425" s="17" t="s">
        <v>1</v>
      </c>
      <c r="F425" s="212">
        <v>22.96</v>
      </c>
      <c r="H425" s="32"/>
    </row>
    <row r="426" spans="2:8" s="1" customFormat="1" ht="16.899999999999999" customHeight="1">
      <c r="B426" s="32"/>
      <c r="C426" s="211" t="s">
        <v>1</v>
      </c>
      <c r="D426" s="211" t="s">
        <v>195</v>
      </c>
      <c r="E426" s="17" t="s">
        <v>1</v>
      </c>
      <c r="F426" s="212">
        <v>22.96</v>
      </c>
      <c r="H426" s="32"/>
    </row>
    <row r="427" spans="2:8" s="1" customFormat="1" ht="16.899999999999999" customHeight="1">
      <c r="B427" s="32"/>
      <c r="C427" s="207" t="s">
        <v>4929</v>
      </c>
      <c r="D427" s="208" t="s">
        <v>4960</v>
      </c>
      <c r="E427" s="209" t="s">
        <v>1</v>
      </c>
      <c r="F427" s="210">
        <v>305.928</v>
      </c>
      <c r="H427" s="32"/>
    </row>
    <row r="428" spans="2:8" s="1" customFormat="1" ht="16.899999999999999" customHeight="1">
      <c r="B428" s="32"/>
      <c r="C428" s="211" t="s">
        <v>1</v>
      </c>
      <c r="D428" s="211" t="s">
        <v>4961</v>
      </c>
      <c r="E428" s="17" t="s">
        <v>1</v>
      </c>
      <c r="F428" s="212">
        <v>305.928</v>
      </c>
      <c r="H428" s="32"/>
    </row>
    <row r="429" spans="2:8" s="1" customFormat="1" ht="16.899999999999999" customHeight="1">
      <c r="B429" s="32"/>
      <c r="C429" s="211" t="s">
        <v>1</v>
      </c>
      <c r="D429" s="211" t="s">
        <v>195</v>
      </c>
      <c r="E429" s="17" t="s">
        <v>1</v>
      </c>
      <c r="F429" s="212">
        <v>305.928</v>
      </c>
      <c r="H429" s="32"/>
    </row>
    <row r="430" spans="2:8" s="1" customFormat="1" ht="16.899999999999999" customHeight="1">
      <c r="B430" s="32"/>
      <c r="C430" s="207" t="s">
        <v>135</v>
      </c>
      <c r="D430" s="208" t="s">
        <v>4962</v>
      </c>
      <c r="E430" s="209" t="s">
        <v>1</v>
      </c>
      <c r="F430" s="210">
        <v>40.206000000000003</v>
      </c>
      <c r="H430" s="32"/>
    </row>
    <row r="431" spans="2:8" s="1" customFormat="1" ht="16.899999999999999" customHeight="1">
      <c r="B431" s="32"/>
      <c r="C431" s="211" t="s">
        <v>1</v>
      </c>
      <c r="D431" s="211" t="s">
        <v>4963</v>
      </c>
      <c r="E431" s="17" t="s">
        <v>1</v>
      </c>
      <c r="F431" s="212">
        <v>40.206000000000003</v>
      </c>
      <c r="H431" s="32"/>
    </row>
    <row r="432" spans="2:8" s="1" customFormat="1" ht="16.899999999999999" customHeight="1">
      <c r="B432" s="32"/>
      <c r="C432" s="211" t="s">
        <v>1</v>
      </c>
      <c r="D432" s="211" t="s">
        <v>195</v>
      </c>
      <c r="E432" s="17" t="s">
        <v>1</v>
      </c>
      <c r="F432" s="212">
        <v>40.206000000000003</v>
      </c>
      <c r="H432" s="32"/>
    </row>
    <row r="433" spans="2:8" s="1" customFormat="1" ht="16.899999999999999" customHeight="1">
      <c r="B433" s="32"/>
      <c r="C433" s="207" t="s">
        <v>138</v>
      </c>
      <c r="D433" s="208" t="s">
        <v>822</v>
      </c>
      <c r="E433" s="209" t="s">
        <v>1</v>
      </c>
      <c r="F433" s="210">
        <v>279.43599999999998</v>
      </c>
      <c r="H433" s="32"/>
    </row>
    <row r="434" spans="2:8" s="1" customFormat="1" ht="16.899999999999999" customHeight="1">
      <c r="B434" s="32"/>
      <c r="C434" s="211" t="s">
        <v>1</v>
      </c>
      <c r="D434" s="211" t="s">
        <v>823</v>
      </c>
      <c r="E434" s="17" t="s">
        <v>1</v>
      </c>
      <c r="F434" s="212">
        <v>279.43599999999998</v>
      </c>
      <c r="H434" s="32"/>
    </row>
    <row r="435" spans="2:8" s="1" customFormat="1" ht="16.899999999999999" customHeight="1">
      <c r="B435" s="32"/>
      <c r="C435" s="211" t="s">
        <v>1</v>
      </c>
      <c r="D435" s="211" t="s">
        <v>195</v>
      </c>
      <c r="E435" s="17" t="s">
        <v>1</v>
      </c>
      <c r="F435" s="212">
        <v>279.43599999999998</v>
      </c>
      <c r="H435" s="32"/>
    </row>
    <row r="436" spans="2:8" s="1" customFormat="1" ht="16.899999999999999" customHeight="1">
      <c r="B436" s="32"/>
      <c r="C436" s="213" t="s">
        <v>4924</v>
      </c>
      <c r="H436" s="32"/>
    </row>
    <row r="437" spans="2:8" s="1" customFormat="1" ht="22.5">
      <c r="B437" s="32"/>
      <c r="C437" s="211" t="s">
        <v>2283</v>
      </c>
      <c r="D437" s="211" t="s">
        <v>2284</v>
      </c>
      <c r="E437" s="17" t="s">
        <v>188</v>
      </c>
      <c r="F437" s="212">
        <v>279.43599999999998</v>
      </c>
      <c r="H437" s="32"/>
    </row>
    <row r="438" spans="2:8" s="1" customFormat="1" ht="22.5">
      <c r="B438" s="32"/>
      <c r="C438" s="211" t="s">
        <v>2287</v>
      </c>
      <c r="D438" s="211" t="s">
        <v>2288</v>
      </c>
      <c r="E438" s="17" t="s">
        <v>188</v>
      </c>
      <c r="F438" s="212">
        <v>279.43599999999998</v>
      </c>
      <c r="H438" s="32"/>
    </row>
    <row r="439" spans="2:8" s="1" customFormat="1" ht="22.5">
      <c r="B439" s="32"/>
      <c r="C439" s="211" t="s">
        <v>1920</v>
      </c>
      <c r="D439" s="211" t="s">
        <v>1921</v>
      </c>
      <c r="E439" s="17" t="s">
        <v>188</v>
      </c>
      <c r="F439" s="212">
        <v>157.06399999999999</v>
      </c>
      <c r="H439" s="32"/>
    </row>
    <row r="440" spans="2:8" s="1" customFormat="1" ht="16.899999999999999" customHeight="1">
      <c r="B440" s="32"/>
      <c r="C440" s="207" t="s">
        <v>4932</v>
      </c>
      <c r="D440" s="208" t="s">
        <v>4964</v>
      </c>
      <c r="E440" s="209" t="s">
        <v>1</v>
      </c>
      <c r="F440" s="210">
        <v>142.41</v>
      </c>
      <c r="H440" s="32"/>
    </row>
    <row r="441" spans="2:8" s="1" customFormat="1" ht="16.899999999999999" customHeight="1">
      <c r="B441" s="32"/>
      <c r="C441" s="211" t="s">
        <v>1</v>
      </c>
      <c r="D441" s="211" t="s">
        <v>4965</v>
      </c>
      <c r="E441" s="17" t="s">
        <v>1</v>
      </c>
      <c r="F441" s="212">
        <v>142.41</v>
      </c>
      <c r="H441" s="32"/>
    </row>
    <row r="442" spans="2:8" s="1" customFormat="1" ht="16.899999999999999" customHeight="1">
      <c r="B442" s="32"/>
      <c r="C442" s="211" t="s">
        <v>1</v>
      </c>
      <c r="D442" s="211" t="s">
        <v>195</v>
      </c>
      <c r="E442" s="17" t="s">
        <v>1</v>
      </c>
      <c r="F442" s="212">
        <v>142.41</v>
      </c>
      <c r="H442" s="32"/>
    </row>
    <row r="443" spans="2:8" s="1" customFormat="1" ht="16.899999999999999" customHeight="1">
      <c r="B443" s="32"/>
      <c r="C443" s="207" t="s">
        <v>4935</v>
      </c>
      <c r="D443" s="208" t="s">
        <v>4966</v>
      </c>
      <c r="E443" s="209" t="s">
        <v>1</v>
      </c>
      <c r="F443" s="210">
        <v>163.392</v>
      </c>
      <c r="H443" s="32"/>
    </row>
    <row r="444" spans="2:8" s="1" customFormat="1" ht="16.899999999999999" customHeight="1">
      <c r="B444" s="32"/>
      <c r="C444" s="211" t="s">
        <v>1</v>
      </c>
      <c r="D444" s="211" t="s">
        <v>4967</v>
      </c>
      <c r="E444" s="17" t="s">
        <v>1</v>
      </c>
      <c r="F444" s="212">
        <v>163.392</v>
      </c>
      <c r="H444" s="32"/>
    </row>
    <row r="445" spans="2:8" s="1" customFormat="1" ht="16.899999999999999" customHeight="1">
      <c r="B445" s="32"/>
      <c r="C445" s="211" t="s">
        <v>1</v>
      </c>
      <c r="D445" s="211" t="s">
        <v>195</v>
      </c>
      <c r="E445" s="17" t="s">
        <v>1</v>
      </c>
      <c r="F445" s="212">
        <v>163.392</v>
      </c>
      <c r="H445" s="32"/>
    </row>
    <row r="446" spans="2:8" s="1" customFormat="1" ht="16.899999999999999" customHeight="1">
      <c r="B446" s="32"/>
      <c r="C446" s="207" t="s">
        <v>824</v>
      </c>
      <c r="D446" s="208" t="s">
        <v>825</v>
      </c>
      <c r="E446" s="209" t="s">
        <v>1</v>
      </c>
      <c r="F446" s="210">
        <v>100</v>
      </c>
      <c r="H446" s="32"/>
    </row>
    <row r="447" spans="2:8" s="1" customFormat="1" ht="16.899999999999999" customHeight="1">
      <c r="B447" s="32"/>
      <c r="C447" s="211" t="s">
        <v>1</v>
      </c>
      <c r="D447" s="211" t="s">
        <v>4968</v>
      </c>
      <c r="E447" s="17" t="s">
        <v>1</v>
      </c>
      <c r="F447" s="212">
        <v>100</v>
      </c>
      <c r="H447" s="32"/>
    </row>
    <row r="448" spans="2:8" s="1" customFormat="1" ht="16.899999999999999" customHeight="1">
      <c r="B448" s="32"/>
      <c r="C448" s="211" t="s">
        <v>1</v>
      </c>
      <c r="D448" s="211" t="s">
        <v>195</v>
      </c>
      <c r="E448" s="17" t="s">
        <v>1</v>
      </c>
      <c r="F448" s="212">
        <v>100</v>
      </c>
      <c r="H448" s="32"/>
    </row>
    <row r="449" spans="2:8" s="1" customFormat="1" ht="16.899999999999999" customHeight="1">
      <c r="B449" s="32"/>
      <c r="C449" s="213" t="s">
        <v>4924</v>
      </c>
      <c r="H449" s="32"/>
    </row>
    <row r="450" spans="2:8" s="1" customFormat="1" ht="16.899999999999999" customHeight="1">
      <c r="B450" s="32"/>
      <c r="C450" s="211" t="s">
        <v>2512</v>
      </c>
      <c r="D450" s="211" t="s">
        <v>2513</v>
      </c>
      <c r="E450" s="17" t="s">
        <v>188</v>
      </c>
      <c r="F450" s="212">
        <v>100</v>
      </c>
      <c r="H450" s="32"/>
    </row>
    <row r="451" spans="2:8" s="1" customFormat="1" ht="16.899999999999999" customHeight="1">
      <c r="B451" s="32"/>
      <c r="C451" s="211" t="s">
        <v>2516</v>
      </c>
      <c r="D451" s="211" t="s">
        <v>2517</v>
      </c>
      <c r="E451" s="17" t="s">
        <v>188</v>
      </c>
      <c r="F451" s="212">
        <v>100</v>
      </c>
      <c r="H451" s="32"/>
    </row>
    <row r="452" spans="2:8" s="1" customFormat="1" ht="16.899999999999999" customHeight="1">
      <c r="B452" s="32"/>
      <c r="C452" s="211" t="s">
        <v>2520</v>
      </c>
      <c r="D452" s="211" t="s">
        <v>2521</v>
      </c>
      <c r="E452" s="17" t="s">
        <v>188</v>
      </c>
      <c r="F452" s="212">
        <v>110</v>
      </c>
      <c r="H452" s="32"/>
    </row>
    <row r="453" spans="2:8" s="1" customFormat="1" ht="16.899999999999999" customHeight="1">
      <c r="B453" s="32"/>
      <c r="C453" s="207" t="s">
        <v>827</v>
      </c>
      <c r="D453" s="208" t="s">
        <v>828</v>
      </c>
      <c r="E453" s="209" t="s">
        <v>1</v>
      </c>
      <c r="F453" s="210">
        <v>2775.64</v>
      </c>
      <c r="H453" s="32"/>
    </row>
    <row r="454" spans="2:8" s="1" customFormat="1" ht="16.899999999999999" customHeight="1">
      <c r="B454" s="32"/>
      <c r="C454" s="211" t="s">
        <v>1</v>
      </c>
      <c r="D454" s="211" t="s">
        <v>4938</v>
      </c>
      <c r="E454" s="17" t="s">
        <v>1</v>
      </c>
      <c r="F454" s="212">
        <v>2775.64</v>
      </c>
      <c r="H454" s="32"/>
    </row>
    <row r="455" spans="2:8" s="1" customFormat="1" ht="16.899999999999999" customHeight="1">
      <c r="B455" s="32"/>
      <c r="C455" s="211" t="s">
        <v>1</v>
      </c>
      <c r="D455" s="211" t="s">
        <v>195</v>
      </c>
      <c r="E455" s="17" t="s">
        <v>1</v>
      </c>
      <c r="F455" s="212">
        <v>2775.64</v>
      </c>
      <c r="H455" s="32"/>
    </row>
    <row r="456" spans="2:8" s="1" customFormat="1" ht="16.899999999999999" customHeight="1">
      <c r="B456" s="32"/>
      <c r="C456" s="213" t="s">
        <v>4924</v>
      </c>
      <c r="H456" s="32"/>
    </row>
    <row r="457" spans="2:8" s="1" customFormat="1" ht="22.5">
      <c r="B457" s="32"/>
      <c r="C457" s="211" t="s">
        <v>1516</v>
      </c>
      <c r="D457" s="211" t="s">
        <v>1517</v>
      </c>
      <c r="E457" s="17" t="s">
        <v>188</v>
      </c>
      <c r="F457" s="212">
        <v>2775.64</v>
      </c>
      <c r="H457" s="32"/>
    </row>
    <row r="458" spans="2:8" s="1" customFormat="1" ht="22.5">
      <c r="B458" s="32"/>
      <c r="C458" s="211" t="s">
        <v>1526</v>
      </c>
      <c r="D458" s="211" t="s">
        <v>1527</v>
      </c>
      <c r="E458" s="17" t="s">
        <v>188</v>
      </c>
      <c r="F458" s="212">
        <v>5551.28</v>
      </c>
      <c r="H458" s="32"/>
    </row>
    <row r="459" spans="2:8" s="1" customFormat="1" ht="22.5">
      <c r="B459" s="32"/>
      <c r="C459" s="211" t="s">
        <v>1531</v>
      </c>
      <c r="D459" s="211" t="s">
        <v>1532</v>
      </c>
      <c r="E459" s="17" t="s">
        <v>188</v>
      </c>
      <c r="F459" s="212">
        <v>2775.64</v>
      </c>
      <c r="H459" s="32"/>
    </row>
    <row r="460" spans="2:8" s="1" customFormat="1" ht="16.899999999999999" customHeight="1">
      <c r="B460" s="32"/>
      <c r="C460" s="211" t="s">
        <v>1545</v>
      </c>
      <c r="D460" s="211" t="s">
        <v>1546</v>
      </c>
      <c r="E460" s="17" t="s">
        <v>188</v>
      </c>
      <c r="F460" s="212">
        <v>2775.64</v>
      </c>
      <c r="H460" s="32"/>
    </row>
    <row r="461" spans="2:8" s="1" customFormat="1" ht="16.899999999999999" customHeight="1">
      <c r="B461" s="32"/>
      <c r="C461" s="211" t="s">
        <v>1549</v>
      </c>
      <c r="D461" s="211" t="s">
        <v>1550</v>
      </c>
      <c r="E461" s="17" t="s">
        <v>188</v>
      </c>
      <c r="F461" s="212">
        <v>2775.64</v>
      </c>
      <c r="H461" s="32"/>
    </row>
    <row r="462" spans="2:8" s="1" customFormat="1" ht="16.899999999999999" customHeight="1">
      <c r="B462" s="32"/>
      <c r="C462" s="207" t="s">
        <v>830</v>
      </c>
      <c r="D462" s="208" t="s">
        <v>831</v>
      </c>
      <c r="E462" s="209" t="s">
        <v>1</v>
      </c>
      <c r="F462" s="210">
        <v>149.95599999999999</v>
      </c>
      <c r="H462" s="32"/>
    </row>
    <row r="463" spans="2:8" s="1" customFormat="1" ht="16.899999999999999" customHeight="1">
      <c r="B463" s="32"/>
      <c r="C463" s="211" t="s">
        <v>1</v>
      </c>
      <c r="D463" s="211" t="s">
        <v>832</v>
      </c>
      <c r="E463" s="17" t="s">
        <v>1</v>
      </c>
      <c r="F463" s="212">
        <v>149.95599999999999</v>
      </c>
      <c r="H463" s="32"/>
    </row>
    <row r="464" spans="2:8" s="1" customFormat="1" ht="16.899999999999999" customHeight="1">
      <c r="B464" s="32"/>
      <c r="C464" s="211" t="s">
        <v>1</v>
      </c>
      <c r="D464" s="211" t="s">
        <v>195</v>
      </c>
      <c r="E464" s="17" t="s">
        <v>1</v>
      </c>
      <c r="F464" s="212">
        <v>149.95599999999999</v>
      </c>
      <c r="H464" s="32"/>
    </row>
    <row r="465" spans="2:8" s="1" customFormat="1" ht="16.899999999999999" customHeight="1">
      <c r="B465" s="32"/>
      <c r="C465" s="213" t="s">
        <v>4924</v>
      </c>
      <c r="H465" s="32"/>
    </row>
    <row r="466" spans="2:8" s="1" customFormat="1" ht="22.5">
      <c r="B466" s="32"/>
      <c r="C466" s="211" t="s">
        <v>3093</v>
      </c>
      <c r="D466" s="211" t="s">
        <v>3094</v>
      </c>
      <c r="E466" s="17" t="s">
        <v>188</v>
      </c>
      <c r="F466" s="212">
        <v>4009.2449999999999</v>
      </c>
      <c r="H466" s="32"/>
    </row>
    <row r="467" spans="2:8" s="1" customFormat="1" ht="16.899999999999999" customHeight="1">
      <c r="B467" s="32"/>
      <c r="C467" s="211" t="s">
        <v>3111</v>
      </c>
      <c r="D467" s="211" t="s">
        <v>3112</v>
      </c>
      <c r="E467" s="17" t="s">
        <v>188</v>
      </c>
      <c r="F467" s="212">
        <v>7374.4359999999997</v>
      </c>
      <c r="H467" s="32"/>
    </row>
    <row r="468" spans="2:8" s="1" customFormat="1" ht="16.899999999999999" customHeight="1">
      <c r="B468" s="32"/>
      <c r="C468" s="207" t="s">
        <v>141</v>
      </c>
      <c r="D468" s="208" t="s">
        <v>833</v>
      </c>
      <c r="E468" s="209" t="s">
        <v>1</v>
      </c>
      <c r="F468" s="210">
        <v>165.83</v>
      </c>
      <c r="H468" s="32"/>
    </row>
    <row r="469" spans="2:8" s="1" customFormat="1" ht="16.899999999999999" customHeight="1">
      <c r="B469" s="32"/>
      <c r="C469" s="211" t="s">
        <v>1</v>
      </c>
      <c r="D469" s="211" t="s">
        <v>4969</v>
      </c>
      <c r="E469" s="17" t="s">
        <v>1</v>
      </c>
      <c r="F469" s="212">
        <v>165.83</v>
      </c>
      <c r="H469" s="32"/>
    </row>
    <row r="470" spans="2:8" s="1" customFormat="1" ht="16.899999999999999" customHeight="1">
      <c r="B470" s="32"/>
      <c r="C470" s="211" t="s">
        <v>1</v>
      </c>
      <c r="D470" s="211" t="s">
        <v>195</v>
      </c>
      <c r="E470" s="17" t="s">
        <v>1</v>
      </c>
      <c r="F470" s="212">
        <v>165.83</v>
      </c>
      <c r="H470" s="32"/>
    </row>
    <row r="471" spans="2:8" s="1" customFormat="1" ht="16.899999999999999" customHeight="1">
      <c r="B471" s="32"/>
      <c r="C471" s="213" t="s">
        <v>4924</v>
      </c>
      <c r="H471" s="32"/>
    </row>
    <row r="472" spans="2:8" s="1" customFormat="1" ht="22.5">
      <c r="B472" s="32"/>
      <c r="C472" s="211" t="s">
        <v>3093</v>
      </c>
      <c r="D472" s="211" t="s">
        <v>3094</v>
      </c>
      <c r="E472" s="17" t="s">
        <v>188</v>
      </c>
      <c r="F472" s="212">
        <v>4009.2449999999999</v>
      </c>
      <c r="H472" s="32"/>
    </row>
    <row r="473" spans="2:8" s="1" customFormat="1" ht="16.899999999999999" customHeight="1">
      <c r="B473" s="32"/>
      <c r="C473" s="211" t="s">
        <v>3111</v>
      </c>
      <c r="D473" s="211" t="s">
        <v>3112</v>
      </c>
      <c r="E473" s="17" t="s">
        <v>188</v>
      </c>
      <c r="F473" s="212">
        <v>7374.4359999999997</v>
      </c>
      <c r="H473" s="32"/>
    </row>
    <row r="474" spans="2:8" s="1" customFormat="1" ht="16.899999999999999" customHeight="1">
      <c r="B474" s="32"/>
      <c r="C474" s="207" t="s">
        <v>4942</v>
      </c>
      <c r="D474" s="208" t="s">
        <v>4970</v>
      </c>
      <c r="E474" s="209" t="s">
        <v>1</v>
      </c>
      <c r="F474" s="210">
        <v>149.58500000000001</v>
      </c>
      <c r="H474" s="32"/>
    </row>
    <row r="475" spans="2:8" s="1" customFormat="1" ht="16.899999999999999" customHeight="1">
      <c r="B475" s="32"/>
      <c r="C475" s="211" t="s">
        <v>1</v>
      </c>
      <c r="D475" s="211" t="s">
        <v>4971</v>
      </c>
      <c r="E475" s="17" t="s">
        <v>1</v>
      </c>
      <c r="F475" s="212">
        <v>149.58500000000001</v>
      </c>
      <c r="H475" s="32"/>
    </row>
    <row r="476" spans="2:8" s="1" customFormat="1" ht="16.899999999999999" customHeight="1">
      <c r="B476" s="32"/>
      <c r="C476" s="211" t="s">
        <v>1</v>
      </c>
      <c r="D476" s="211" t="s">
        <v>195</v>
      </c>
      <c r="E476" s="17" t="s">
        <v>1</v>
      </c>
      <c r="F476" s="212">
        <v>149.58500000000001</v>
      </c>
      <c r="H476" s="32"/>
    </row>
    <row r="477" spans="2:8" s="1" customFormat="1" ht="16.899999999999999" customHeight="1">
      <c r="B477" s="32"/>
      <c r="C477" s="207" t="s">
        <v>835</v>
      </c>
      <c r="D477" s="208" t="s">
        <v>836</v>
      </c>
      <c r="E477" s="209" t="s">
        <v>1</v>
      </c>
      <c r="F477" s="210">
        <v>1422.5050000000001</v>
      </c>
      <c r="H477" s="32"/>
    </row>
    <row r="478" spans="2:8" s="1" customFormat="1" ht="16.899999999999999" customHeight="1">
      <c r="B478" s="32"/>
      <c r="C478" s="211" t="s">
        <v>1</v>
      </c>
      <c r="D478" s="211" t="s">
        <v>837</v>
      </c>
      <c r="E478" s="17" t="s">
        <v>1</v>
      </c>
      <c r="F478" s="212">
        <v>1422.5050000000001</v>
      </c>
      <c r="H478" s="32"/>
    </row>
    <row r="479" spans="2:8" s="1" customFormat="1" ht="16.899999999999999" customHeight="1">
      <c r="B479" s="32"/>
      <c r="C479" s="211" t="s">
        <v>1</v>
      </c>
      <c r="D479" s="211" t="s">
        <v>195</v>
      </c>
      <c r="E479" s="17" t="s">
        <v>1</v>
      </c>
      <c r="F479" s="212">
        <v>1422.5050000000001</v>
      </c>
      <c r="H479" s="32"/>
    </row>
    <row r="480" spans="2:8" s="1" customFormat="1" ht="16.899999999999999" customHeight="1">
      <c r="B480" s="32"/>
      <c r="C480" s="213" t="s">
        <v>4924</v>
      </c>
      <c r="H480" s="32"/>
    </row>
    <row r="481" spans="2:8" s="1" customFormat="1" ht="16.899999999999999" customHeight="1">
      <c r="B481" s="32"/>
      <c r="C481" s="211" t="s">
        <v>1362</v>
      </c>
      <c r="D481" s="211" t="s">
        <v>1363</v>
      </c>
      <c r="E481" s="17" t="s">
        <v>188</v>
      </c>
      <c r="F481" s="212">
        <v>2669.7289999999998</v>
      </c>
      <c r="H481" s="32"/>
    </row>
    <row r="482" spans="2:8" s="1" customFormat="1" ht="16.899999999999999" customHeight="1">
      <c r="B482" s="32"/>
      <c r="C482" s="211" t="s">
        <v>1375</v>
      </c>
      <c r="D482" s="211" t="s">
        <v>1376</v>
      </c>
      <c r="E482" s="17" t="s">
        <v>188</v>
      </c>
      <c r="F482" s="212">
        <v>2669.7289999999998</v>
      </c>
      <c r="H482" s="32"/>
    </row>
    <row r="483" spans="2:8" s="1" customFormat="1" ht="16.899999999999999" customHeight="1">
      <c r="B483" s="32"/>
      <c r="C483" s="207" t="s">
        <v>838</v>
      </c>
      <c r="D483" s="208" t="s">
        <v>839</v>
      </c>
      <c r="E483" s="209" t="s">
        <v>1</v>
      </c>
      <c r="F483" s="210">
        <v>41.04</v>
      </c>
      <c r="H483" s="32"/>
    </row>
    <row r="484" spans="2:8" s="1" customFormat="1" ht="16.899999999999999" customHeight="1">
      <c r="B484" s="32"/>
      <c r="C484" s="211" t="s">
        <v>1</v>
      </c>
      <c r="D484" s="211" t="s">
        <v>4972</v>
      </c>
      <c r="E484" s="17" t="s">
        <v>1</v>
      </c>
      <c r="F484" s="212">
        <v>41.04</v>
      </c>
      <c r="H484" s="32"/>
    </row>
    <row r="485" spans="2:8" s="1" customFormat="1" ht="16.899999999999999" customHeight="1">
      <c r="B485" s="32"/>
      <c r="C485" s="211" t="s">
        <v>1</v>
      </c>
      <c r="D485" s="211" t="s">
        <v>195</v>
      </c>
      <c r="E485" s="17" t="s">
        <v>1</v>
      </c>
      <c r="F485" s="212">
        <v>41.04</v>
      </c>
      <c r="H485" s="32"/>
    </row>
    <row r="486" spans="2:8" s="1" customFormat="1" ht="16.899999999999999" customHeight="1">
      <c r="B486" s="32"/>
      <c r="C486" s="213" t="s">
        <v>4924</v>
      </c>
      <c r="H486" s="32"/>
    </row>
    <row r="487" spans="2:8" s="1" customFormat="1" ht="16.899999999999999" customHeight="1">
      <c r="B487" s="32"/>
      <c r="C487" s="211" t="s">
        <v>1362</v>
      </c>
      <c r="D487" s="211" t="s">
        <v>1363</v>
      </c>
      <c r="E487" s="17" t="s">
        <v>188</v>
      </c>
      <c r="F487" s="212">
        <v>2669.7289999999998</v>
      </c>
      <c r="H487" s="32"/>
    </row>
    <row r="488" spans="2:8" s="1" customFormat="1" ht="16.899999999999999" customHeight="1">
      <c r="B488" s="32"/>
      <c r="C488" s="211" t="s">
        <v>1375</v>
      </c>
      <c r="D488" s="211" t="s">
        <v>1376</v>
      </c>
      <c r="E488" s="17" t="s">
        <v>188</v>
      </c>
      <c r="F488" s="212">
        <v>2669.7289999999998</v>
      </c>
      <c r="H488" s="32"/>
    </row>
    <row r="489" spans="2:8" s="1" customFormat="1" ht="16.899999999999999" customHeight="1">
      <c r="B489" s="32"/>
      <c r="C489" s="207" t="s">
        <v>841</v>
      </c>
      <c r="D489" s="208" t="s">
        <v>842</v>
      </c>
      <c r="E489" s="209" t="s">
        <v>1</v>
      </c>
      <c r="F489" s="210">
        <v>970.42</v>
      </c>
      <c r="H489" s="32"/>
    </row>
    <row r="490" spans="2:8" s="1" customFormat="1" ht="16.899999999999999" customHeight="1">
      <c r="B490" s="32"/>
      <c r="C490" s="211" t="s">
        <v>1</v>
      </c>
      <c r="D490" s="211" t="s">
        <v>4973</v>
      </c>
      <c r="E490" s="17" t="s">
        <v>1</v>
      </c>
      <c r="F490" s="212">
        <v>970.42</v>
      </c>
      <c r="H490" s="32"/>
    </row>
    <row r="491" spans="2:8" s="1" customFormat="1" ht="16.899999999999999" customHeight="1">
      <c r="B491" s="32"/>
      <c r="C491" s="211" t="s">
        <v>1</v>
      </c>
      <c r="D491" s="211" t="s">
        <v>195</v>
      </c>
      <c r="E491" s="17" t="s">
        <v>1</v>
      </c>
      <c r="F491" s="212">
        <v>970.42</v>
      </c>
      <c r="H491" s="32"/>
    </row>
    <row r="492" spans="2:8" s="1" customFormat="1" ht="16.899999999999999" customHeight="1">
      <c r="B492" s="32"/>
      <c r="C492" s="213" t="s">
        <v>4924</v>
      </c>
      <c r="H492" s="32"/>
    </row>
    <row r="493" spans="2:8" s="1" customFormat="1" ht="16.899999999999999" customHeight="1">
      <c r="B493" s="32"/>
      <c r="C493" s="211" t="s">
        <v>1362</v>
      </c>
      <c r="D493" s="211" t="s">
        <v>1363</v>
      </c>
      <c r="E493" s="17" t="s">
        <v>188</v>
      </c>
      <c r="F493" s="212">
        <v>2669.7289999999998</v>
      </c>
      <c r="H493" s="32"/>
    </row>
    <row r="494" spans="2:8" s="1" customFormat="1" ht="16.899999999999999" customHeight="1">
      <c r="B494" s="32"/>
      <c r="C494" s="211" t="s">
        <v>1375</v>
      </c>
      <c r="D494" s="211" t="s">
        <v>1376</v>
      </c>
      <c r="E494" s="17" t="s">
        <v>188</v>
      </c>
      <c r="F494" s="212">
        <v>2669.7289999999998</v>
      </c>
      <c r="H494" s="32"/>
    </row>
    <row r="495" spans="2:8" s="1" customFormat="1" ht="16.899999999999999" customHeight="1">
      <c r="B495" s="32"/>
      <c r="C495" s="207" t="s">
        <v>4974</v>
      </c>
      <c r="D495" s="208" t="s">
        <v>4975</v>
      </c>
      <c r="E495" s="209" t="s">
        <v>1</v>
      </c>
      <c r="F495" s="210">
        <v>34.970999999999997</v>
      </c>
      <c r="H495" s="32"/>
    </row>
    <row r="496" spans="2:8" s="1" customFormat="1" ht="16.899999999999999" customHeight="1">
      <c r="B496" s="32"/>
      <c r="C496" s="211" t="s">
        <v>1</v>
      </c>
      <c r="D496" s="211" t="s">
        <v>4976</v>
      </c>
      <c r="E496" s="17" t="s">
        <v>1</v>
      </c>
      <c r="F496" s="212">
        <v>34.970999999999997</v>
      </c>
      <c r="H496" s="32"/>
    </row>
    <row r="497" spans="2:8" s="1" customFormat="1" ht="16.899999999999999" customHeight="1">
      <c r="B497" s="32"/>
      <c r="C497" s="211" t="s">
        <v>1</v>
      </c>
      <c r="D497" s="211" t="s">
        <v>195</v>
      </c>
      <c r="E497" s="17" t="s">
        <v>1</v>
      </c>
      <c r="F497" s="212">
        <v>34.970999999999997</v>
      </c>
      <c r="H497" s="32"/>
    </row>
    <row r="498" spans="2:8" s="1" customFormat="1" ht="16.899999999999999" customHeight="1">
      <c r="B498" s="32"/>
      <c r="C498" s="207" t="s">
        <v>844</v>
      </c>
      <c r="D498" s="208" t="s">
        <v>845</v>
      </c>
      <c r="E498" s="209" t="s">
        <v>1</v>
      </c>
      <c r="F498" s="210">
        <v>55.11</v>
      </c>
      <c r="H498" s="32"/>
    </row>
    <row r="499" spans="2:8" s="1" customFormat="1" ht="16.899999999999999" customHeight="1">
      <c r="B499" s="32"/>
      <c r="C499" s="211" t="s">
        <v>1</v>
      </c>
      <c r="D499" s="211" t="s">
        <v>4977</v>
      </c>
      <c r="E499" s="17" t="s">
        <v>1</v>
      </c>
      <c r="F499" s="212">
        <v>55.11</v>
      </c>
      <c r="H499" s="32"/>
    </row>
    <row r="500" spans="2:8" s="1" customFormat="1" ht="16.899999999999999" customHeight="1">
      <c r="B500" s="32"/>
      <c r="C500" s="211" t="s">
        <v>1</v>
      </c>
      <c r="D500" s="211" t="s">
        <v>195</v>
      </c>
      <c r="E500" s="17" t="s">
        <v>1</v>
      </c>
      <c r="F500" s="212">
        <v>55.11</v>
      </c>
      <c r="H500" s="32"/>
    </row>
    <row r="501" spans="2:8" s="1" customFormat="1" ht="16.899999999999999" customHeight="1">
      <c r="B501" s="32"/>
      <c r="C501" s="213" t="s">
        <v>4924</v>
      </c>
      <c r="H501" s="32"/>
    </row>
    <row r="502" spans="2:8" s="1" customFormat="1" ht="22.5">
      <c r="B502" s="32"/>
      <c r="C502" s="211" t="s">
        <v>3046</v>
      </c>
      <c r="D502" s="211" t="s">
        <v>3047</v>
      </c>
      <c r="E502" s="17" t="s">
        <v>188</v>
      </c>
      <c r="F502" s="212">
        <v>56.01</v>
      </c>
      <c r="H502" s="32"/>
    </row>
    <row r="503" spans="2:8" s="1" customFormat="1" ht="16.899999999999999" customHeight="1">
      <c r="B503" s="32"/>
      <c r="C503" s="207" t="s">
        <v>847</v>
      </c>
      <c r="D503" s="208" t="s">
        <v>848</v>
      </c>
      <c r="E503" s="209" t="s">
        <v>1</v>
      </c>
      <c r="F503" s="210">
        <v>98.210999999999999</v>
      </c>
      <c r="H503" s="32"/>
    </row>
    <row r="504" spans="2:8" s="1" customFormat="1" ht="16.899999999999999" customHeight="1">
      <c r="B504" s="32"/>
      <c r="C504" s="211" t="s">
        <v>1</v>
      </c>
      <c r="D504" s="211" t="s">
        <v>849</v>
      </c>
      <c r="E504" s="17" t="s">
        <v>1</v>
      </c>
      <c r="F504" s="212">
        <v>98.210999999999999</v>
      </c>
      <c r="H504" s="32"/>
    </row>
    <row r="505" spans="2:8" s="1" customFormat="1" ht="16.899999999999999" customHeight="1">
      <c r="B505" s="32"/>
      <c r="C505" s="211" t="s">
        <v>1</v>
      </c>
      <c r="D505" s="211" t="s">
        <v>195</v>
      </c>
      <c r="E505" s="17" t="s">
        <v>1</v>
      </c>
      <c r="F505" s="212">
        <v>98.210999999999999</v>
      </c>
      <c r="H505" s="32"/>
    </row>
    <row r="506" spans="2:8" s="1" customFormat="1" ht="16.899999999999999" customHeight="1">
      <c r="B506" s="32"/>
      <c r="C506" s="213" t="s">
        <v>4924</v>
      </c>
      <c r="H506" s="32"/>
    </row>
    <row r="507" spans="2:8" s="1" customFormat="1" ht="16.899999999999999" customHeight="1">
      <c r="B507" s="32"/>
      <c r="C507" s="211" t="s">
        <v>1362</v>
      </c>
      <c r="D507" s="211" t="s">
        <v>1363</v>
      </c>
      <c r="E507" s="17" t="s">
        <v>188</v>
      </c>
      <c r="F507" s="212">
        <v>2669.7289999999998</v>
      </c>
      <c r="H507" s="32"/>
    </row>
    <row r="508" spans="2:8" s="1" customFormat="1" ht="16.899999999999999" customHeight="1">
      <c r="B508" s="32"/>
      <c r="C508" s="211" t="s">
        <v>1375</v>
      </c>
      <c r="D508" s="211" t="s">
        <v>1376</v>
      </c>
      <c r="E508" s="17" t="s">
        <v>188</v>
      </c>
      <c r="F508" s="212">
        <v>2669.7289999999998</v>
      </c>
      <c r="H508" s="32"/>
    </row>
    <row r="509" spans="2:8" s="1" customFormat="1" ht="16.899999999999999" customHeight="1">
      <c r="B509" s="32"/>
      <c r="C509" s="211" t="s">
        <v>1754</v>
      </c>
      <c r="D509" s="211" t="s">
        <v>1755</v>
      </c>
      <c r="E509" s="17" t="s">
        <v>188</v>
      </c>
      <c r="F509" s="212">
        <v>98.210999999999999</v>
      </c>
      <c r="H509" s="32"/>
    </row>
    <row r="510" spans="2:8" s="1" customFormat="1" ht="16.899999999999999" customHeight="1">
      <c r="B510" s="32"/>
      <c r="C510" s="207" t="s">
        <v>850</v>
      </c>
      <c r="D510" s="208" t="s">
        <v>851</v>
      </c>
      <c r="E510" s="209" t="s">
        <v>1</v>
      </c>
      <c r="F510" s="210">
        <v>0.9</v>
      </c>
      <c r="H510" s="32"/>
    </row>
    <row r="511" spans="2:8" s="1" customFormat="1" ht="16.899999999999999" customHeight="1">
      <c r="B511" s="32"/>
      <c r="C511" s="211" t="s">
        <v>1</v>
      </c>
      <c r="D511" s="211" t="s">
        <v>4978</v>
      </c>
      <c r="E511" s="17" t="s">
        <v>1</v>
      </c>
      <c r="F511" s="212">
        <v>0.9</v>
      </c>
      <c r="H511" s="32"/>
    </row>
    <row r="512" spans="2:8" s="1" customFormat="1" ht="16.899999999999999" customHeight="1">
      <c r="B512" s="32"/>
      <c r="C512" s="211" t="s">
        <v>1</v>
      </c>
      <c r="D512" s="211" t="s">
        <v>195</v>
      </c>
      <c r="E512" s="17" t="s">
        <v>1</v>
      </c>
      <c r="F512" s="212">
        <v>0.9</v>
      </c>
      <c r="H512" s="32"/>
    </row>
    <row r="513" spans="2:8" s="1" customFormat="1" ht="16.899999999999999" customHeight="1">
      <c r="B513" s="32"/>
      <c r="C513" s="213" t="s">
        <v>4924</v>
      </c>
      <c r="H513" s="32"/>
    </row>
    <row r="514" spans="2:8" s="1" customFormat="1" ht="22.5">
      <c r="B514" s="32"/>
      <c r="C514" s="211" t="s">
        <v>3046</v>
      </c>
      <c r="D514" s="211" t="s">
        <v>3047</v>
      </c>
      <c r="E514" s="17" t="s">
        <v>188</v>
      </c>
      <c r="F514" s="212">
        <v>56.01</v>
      </c>
      <c r="H514" s="32"/>
    </row>
    <row r="515" spans="2:8" s="1" customFormat="1" ht="16.899999999999999" customHeight="1">
      <c r="B515" s="32"/>
      <c r="C515" s="207" t="s">
        <v>4979</v>
      </c>
      <c r="D515" s="208" t="s">
        <v>4980</v>
      </c>
      <c r="E515" s="209" t="s">
        <v>1</v>
      </c>
      <c r="F515" s="210">
        <v>168.27500000000001</v>
      </c>
      <c r="H515" s="32"/>
    </row>
    <row r="516" spans="2:8" s="1" customFormat="1" ht="16.899999999999999" customHeight="1">
      <c r="B516" s="32"/>
      <c r="C516" s="211" t="s">
        <v>1</v>
      </c>
      <c r="D516" s="211" t="s">
        <v>1384</v>
      </c>
      <c r="E516" s="17" t="s">
        <v>1</v>
      </c>
      <c r="F516" s="212">
        <v>168.27500000000001</v>
      </c>
      <c r="H516" s="32"/>
    </row>
    <row r="517" spans="2:8" s="1" customFormat="1" ht="16.899999999999999" customHeight="1">
      <c r="B517" s="32"/>
      <c r="C517" s="211" t="s">
        <v>1</v>
      </c>
      <c r="D517" s="211" t="s">
        <v>195</v>
      </c>
      <c r="E517" s="17" t="s">
        <v>1</v>
      </c>
      <c r="F517" s="212">
        <v>168.27500000000001</v>
      </c>
      <c r="H517" s="32"/>
    </row>
    <row r="518" spans="2:8" s="1" customFormat="1" ht="16.899999999999999" customHeight="1">
      <c r="B518" s="32"/>
      <c r="C518" s="207" t="s">
        <v>4981</v>
      </c>
      <c r="D518" s="208" t="s">
        <v>4982</v>
      </c>
      <c r="E518" s="209" t="s">
        <v>1</v>
      </c>
      <c r="F518" s="210">
        <v>60.05</v>
      </c>
      <c r="H518" s="32"/>
    </row>
    <row r="519" spans="2:8" s="1" customFormat="1" ht="16.899999999999999" customHeight="1">
      <c r="B519" s="32"/>
      <c r="C519" s="211" t="s">
        <v>1</v>
      </c>
      <c r="D519" s="211" t="s">
        <v>4983</v>
      </c>
      <c r="E519" s="17" t="s">
        <v>1</v>
      </c>
      <c r="F519" s="212">
        <v>60.05</v>
      </c>
      <c r="H519" s="32"/>
    </row>
    <row r="520" spans="2:8" s="1" customFormat="1" ht="16.899999999999999" customHeight="1">
      <c r="B520" s="32"/>
      <c r="C520" s="211" t="s">
        <v>1</v>
      </c>
      <c r="D520" s="211" t="s">
        <v>195</v>
      </c>
      <c r="E520" s="17" t="s">
        <v>1</v>
      </c>
      <c r="F520" s="212">
        <v>60.05</v>
      </c>
      <c r="H520" s="32"/>
    </row>
    <row r="521" spans="2:8" s="1" customFormat="1" ht="16.899999999999999" customHeight="1">
      <c r="B521" s="32"/>
      <c r="C521" s="207" t="s">
        <v>853</v>
      </c>
      <c r="D521" s="208" t="s">
        <v>854</v>
      </c>
      <c r="E521" s="209" t="s">
        <v>1</v>
      </c>
      <c r="F521" s="210">
        <v>503.49299999999999</v>
      </c>
      <c r="H521" s="32"/>
    </row>
    <row r="522" spans="2:8" s="1" customFormat="1" ht="16.899999999999999" customHeight="1">
      <c r="B522" s="32"/>
      <c r="C522" s="211" t="s">
        <v>1</v>
      </c>
      <c r="D522" s="211" t="s">
        <v>855</v>
      </c>
      <c r="E522" s="17" t="s">
        <v>1</v>
      </c>
      <c r="F522" s="212">
        <v>503.49299999999999</v>
      </c>
      <c r="H522" s="32"/>
    </row>
    <row r="523" spans="2:8" s="1" customFormat="1" ht="16.899999999999999" customHeight="1">
      <c r="B523" s="32"/>
      <c r="C523" s="211" t="s">
        <v>1</v>
      </c>
      <c r="D523" s="211" t="s">
        <v>195</v>
      </c>
      <c r="E523" s="17" t="s">
        <v>1</v>
      </c>
      <c r="F523" s="212">
        <v>503.49299999999999</v>
      </c>
      <c r="H523" s="32"/>
    </row>
    <row r="524" spans="2:8" s="1" customFormat="1" ht="16.899999999999999" customHeight="1">
      <c r="B524" s="32"/>
      <c r="C524" s="213" t="s">
        <v>4924</v>
      </c>
      <c r="H524" s="32"/>
    </row>
    <row r="525" spans="2:8" s="1" customFormat="1" ht="22.5">
      <c r="B525" s="32"/>
      <c r="C525" s="211" t="s">
        <v>2036</v>
      </c>
      <c r="D525" s="211" t="s">
        <v>2037</v>
      </c>
      <c r="E525" s="17" t="s">
        <v>407</v>
      </c>
      <c r="F525" s="212">
        <v>503.49299999999999</v>
      </c>
      <c r="H525" s="32"/>
    </row>
    <row r="526" spans="2:8" s="1" customFormat="1" ht="16.899999999999999" customHeight="1">
      <c r="B526" s="32"/>
      <c r="C526" s="211" t="s">
        <v>3067</v>
      </c>
      <c r="D526" s="211" t="s">
        <v>3068</v>
      </c>
      <c r="E526" s="17" t="s">
        <v>188</v>
      </c>
      <c r="F526" s="212">
        <v>302.096</v>
      </c>
      <c r="H526" s="32"/>
    </row>
    <row r="527" spans="2:8" s="1" customFormat="1" ht="22.5">
      <c r="B527" s="32"/>
      <c r="C527" s="211" t="s">
        <v>2040</v>
      </c>
      <c r="D527" s="211" t="s">
        <v>2041</v>
      </c>
      <c r="E527" s="17" t="s">
        <v>198</v>
      </c>
      <c r="F527" s="212">
        <v>12.234999999999999</v>
      </c>
      <c r="H527" s="32"/>
    </row>
    <row r="528" spans="2:8" s="1" customFormat="1" ht="16.899999999999999" customHeight="1">
      <c r="B528" s="32"/>
      <c r="C528" s="207" t="s">
        <v>4984</v>
      </c>
      <c r="D528" s="208" t="s">
        <v>4985</v>
      </c>
      <c r="E528" s="209" t="s">
        <v>1</v>
      </c>
      <c r="F528" s="210">
        <v>75.86</v>
      </c>
      <c r="H528" s="32"/>
    </row>
    <row r="529" spans="2:8" s="1" customFormat="1" ht="16.899999999999999" customHeight="1">
      <c r="B529" s="32"/>
      <c r="C529" s="211" t="s">
        <v>1</v>
      </c>
      <c r="D529" s="211" t="s">
        <v>4986</v>
      </c>
      <c r="E529" s="17" t="s">
        <v>1</v>
      </c>
      <c r="F529" s="212">
        <v>75.86</v>
      </c>
      <c r="H529" s="32"/>
    </row>
    <row r="530" spans="2:8" s="1" customFormat="1" ht="16.899999999999999" customHeight="1">
      <c r="B530" s="32"/>
      <c r="C530" s="211" t="s">
        <v>1</v>
      </c>
      <c r="D530" s="211" t="s">
        <v>195</v>
      </c>
      <c r="E530" s="17" t="s">
        <v>1</v>
      </c>
      <c r="F530" s="212">
        <v>75.86</v>
      </c>
      <c r="H530" s="32"/>
    </row>
    <row r="531" spans="2:8" s="1" customFormat="1" ht="16.899999999999999" customHeight="1">
      <c r="B531" s="32"/>
      <c r="C531" s="207" t="s">
        <v>4987</v>
      </c>
      <c r="D531" s="208" t="s">
        <v>4988</v>
      </c>
      <c r="E531" s="209" t="s">
        <v>1</v>
      </c>
      <c r="F531" s="210">
        <v>167.83099999999999</v>
      </c>
      <c r="H531" s="32"/>
    </row>
    <row r="532" spans="2:8" s="1" customFormat="1" ht="16.899999999999999" customHeight="1">
      <c r="B532" s="32"/>
      <c r="C532" s="211" t="s">
        <v>1</v>
      </c>
      <c r="D532" s="211" t="s">
        <v>4989</v>
      </c>
      <c r="E532" s="17" t="s">
        <v>1</v>
      </c>
      <c r="F532" s="212">
        <v>167.83099999999999</v>
      </c>
      <c r="H532" s="32"/>
    </row>
    <row r="533" spans="2:8" s="1" customFormat="1" ht="16.899999999999999" customHeight="1">
      <c r="B533" s="32"/>
      <c r="C533" s="211" t="s">
        <v>1</v>
      </c>
      <c r="D533" s="211" t="s">
        <v>195</v>
      </c>
      <c r="E533" s="17" t="s">
        <v>1</v>
      </c>
      <c r="F533" s="212">
        <v>167.83099999999999</v>
      </c>
      <c r="H533" s="32"/>
    </row>
    <row r="534" spans="2:8" s="1" customFormat="1" ht="16.899999999999999" customHeight="1">
      <c r="B534" s="32"/>
      <c r="C534" s="207" t="s">
        <v>4990</v>
      </c>
      <c r="D534" s="208" t="s">
        <v>4991</v>
      </c>
      <c r="E534" s="209" t="s">
        <v>1</v>
      </c>
      <c r="F534" s="210">
        <v>20.652999999999999</v>
      </c>
      <c r="H534" s="32"/>
    </row>
    <row r="535" spans="2:8" s="1" customFormat="1" ht="16.899999999999999" customHeight="1">
      <c r="B535" s="32"/>
      <c r="C535" s="211" t="s">
        <v>1</v>
      </c>
      <c r="D535" s="211" t="s">
        <v>4992</v>
      </c>
      <c r="E535" s="17" t="s">
        <v>1</v>
      </c>
      <c r="F535" s="212">
        <v>20.652999999999999</v>
      </c>
      <c r="H535" s="32"/>
    </row>
    <row r="536" spans="2:8" s="1" customFormat="1" ht="16.899999999999999" customHeight="1">
      <c r="B536" s="32"/>
      <c r="C536" s="211" t="s">
        <v>1</v>
      </c>
      <c r="D536" s="211" t="s">
        <v>195</v>
      </c>
      <c r="E536" s="17" t="s">
        <v>1</v>
      </c>
      <c r="F536" s="212">
        <v>20.652999999999999</v>
      </c>
      <c r="H536" s="32"/>
    </row>
    <row r="537" spans="2:8" s="1" customFormat="1" ht="16.899999999999999" customHeight="1">
      <c r="B537" s="32"/>
      <c r="C537" s="207" t="s">
        <v>4993</v>
      </c>
      <c r="D537" s="208" t="s">
        <v>4994</v>
      </c>
      <c r="E537" s="209" t="s">
        <v>1</v>
      </c>
      <c r="F537" s="210">
        <v>31.611999999999998</v>
      </c>
      <c r="H537" s="32"/>
    </row>
    <row r="538" spans="2:8" s="1" customFormat="1" ht="16.899999999999999" customHeight="1">
      <c r="B538" s="32"/>
      <c r="C538" s="211" t="s">
        <v>1</v>
      </c>
      <c r="D538" s="211" t="s">
        <v>4995</v>
      </c>
      <c r="E538" s="17" t="s">
        <v>1</v>
      </c>
      <c r="F538" s="212">
        <v>31.611999999999998</v>
      </c>
      <c r="H538" s="32"/>
    </row>
    <row r="539" spans="2:8" s="1" customFormat="1" ht="16.899999999999999" customHeight="1">
      <c r="B539" s="32"/>
      <c r="C539" s="211" t="s">
        <v>1</v>
      </c>
      <c r="D539" s="211" t="s">
        <v>195</v>
      </c>
      <c r="E539" s="17" t="s">
        <v>1</v>
      </c>
      <c r="F539" s="212">
        <v>31.611999999999998</v>
      </c>
      <c r="H539" s="32"/>
    </row>
    <row r="540" spans="2:8" s="1" customFormat="1" ht="16.899999999999999" customHeight="1">
      <c r="B540" s="32"/>
      <c r="C540" s="207" t="s">
        <v>856</v>
      </c>
      <c r="D540" s="208" t="s">
        <v>857</v>
      </c>
      <c r="E540" s="209" t="s">
        <v>1</v>
      </c>
      <c r="F540" s="210">
        <v>60.76</v>
      </c>
      <c r="H540" s="32"/>
    </row>
    <row r="541" spans="2:8" s="1" customFormat="1" ht="16.899999999999999" customHeight="1">
      <c r="B541" s="32"/>
      <c r="C541" s="211" t="s">
        <v>1</v>
      </c>
      <c r="D541" s="211" t="s">
        <v>1351</v>
      </c>
      <c r="E541" s="17" t="s">
        <v>1</v>
      </c>
      <c r="F541" s="212">
        <v>60.76</v>
      </c>
      <c r="H541" s="32"/>
    </row>
    <row r="542" spans="2:8" s="1" customFormat="1" ht="16.899999999999999" customHeight="1">
      <c r="B542" s="32"/>
      <c r="C542" s="211" t="s">
        <v>1</v>
      </c>
      <c r="D542" s="211" t="s">
        <v>195</v>
      </c>
      <c r="E542" s="17" t="s">
        <v>1</v>
      </c>
      <c r="F542" s="212">
        <v>60.76</v>
      </c>
      <c r="H542" s="32"/>
    </row>
    <row r="543" spans="2:8" s="1" customFormat="1" ht="16.899999999999999" customHeight="1">
      <c r="B543" s="32"/>
      <c r="C543" s="213" t="s">
        <v>4924</v>
      </c>
      <c r="H543" s="32"/>
    </row>
    <row r="544" spans="2:8" s="1" customFormat="1" ht="22.5">
      <c r="B544" s="32"/>
      <c r="C544" s="211" t="s">
        <v>1355</v>
      </c>
      <c r="D544" s="211" t="s">
        <v>1356</v>
      </c>
      <c r="E544" s="17" t="s">
        <v>188</v>
      </c>
      <c r="F544" s="212">
        <v>60.76</v>
      </c>
      <c r="H544" s="32"/>
    </row>
    <row r="545" spans="2:8" s="1" customFormat="1" ht="16.899999999999999" customHeight="1">
      <c r="B545" s="32"/>
      <c r="C545" s="207" t="s">
        <v>4996</v>
      </c>
      <c r="D545" s="208" t="s">
        <v>4997</v>
      </c>
      <c r="E545" s="209" t="s">
        <v>1</v>
      </c>
      <c r="F545" s="210">
        <v>168.27500000000001</v>
      </c>
      <c r="H545" s="32"/>
    </row>
    <row r="546" spans="2:8" s="1" customFormat="1" ht="16.899999999999999" customHeight="1">
      <c r="B546" s="32"/>
      <c r="C546" s="211" t="s">
        <v>1</v>
      </c>
      <c r="D546" s="211" t="s">
        <v>1384</v>
      </c>
      <c r="E546" s="17" t="s">
        <v>1</v>
      </c>
      <c r="F546" s="212">
        <v>168.27500000000001</v>
      </c>
      <c r="H546" s="32"/>
    </row>
    <row r="547" spans="2:8" s="1" customFormat="1" ht="16.899999999999999" customHeight="1">
      <c r="B547" s="32"/>
      <c r="C547" s="211" t="s">
        <v>1</v>
      </c>
      <c r="D547" s="211" t="s">
        <v>195</v>
      </c>
      <c r="E547" s="17" t="s">
        <v>1</v>
      </c>
      <c r="F547" s="212">
        <v>168.27500000000001</v>
      </c>
      <c r="H547" s="32"/>
    </row>
    <row r="548" spans="2:8" s="1" customFormat="1" ht="16.899999999999999" customHeight="1">
      <c r="B548" s="32"/>
      <c r="C548" s="207" t="s">
        <v>859</v>
      </c>
      <c r="D548" s="208" t="s">
        <v>860</v>
      </c>
      <c r="E548" s="209" t="s">
        <v>1</v>
      </c>
      <c r="F548" s="210">
        <v>15.145</v>
      </c>
      <c r="H548" s="32"/>
    </row>
    <row r="549" spans="2:8" s="1" customFormat="1" ht="16.899999999999999" customHeight="1">
      <c r="B549" s="32"/>
      <c r="C549" s="211" t="s">
        <v>1</v>
      </c>
      <c r="D549" s="211" t="s">
        <v>861</v>
      </c>
      <c r="E549" s="17" t="s">
        <v>1</v>
      </c>
      <c r="F549" s="212">
        <v>15.145</v>
      </c>
      <c r="H549" s="32"/>
    </row>
    <row r="550" spans="2:8" s="1" customFormat="1" ht="16.899999999999999" customHeight="1">
      <c r="B550" s="32"/>
      <c r="C550" s="211" t="s">
        <v>1</v>
      </c>
      <c r="D550" s="211" t="s">
        <v>195</v>
      </c>
      <c r="E550" s="17" t="s">
        <v>1</v>
      </c>
      <c r="F550" s="212">
        <v>15.145</v>
      </c>
      <c r="H550" s="32"/>
    </row>
    <row r="551" spans="2:8" s="1" customFormat="1" ht="16.899999999999999" customHeight="1">
      <c r="B551" s="32"/>
      <c r="C551" s="213" t="s">
        <v>4924</v>
      </c>
      <c r="H551" s="32"/>
    </row>
    <row r="552" spans="2:8" s="1" customFormat="1" ht="16.899999999999999" customHeight="1">
      <c r="B552" s="32"/>
      <c r="C552" s="211" t="s">
        <v>1040</v>
      </c>
      <c r="D552" s="211" t="s">
        <v>1041</v>
      </c>
      <c r="E552" s="17" t="s">
        <v>478</v>
      </c>
      <c r="F552" s="212">
        <v>0.60599999999999998</v>
      </c>
      <c r="H552" s="32"/>
    </row>
    <row r="553" spans="2:8" s="1" customFormat="1" ht="16.899999999999999" customHeight="1">
      <c r="B553" s="32"/>
      <c r="C553" s="207" t="s">
        <v>862</v>
      </c>
      <c r="D553" s="208" t="s">
        <v>863</v>
      </c>
      <c r="E553" s="209" t="s">
        <v>1</v>
      </c>
      <c r="F553" s="210">
        <v>78.594999999999999</v>
      </c>
      <c r="H553" s="32"/>
    </row>
    <row r="554" spans="2:8" s="1" customFormat="1" ht="16.899999999999999" customHeight="1">
      <c r="B554" s="32"/>
      <c r="C554" s="211" t="s">
        <v>1</v>
      </c>
      <c r="D554" s="211" t="s">
        <v>864</v>
      </c>
      <c r="E554" s="17" t="s">
        <v>1</v>
      </c>
      <c r="F554" s="212">
        <v>78.594999999999999</v>
      </c>
      <c r="H554" s="32"/>
    </row>
    <row r="555" spans="2:8" s="1" customFormat="1" ht="16.899999999999999" customHeight="1">
      <c r="B555" s="32"/>
      <c r="C555" s="211" t="s">
        <v>1</v>
      </c>
      <c r="D555" s="211" t="s">
        <v>195</v>
      </c>
      <c r="E555" s="17" t="s">
        <v>1</v>
      </c>
      <c r="F555" s="212">
        <v>78.594999999999999</v>
      </c>
      <c r="H555" s="32"/>
    </row>
    <row r="556" spans="2:8" s="1" customFormat="1" ht="16.899999999999999" customHeight="1">
      <c r="B556" s="32"/>
      <c r="C556" s="213" t="s">
        <v>4924</v>
      </c>
      <c r="H556" s="32"/>
    </row>
    <row r="557" spans="2:8" s="1" customFormat="1" ht="22.5">
      <c r="B557" s="32"/>
      <c r="C557" s="211" t="s">
        <v>2063</v>
      </c>
      <c r="D557" s="211" t="s">
        <v>2064</v>
      </c>
      <c r="E557" s="17" t="s">
        <v>188</v>
      </c>
      <c r="F557" s="212">
        <v>78.594999999999999</v>
      </c>
      <c r="H557" s="32"/>
    </row>
    <row r="558" spans="2:8" s="1" customFormat="1" ht="16.899999999999999" customHeight="1">
      <c r="B558" s="32"/>
      <c r="C558" s="207" t="s">
        <v>865</v>
      </c>
      <c r="D558" s="208" t="s">
        <v>866</v>
      </c>
      <c r="E558" s="209" t="s">
        <v>1</v>
      </c>
      <c r="F558" s="210">
        <v>602.02</v>
      </c>
      <c r="H558" s="32"/>
    </row>
    <row r="559" spans="2:8" s="1" customFormat="1" ht="16.899999999999999" customHeight="1">
      <c r="B559" s="32"/>
      <c r="C559" s="211" t="s">
        <v>1</v>
      </c>
      <c r="D559" s="211" t="s">
        <v>867</v>
      </c>
      <c r="E559" s="17" t="s">
        <v>1</v>
      </c>
      <c r="F559" s="212">
        <v>602.02</v>
      </c>
      <c r="H559" s="32"/>
    </row>
    <row r="560" spans="2:8" s="1" customFormat="1" ht="16.899999999999999" customHeight="1">
      <c r="B560" s="32"/>
      <c r="C560" s="211" t="s">
        <v>1</v>
      </c>
      <c r="D560" s="211" t="s">
        <v>195</v>
      </c>
      <c r="E560" s="17" t="s">
        <v>1</v>
      </c>
      <c r="F560" s="212">
        <v>602.02</v>
      </c>
      <c r="H560" s="32"/>
    </row>
    <row r="561" spans="2:8" s="1" customFormat="1" ht="16.899999999999999" customHeight="1">
      <c r="B561" s="32"/>
      <c r="C561" s="213" t="s">
        <v>4924</v>
      </c>
      <c r="H561" s="32"/>
    </row>
    <row r="562" spans="2:8" s="1" customFormat="1" ht="16.899999999999999" customHeight="1">
      <c r="B562" s="32"/>
      <c r="C562" s="211" t="s">
        <v>1653</v>
      </c>
      <c r="D562" s="211" t="s">
        <v>1654</v>
      </c>
      <c r="E562" s="17" t="s">
        <v>188</v>
      </c>
      <c r="F562" s="212">
        <v>602.02</v>
      </c>
      <c r="H562" s="32"/>
    </row>
    <row r="563" spans="2:8" s="1" customFormat="1" ht="16.899999999999999" customHeight="1">
      <c r="B563" s="32"/>
      <c r="C563" s="211" t="s">
        <v>1669</v>
      </c>
      <c r="D563" s="211" t="s">
        <v>1670</v>
      </c>
      <c r="E563" s="17" t="s">
        <v>639</v>
      </c>
      <c r="F563" s="212">
        <v>3</v>
      </c>
      <c r="H563" s="32"/>
    </row>
    <row r="564" spans="2:8" s="1" customFormat="1" ht="16.899999999999999" customHeight="1">
      <c r="B564" s="32"/>
      <c r="C564" s="211" t="s">
        <v>1673</v>
      </c>
      <c r="D564" s="211" t="s">
        <v>1674</v>
      </c>
      <c r="E564" s="17" t="s">
        <v>639</v>
      </c>
      <c r="F564" s="212">
        <v>1</v>
      </c>
      <c r="H564" s="32"/>
    </row>
    <row r="565" spans="2:8" s="1" customFormat="1" ht="16.899999999999999" customHeight="1">
      <c r="B565" s="32"/>
      <c r="C565" s="207" t="s">
        <v>868</v>
      </c>
      <c r="D565" s="208" t="s">
        <v>869</v>
      </c>
      <c r="E565" s="209" t="s">
        <v>1</v>
      </c>
      <c r="F565" s="210">
        <v>249.602</v>
      </c>
      <c r="H565" s="32"/>
    </row>
    <row r="566" spans="2:8" s="1" customFormat="1" ht="16.899999999999999" customHeight="1">
      <c r="B566" s="32"/>
      <c r="C566" s="211" t="s">
        <v>1</v>
      </c>
      <c r="D566" s="211" t="s">
        <v>870</v>
      </c>
      <c r="E566" s="17" t="s">
        <v>1</v>
      </c>
      <c r="F566" s="212">
        <v>249.602</v>
      </c>
      <c r="H566" s="32"/>
    </row>
    <row r="567" spans="2:8" s="1" customFormat="1" ht="16.899999999999999" customHeight="1">
      <c r="B567" s="32"/>
      <c r="C567" s="211" t="s">
        <v>1</v>
      </c>
      <c r="D567" s="211" t="s">
        <v>195</v>
      </c>
      <c r="E567" s="17" t="s">
        <v>1</v>
      </c>
      <c r="F567" s="212">
        <v>249.602</v>
      </c>
      <c r="H567" s="32"/>
    </row>
    <row r="568" spans="2:8" s="1" customFormat="1" ht="16.899999999999999" customHeight="1">
      <c r="B568" s="32"/>
      <c r="C568" s="213" t="s">
        <v>4924</v>
      </c>
      <c r="H568" s="32"/>
    </row>
    <row r="569" spans="2:8" s="1" customFormat="1" ht="22.5">
      <c r="B569" s="32"/>
      <c r="C569" s="211" t="s">
        <v>1830</v>
      </c>
      <c r="D569" s="211" t="s">
        <v>1831</v>
      </c>
      <c r="E569" s="17" t="s">
        <v>407</v>
      </c>
      <c r="F569" s="212">
        <v>249.602</v>
      </c>
      <c r="H569" s="32"/>
    </row>
    <row r="570" spans="2:8" s="1" customFormat="1" ht="16.899999999999999" customHeight="1">
      <c r="B570" s="32"/>
      <c r="C570" s="211" t="s">
        <v>1842</v>
      </c>
      <c r="D570" s="211" t="s">
        <v>1843</v>
      </c>
      <c r="E570" s="17" t="s">
        <v>188</v>
      </c>
      <c r="F570" s="212">
        <v>149.761</v>
      </c>
      <c r="H570" s="32"/>
    </row>
    <row r="571" spans="2:8" s="1" customFormat="1" ht="16.899999999999999" customHeight="1">
      <c r="B571" s="32"/>
      <c r="C571" s="207" t="s">
        <v>871</v>
      </c>
      <c r="D571" s="208" t="s">
        <v>872</v>
      </c>
      <c r="E571" s="209" t="s">
        <v>1</v>
      </c>
      <c r="F571" s="210">
        <v>18.79</v>
      </c>
      <c r="H571" s="32"/>
    </row>
    <row r="572" spans="2:8" s="1" customFormat="1" ht="16.899999999999999" customHeight="1">
      <c r="B572" s="32"/>
      <c r="C572" s="211" t="s">
        <v>1</v>
      </c>
      <c r="D572" s="211" t="s">
        <v>4998</v>
      </c>
      <c r="E572" s="17" t="s">
        <v>1</v>
      </c>
      <c r="F572" s="212">
        <v>18.79</v>
      </c>
      <c r="H572" s="32"/>
    </row>
    <row r="573" spans="2:8" s="1" customFormat="1" ht="16.899999999999999" customHeight="1">
      <c r="B573" s="32"/>
      <c r="C573" s="211" t="s">
        <v>1</v>
      </c>
      <c r="D573" s="211" t="s">
        <v>195</v>
      </c>
      <c r="E573" s="17" t="s">
        <v>1</v>
      </c>
      <c r="F573" s="212">
        <v>18.79</v>
      </c>
      <c r="H573" s="32"/>
    </row>
    <row r="574" spans="2:8" s="1" customFormat="1" ht="16.899999999999999" customHeight="1">
      <c r="B574" s="32"/>
      <c r="C574" s="213" t="s">
        <v>4924</v>
      </c>
      <c r="H574" s="32"/>
    </row>
    <row r="575" spans="2:8" s="1" customFormat="1" ht="22.5">
      <c r="B575" s="32"/>
      <c r="C575" s="211" t="s">
        <v>1847</v>
      </c>
      <c r="D575" s="211" t="s">
        <v>1848</v>
      </c>
      <c r="E575" s="17" t="s">
        <v>407</v>
      </c>
      <c r="F575" s="212">
        <v>18.79</v>
      </c>
      <c r="H575" s="32"/>
    </row>
    <row r="576" spans="2:8" s="1" customFormat="1" ht="16.899999999999999" customHeight="1">
      <c r="B576" s="32"/>
      <c r="C576" s="207" t="s">
        <v>874</v>
      </c>
      <c r="D576" s="208" t="s">
        <v>875</v>
      </c>
      <c r="E576" s="209" t="s">
        <v>198</v>
      </c>
      <c r="F576" s="210">
        <v>7.6680000000000001</v>
      </c>
      <c r="H576" s="32"/>
    </row>
    <row r="577" spans="2:8" s="1" customFormat="1" ht="16.899999999999999" customHeight="1">
      <c r="B577" s="32"/>
      <c r="C577" s="211" t="s">
        <v>1</v>
      </c>
      <c r="D577" s="211" t="s">
        <v>913</v>
      </c>
      <c r="E577" s="17" t="s">
        <v>1</v>
      </c>
      <c r="F577" s="212">
        <v>0</v>
      </c>
      <c r="H577" s="32"/>
    </row>
    <row r="578" spans="2:8" s="1" customFormat="1" ht="16.899999999999999" customHeight="1">
      <c r="B578" s="32"/>
      <c r="C578" s="211" t="s">
        <v>1</v>
      </c>
      <c r="D578" s="211" t="s">
        <v>914</v>
      </c>
      <c r="E578" s="17" t="s">
        <v>1</v>
      </c>
      <c r="F578" s="212">
        <v>4.32</v>
      </c>
      <c r="H578" s="32"/>
    </row>
    <row r="579" spans="2:8" s="1" customFormat="1" ht="16.899999999999999" customHeight="1">
      <c r="B579" s="32"/>
      <c r="C579" s="211" t="s">
        <v>1</v>
      </c>
      <c r="D579" s="211" t="s">
        <v>915</v>
      </c>
      <c r="E579" s="17" t="s">
        <v>1</v>
      </c>
      <c r="F579" s="212">
        <v>0</v>
      </c>
      <c r="H579" s="32"/>
    </row>
    <row r="580" spans="2:8" s="1" customFormat="1" ht="16.899999999999999" customHeight="1">
      <c r="B580" s="32"/>
      <c r="C580" s="211" t="s">
        <v>1</v>
      </c>
      <c r="D580" s="211" t="s">
        <v>916</v>
      </c>
      <c r="E580" s="17" t="s">
        <v>1</v>
      </c>
      <c r="F580" s="212">
        <v>3.3479999999999999</v>
      </c>
      <c r="H580" s="32"/>
    </row>
    <row r="581" spans="2:8" s="1" customFormat="1" ht="16.899999999999999" customHeight="1">
      <c r="B581" s="32"/>
      <c r="C581" s="211" t="s">
        <v>874</v>
      </c>
      <c r="D581" s="211" t="s">
        <v>195</v>
      </c>
      <c r="E581" s="17" t="s">
        <v>1</v>
      </c>
      <c r="F581" s="212">
        <v>7.6680000000000001</v>
      </c>
      <c r="H581" s="32"/>
    </row>
    <row r="582" spans="2:8" s="1" customFormat="1" ht="16.899999999999999" customHeight="1">
      <c r="B582" s="32"/>
      <c r="C582" s="213" t="s">
        <v>4924</v>
      </c>
      <c r="H582" s="32"/>
    </row>
    <row r="583" spans="2:8" s="1" customFormat="1" ht="16.899999999999999" customHeight="1">
      <c r="B583" s="32"/>
      <c r="C583" s="211" t="s">
        <v>910</v>
      </c>
      <c r="D583" s="211" t="s">
        <v>911</v>
      </c>
      <c r="E583" s="17" t="s">
        <v>198</v>
      </c>
      <c r="F583" s="212">
        <v>7.6680000000000001</v>
      </c>
      <c r="H583" s="32"/>
    </row>
    <row r="584" spans="2:8" s="1" customFormat="1" ht="16.899999999999999" customHeight="1">
      <c r="B584" s="32"/>
      <c r="C584" s="211" t="s">
        <v>917</v>
      </c>
      <c r="D584" s="211" t="s">
        <v>918</v>
      </c>
      <c r="E584" s="17" t="s">
        <v>198</v>
      </c>
      <c r="F584" s="212">
        <v>2.2999999999999998</v>
      </c>
      <c r="H584" s="32"/>
    </row>
    <row r="585" spans="2:8" s="1" customFormat="1" ht="22.5">
      <c r="B585" s="32"/>
      <c r="C585" s="211" t="s">
        <v>939</v>
      </c>
      <c r="D585" s="211" t="s">
        <v>940</v>
      </c>
      <c r="E585" s="17" t="s">
        <v>198</v>
      </c>
      <c r="F585" s="212">
        <v>27.585999999999999</v>
      </c>
      <c r="H585" s="32"/>
    </row>
    <row r="586" spans="2:8" s="1" customFormat="1" ht="16.899999999999999" customHeight="1">
      <c r="B586" s="32"/>
      <c r="C586" s="207" t="s">
        <v>877</v>
      </c>
      <c r="D586" s="208" t="s">
        <v>878</v>
      </c>
      <c r="E586" s="209" t="s">
        <v>198</v>
      </c>
      <c r="F586" s="210">
        <v>5.4720000000000004</v>
      </c>
      <c r="H586" s="32"/>
    </row>
    <row r="587" spans="2:8" s="1" customFormat="1" ht="16.899999999999999" customHeight="1">
      <c r="B587" s="32"/>
      <c r="C587" s="211" t="s">
        <v>1</v>
      </c>
      <c r="D587" s="211" t="s">
        <v>924</v>
      </c>
      <c r="E587" s="17" t="s">
        <v>1</v>
      </c>
      <c r="F587" s="212">
        <v>0</v>
      </c>
      <c r="H587" s="32"/>
    </row>
    <row r="588" spans="2:8" s="1" customFormat="1" ht="16.899999999999999" customHeight="1">
      <c r="B588" s="32"/>
      <c r="C588" s="211" t="s">
        <v>1</v>
      </c>
      <c r="D588" s="211" t="s">
        <v>925</v>
      </c>
      <c r="E588" s="17" t="s">
        <v>1</v>
      </c>
      <c r="F588" s="212">
        <v>5.4720000000000004</v>
      </c>
      <c r="H588" s="32"/>
    </row>
    <row r="589" spans="2:8" s="1" customFormat="1" ht="16.899999999999999" customHeight="1">
      <c r="B589" s="32"/>
      <c r="C589" s="211" t="s">
        <v>877</v>
      </c>
      <c r="D589" s="211" t="s">
        <v>195</v>
      </c>
      <c r="E589" s="17" t="s">
        <v>1</v>
      </c>
      <c r="F589" s="212">
        <v>5.4720000000000004</v>
      </c>
      <c r="H589" s="32"/>
    </row>
    <row r="590" spans="2:8" s="1" customFormat="1" ht="16.899999999999999" customHeight="1">
      <c r="B590" s="32"/>
      <c r="C590" s="213" t="s">
        <v>4924</v>
      </c>
      <c r="H590" s="32"/>
    </row>
    <row r="591" spans="2:8" s="1" customFormat="1" ht="16.899999999999999" customHeight="1">
      <c r="B591" s="32"/>
      <c r="C591" s="211" t="s">
        <v>921</v>
      </c>
      <c r="D591" s="211" t="s">
        <v>922</v>
      </c>
      <c r="E591" s="17" t="s">
        <v>198</v>
      </c>
      <c r="F591" s="212">
        <v>5.4720000000000004</v>
      </c>
      <c r="H591" s="32"/>
    </row>
    <row r="592" spans="2:8" s="1" customFormat="1" ht="22.5">
      <c r="B592" s="32"/>
      <c r="C592" s="211" t="s">
        <v>926</v>
      </c>
      <c r="D592" s="211" t="s">
        <v>927</v>
      </c>
      <c r="E592" s="17" t="s">
        <v>198</v>
      </c>
      <c r="F592" s="212">
        <v>1.6419999999999999</v>
      </c>
      <c r="H592" s="32"/>
    </row>
    <row r="593" spans="2:8" s="1" customFormat="1" ht="22.5">
      <c r="B593" s="32"/>
      <c r="C593" s="211" t="s">
        <v>939</v>
      </c>
      <c r="D593" s="211" t="s">
        <v>940</v>
      </c>
      <c r="E593" s="17" t="s">
        <v>198</v>
      </c>
      <c r="F593" s="212">
        <v>27.585999999999999</v>
      </c>
      <c r="H593" s="32"/>
    </row>
    <row r="594" spans="2:8" s="1" customFormat="1" ht="16.899999999999999" customHeight="1">
      <c r="B594" s="32"/>
      <c r="C594" s="207" t="s">
        <v>880</v>
      </c>
      <c r="D594" s="208" t="s">
        <v>881</v>
      </c>
      <c r="E594" s="209" t="s">
        <v>198</v>
      </c>
      <c r="F594" s="210">
        <v>18.899999999999999</v>
      </c>
      <c r="H594" s="32"/>
    </row>
    <row r="595" spans="2:8" s="1" customFormat="1" ht="16.899999999999999" customHeight="1">
      <c r="B595" s="32"/>
      <c r="C595" s="211" t="s">
        <v>1</v>
      </c>
      <c r="D595" s="211" t="s">
        <v>961</v>
      </c>
      <c r="E595" s="17" t="s">
        <v>1</v>
      </c>
      <c r="F595" s="212">
        <v>0</v>
      </c>
      <c r="H595" s="32"/>
    </row>
    <row r="596" spans="2:8" s="1" customFormat="1" ht="16.899999999999999" customHeight="1">
      <c r="B596" s="32"/>
      <c r="C596" s="211" t="s">
        <v>1</v>
      </c>
      <c r="D596" s="211" t="s">
        <v>962</v>
      </c>
      <c r="E596" s="17" t="s">
        <v>1</v>
      </c>
      <c r="F596" s="212">
        <v>18.899999999999999</v>
      </c>
      <c r="H596" s="32"/>
    </row>
    <row r="597" spans="2:8" s="1" customFormat="1" ht="16.899999999999999" customHeight="1">
      <c r="B597" s="32"/>
      <c r="C597" s="211" t="s">
        <v>880</v>
      </c>
      <c r="D597" s="211" t="s">
        <v>329</v>
      </c>
      <c r="E597" s="17" t="s">
        <v>1</v>
      </c>
      <c r="F597" s="212">
        <v>18.899999999999999</v>
      </c>
      <c r="H597" s="32"/>
    </row>
    <row r="598" spans="2:8" s="1" customFormat="1" ht="16.899999999999999" customHeight="1">
      <c r="B598" s="32"/>
      <c r="C598" s="213" t="s">
        <v>4924</v>
      </c>
      <c r="H598" s="32"/>
    </row>
    <row r="599" spans="2:8" s="1" customFormat="1" ht="22.5">
      <c r="B599" s="32"/>
      <c r="C599" s="211" t="s">
        <v>951</v>
      </c>
      <c r="D599" s="211" t="s">
        <v>952</v>
      </c>
      <c r="E599" s="17" t="s">
        <v>198</v>
      </c>
      <c r="F599" s="212">
        <v>32.85</v>
      </c>
      <c r="H599" s="32"/>
    </row>
    <row r="600" spans="2:8" s="1" customFormat="1" ht="22.5">
      <c r="B600" s="32"/>
      <c r="C600" s="211" t="s">
        <v>939</v>
      </c>
      <c r="D600" s="211" t="s">
        <v>940</v>
      </c>
      <c r="E600" s="17" t="s">
        <v>198</v>
      </c>
      <c r="F600" s="212">
        <v>27.585999999999999</v>
      </c>
      <c r="H600" s="32"/>
    </row>
    <row r="601" spans="2:8" s="1" customFormat="1" ht="16.899999999999999" customHeight="1">
      <c r="B601" s="32"/>
      <c r="C601" s="207" t="s">
        <v>883</v>
      </c>
      <c r="D601" s="208" t="s">
        <v>884</v>
      </c>
      <c r="E601" s="209" t="s">
        <v>188</v>
      </c>
      <c r="F601" s="210">
        <v>49.5</v>
      </c>
      <c r="H601" s="32"/>
    </row>
    <row r="602" spans="2:8" s="1" customFormat="1" ht="16.899999999999999" customHeight="1">
      <c r="B602" s="32"/>
      <c r="C602" s="211" t="s">
        <v>1</v>
      </c>
      <c r="D602" s="211" t="s">
        <v>267</v>
      </c>
      <c r="E602" s="17" t="s">
        <v>1</v>
      </c>
      <c r="F602" s="212">
        <v>0</v>
      </c>
      <c r="H602" s="32"/>
    </row>
    <row r="603" spans="2:8" s="1" customFormat="1" ht="16.899999999999999" customHeight="1">
      <c r="B603" s="32"/>
      <c r="C603" s="211" t="s">
        <v>1</v>
      </c>
      <c r="D603" s="211" t="s">
        <v>1428</v>
      </c>
      <c r="E603" s="17" t="s">
        <v>1</v>
      </c>
      <c r="F603" s="212">
        <v>49.5</v>
      </c>
      <c r="H603" s="32"/>
    </row>
    <row r="604" spans="2:8" s="1" customFormat="1" ht="16.899999999999999" customHeight="1">
      <c r="B604" s="32"/>
      <c r="C604" s="211" t="s">
        <v>883</v>
      </c>
      <c r="D604" s="211" t="s">
        <v>195</v>
      </c>
      <c r="E604" s="17" t="s">
        <v>1</v>
      </c>
      <c r="F604" s="212">
        <v>49.5</v>
      </c>
      <c r="H604" s="32"/>
    </row>
    <row r="605" spans="2:8" s="1" customFormat="1" ht="16.899999999999999" customHeight="1">
      <c r="B605" s="32"/>
      <c r="C605" s="213" t="s">
        <v>4924</v>
      </c>
      <c r="H605" s="32"/>
    </row>
    <row r="606" spans="2:8" s="1" customFormat="1" ht="22.5">
      <c r="B606" s="32"/>
      <c r="C606" s="211" t="s">
        <v>1425</v>
      </c>
      <c r="D606" s="211" t="s">
        <v>1426</v>
      </c>
      <c r="E606" s="17" t="s">
        <v>188</v>
      </c>
      <c r="F606" s="212">
        <v>49.5</v>
      </c>
      <c r="H606" s="32"/>
    </row>
    <row r="607" spans="2:8" s="1" customFormat="1" ht="16.899999999999999" customHeight="1">
      <c r="B607" s="32"/>
      <c r="C607" s="211" t="s">
        <v>1362</v>
      </c>
      <c r="D607" s="211" t="s">
        <v>1363</v>
      </c>
      <c r="E607" s="17" t="s">
        <v>188</v>
      </c>
      <c r="F607" s="212">
        <v>2669.7289999999998</v>
      </c>
      <c r="H607" s="32"/>
    </row>
    <row r="608" spans="2:8" s="1" customFormat="1" ht="16.899999999999999" customHeight="1">
      <c r="B608" s="32"/>
      <c r="C608" s="211" t="s">
        <v>1375</v>
      </c>
      <c r="D608" s="211" t="s">
        <v>1376</v>
      </c>
      <c r="E608" s="17" t="s">
        <v>188</v>
      </c>
      <c r="F608" s="212">
        <v>2669.7289999999998</v>
      </c>
      <c r="H608" s="32"/>
    </row>
    <row r="609" spans="2:8" s="1" customFormat="1" ht="7.35" customHeight="1">
      <c r="B609" s="47"/>
      <c r="C609" s="48"/>
      <c r="D609" s="48"/>
      <c r="E609" s="48"/>
      <c r="F609" s="48"/>
      <c r="G609" s="48"/>
      <c r="H609" s="32"/>
    </row>
    <row r="610" spans="2:8" s="1" customFormat="1"/>
  </sheetData>
  <mergeCells count="2">
    <mergeCell ref="D5:F5"/>
    <mergeCell ref="D6:F6"/>
  </mergeCells>
  <pageMargins left="0" right="0" top="0" bottom="0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6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84</v>
      </c>
      <c r="AZ2" s="91" t="s">
        <v>127</v>
      </c>
      <c r="BA2" s="91" t="s">
        <v>128</v>
      </c>
      <c r="BB2" s="91" t="s">
        <v>1</v>
      </c>
      <c r="BC2" s="91" t="s">
        <v>129</v>
      </c>
      <c r="BD2" s="91" t="s">
        <v>130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  <c r="AZ3" s="91" t="s">
        <v>131</v>
      </c>
      <c r="BA3" s="91" t="s">
        <v>132</v>
      </c>
      <c r="BB3" s="91" t="s">
        <v>1</v>
      </c>
      <c r="BC3" s="91" t="s">
        <v>133</v>
      </c>
      <c r="BD3" s="91" t="s">
        <v>130</v>
      </c>
    </row>
    <row r="4" spans="2:56" ht="24.95" customHeight="1">
      <c r="B4" s="20"/>
      <c r="D4" s="21" t="s">
        <v>134</v>
      </c>
      <c r="L4" s="20"/>
      <c r="M4" s="92" t="s">
        <v>9</v>
      </c>
      <c r="AT4" s="17" t="s">
        <v>3</v>
      </c>
      <c r="AZ4" s="91" t="s">
        <v>135</v>
      </c>
      <c r="BA4" s="91" t="s">
        <v>136</v>
      </c>
      <c r="BB4" s="91" t="s">
        <v>1</v>
      </c>
      <c r="BC4" s="91" t="s">
        <v>137</v>
      </c>
      <c r="BD4" s="91" t="s">
        <v>130</v>
      </c>
    </row>
    <row r="5" spans="2:56" ht="6.95" customHeight="1">
      <c r="B5" s="20"/>
      <c r="L5" s="20"/>
      <c r="AZ5" s="91" t="s">
        <v>138</v>
      </c>
      <c r="BA5" s="91" t="s">
        <v>139</v>
      </c>
      <c r="BB5" s="91" t="s">
        <v>1</v>
      </c>
      <c r="BC5" s="91" t="s">
        <v>140</v>
      </c>
      <c r="BD5" s="91" t="s">
        <v>130</v>
      </c>
    </row>
    <row r="6" spans="2:56" ht="12" customHeight="1">
      <c r="B6" s="20"/>
      <c r="D6" s="27" t="s">
        <v>15</v>
      </c>
      <c r="L6" s="20"/>
      <c r="AZ6" s="91" t="s">
        <v>141</v>
      </c>
      <c r="BA6" s="91" t="s">
        <v>142</v>
      </c>
      <c r="BB6" s="91" t="s">
        <v>1</v>
      </c>
      <c r="BC6" s="91" t="s">
        <v>143</v>
      </c>
      <c r="BD6" s="91" t="s">
        <v>130</v>
      </c>
    </row>
    <row r="7" spans="2:56" ht="26.25" customHeight="1">
      <c r="B7" s="20"/>
      <c r="E7" s="257" t="str">
        <f>'Rekapitulácia stavby'!K6</f>
        <v>Obnova a modernizácia objektu Centra univerzitného športu pri SPU v Nitre</v>
      </c>
      <c r="F7" s="258"/>
      <c r="G7" s="258"/>
      <c r="H7" s="258"/>
      <c r="L7" s="20"/>
    </row>
    <row r="8" spans="2:56" s="1" customFormat="1" ht="12" customHeight="1">
      <c r="B8" s="32"/>
      <c r="D8" s="27" t="s">
        <v>144</v>
      </c>
      <c r="L8" s="32"/>
    </row>
    <row r="9" spans="2:56" s="1" customFormat="1" ht="16.5" customHeight="1">
      <c r="B9" s="32"/>
      <c r="E9" s="250" t="s">
        <v>145</v>
      </c>
      <c r="F9" s="256"/>
      <c r="G9" s="256"/>
      <c r="H9" s="256"/>
      <c r="L9" s="32"/>
    </row>
    <row r="10" spans="2:56" s="1" customFormat="1">
      <c r="B10" s="32"/>
      <c r="L10" s="32"/>
    </row>
    <row r="11" spans="2:5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5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1. 2. 2024</v>
      </c>
      <c r="L12" s="32"/>
    </row>
    <row r="13" spans="2:56" s="1" customFormat="1" ht="10.9" customHeight="1">
      <c r="B13" s="32"/>
      <c r="L13" s="32"/>
    </row>
    <row r="14" spans="2:5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5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5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9" t="str">
        <f>'Rekapitulácia stavby'!E14</f>
        <v>Vyplň údaj</v>
      </c>
      <c r="F18" s="241"/>
      <c r="G18" s="241"/>
      <c r="H18" s="241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3"/>
      <c r="E27" s="245" t="s">
        <v>1</v>
      </c>
      <c r="F27" s="245"/>
      <c r="G27" s="245"/>
      <c r="H27" s="245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35</v>
      </c>
      <c r="J30" s="69">
        <f>ROUND(J132,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5">
        <f>ROUND((SUM(BE132:BE561)),  2)</f>
        <v>0</v>
      </c>
      <c r="G33" s="96"/>
      <c r="H33" s="96"/>
      <c r="I33" s="97">
        <v>0.2</v>
      </c>
      <c r="J33" s="95">
        <f>ROUND(((SUM(BE132:BE561))*I33),  2)</f>
        <v>0</v>
      </c>
      <c r="L33" s="32"/>
    </row>
    <row r="34" spans="2:12" s="1" customFormat="1" ht="14.45" customHeight="1">
      <c r="B34" s="32"/>
      <c r="E34" s="37" t="s">
        <v>41</v>
      </c>
      <c r="F34" s="95">
        <f>ROUND((SUM(BF132:BF561)),  2)</f>
        <v>0</v>
      </c>
      <c r="G34" s="96"/>
      <c r="H34" s="96"/>
      <c r="I34" s="97">
        <v>0.2</v>
      </c>
      <c r="J34" s="95">
        <f>ROUND(((SUM(BF132:BF561))*I34),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8">
        <f>ROUND((SUM(BG132:BG561)),  2)</f>
        <v>0</v>
      </c>
      <c r="I35" s="99">
        <v>0.2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8">
        <f>ROUND((SUM(BH132:BH561)),  2)</f>
        <v>0</v>
      </c>
      <c r="I36" s="99">
        <v>0.2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5">
        <f>ROUND((SUM(BI132:BI561)),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45</v>
      </c>
      <c r="E39" s="60"/>
      <c r="F39" s="60"/>
      <c r="G39" s="102" t="s">
        <v>46</v>
      </c>
      <c r="H39" s="103" t="s">
        <v>47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6" t="s">
        <v>51</v>
      </c>
      <c r="G61" s="46" t="s">
        <v>50</v>
      </c>
      <c r="H61" s="34"/>
      <c r="I61" s="34"/>
      <c r="J61" s="107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6" t="s">
        <v>51</v>
      </c>
      <c r="G76" s="46" t="s">
        <v>50</v>
      </c>
      <c r="H76" s="34"/>
      <c r="I76" s="34"/>
      <c r="J76" s="107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7" t="str">
        <f>E7</f>
        <v>Obnova a modernizácia objektu Centra univerzitného športu pri SPU v Nitre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144</v>
      </c>
      <c r="L86" s="32"/>
    </row>
    <row r="87" spans="2:47" s="1" customFormat="1" ht="16.5" customHeight="1">
      <c r="B87" s="32"/>
      <c r="E87" s="250" t="str">
        <f>E9</f>
        <v>01 - Búracie práce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Nitra</v>
      </c>
      <c r="I89" s="27" t="s">
        <v>21</v>
      </c>
      <c r="J89" s="55" t="str">
        <f>IF(J12="","",J12)</f>
        <v>1. 2. 2024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SPU v Nitre</v>
      </c>
      <c r="I91" s="27" t="s">
        <v>29</v>
      </c>
      <c r="J91" s="30" t="str">
        <f>E21</f>
        <v>Ing. Stanislav Mikle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Béger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147</v>
      </c>
      <c r="D94" s="100"/>
      <c r="E94" s="100"/>
      <c r="F94" s="100"/>
      <c r="G94" s="100"/>
      <c r="H94" s="100"/>
      <c r="I94" s="100"/>
      <c r="J94" s="109" t="s">
        <v>148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149</v>
      </c>
      <c r="J96" s="69">
        <f>J132</f>
        <v>0</v>
      </c>
      <c r="L96" s="32"/>
      <c r="AU96" s="17" t="s">
        <v>150</v>
      </c>
    </row>
    <row r="97" spans="2:12" s="8" customFormat="1" ht="24.95" customHeight="1">
      <c r="B97" s="111"/>
      <c r="D97" s="112" t="s">
        <v>151</v>
      </c>
      <c r="E97" s="113"/>
      <c r="F97" s="113"/>
      <c r="G97" s="113"/>
      <c r="H97" s="113"/>
      <c r="I97" s="113"/>
      <c r="J97" s="114">
        <f>J133</f>
        <v>0</v>
      </c>
      <c r="L97" s="111"/>
    </row>
    <row r="98" spans="2:12" s="9" customFormat="1" ht="19.899999999999999" customHeight="1">
      <c r="B98" s="115"/>
      <c r="D98" s="116" t="s">
        <v>152</v>
      </c>
      <c r="E98" s="117"/>
      <c r="F98" s="117"/>
      <c r="G98" s="117"/>
      <c r="H98" s="117"/>
      <c r="I98" s="117"/>
      <c r="J98" s="118">
        <f>J134</f>
        <v>0</v>
      </c>
      <c r="L98" s="115"/>
    </row>
    <row r="99" spans="2:12" s="9" customFormat="1" ht="19.899999999999999" customHeight="1">
      <c r="B99" s="115"/>
      <c r="D99" s="116" t="s">
        <v>153</v>
      </c>
      <c r="E99" s="117"/>
      <c r="F99" s="117"/>
      <c r="G99" s="117"/>
      <c r="H99" s="117"/>
      <c r="I99" s="117"/>
      <c r="J99" s="118">
        <f>J428</f>
        <v>0</v>
      </c>
      <c r="L99" s="115"/>
    </row>
    <row r="100" spans="2:12" s="8" customFormat="1" ht="24.95" customHeight="1">
      <c r="B100" s="111"/>
      <c r="D100" s="112" t="s">
        <v>154</v>
      </c>
      <c r="E100" s="113"/>
      <c r="F100" s="113"/>
      <c r="G100" s="113"/>
      <c r="H100" s="113"/>
      <c r="I100" s="113"/>
      <c r="J100" s="114">
        <f>J430</f>
        <v>0</v>
      </c>
      <c r="L100" s="111"/>
    </row>
    <row r="101" spans="2:12" s="9" customFormat="1" ht="19.899999999999999" customHeight="1">
      <c r="B101" s="115"/>
      <c r="D101" s="116" t="s">
        <v>155</v>
      </c>
      <c r="E101" s="117"/>
      <c r="F101" s="117"/>
      <c r="G101" s="117"/>
      <c r="H101" s="117"/>
      <c r="I101" s="117"/>
      <c r="J101" s="118">
        <f>J431</f>
        <v>0</v>
      </c>
      <c r="L101" s="115"/>
    </row>
    <row r="102" spans="2:12" s="9" customFormat="1" ht="19.899999999999999" customHeight="1">
      <c r="B102" s="115"/>
      <c r="D102" s="116" t="s">
        <v>156</v>
      </c>
      <c r="E102" s="117"/>
      <c r="F102" s="117"/>
      <c r="G102" s="117"/>
      <c r="H102" s="117"/>
      <c r="I102" s="117"/>
      <c r="J102" s="118">
        <f>J450</f>
        <v>0</v>
      </c>
      <c r="L102" s="115"/>
    </row>
    <row r="103" spans="2:12" s="9" customFormat="1" ht="19.899999999999999" customHeight="1">
      <c r="B103" s="115"/>
      <c r="D103" s="116" t="s">
        <v>157</v>
      </c>
      <c r="E103" s="117"/>
      <c r="F103" s="117"/>
      <c r="G103" s="117"/>
      <c r="H103" s="117"/>
      <c r="I103" s="117"/>
      <c r="J103" s="118">
        <f>J460</f>
        <v>0</v>
      </c>
      <c r="L103" s="115"/>
    </row>
    <row r="104" spans="2:12" s="9" customFormat="1" ht="19.899999999999999" customHeight="1">
      <c r="B104" s="115"/>
      <c r="D104" s="116" t="s">
        <v>158</v>
      </c>
      <c r="E104" s="117"/>
      <c r="F104" s="117"/>
      <c r="G104" s="117"/>
      <c r="H104" s="117"/>
      <c r="I104" s="117"/>
      <c r="J104" s="118">
        <f>J465</f>
        <v>0</v>
      </c>
      <c r="L104" s="115"/>
    </row>
    <row r="105" spans="2:12" s="9" customFormat="1" ht="19.899999999999999" customHeight="1">
      <c r="B105" s="115"/>
      <c r="D105" s="116" t="s">
        <v>159</v>
      </c>
      <c r="E105" s="117"/>
      <c r="F105" s="117"/>
      <c r="G105" s="117"/>
      <c r="H105" s="117"/>
      <c r="I105" s="117"/>
      <c r="J105" s="118">
        <f>J467</f>
        <v>0</v>
      </c>
      <c r="L105" s="115"/>
    </row>
    <row r="106" spans="2:12" s="9" customFormat="1" ht="19.899999999999999" customHeight="1">
      <c r="B106" s="115"/>
      <c r="D106" s="116" t="s">
        <v>160</v>
      </c>
      <c r="E106" s="117"/>
      <c r="F106" s="117"/>
      <c r="G106" s="117"/>
      <c r="H106" s="117"/>
      <c r="I106" s="117"/>
      <c r="J106" s="118">
        <f>J471</f>
        <v>0</v>
      </c>
      <c r="L106" s="115"/>
    </row>
    <row r="107" spans="2:12" s="9" customFormat="1" ht="19.899999999999999" customHeight="1">
      <c r="B107" s="115"/>
      <c r="D107" s="116" t="s">
        <v>161</v>
      </c>
      <c r="E107" s="117"/>
      <c r="F107" s="117"/>
      <c r="G107" s="117"/>
      <c r="H107" s="117"/>
      <c r="I107" s="117"/>
      <c r="J107" s="118">
        <f>J475</f>
        <v>0</v>
      </c>
      <c r="L107" s="115"/>
    </row>
    <row r="108" spans="2:12" s="9" customFormat="1" ht="19.899999999999999" customHeight="1">
      <c r="B108" s="115"/>
      <c r="D108" s="116" t="s">
        <v>162</v>
      </c>
      <c r="E108" s="117"/>
      <c r="F108" s="117"/>
      <c r="G108" s="117"/>
      <c r="H108" s="117"/>
      <c r="I108" s="117"/>
      <c r="J108" s="118">
        <f>J511</f>
        <v>0</v>
      </c>
      <c r="L108" s="115"/>
    </row>
    <row r="109" spans="2:12" s="9" customFormat="1" ht="19.899999999999999" customHeight="1">
      <c r="B109" s="115"/>
      <c r="D109" s="116" t="s">
        <v>163</v>
      </c>
      <c r="E109" s="117"/>
      <c r="F109" s="117"/>
      <c r="G109" s="117"/>
      <c r="H109" s="117"/>
      <c r="I109" s="117"/>
      <c r="J109" s="118">
        <f>J538</f>
        <v>0</v>
      </c>
      <c r="L109" s="115"/>
    </row>
    <row r="110" spans="2:12" s="9" customFormat="1" ht="19.899999999999999" customHeight="1">
      <c r="B110" s="115"/>
      <c r="D110" s="116" t="s">
        <v>164</v>
      </c>
      <c r="E110" s="117"/>
      <c r="F110" s="117"/>
      <c r="G110" s="117"/>
      <c r="H110" s="117"/>
      <c r="I110" s="117"/>
      <c r="J110" s="118">
        <f>J542</f>
        <v>0</v>
      </c>
      <c r="L110" s="115"/>
    </row>
    <row r="111" spans="2:12" s="9" customFormat="1" ht="19.899999999999999" customHeight="1">
      <c r="B111" s="115"/>
      <c r="D111" s="116" t="s">
        <v>165</v>
      </c>
      <c r="E111" s="117"/>
      <c r="F111" s="117"/>
      <c r="G111" s="117"/>
      <c r="H111" s="117"/>
      <c r="I111" s="117"/>
      <c r="J111" s="118">
        <f>J552</f>
        <v>0</v>
      </c>
      <c r="L111" s="115"/>
    </row>
    <row r="112" spans="2:12" s="8" customFormat="1" ht="24.95" customHeight="1">
      <c r="B112" s="111"/>
      <c r="D112" s="112" t="s">
        <v>166</v>
      </c>
      <c r="E112" s="113"/>
      <c r="F112" s="113"/>
      <c r="G112" s="113"/>
      <c r="H112" s="113"/>
      <c r="I112" s="113"/>
      <c r="J112" s="114">
        <f>J559</f>
        <v>0</v>
      </c>
      <c r="L112" s="111"/>
    </row>
    <row r="113" spans="2:12" s="1" customFormat="1" ht="21.75" customHeight="1">
      <c r="B113" s="32"/>
      <c r="L113" s="32"/>
    </row>
    <row r="114" spans="2:12" s="1" customFormat="1" ht="6.95" customHeight="1"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32"/>
    </row>
    <row r="118" spans="2:12" s="1" customFormat="1" ht="6.95" customHeight="1"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32"/>
    </row>
    <row r="119" spans="2:12" s="1" customFormat="1" ht="24.95" customHeight="1">
      <c r="B119" s="32"/>
      <c r="C119" s="21" t="s">
        <v>167</v>
      </c>
      <c r="L119" s="32"/>
    </row>
    <row r="120" spans="2:12" s="1" customFormat="1" ht="6.95" customHeight="1">
      <c r="B120" s="32"/>
      <c r="L120" s="32"/>
    </row>
    <row r="121" spans="2:12" s="1" customFormat="1" ht="12" customHeight="1">
      <c r="B121" s="32"/>
      <c r="C121" s="27" t="s">
        <v>15</v>
      </c>
      <c r="L121" s="32"/>
    </row>
    <row r="122" spans="2:12" s="1" customFormat="1" ht="26.25" customHeight="1">
      <c r="B122" s="32"/>
      <c r="E122" s="257" t="str">
        <f>E7</f>
        <v>Obnova a modernizácia objektu Centra univerzitného športu pri SPU v Nitre</v>
      </c>
      <c r="F122" s="258"/>
      <c r="G122" s="258"/>
      <c r="H122" s="258"/>
      <c r="L122" s="32"/>
    </row>
    <row r="123" spans="2:12" s="1" customFormat="1" ht="12" customHeight="1">
      <c r="B123" s="32"/>
      <c r="C123" s="27" t="s">
        <v>144</v>
      </c>
      <c r="L123" s="32"/>
    </row>
    <row r="124" spans="2:12" s="1" customFormat="1" ht="16.5" customHeight="1">
      <c r="B124" s="32"/>
      <c r="E124" s="250" t="str">
        <f>E9</f>
        <v>01 - Búracie práce</v>
      </c>
      <c r="F124" s="256"/>
      <c r="G124" s="256"/>
      <c r="H124" s="256"/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19</v>
      </c>
      <c r="F126" s="25" t="str">
        <f>F12</f>
        <v>Nitra</v>
      </c>
      <c r="I126" s="27" t="s">
        <v>21</v>
      </c>
      <c r="J126" s="55" t="str">
        <f>IF(J12="","",J12)</f>
        <v>1. 2. 2024</v>
      </c>
      <c r="L126" s="32"/>
    </row>
    <row r="127" spans="2:12" s="1" customFormat="1" ht="6.95" customHeight="1">
      <c r="B127" s="32"/>
      <c r="L127" s="32"/>
    </row>
    <row r="128" spans="2:12" s="1" customFormat="1" ht="15.2" customHeight="1">
      <c r="B128" s="32"/>
      <c r="C128" s="27" t="s">
        <v>23</v>
      </c>
      <c r="F128" s="25" t="str">
        <f>E15</f>
        <v>SPU v Nitre</v>
      </c>
      <c r="I128" s="27" t="s">
        <v>29</v>
      </c>
      <c r="J128" s="30" t="str">
        <f>E21</f>
        <v>Ing. Stanislav Mikle</v>
      </c>
      <c r="L128" s="32"/>
    </row>
    <row r="129" spans="2:65" s="1" customFormat="1" ht="15.2" customHeight="1">
      <c r="B129" s="32"/>
      <c r="C129" s="27" t="s">
        <v>27</v>
      </c>
      <c r="F129" s="25" t="str">
        <f>IF(E18="","",E18)</f>
        <v>Vyplň údaj</v>
      </c>
      <c r="I129" s="27" t="s">
        <v>32</v>
      </c>
      <c r="J129" s="30" t="str">
        <f>E24</f>
        <v>Béger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19"/>
      <c r="C131" s="120" t="s">
        <v>168</v>
      </c>
      <c r="D131" s="121" t="s">
        <v>60</v>
      </c>
      <c r="E131" s="121" t="s">
        <v>56</v>
      </c>
      <c r="F131" s="121" t="s">
        <v>57</v>
      </c>
      <c r="G131" s="121" t="s">
        <v>169</v>
      </c>
      <c r="H131" s="121" t="s">
        <v>170</v>
      </c>
      <c r="I131" s="121" t="s">
        <v>171</v>
      </c>
      <c r="J131" s="122" t="s">
        <v>148</v>
      </c>
      <c r="K131" s="123" t="s">
        <v>172</v>
      </c>
      <c r="L131" s="119"/>
      <c r="M131" s="62" t="s">
        <v>1</v>
      </c>
      <c r="N131" s="63" t="s">
        <v>39</v>
      </c>
      <c r="O131" s="63" t="s">
        <v>173</v>
      </c>
      <c r="P131" s="63" t="s">
        <v>174</v>
      </c>
      <c r="Q131" s="63" t="s">
        <v>175</v>
      </c>
      <c r="R131" s="63" t="s">
        <v>176</v>
      </c>
      <c r="S131" s="63" t="s">
        <v>177</v>
      </c>
      <c r="T131" s="64" t="s">
        <v>178</v>
      </c>
    </row>
    <row r="132" spans="2:65" s="1" customFormat="1" ht="22.9" customHeight="1">
      <c r="B132" s="32"/>
      <c r="C132" s="67" t="s">
        <v>149</v>
      </c>
      <c r="J132" s="124">
        <f>BK132</f>
        <v>0</v>
      </c>
      <c r="L132" s="32"/>
      <c r="M132" s="65"/>
      <c r="N132" s="56"/>
      <c r="O132" s="56"/>
      <c r="P132" s="125">
        <f>P133+P430+P559</f>
        <v>0</v>
      </c>
      <c r="Q132" s="56"/>
      <c r="R132" s="125">
        <f>R133+R430+R559</f>
        <v>0.3719657294</v>
      </c>
      <c r="S132" s="56"/>
      <c r="T132" s="126">
        <f>T133+T430+T559</f>
        <v>836.02223628000002</v>
      </c>
      <c r="AT132" s="17" t="s">
        <v>74</v>
      </c>
      <c r="AU132" s="17" t="s">
        <v>150</v>
      </c>
      <c r="BK132" s="127">
        <f>BK133+BK430+BK559</f>
        <v>0</v>
      </c>
    </row>
    <row r="133" spans="2:65" s="11" customFormat="1" ht="25.9" customHeight="1">
      <c r="B133" s="128"/>
      <c r="D133" s="129" t="s">
        <v>74</v>
      </c>
      <c r="E133" s="130" t="s">
        <v>179</v>
      </c>
      <c r="F133" s="130" t="s">
        <v>180</v>
      </c>
      <c r="I133" s="131"/>
      <c r="J133" s="132">
        <f>BK133</f>
        <v>0</v>
      </c>
      <c r="L133" s="128"/>
      <c r="M133" s="133"/>
      <c r="P133" s="134">
        <f>P134+P428</f>
        <v>0</v>
      </c>
      <c r="R133" s="134">
        <f>R134+R428</f>
        <v>7.7448214399999993E-2</v>
      </c>
      <c r="T133" s="135">
        <f>T134+T428</f>
        <v>413.03045900000001</v>
      </c>
      <c r="AR133" s="129" t="s">
        <v>83</v>
      </c>
      <c r="AT133" s="136" t="s">
        <v>74</v>
      </c>
      <c r="AU133" s="136" t="s">
        <v>75</v>
      </c>
      <c r="AY133" s="129" t="s">
        <v>181</v>
      </c>
      <c r="BK133" s="137">
        <f>BK134+BK428</f>
        <v>0</v>
      </c>
    </row>
    <row r="134" spans="2:65" s="11" customFormat="1" ht="22.9" customHeight="1">
      <c r="B134" s="128"/>
      <c r="D134" s="129" t="s">
        <v>74</v>
      </c>
      <c r="E134" s="138" t="s">
        <v>182</v>
      </c>
      <c r="F134" s="138" t="s">
        <v>183</v>
      </c>
      <c r="I134" s="131"/>
      <c r="J134" s="139">
        <f>BK134</f>
        <v>0</v>
      </c>
      <c r="L134" s="128"/>
      <c r="M134" s="133"/>
      <c r="P134" s="134">
        <f>SUM(P135:P427)</f>
        <v>0</v>
      </c>
      <c r="R134" s="134">
        <f>SUM(R135:R427)</f>
        <v>7.7448214399999993E-2</v>
      </c>
      <c r="T134" s="135">
        <f>SUM(T135:T427)</f>
        <v>413.03045900000001</v>
      </c>
      <c r="AR134" s="129" t="s">
        <v>83</v>
      </c>
      <c r="AT134" s="136" t="s">
        <v>74</v>
      </c>
      <c r="AU134" s="136" t="s">
        <v>83</v>
      </c>
      <c r="AY134" s="129" t="s">
        <v>181</v>
      </c>
      <c r="BK134" s="137">
        <f>SUM(BK135:BK427)</f>
        <v>0</v>
      </c>
    </row>
    <row r="135" spans="2:65" s="1" customFormat="1" ht="24.2" customHeight="1">
      <c r="B135" s="140"/>
      <c r="C135" s="141" t="s">
        <v>184</v>
      </c>
      <c r="D135" s="141" t="s">
        <v>185</v>
      </c>
      <c r="E135" s="142" t="s">
        <v>186</v>
      </c>
      <c r="F135" s="143" t="s">
        <v>187</v>
      </c>
      <c r="G135" s="144" t="s">
        <v>188</v>
      </c>
      <c r="H135" s="145">
        <v>33.345999999999997</v>
      </c>
      <c r="I135" s="146"/>
      <c r="J135" s="147">
        <f>ROUND(I135*H135,2)</f>
        <v>0</v>
      </c>
      <c r="K135" s="148"/>
      <c r="L135" s="32"/>
      <c r="M135" s="149" t="s">
        <v>1</v>
      </c>
      <c r="N135" s="150" t="s">
        <v>41</v>
      </c>
      <c r="P135" s="151">
        <f>O135*H135</f>
        <v>0</v>
      </c>
      <c r="Q135" s="151">
        <v>0</v>
      </c>
      <c r="R135" s="151">
        <f>Q135*H135</f>
        <v>0</v>
      </c>
      <c r="S135" s="151">
        <v>0</v>
      </c>
      <c r="T135" s="152">
        <f>S135*H135</f>
        <v>0</v>
      </c>
      <c r="AR135" s="153" t="s">
        <v>189</v>
      </c>
      <c r="AT135" s="153" t="s">
        <v>185</v>
      </c>
      <c r="AU135" s="153" t="s">
        <v>190</v>
      </c>
      <c r="AY135" s="17" t="s">
        <v>181</v>
      </c>
      <c r="BE135" s="154">
        <f>IF(N135="základná",J135,0)</f>
        <v>0</v>
      </c>
      <c r="BF135" s="154">
        <f>IF(N135="znížená",J135,0)</f>
        <v>0</v>
      </c>
      <c r="BG135" s="154">
        <f>IF(N135="zákl. prenesená",J135,0)</f>
        <v>0</v>
      </c>
      <c r="BH135" s="154">
        <f>IF(N135="zníž. prenesená",J135,0)</f>
        <v>0</v>
      </c>
      <c r="BI135" s="154">
        <f>IF(N135="nulová",J135,0)</f>
        <v>0</v>
      </c>
      <c r="BJ135" s="17" t="s">
        <v>190</v>
      </c>
      <c r="BK135" s="154">
        <f>ROUND(I135*H135,2)</f>
        <v>0</v>
      </c>
      <c r="BL135" s="17" t="s">
        <v>189</v>
      </c>
      <c r="BM135" s="153" t="s">
        <v>191</v>
      </c>
    </row>
    <row r="136" spans="2:65" s="12" customFormat="1">
      <c r="B136" s="155"/>
      <c r="D136" s="156" t="s">
        <v>192</v>
      </c>
      <c r="E136" s="157" t="s">
        <v>1</v>
      </c>
      <c r="F136" s="158" t="s">
        <v>193</v>
      </c>
      <c r="H136" s="157" t="s">
        <v>1</v>
      </c>
      <c r="I136" s="159"/>
      <c r="L136" s="155"/>
      <c r="M136" s="160"/>
      <c r="T136" s="161"/>
      <c r="AT136" s="157" t="s">
        <v>192</v>
      </c>
      <c r="AU136" s="157" t="s">
        <v>190</v>
      </c>
      <c r="AV136" s="12" t="s">
        <v>83</v>
      </c>
      <c r="AW136" s="12" t="s">
        <v>31</v>
      </c>
      <c r="AX136" s="12" t="s">
        <v>75</v>
      </c>
      <c r="AY136" s="157" t="s">
        <v>181</v>
      </c>
    </row>
    <row r="137" spans="2:65" s="13" customFormat="1">
      <c r="B137" s="162"/>
      <c r="D137" s="156" t="s">
        <v>192</v>
      </c>
      <c r="E137" s="163" t="s">
        <v>1</v>
      </c>
      <c r="F137" s="164" t="s">
        <v>194</v>
      </c>
      <c r="H137" s="165">
        <v>33.345999999999997</v>
      </c>
      <c r="I137" s="166"/>
      <c r="L137" s="162"/>
      <c r="M137" s="167"/>
      <c r="T137" s="168"/>
      <c r="AT137" s="163" t="s">
        <v>192</v>
      </c>
      <c r="AU137" s="163" t="s">
        <v>190</v>
      </c>
      <c r="AV137" s="13" t="s">
        <v>190</v>
      </c>
      <c r="AW137" s="13" t="s">
        <v>31</v>
      </c>
      <c r="AX137" s="13" t="s">
        <v>75</v>
      </c>
      <c r="AY137" s="163" t="s">
        <v>181</v>
      </c>
    </row>
    <row r="138" spans="2:65" s="14" customFormat="1">
      <c r="B138" s="169"/>
      <c r="D138" s="156" t="s">
        <v>192</v>
      </c>
      <c r="E138" s="170" t="s">
        <v>1</v>
      </c>
      <c r="F138" s="171" t="s">
        <v>195</v>
      </c>
      <c r="H138" s="172">
        <v>33.345999999999997</v>
      </c>
      <c r="I138" s="173"/>
      <c r="L138" s="169"/>
      <c r="M138" s="174"/>
      <c r="T138" s="175"/>
      <c r="AT138" s="170" t="s">
        <v>192</v>
      </c>
      <c r="AU138" s="170" t="s">
        <v>190</v>
      </c>
      <c r="AV138" s="14" t="s">
        <v>189</v>
      </c>
      <c r="AW138" s="14" t="s">
        <v>31</v>
      </c>
      <c r="AX138" s="14" t="s">
        <v>83</v>
      </c>
      <c r="AY138" s="170" t="s">
        <v>181</v>
      </c>
    </row>
    <row r="139" spans="2:65" s="1" customFormat="1" ht="21.75" customHeight="1">
      <c r="B139" s="140"/>
      <c r="C139" s="141" t="s">
        <v>109</v>
      </c>
      <c r="D139" s="141" t="s">
        <v>185</v>
      </c>
      <c r="E139" s="142" t="s">
        <v>196</v>
      </c>
      <c r="F139" s="143" t="s">
        <v>197</v>
      </c>
      <c r="G139" s="144" t="s">
        <v>198</v>
      </c>
      <c r="H139" s="145">
        <v>10.904</v>
      </c>
      <c r="I139" s="146"/>
      <c r="J139" s="147">
        <f>ROUND(I139*H139,2)</f>
        <v>0</v>
      </c>
      <c r="K139" s="148"/>
      <c r="L139" s="32"/>
      <c r="M139" s="149" t="s">
        <v>1</v>
      </c>
      <c r="N139" s="150" t="s">
        <v>41</v>
      </c>
      <c r="P139" s="151">
        <f>O139*H139</f>
        <v>0</v>
      </c>
      <c r="Q139" s="151">
        <v>0</v>
      </c>
      <c r="R139" s="151">
        <f>Q139*H139</f>
        <v>0</v>
      </c>
      <c r="S139" s="151">
        <v>2.2000000000000002</v>
      </c>
      <c r="T139" s="152">
        <f>S139*H139</f>
        <v>23.988800000000001</v>
      </c>
      <c r="AR139" s="153" t="s">
        <v>189</v>
      </c>
      <c r="AT139" s="153" t="s">
        <v>185</v>
      </c>
      <c r="AU139" s="153" t="s">
        <v>190</v>
      </c>
      <c r="AY139" s="17" t="s">
        <v>181</v>
      </c>
      <c r="BE139" s="154">
        <f>IF(N139="základná",J139,0)</f>
        <v>0</v>
      </c>
      <c r="BF139" s="154">
        <f>IF(N139="znížená",J139,0)</f>
        <v>0</v>
      </c>
      <c r="BG139" s="154">
        <f>IF(N139="zákl. prenesená",J139,0)</f>
        <v>0</v>
      </c>
      <c r="BH139" s="154">
        <f>IF(N139="zníž. prenesená",J139,0)</f>
        <v>0</v>
      </c>
      <c r="BI139" s="154">
        <f>IF(N139="nulová",J139,0)</f>
        <v>0</v>
      </c>
      <c r="BJ139" s="17" t="s">
        <v>190</v>
      </c>
      <c r="BK139" s="154">
        <f>ROUND(I139*H139,2)</f>
        <v>0</v>
      </c>
      <c r="BL139" s="17" t="s">
        <v>189</v>
      </c>
      <c r="BM139" s="153" t="s">
        <v>199</v>
      </c>
    </row>
    <row r="140" spans="2:65" s="12" customFormat="1">
      <c r="B140" s="155"/>
      <c r="D140" s="156" t="s">
        <v>192</v>
      </c>
      <c r="E140" s="157" t="s">
        <v>1</v>
      </c>
      <c r="F140" s="158" t="s">
        <v>200</v>
      </c>
      <c r="H140" s="157" t="s">
        <v>1</v>
      </c>
      <c r="I140" s="159"/>
      <c r="L140" s="155"/>
      <c r="M140" s="160"/>
      <c r="T140" s="161"/>
      <c r="AT140" s="157" t="s">
        <v>192</v>
      </c>
      <c r="AU140" s="157" t="s">
        <v>190</v>
      </c>
      <c r="AV140" s="12" t="s">
        <v>83</v>
      </c>
      <c r="AW140" s="12" t="s">
        <v>31</v>
      </c>
      <c r="AX140" s="12" t="s">
        <v>75</v>
      </c>
      <c r="AY140" s="157" t="s">
        <v>181</v>
      </c>
    </row>
    <row r="141" spans="2:65" s="13" customFormat="1">
      <c r="B141" s="162"/>
      <c r="D141" s="156" t="s">
        <v>192</v>
      </c>
      <c r="E141" s="163" t="s">
        <v>1</v>
      </c>
      <c r="F141" s="164" t="s">
        <v>201</v>
      </c>
      <c r="H141" s="165">
        <v>4.4960000000000004</v>
      </c>
      <c r="I141" s="166"/>
      <c r="L141" s="162"/>
      <c r="M141" s="167"/>
      <c r="T141" s="168"/>
      <c r="AT141" s="163" t="s">
        <v>192</v>
      </c>
      <c r="AU141" s="163" t="s">
        <v>190</v>
      </c>
      <c r="AV141" s="13" t="s">
        <v>190</v>
      </c>
      <c r="AW141" s="13" t="s">
        <v>31</v>
      </c>
      <c r="AX141" s="13" t="s">
        <v>75</v>
      </c>
      <c r="AY141" s="163" t="s">
        <v>181</v>
      </c>
    </row>
    <row r="142" spans="2:65" s="13" customFormat="1">
      <c r="B142" s="162"/>
      <c r="D142" s="156" t="s">
        <v>192</v>
      </c>
      <c r="E142" s="163" t="s">
        <v>1</v>
      </c>
      <c r="F142" s="164" t="s">
        <v>202</v>
      </c>
      <c r="H142" s="165">
        <v>2.8079999999999998</v>
      </c>
      <c r="I142" s="166"/>
      <c r="L142" s="162"/>
      <c r="M142" s="167"/>
      <c r="T142" s="168"/>
      <c r="AT142" s="163" t="s">
        <v>192</v>
      </c>
      <c r="AU142" s="163" t="s">
        <v>190</v>
      </c>
      <c r="AV142" s="13" t="s">
        <v>190</v>
      </c>
      <c r="AW142" s="13" t="s">
        <v>31</v>
      </c>
      <c r="AX142" s="13" t="s">
        <v>75</v>
      </c>
      <c r="AY142" s="163" t="s">
        <v>181</v>
      </c>
    </row>
    <row r="143" spans="2:65" s="13" customFormat="1">
      <c r="B143" s="162"/>
      <c r="D143" s="156" t="s">
        <v>192</v>
      </c>
      <c r="E143" s="163" t="s">
        <v>1</v>
      </c>
      <c r="F143" s="164" t="s">
        <v>203</v>
      </c>
      <c r="H143" s="165">
        <v>3.6</v>
      </c>
      <c r="I143" s="166"/>
      <c r="L143" s="162"/>
      <c r="M143" s="167"/>
      <c r="T143" s="168"/>
      <c r="AT143" s="163" t="s">
        <v>192</v>
      </c>
      <c r="AU143" s="163" t="s">
        <v>190</v>
      </c>
      <c r="AV143" s="13" t="s">
        <v>190</v>
      </c>
      <c r="AW143" s="13" t="s">
        <v>31</v>
      </c>
      <c r="AX143" s="13" t="s">
        <v>75</v>
      </c>
      <c r="AY143" s="163" t="s">
        <v>181</v>
      </c>
    </row>
    <row r="144" spans="2:65" s="14" customFormat="1">
      <c r="B144" s="169"/>
      <c r="D144" s="156" t="s">
        <v>192</v>
      </c>
      <c r="E144" s="170" t="s">
        <v>1</v>
      </c>
      <c r="F144" s="171" t="s">
        <v>195</v>
      </c>
      <c r="H144" s="172">
        <v>10.904</v>
      </c>
      <c r="I144" s="173"/>
      <c r="L144" s="169"/>
      <c r="M144" s="174"/>
      <c r="T144" s="175"/>
      <c r="AT144" s="170" t="s">
        <v>192</v>
      </c>
      <c r="AU144" s="170" t="s">
        <v>190</v>
      </c>
      <c r="AV144" s="14" t="s">
        <v>189</v>
      </c>
      <c r="AW144" s="14" t="s">
        <v>31</v>
      </c>
      <c r="AX144" s="14" t="s">
        <v>83</v>
      </c>
      <c r="AY144" s="170" t="s">
        <v>181</v>
      </c>
    </row>
    <row r="145" spans="2:65" s="1" customFormat="1" ht="21.75" customHeight="1">
      <c r="B145" s="140"/>
      <c r="C145" s="141" t="s">
        <v>112</v>
      </c>
      <c r="D145" s="141" t="s">
        <v>185</v>
      </c>
      <c r="E145" s="142" t="s">
        <v>204</v>
      </c>
      <c r="F145" s="143" t="s">
        <v>205</v>
      </c>
      <c r="G145" s="144" t="s">
        <v>198</v>
      </c>
      <c r="H145" s="145">
        <v>0.64800000000000002</v>
      </c>
      <c r="I145" s="146"/>
      <c r="J145" s="147">
        <f>ROUND(I145*H145,2)</f>
        <v>0</v>
      </c>
      <c r="K145" s="148"/>
      <c r="L145" s="32"/>
      <c r="M145" s="149" t="s">
        <v>1</v>
      </c>
      <c r="N145" s="150" t="s">
        <v>41</v>
      </c>
      <c r="P145" s="151">
        <f>O145*H145</f>
        <v>0</v>
      </c>
      <c r="Q145" s="151">
        <v>0</v>
      </c>
      <c r="R145" s="151">
        <f>Q145*H145</f>
        <v>0</v>
      </c>
      <c r="S145" s="151">
        <v>2.4</v>
      </c>
      <c r="T145" s="152">
        <f>S145*H145</f>
        <v>1.5551999999999999</v>
      </c>
      <c r="AR145" s="153" t="s">
        <v>189</v>
      </c>
      <c r="AT145" s="153" t="s">
        <v>185</v>
      </c>
      <c r="AU145" s="153" t="s">
        <v>190</v>
      </c>
      <c r="AY145" s="17" t="s">
        <v>181</v>
      </c>
      <c r="BE145" s="154">
        <f>IF(N145="základná",J145,0)</f>
        <v>0</v>
      </c>
      <c r="BF145" s="154">
        <f>IF(N145="znížená",J145,0)</f>
        <v>0</v>
      </c>
      <c r="BG145" s="154">
        <f>IF(N145="zákl. prenesená",J145,0)</f>
        <v>0</v>
      </c>
      <c r="BH145" s="154">
        <f>IF(N145="zníž. prenesená",J145,0)</f>
        <v>0</v>
      </c>
      <c r="BI145" s="154">
        <f>IF(N145="nulová",J145,0)</f>
        <v>0</v>
      </c>
      <c r="BJ145" s="17" t="s">
        <v>190</v>
      </c>
      <c r="BK145" s="154">
        <f>ROUND(I145*H145,2)</f>
        <v>0</v>
      </c>
      <c r="BL145" s="17" t="s">
        <v>189</v>
      </c>
      <c r="BM145" s="153" t="s">
        <v>206</v>
      </c>
    </row>
    <row r="146" spans="2:65" s="12" customFormat="1">
      <c r="B146" s="155"/>
      <c r="D146" s="156" t="s">
        <v>192</v>
      </c>
      <c r="E146" s="157" t="s">
        <v>1</v>
      </c>
      <c r="F146" s="158" t="s">
        <v>207</v>
      </c>
      <c r="H146" s="157" t="s">
        <v>1</v>
      </c>
      <c r="I146" s="159"/>
      <c r="L146" s="155"/>
      <c r="M146" s="160"/>
      <c r="T146" s="161"/>
      <c r="AT146" s="157" t="s">
        <v>192</v>
      </c>
      <c r="AU146" s="157" t="s">
        <v>190</v>
      </c>
      <c r="AV146" s="12" t="s">
        <v>83</v>
      </c>
      <c r="AW146" s="12" t="s">
        <v>31</v>
      </c>
      <c r="AX146" s="12" t="s">
        <v>75</v>
      </c>
      <c r="AY146" s="157" t="s">
        <v>181</v>
      </c>
    </row>
    <row r="147" spans="2:65" s="13" customFormat="1">
      <c r="B147" s="162"/>
      <c r="D147" s="156" t="s">
        <v>192</v>
      </c>
      <c r="E147" s="163" t="s">
        <v>1</v>
      </c>
      <c r="F147" s="164" t="s">
        <v>208</v>
      </c>
      <c r="H147" s="165">
        <v>0.64800000000000002</v>
      </c>
      <c r="I147" s="166"/>
      <c r="L147" s="162"/>
      <c r="M147" s="167"/>
      <c r="T147" s="168"/>
      <c r="AT147" s="163" t="s">
        <v>192</v>
      </c>
      <c r="AU147" s="163" t="s">
        <v>190</v>
      </c>
      <c r="AV147" s="13" t="s">
        <v>190</v>
      </c>
      <c r="AW147" s="13" t="s">
        <v>31</v>
      </c>
      <c r="AX147" s="13" t="s">
        <v>75</v>
      </c>
      <c r="AY147" s="163" t="s">
        <v>181</v>
      </c>
    </row>
    <row r="148" spans="2:65" s="14" customFormat="1">
      <c r="B148" s="169"/>
      <c r="D148" s="156" t="s">
        <v>192</v>
      </c>
      <c r="E148" s="170" t="s">
        <v>1</v>
      </c>
      <c r="F148" s="171" t="s">
        <v>195</v>
      </c>
      <c r="H148" s="172">
        <v>0.64800000000000002</v>
      </c>
      <c r="I148" s="173"/>
      <c r="L148" s="169"/>
      <c r="M148" s="174"/>
      <c r="T148" s="175"/>
      <c r="AT148" s="170" t="s">
        <v>192</v>
      </c>
      <c r="AU148" s="170" t="s">
        <v>190</v>
      </c>
      <c r="AV148" s="14" t="s">
        <v>189</v>
      </c>
      <c r="AW148" s="14" t="s">
        <v>31</v>
      </c>
      <c r="AX148" s="14" t="s">
        <v>83</v>
      </c>
      <c r="AY148" s="170" t="s">
        <v>181</v>
      </c>
    </row>
    <row r="149" spans="2:65" s="1" customFormat="1" ht="24.2" customHeight="1">
      <c r="B149" s="140"/>
      <c r="C149" s="141" t="s">
        <v>209</v>
      </c>
      <c r="D149" s="141" t="s">
        <v>185</v>
      </c>
      <c r="E149" s="142" t="s">
        <v>210</v>
      </c>
      <c r="F149" s="143" t="s">
        <v>211</v>
      </c>
      <c r="G149" s="144" t="s">
        <v>198</v>
      </c>
      <c r="H149" s="145">
        <v>0.52</v>
      </c>
      <c r="I149" s="146"/>
      <c r="J149" s="147">
        <f>ROUND(I149*H149,2)</f>
        <v>0</v>
      </c>
      <c r="K149" s="148"/>
      <c r="L149" s="32"/>
      <c r="M149" s="149" t="s">
        <v>1</v>
      </c>
      <c r="N149" s="150" t="s">
        <v>41</v>
      </c>
      <c r="P149" s="151">
        <f>O149*H149</f>
        <v>0</v>
      </c>
      <c r="Q149" s="151">
        <v>0</v>
      </c>
      <c r="R149" s="151">
        <f>Q149*H149</f>
        <v>0</v>
      </c>
      <c r="S149" s="151">
        <v>2.4</v>
      </c>
      <c r="T149" s="152">
        <f>S149*H149</f>
        <v>1.248</v>
      </c>
      <c r="AR149" s="153" t="s">
        <v>189</v>
      </c>
      <c r="AT149" s="153" t="s">
        <v>185</v>
      </c>
      <c r="AU149" s="153" t="s">
        <v>190</v>
      </c>
      <c r="AY149" s="17" t="s">
        <v>181</v>
      </c>
      <c r="BE149" s="154">
        <f>IF(N149="základná",J149,0)</f>
        <v>0</v>
      </c>
      <c r="BF149" s="154">
        <f>IF(N149="znížená",J149,0)</f>
        <v>0</v>
      </c>
      <c r="BG149" s="154">
        <f>IF(N149="zákl. prenesená",J149,0)</f>
        <v>0</v>
      </c>
      <c r="BH149" s="154">
        <f>IF(N149="zníž. prenesená",J149,0)</f>
        <v>0</v>
      </c>
      <c r="BI149" s="154">
        <f>IF(N149="nulová",J149,0)</f>
        <v>0</v>
      </c>
      <c r="BJ149" s="17" t="s">
        <v>190</v>
      </c>
      <c r="BK149" s="154">
        <f>ROUND(I149*H149,2)</f>
        <v>0</v>
      </c>
      <c r="BL149" s="17" t="s">
        <v>189</v>
      </c>
      <c r="BM149" s="153" t="s">
        <v>212</v>
      </c>
    </row>
    <row r="150" spans="2:65" s="13" customFormat="1">
      <c r="B150" s="162"/>
      <c r="D150" s="156" t="s">
        <v>192</v>
      </c>
      <c r="E150" s="163" t="s">
        <v>1</v>
      </c>
      <c r="F150" s="164" t="s">
        <v>213</v>
      </c>
      <c r="H150" s="165">
        <v>0.3</v>
      </c>
      <c r="I150" s="166"/>
      <c r="L150" s="162"/>
      <c r="M150" s="167"/>
      <c r="T150" s="168"/>
      <c r="AT150" s="163" t="s">
        <v>192</v>
      </c>
      <c r="AU150" s="163" t="s">
        <v>190</v>
      </c>
      <c r="AV150" s="13" t="s">
        <v>190</v>
      </c>
      <c r="AW150" s="13" t="s">
        <v>31</v>
      </c>
      <c r="AX150" s="13" t="s">
        <v>75</v>
      </c>
      <c r="AY150" s="163" t="s">
        <v>181</v>
      </c>
    </row>
    <row r="151" spans="2:65" s="13" customFormat="1">
      <c r="B151" s="162"/>
      <c r="D151" s="156" t="s">
        <v>192</v>
      </c>
      <c r="E151" s="163" t="s">
        <v>1</v>
      </c>
      <c r="F151" s="164" t="s">
        <v>214</v>
      </c>
      <c r="H151" s="165">
        <v>0.22</v>
      </c>
      <c r="I151" s="166"/>
      <c r="L151" s="162"/>
      <c r="M151" s="167"/>
      <c r="T151" s="168"/>
      <c r="AT151" s="163" t="s">
        <v>192</v>
      </c>
      <c r="AU151" s="163" t="s">
        <v>190</v>
      </c>
      <c r="AV151" s="13" t="s">
        <v>190</v>
      </c>
      <c r="AW151" s="13" t="s">
        <v>31</v>
      </c>
      <c r="AX151" s="13" t="s">
        <v>75</v>
      </c>
      <c r="AY151" s="163" t="s">
        <v>181</v>
      </c>
    </row>
    <row r="152" spans="2:65" s="14" customFormat="1">
      <c r="B152" s="169"/>
      <c r="D152" s="156" t="s">
        <v>192</v>
      </c>
      <c r="E152" s="170" t="s">
        <v>1</v>
      </c>
      <c r="F152" s="171" t="s">
        <v>195</v>
      </c>
      <c r="H152" s="172">
        <v>0.52</v>
      </c>
      <c r="I152" s="173"/>
      <c r="L152" s="169"/>
      <c r="M152" s="174"/>
      <c r="T152" s="175"/>
      <c r="AT152" s="170" t="s">
        <v>192</v>
      </c>
      <c r="AU152" s="170" t="s">
        <v>190</v>
      </c>
      <c r="AV152" s="14" t="s">
        <v>189</v>
      </c>
      <c r="AW152" s="14" t="s">
        <v>31</v>
      </c>
      <c r="AX152" s="14" t="s">
        <v>83</v>
      </c>
      <c r="AY152" s="170" t="s">
        <v>181</v>
      </c>
    </row>
    <row r="153" spans="2:65" s="1" customFormat="1" ht="37.9" customHeight="1">
      <c r="B153" s="140"/>
      <c r="C153" s="141" t="s">
        <v>115</v>
      </c>
      <c r="D153" s="141" t="s">
        <v>185</v>
      </c>
      <c r="E153" s="142" t="s">
        <v>215</v>
      </c>
      <c r="F153" s="143" t="s">
        <v>216</v>
      </c>
      <c r="G153" s="144" t="s">
        <v>188</v>
      </c>
      <c r="H153" s="145">
        <v>25.091999999999999</v>
      </c>
      <c r="I153" s="146"/>
      <c r="J153" s="147">
        <f>ROUND(I153*H153,2)</f>
        <v>0</v>
      </c>
      <c r="K153" s="148"/>
      <c r="L153" s="32"/>
      <c r="M153" s="149" t="s">
        <v>1</v>
      </c>
      <c r="N153" s="150" t="s">
        <v>41</v>
      </c>
      <c r="P153" s="151">
        <f>O153*H153</f>
        <v>0</v>
      </c>
      <c r="Q153" s="151">
        <v>0</v>
      </c>
      <c r="R153" s="151">
        <f>Q153*H153</f>
        <v>0</v>
      </c>
      <c r="S153" s="151">
        <v>0.19600000000000001</v>
      </c>
      <c r="T153" s="152">
        <f>S153*H153</f>
        <v>4.9180320000000002</v>
      </c>
      <c r="AR153" s="153" t="s">
        <v>189</v>
      </c>
      <c r="AT153" s="153" t="s">
        <v>185</v>
      </c>
      <c r="AU153" s="153" t="s">
        <v>190</v>
      </c>
      <c r="AY153" s="17" t="s">
        <v>181</v>
      </c>
      <c r="BE153" s="154">
        <f>IF(N153="základná",J153,0)</f>
        <v>0</v>
      </c>
      <c r="BF153" s="154">
        <f>IF(N153="znížená",J153,0)</f>
        <v>0</v>
      </c>
      <c r="BG153" s="154">
        <f>IF(N153="zákl. prenesená",J153,0)</f>
        <v>0</v>
      </c>
      <c r="BH153" s="154">
        <f>IF(N153="zníž. prenesená",J153,0)</f>
        <v>0</v>
      </c>
      <c r="BI153" s="154">
        <f>IF(N153="nulová",J153,0)</f>
        <v>0</v>
      </c>
      <c r="BJ153" s="17" t="s">
        <v>190</v>
      </c>
      <c r="BK153" s="154">
        <f>ROUND(I153*H153,2)</f>
        <v>0</v>
      </c>
      <c r="BL153" s="17" t="s">
        <v>189</v>
      </c>
      <c r="BM153" s="153" t="s">
        <v>217</v>
      </c>
    </row>
    <row r="154" spans="2:65" s="12" customFormat="1">
      <c r="B154" s="155"/>
      <c r="D154" s="156" t="s">
        <v>192</v>
      </c>
      <c r="E154" s="157" t="s">
        <v>1</v>
      </c>
      <c r="F154" s="158" t="s">
        <v>218</v>
      </c>
      <c r="H154" s="157" t="s">
        <v>1</v>
      </c>
      <c r="I154" s="159"/>
      <c r="L154" s="155"/>
      <c r="M154" s="160"/>
      <c r="T154" s="161"/>
      <c r="AT154" s="157" t="s">
        <v>192</v>
      </c>
      <c r="AU154" s="157" t="s">
        <v>190</v>
      </c>
      <c r="AV154" s="12" t="s">
        <v>83</v>
      </c>
      <c r="AW154" s="12" t="s">
        <v>31</v>
      </c>
      <c r="AX154" s="12" t="s">
        <v>75</v>
      </c>
      <c r="AY154" s="157" t="s">
        <v>181</v>
      </c>
    </row>
    <row r="155" spans="2:65" s="13" customFormat="1">
      <c r="B155" s="162"/>
      <c r="D155" s="156" t="s">
        <v>192</v>
      </c>
      <c r="E155" s="163" t="s">
        <v>1</v>
      </c>
      <c r="F155" s="164" t="s">
        <v>219</v>
      </c>
      <c r="H155" s="165">
        <v>2.02</v>
      </c>
      <c r="I155" s="166"/>
      <c r="L155" s="162"/>
      <c r="M155" s="167"/>
      <c r="T155" s="168"/>
      <c r="AT155" s="163" t="s">
        <v>192</v>
      </c>
      <c r="AU155" s="163" t="s">
        <v>190</v>
      </c>
      <c r="AV155" s="13" t="s">
        <v>190</v>
      </c>
      <c r="AW155" s="13" t="s">
        <v>31</v>
      </c>
      <c r="AX155" s="13" t="s">
        <v>75</v>
      </c>
      <c r="AY155" s="163" t="s">
        <v>181</v>
      </c>
    </row>
    <row r="156" spans="2:65" s="13" customFormat="1">
      <c r="B156" s="162"/>
      <c r="D156" s="156" t="s">
        <v>192</v>
      </c>
      <c r="E156" s="163" t="s">
        <v>1</v>
      </c>
      <c r="F156" s="164" t="s">
        <v>220</v>
      </c>
      <c r="H156" s="165">
        <v>5.4539999999999997</v>
      </c>
      <c r="I156" s="166"/>
      <c r="L156" s="162"/>
      <c r="M156" s="167"/>
      <c r="T156" s="168"/>
      <c r="AT156" s="163" t="s">
        <v>192</v>
      </c>
      <c r="AU156" s="163" t="s">
        <v>190</v>
      </c>
      <c r="AV156" s="13" t="s">
        <v>190</v>
      </c>
      <c r="AW156" s="13" t="s">
        <v>31</v>
      </c>
      <c r="AX156" s="13" t="s">
        <v>75</v>
      </c>
      <c r="AY156" s="163" t="s">
        <v>181</v>
      </c>
    </row>
    <row r="157" spans="2:65" s="13" customFormat="1">
      <c r="B157" s="162"/>
      <c r="D157" s="156" t="s">
        <v>192</v>
      </c>
      <c r="E157" s="163" t="s">
        <v>1</v>
      </c>
      <c r="F157" s="164" t="s">
        <v>221</v>
      </c>
      <c r="H157" s="165">
        <v>1.212</v>
      </c>
      <c r="I157" s="166"/>
      <c r="L157" s="162"/>
      <c r="M157" s="167"/>
      <c r="T157" s="168"/>
      <c r="AT157" s="163" t="s">
        <v>192</v>
      </c>
      <c r="AU157" s="163" t="s">
        <v>190</v>
      </c>
      <c r="AV157" s="13" t="s">
        <v>190</v>
      </c>
      <c r="AW157" s="13" t="s">
        <v>31</v>
      </c>
      <c r="AX157" s="13" t="s">
        <v>75</v>
      </c>
      <c r="AY157" s="163" t="s">
        <v>181</v>
      </c>
    </row>
    <row r="158" spans="2:65" s="12" customFormat="1">
      <c r="B158" s="155"/>
      <c r="D158" s="156" t="s">
        <v>192</v>
      </c>
      <c r="E158" s="157" t="s">
        <v>1</v>
      </c>
      <c r="F158" s="158" t="s">
        <v>222</v>
      </c>
      <c r="H158" s="157" t="s">
        <v>1</v>
      </c>
      <c r="I158" s="159"/>
      <c r="L158" s="155"/>
      <c r="M158" s="160"/>
      <c r="T158" s="161"/>
      <c r="AT158" s="157" t="s">
        <v>192</v>
      </c>
      <c r="AU158" s="157" t="s">
        <v>190</v>
      </c>
      <c r="AV158" s="12" t="s">
        <v>83</v>
      </c>
      <c r="AW158" s="12" t="s">
        <v>31</v>
      </c>
      <c r="AX158" s="12" t="s">
        <v>75</v>
      </c>
      <c r="AY158" s="157" t="s">
        <v>181</v>
      </c>
    </row>
    <row r="159" spans="2:65" s="13" customFormat="1">
      <c r="B159" s="162"/>
      <c r="D159" s="156" t="s">
        <v>192</v>
      </c>
      <c r="E159" s="163" t="s">
        <v>1</v>
      </c>
      <c r="F159" s="164" t="s">
        <v>223</v>
      </c>
      <c r="H159" s="165">
        <v>1.4139999999999999</v>
      </c>
      <c r="I159" s="166"/>
      <c r="L159" s="162"/>
      <c r="M159" s="167"/>
      <c r="T159" s="168"/>
      <c r="AT159" s="163" t="s">
        <v>192</v>
      </c>
      <c r="AU159" s="163" t="s">
        <v>190</v>
      </c>
      <c r="AV159" s="13" t="s">
        <v>190</v>
      </c>
      <c r="AW159" s="13" t="s">
        <v>31</v>
      </c>
      <c r="AX159" s="13" t="s">
        <v>75</v>
      </c>
      <c r="AY159" s="163" t="s">
        <v>181</v>
      </c>
    </row>
    <row r="160" spans="2:65" s="13" customFormat="1">
      <c r="B160" s="162"/>
      <c r="D160" s="156" t="s">
        <v>192</v>
      </c>
      <c r="E160" s="163" t="s">
        <v>1</v>
      </c>
      <c r="F160" s="164" t="s">
        <v>219</v>
      </c>
      <c r="H160" s="165">
        <v>2.02</v>
      </c>
      <c r="I160" s="166"/>
      <c r="L160" s="162"/>
      <c r="M160" s="167"/>
      <c r="T160" s="168"/>
      <c r="AT160" s="163" t="s">
        <v>192</v>
      </c>
      <c r="AU160" s="163" t="s">
        <v>190</v>
      </c>
      <c r="AV160" s="13" t="s">
        <v>190</v>
      </c>
      <c r="AW160" s="13" t="s">
        <v>31</v>
      </c>
      <c r="AX160" s="13" t="s">
        <v>75</v>
      </c>
      <c r="AY160" s="163" t="s">
        <v>181</v>
      </c>
    </row>
    <row r="161" spans="2:65" s="12" customFormat="1">
      <c r="B161" s="155"/>
      <c r="D161" s="156" t="s">
        <v>192</v>
      </c>
      <c r="E161" s="157" t="s">
        <v>1</v>
      </c>
      <c r="F161" s="158" t="s">
        <v>224</v>
      </c>
      <c r="H161" s="157" t="s">
        <v>1</v>
      </c>
      <c r="I161" s="159"/>
      <c r="L161" s="155"/>
      <c r="M161" s="160"/>
      <c r="T161" s="161"/>
      <c r="AT161" s="157" t="s">
        <v>192</v>
      </c>
      <c r="AU161" s="157" t="s">
        <v>190</v>
      </c>
      <c r="AV161" s="12" t="s">
        <v>83</v>
      </c>
      <c r="AW161" s="12" t="s">
        <v>31</v>
      </c>
      <c r="AX161" s="12" t="s">
        <v>75</v>
      </c>
      <c r="AY161" s="157" t="s">
        <v>181</v>
      </c>
    </row>
    <row r="162" spans="2:65" s="13" customFormat="1">
      <c r="B162" s="162"/>
      <c r="D162" s="156" t="s">
        <v>192</v>
      </c>
      <c r="E162" s="163" t="s">
        <v>1</v>
      </c>
      <c r="F162" s="164" t="s">
        <v>225</v>
      </c>
      <c r="H162" s="165">
        <v>4.3239999999999998</v>
      </c>
      <c r="I162" s="166"/>
      <c r="L162" s="162"/>
      <c r="M162" s="167"/>
      <c r="T162" s="168"/>
      <c r="AT162" s="163" t="s">
        <v>192</v>
      </c>
      <c r="AU162" s="163" t="s">
        <v>190</v>
      </c>
      <c r="AV162" s="13" t="s">
        <v>190</v>
      </c>
      <c r="AW162" s="13" t="s">
        <v>31</v>
      </c>
      <c r="AX162" s="13" t="s">
        <v>75</v>
      </c>
      <c r="AY162" s="163" t="s">
        <v>181</v>
      </c>
    </row>
    <row r="163" spans="2:65" s="12" customFormat="1">
      <c r="B163" s="155"/>
      <c r="D163" s="156" t="s">
        <v>192</v>
      </c>
      <c r="E163" s="157" t="s">
        <v>1</v>
      </c>
      <c r="F163" s="158" t="s">
        <v>226</v>
      </c>
      <c r="H163" s="157" t="s">
        <v>1</v>
      </c>
      <c r="I163" s="159"/>
      <c r="L163" s="155"/>
      <c r="M163" s="160"/>
      <c r="T163" s="161"/>
      <c r="AT163" s="157" t="s">
        <v>192</v>
      </c>
      <c r="AU163" s="157" t="s">
        <v>190</v>
      </c>
      <c r="AV163" s="12" t="s">
        <v>83</v>
      </c>
      <c r="AW163" s="12" t="s">
        <v>31</v>
      </c>
      <c r="AX163" s="12" t="s">
        <v>75</v>
      </c>
      <c r="AY163" s="157" t="s">
        <v>181</v>
      </c>
    </row>
    <row r="164" spans="2:65" s="13" customFormat="1">
      <c r="B164" s="162"/>
      <c r="D164" s="156" t="s">
        <v>192</v>
      </c>
      <c r="E164" s="163" t="s">
        <v>1</v>
      </c>
      <c r="F164" s="164" t="s">
        <v>227</v>
      </c>
      <c r="H164" s="165">
        <v>8.6479999999999997</v>
      </c>
      <c r="I164" s="166"/>
      <c r="L164" s="162"/>
      <c r="M164" s="167"/>
      <c r="T164" s="168"/>
      <c r="AT164" s="163" t="s">
        <v>192</v>
      </c>
      <c r="AU164" s="163" t="s">
        <v>190</v>
      </c>
      <c r="AV164" s="13" t="s">
        <v>190</v>
      </c>
      <c r="AW164" s="13" t="s">
        <v>31</v>
      </c>
      <c r="AX164" s="13" t="s">
        <v>75</v>
      </c>
      <c r="AY164" s="163" t="s">
        <v>181</v>
      </c>
    </row>
    <row r="165" spans="2:65" s="14" customFormat="1">
      <c r="B165" s="169"/>
      <c r="D165" s="156" t="s">
        <v>192</v>
      </c>
      <c r="E165" s="170" t="s">
        <v>1</v>
      </c>
      <c r="F165" s="171" t="s">
        <v>195</v>
      </c>
      <c r="H165" s="172">
        <v>25.091999999999999</v>
      </c>
      <c r="I165" s="173"/>
      <c r="L165" s="169"/>
      <c r="M165" s="174"/>
      <c r="T165" s="175"/>
      <c r="AT165" s="170" t="s">
        <v>192</v>
      </c>
      <c r="AU165" s="170" t="s">
        <v>190</v>
      </c>
      <c r="AV165" s="14" t="s">
        <v>189</v>
      </c>
      <c r="AW165" s="14" t="s">
        <v>31</v>
      </c>
      <c r="AX165" s="14" t="s">
        <v>83</v>
      </c>
      <c r="AY165" s="170" t="s">
        <v>181</v>
      </c>
    </row>
    <row r="166" spans="2:65" s="1" customFormat="1" ht="16.5" customHeight="1">
      <c r="B166" s="140"/>
      <c r="C166" s="141" t="s">
        <v>228</v>
      </c>
      <c r="D166" s="141" t="s">
        <v>185</v>
      </c>
      <c r="E166" s="142" t="s">
        <v>229</v>
      </c>
      <c r="F166" s="143" t="s">
        <v>230</v>
      </c>
      <c r="G166" s="144" t="s">
        <v>231</v>
      </c>
      <c r="H166" s="145">
        <v>12</v>
      </c>
      <c r="I166" s="146"/>
      <c r="J166" s="147">
        <f>ROUND(I166*H166,2)</f>
        <v>0</v>
      </c>
      <c r="K166" s="148"/>
      <c r="L166" s="32"/>
      <c r="M166" s="149" t="s">
        <v>1</v>
      </c>
      <c r="N166" s="150" t="s">
        <v>41</v>
      </c>
      <c r="P166" s="151">
        <f>O166*H166</f>
        <v>0</v>
      </c>
      <c r="Q166" s="151">
        <v>0</v>
      </c>
      <c r="R166" s="151">
        <f>Q166*H166</f>
        <v>0</v>
      </c>
      <c r="S166" s="151">
        <v>0.19600000000000001</v>
      </c>
      <c r="T166" s="152">
        <f>S166*H166</f>
        <v>2.3520000000000003</v>
      </c>
      <c r="AR166" s="153" t="s">
        <v>189</v>
      </c>
      <c r="AT166" s="153" t="s">
        <v>185</v>
      </c>
      <c r="AU166" s="153" t="s">
        <v>190</v>
      </c>
      <c r="AY166" s="17" t="s">
        <v>181</v>
      </c>
      <c r="BE166" s="154">
        <f>IF(N166="základná",J166,0)</f>
        <v>0</v>
      </c>
      <c r="BF166" s="154">
        <f>IF(N166="znížená",J166,0)</f>
        <v>0</v>
      </c>
      <c r="BG166" s="154">
        <f>IF(N166="zákl. prenesená",J166,0)</f>
        <v>0</v>
      </c>
      <c r="BH166" s="154">
        <f>IF(N166="zníž. prenesená",J166,0)</f>
        <v>0</v>
      </c>
      <c r="BI166" s="154">
        <f>IF(N166="nulová",J166,0)</f>
        <v>0</v>
      </c>
      <c r="BJ166" s="17" t="s">
        <v>190</v>
      </c>
      <c r="BK166" s="154">
        <f>ROUND(I166*H166,2)</f>
        <v>0</v>
      </c>
      <c r="BL166" s="17" t="s">
        <v>189</v>
      </c>
      <c r="BM166" s="153" t="s">
        <v>232</v>
      </c>
    </row>
    <row r="167" spans="2:65" s="13" customFormat="1">
      <c r="B167" s="162"/>
      <c r="D167" s="156" t="s">
        <v>192</v>
      </c>
      <c r="E167" s="163" t="s">
        <v>1</v>
      </c>
      <c r="F167" s="164" t="s">
        <v>233</v>
      </c>
      <c r="H167" s="165">
        <v>12</v>
      </c>
      <c r="I167" s="166"/>
      <c r="L167" s="162"/>
      <c r="M167" s="167"/>
      <c r="T167" s="168"/>
      <c r="AT167" s="163" t="s">
        <v>192</v>
      </c>
      <c r="AU167" s="163" t="s">
        <v>190</v>
      </c>
      <c r="AV167" s="13" t="s">
        <v>190</v>
      </c>
      <c r="AW167" s="13" t="s">
        <v>31</v>
      </c>
      <c r="AX167" s="13" t="s">
        <v>75</v>
      </c>
      <c r="AY167" s="163" t="s">
        <v>181</v>
      </c>
    </row>
    <row r="168" spans="2:65" s="14" customFormat="1">
      <c r="B168" s="169"/>
      <c r="D168" s="156" t="s">
        <v>192</v>
      </c>
      <c r="E168" s="170" t="s">
        <v>1</v>
      </c>
      <c r="F168" s="171" t="s">
        <v>195</v>
      </c>
      <c r="H168" s="172">
        <v>12</v>
      </c>
      <c r="I168" s="173"/>
      <c r="L168" s="169"/>
      <c r="M168" s="174"/>
      <c r="T168" s="175"/>
      <c r="AT168" s="170" t="s">
        <v>192</v>
      </c>
      <c r="AU168" s="170" t="s">
        <v>190</v>
      </c>
      <c r="AV168" s="14" t="s">
        <v>189</v>
      </c>
      <c r="AW168" s="14" t="s">
        <v>31</v>
      </c>
      <c r="AX168" s="14" t="s">
        <v>83</v>
      </c>
      <c r="AY168" s="170" t="s">
        <v>181</v>
      </c>
    </row>
    <row r="169" spans="2:65" s="1" customFormat="1" ht="16.5" customHeight="1">
      <c r="B169" s="140"/>
      <c r="C169" s="141" t="s">
        <v>234</v>
      </c>
      <c r="D169" s="141" t="s">
        <v>185</v>
      </c>
      <c r="E169" s="142" t="s">
        <v>235</v>
      </c>
      <c r="F169" s="143" t="s">
        <v>230</v>
      </c>
      <c r="G169" s="144" t="s">
        <v>231</v>
      </c>
      <c r="H169" s="145">
        <v>33.345999999999997</v>
      </c>
      <c r="I169" s="146"/>
      <c r="J169" s="147">
        <f>ROUND(I169*H169,2)</f>
        <v>0</v>
      </c>
      <c r="K169" s="148"/>
      <c r="L169" s="32"/>
      <c r="M169" s="149" t="s">
        <v>1</v>
      </c>
      <c r="N169" s="150" t="s">
        <v>41</v>
      </c>
      <c r="P169" s="151">
        <f>O169*H169</f>
        <v>0</v>
      </c>
      <c r="Q169" s="151">
        <v>0</v>
      </c>
      <c r="R169" s="151">
        <f>Q169*H169</f>
        <v>0</v>
      </c>
      <c r="S169" s="151">
        <v>0.19600000000000001</v>
      </c>
      <c r="T169" s="152">
        <f>S169*H169</f>
        <v>6.5358159999999996</v>
      </c>
      <c r="AR169" s="153" t="s">
        <v>189</v>
      </c>
      <c r="AT169" s="153" t="s">
        <v>185</v>
      </c>
      <c r="AU169" s="153" t="s">
        <v>190</v>
      </c>
      <c r="AY169" s="17" t="s">
        <v>181</v>
      </c>
      <c r="BE169" s="154">
        <f>IF(N169="základná",J169,0)</f>
        <v>0</v>
      </c>
      <c r="BF169" s="154">
        <f>IF(N169="znížená",J169,0)</f>
        <v>0</v>
      </c>
      <c r="BG169" s="154">
        <f>IF(N169="zákl. prenesená",J169,0)</f>
        <v>0</v>
      </c>
      <c r="BH169" s="154">
        <f>IF(N169="zníž. prenesená",J169,0)</f>
        <v>0</v>
      </c>
      <c r="BI169" s="154">
        <f>IF(N169="nulová",J169,0)</f>
        <v>0</v>
      </c>
      <c r="BJ169" s="17" t="s">
        <v>190</v>
      </c>
      <c r="BK169" s="154">
        <f>ROUND(I169*H169,2)</f>
        <v>0</v>
      </c>
      <c r="BL169" s="17" t="s">
        <v>189</v>
      </c>
      <c r="BM169" s="153" t="s">
        <v>236</v>
      </c>
    </row>
    <row r="170" spans="2:65" s="1" customFormat="1" ht="24.2" customHeight="1">
      <c r="B170" s="140"/>
      <c r="C170" s="141" t="s">
        <v>118</v>
      </c>
      <c r="D170" s="141" t="s">
        <v>185</v>
      </c>
      <c r="E170" s="142" t="s">
        <v>237</v>
      </c>
      <c r="F170" s="143" t="s">
        <v>238</v>
      </c>
      <c r="G170" s="144" t="s">
        <v>188</v>
      </c>
      <c r="H170" s="145">
        <v>409.52699999999999</v>
      </c>
      <c r="I170" s="146"/>
      <c r="J170" s="147">
        <f>ROUND(I170*H170,2)</f>
        <v>0</v>
      </c>
      <c r="K170" s="148"/>
      <c r="L170" s="32"/>
      <c r="M170" s="149" t="s">
        <v>1</v>
      </c>
      <c r="N170" s="150" t="s">
        <v>41</v>
      </c>
      <c r="P170" s="151">
        <f>O170*H170</f>
        <v>0</v>
      </c>
      <c r="Q170" s="151">
        <v>0</v>
      </c>
      <c r="R170" s="151">
        <f>Q170*H170</f>
        <v>0</v>
      </c>
      <c r="S170" s="151">
        <v>0.19600000000000001</v>
      </c>
      <c r="T170" s="152">
        <f>S170*H170</f>
        <v>80.267291999999998</v>
      </c>
      <c r="AR170" s="153" t="s">
        <v>189</v>
      </c>
      <c r="AT170" s="153" t="s">
        <v>185</v>
      </c>
      <c r="AU170" s="153" t="s">
        <v>190</v>
      </c>
      <c r="AY170" s="17" t="s">
        <v>181</v>
      </c>
      <c r="BE170" s="154">
        <f>IF(N170="základná",J170,0)</f>
        <v>0</v>
      </c>
      <c r="BF170" s="154">
        <f>IF(N170="znížená",J170,0)</f>
        <v>0</v>
      </c>
      <c r="BG170" s="154">
        <f>IF(N170="zákl. prenesená",J170,0)</f>
        <v>0</v>
      </c>
      <c r="BH170" s="154">
        <f>IF(N170="zníž. prenesená",J170,0)</f>
        <v>0</v>
      </c>
      <c r="BI170" s="154">
        <f>IF(N170="nulová",J170,0)</f>
        <v>0</v>
      </c>
      <c r="BJ170" s="17" t="s">
        <v>190</v>
      </c>
      <c r="BK170" s="154">
        <f>ROUND(I170*H170,2)</f>
        <v>0</v>
      </c>
      <c r="BL170" s="17" t="s">
        <v>189</v>
      </c>
      <c r="BM170" s="153" t="s">
        <v>239</v>
      </c>
    </row>
    <row r="171" spans="2:65" s="12" customFormat="1">
      <c r="B171" s="155"/>
      <c r="D171" s="156" t="s">
        <v>192</v>
      </c>
      <c r="E171" s="157" t="s">
        <v>1</v>
      </c>
      <c r="F171" s="158" t="s">
        <v>240</v>
      </c>
      <c r="H171" s="157" t="s">
        <v>1</v>
      </c>
      <c r="I171" s="159"/>
      <c r="L171" s="155"/>
      <c r="M171" s="160"/>
      <c r="T171" s="161"/>
      <c r="AT171" s="157" t="s">
        <v>192</v>
      </c>
      <c r="AU171" s="157" t="s">
        <v>190</v>
      </c>
      <c r="AV171" s="12" t="s">
        <v>83</v>
      </c>
      <c r="AW171" s="12" t="s">
        <v>31</v>
      </c>
      <c r="AX171" s="12" t="s">
        <v>75</v>
      </c>
      <c r="AY171" s="157" t="s">
        <v>181</v>
      </c>
    </row>
    <row r="172" spans="2:65" s="12" customFormat="1">
      <c r="B172" s="155"/>
      <c r="D172" s="156" t="s">
        <v>192</v>
      </c>
      <c r="E172" s="157" t="s">
        <v>1</v>
      </c>
      <c r="F172" s="158" t="s">
        <v>241</v>
      </c>
      <c r="H172" s="157" t="s">
        <v>1</v>
      </c>
      <c r="I172" s="159"/>
      <c r="L172" s="155"/>
      <c r="M172" s="160"/>
      <c r="T172" s="161"/>
      <c r="AT172" s="157" t="s">
        <v>192</v>
      </c>
      <c r="AU172" s="157" t="s">
        <v>190</v>
      </c>
      <c r="AV172" s="12" t="s">
        <v>83</v>
      </c>
      <c r="AW172" s="12" t="s">
        <v>31</v>
      </c>
      <c r="AX172" s="12" t="s">
        <v>75</v>
      </c>
      <c r="AY172" s="157" t="s">
        <v>181</v>
      </c>
    </row>
    <row r="173" spans="2:65" s="13" customFormat="1">
      <c r="B173" s="162"/>
      <c r="D173" s="156" t="s">
        <v>192</v>
      </c>
      <c r="E173" s="163" t="s">
        <v>1</v>
      </c>
      <c r="F173" s="164" t="s">
        <v>242</v>
      </c>
      <c r="H173" s="165">
        <v>1.1000000000000001</v>
      </c>
      <c r="I173" s="166"/>
      <c r="L173" s="162"/>
      <c r="M173" s="167"/>
      <c r="T173" s="168"/>
      <c r="AT173" s="163" t="s">
        <v>192</v>
      </c>
      <c r="AU173" s="163" t="s">
        <v>190</v>
      </c>
      <c r="AV173" s="13" t="s">
        <v>190</v>
      </c>
      <c r="AW173" s="13" t="s">
        <v>31</v>
      </c>
      <c r="AX173" s="13" t="s">
        <v>75</v>
      </c>
      <c r="AY173" s="163" t="s">
        <v>181</v>
      </c>
    </row>
    <row r="174" spans="2:65" s="12" customFormat="1">
      <c r="B174" s="155"/>
      <c r="D174" s="156" t="s">
        <v>192</v>
      </c>
      <c r="E174" s="157" t="s">
        <v>1</v>
      </c>
      <c r="F174" s="158" t="s">
        <v>218</v>
      </c>
      <c r="H174" s="157" t="s">
        <v>1</v>
      </c>
      <c r="I174" s="159"/>
      <c r="L174" s="155"/>
      <c r="M174" s="160"/>
      <c r="T174" s="161"/>
      <c r="AT174" s="157" t="s">
        <v>192</v>
      </c>
      <c r="AU174" s="157" t="s">
        <v>190</v>
      </c>
      <c r="AV174" s="12" t="s">
        <v>83</v>
      </c>
      <c r="AW174" s="12" t="s">
        <v>31</v>
      </c>
      <c r="AX174" s="12" t="s">
        <v>75</v>
      </c>
      <c r="AY174" s="157" t="s">
        <v>181</v>
      </c>
    </row>
    <row r="175" spans="2:65" s="13" customFormat="1">
      <c r="B175" s="162"/>
      <c r="D175" s="156" t="s">
        <v>192</v>
      </c>
      <c r="E175" s="163" t="s">
        <v>1</v>
      </c>
      <c r="F175" s="164" t="s">
        <v>243</v>
      </c>
      <c r="H175" s="165">
        <v>248.86199999999999</v>
      </c>
      <c r="I175" s="166"/>
      <c r="L175" s="162"/>
      <c r="M175" s="167"/>
      <c r="T175" s="168"/>
      <c r="AT175" s="163" t="s">
        <v>192</v>
      </c>
      <c r="AU175" s="163" t="s">
        <v>190</v>
      </c>
      <c r="AV175" s="13" t="s">
        <v>190</v>
      </c>
      <c r="AW175" s="13" t="s">
        <v>31</v>
      </c>
      <c r="AX175" s="13" t="s">
        <v>75</v>
      </c>
      <c r="AY175" s="163" t="s">
        <v>181</v>
      </c>
    </row>
    <row r="176" spans="2:65" s="12" customFormat="1">
      <c r="B176" s="155"/>
      <c r="D176" s="156" t="s">
        <v>192</v>
      </c>
      <c r="E176" s="157" t="s">
        <v>1</v>
      </c>
      <c r="F176" s="158" t="s">
        <v>244</v>
      </c>
      <c r="H176" s="157" t="s">
        <v>1</v>
      </c>
      <c r="I176" s="159"/>
      <c r="L176" s="155"/>
      <c r="M176" s="160"/>
      <c r="T176" s="161"/>
      <c r="AT176" s="157" t="s">
        <v>192</v>
      </c>
      <c r="AU176" s="157" t="s">
        <v>190</v>
      </c>
      <c r="AV176" s="12" t="s">
        <v>83</v>
      </c>
      <c r="AW176" s="12" t="s">
        <v>31</v>
      </c>
      <c r="AX176" s="12" t="s">
        <v>75</v>
      </c>
      <c r="AY176" s="157" t="s">
        <v>181</v>
      </c>
    </row>
    <row r="177" spans="2:65" s="13" customFormat="1">
      <c r="B177" s="162"/>
      <c r="D177" s="156" t="s">
        <v>192</v>
      </c>
      <c r="E177" s="163" t="s">
        <v>1</v>
      </c>
      <c r="F177" s="164" t="s">
        <v>245</v>
      </c>
      <c r="H177" s="165">
        <v>116.44499999999999</v>
      </c>
      <c r="I177" s="166"/>
      <c r="L177" s="162"/>
      <c r="M177" s="167"/>
      <c r="T177" s="168"/>
      <c r="AT177" s="163" t="s">
        <v>192</v>
      </c>
      <c r="AU177" s="163" t="s">
        <v>190</v>
      </c>
      <c r="AV177" s="13" t="s">
        <v>190</v>
      </c>
      <c r="AW177" s="13" t="s">
        <v>31</v>
      </c>
      <c r="AX177" s="13" t="s">
        <v>75</v>
      </c>
      <c r="AY177" s="163" t="s">
        <v>181</v>
      </c>
    </row>
    <row r="178" spans="2:65" s="12" customFormat="1">
      <c r="B178" s="155"/>
      <c r="D178" s="156" t="s">
        <v>192</v>
      </c>
      <c r="E178" s="157" t="s">
        <v>1</v>
      </c>
      <c r="F178" s="158" t="s">
        <v>246</v>
      </c>
      <c r="H178" s="157" t="s">
        <v>1</v>
      </c>
      <c r="I178" s="159"/>
      <c r="L178" s="155"/>
      <c r="M178" s="160"/>
      <c r="T178" s="161"/>
      <c r="AT178" s="157" t="s">
        <v>192</v>
      </c>
      <c r="AU178" s="157" t="s">
        <v>190</v>
      </c>
      <c r="AV178" s="12" t="s">
        <v>83</v>
      </c>
      <c r="AW178" s="12" t="s">
        <v>31</v>
      </c>
      <c r="AX178" s="12" t="s">
        <v>75</v>
      </c>
      <c r="AY178" s="157" t="s">
        <v>181</v>
      </c>
    </row>
    <row r="179" spans="2:65" s="13" customFormat="1">
      <c r="B179" s="162"/>
      <c r="D179" s="156" t="s">
        <v>192</v>
      </c>
      <c r="E179" s="163" t="s">
        <v>1</v>
      </c>
      <c r="F179" s="164" t="s">
        <v>247</v>
      </c>
      <c r="H179" s="165">
        <v>43.12</v>
      </c>
      <c r="I179" s="166"/>
      <c r="L179" s="162"/>
      <c r="M179" s="167"/>
      <c r="T179" s="168"/>
      <c r="AT179" s="163" t="s">
        <v>192</v>
      </c>
      <c r="AU179" s="163" t="s">
        <v>190</v>
      </c>
      <c r="AV179" s="13" t="s">
        <v>190</v>
      </c>
      <c r="AW179" s="13" t="s">
        <v>31</v>
      </c>
      <c r="AX179" s="13" t="s">
        <v>75</v>
      </c>
      <c r="AY179" s="163" t="s">
        <v>181</v>
      </c>
    </row>
    <row r="180" spans="2:65" s="14" customFormat="1">
      <c r="B180" s="169"/>
      <c r="D180" s="156" t="s">
        <v>192</v>
      </c>
      <c r="E180" s="170" t="s">
        <v>1</v>
      </c>
      <c r="F180" s="171" t="s">
        <v>195</v>
      </c>
      <c r="H180" s="172">
        <v>409.52699999999999</v>
      </c>
      <c r="I180" s="173"/>
      <c r="L180" s="169"/>
      <c r="M180" s="174"/>
      <c r="T180" s="175"/>
      <c r="AT180" s="170" t="s">
        <v>192</v>
      </c>
      <c r="AU180" s="170" t="s">
        <v>190</v>
      </c>
      <c r="AV180" s="14" t="s">
        <v>189</v>
      </c>
      <c r="AW180" s="14" t="s">
        <v>31</v>
      </c>
      <c r="AX180" s="14" t="s">
        <v>83</v>
      </c>
      <c r="AY180" s="170" t="s">
        <v>181</v>
      </c>
    </row>
    <row r="181" spans="2:65" s="1" customFormat="1" ht="49.15" customHeight="1">
      <c r="B181" s="140"/>
      <c r="C181" s="141" t="s">
        <v>121</v>
      </c>
      <c r="D181" s="141" t="s">
        <v>185</v>
      </c>
      <c r="E181" s="142" t="s">
        <v>248</v>
      </c>
      <c r="F181" s="143" t="s">
        <v>249</v>
      </c>
      <c r="G181" s="144" t="s">
        <v>198</v>
      </c>
      <c r="H181" s="145">
        <v>10.144</v>
      </c>
      <c r="I181" s="146"/>
      <c r="J181" s="147">
        <f>ROUND(I181*H181,2)</f>
        <v>0</v>
      </c>
      <c r="K181" s="148"/>
      <c r="L181" s="32"/>
      <c r="M181" s="149" t="s">
        <v>1</v>
      </c>
      <c r="N181" s="150" t="s">
        <v>41</v>
      </c>
      <c r="P181" s="151">
        <f>O181*H181</f>
        <v>0</v>
      </c>
      <c r="Q181" s="151">
        <v>0</v>
      </c>
      <c r="R181" s="151">
        <f>Q181*H181</f>
        <v>0</v>
      </c>
      <c r="S181" s="151">
        <v>1.905</v>
      </c>
      <c r="T181" s="152">
        <f>S181*H181</f>
        <v>19.32432</v>
      </c>
      <c r="AR181" s="153" t="s">
        <v>189</v>
      </c>
      <c r="AT181" s="153" t="s">
        <v>185</v>
      </c>
      <c r="AU181" s="153" t="s">
        <v>190</v>
      </c>
      <c r="AY181" s="17" t="s">
        <v>181</v>
      </c>
      <c r="BE181" s="154">
        <f>IF(N181="základná",J181,0)</f>
        <v>0</v>
      </c>
      <c r="BF181" s="154">
        <f>IF(N181="znížená",J181,0)</f>
        <v>0</v>
      </c>
      <c r="BG181" s="154">
        <f>IF(N181="zákl. prenesená",J181,0)</f>
        <v>0</v>
      </c>
      <c r="BH181" s="154">
        <f>IF(N181="zníž. prenesená",J181,0)</f>
        <v>0</v>
      </c>
      <c r="BI181" s="154">
        <f>IF(N181="nulová",J181,0)</f>
        <v>0</v>
      </c>
      <c r="BJ181" s="17" t="s">
        <v>190</v>
      </c>
      <c r="BK181" s="154">
        <f>ROUND(I181*H181,2)</f>
        <v>0</v>
      </c>
      <c r="BL181" s="17" t="s">
        <v>189</v>
      </c>
      <c r="BM181" s="153" t="s">
        <v>250</v>
      </c>
    </row>
    <row r="182" spans="2:65" s="12" customFormat="1">
      <c r="B182" s="155"/>
      <c r="D182" s="156" t="s">
        <v>192</v>
      </c>
      <c r="E182" s="157" t="s">
        <v>1</v>
      </c>
      <c r="F182" s="158" t="s">
        <v>251</v>
      </c>
      <c r="H182" s="157" t="s">
        <v>1</v>
      </c>
      <c r="I182" s="159"/>
      <c r="L182" s="155"/>
      <c r="M182" s="160"/>
      <c r="T182" s="161"/>
      <c r="AT182" s="157" t="s">
        <v>192</v>
      </c>
      <c r="AU182" s="157" t="s">
        <v>190</v>
      </c>
      <c r="AV182" s="12" t="s">
        <v>83</v>
      </c>
      <c r="AW182" s="12" t="s">
        <v>31</v>
      </c>
      <c r="AX182" s="12" t="s">
        <v>75</v>
      </c>
      <c r="AY182" s="157" t="s">
        <v>181</v>
      </c>
    </row>
    <row r="183" spans="2:65" s="12" customFormat="1">
      <c r="B183" s="155"/>
      <c r="D183" s="156" t="s">
        <v>192</v>
      </c>
      <c r="E183" s="157" t="s">
        <v>1</v>
      </c>
      <c r="F183" s="158" t="s">
        <v>218</v>
      </c>
      <c r="H183" s="157" t="s">
        <v>1</v>
      </c>
      <c r="I183" s="159"/>
      <c r="L183" s="155"/>
      <c r="M183" s="160"/>
      <c r="T183" s="161"/>
      <c r="AT183" s="157" t="s">
        <v>192</v>
      </c>
      <c r="AU183" s="157" t="s">
        <v>190</v>
      </c>
      <c r="AV183" s="12" t="s">
        <v>83</v>
      </c>
      <c r="AW183" s="12" t="s">
        <v>31</v>
      </c>
      <c r="AX183" s="12" t="s">
        <v>75</v>
      </c>
      <c r="AY183" s="157" t="s">
        <v>181</v>
      </c>
    </row>
    <row r="184" spans="2:65" s="13" customFormat="1">
      <c r="B184" s="162"/>
      <c r="D184" s="156" t="s">
        <v>192</v>
      </c>
      <c r="E184" s="163" t="s">
        <v>1</v>
      </c>
      <c r="F184" s="164" t="s">
        <v>252</v>
      </c>
      <c r="H184" s="165">
        <v>3.24</v>
      </c>
      <c r="I184" s="166"/>
      <c r="L184" s="162"/>
      <c r="M184" s="167"/>
      <c r="T184" s="168"/>
      <c r="AT184" s="163" t="s">
        <v>192</v>
      </c>
      <c r="AU184" s="163" t="s">
        <v>190</v>
      </c>
      <c r="AV184" s="13" t="s">
        <v>190</v>
      </c>
      <c r="AW184" s="13" t="s">
        <v>31</v>
      </c>
      <c r="AX184" s="13" t="s">
        <v>75</v>
      </c>
      <c r="AY184" s="163" t="s">
        <v>181</v>
      </c>
    </row>
    <row r="185" spans="2:65" s="13" customFormat="1">
      <c r="B185" s="162"/>
      <c r="D185" s="156" t="s">
        <v>192</v>
      </c>
      <c r="E185" s="163" t="s">
        <v>1</v>
      </c>
      <c r="F185" s="164" t="s">
        <v>253</v>
      </c>
      <c r="H185" s="165">
        <v>0.42399999999999999</v>
      </c>
      <c r="I185" s="166"/>
      <c r="L185" s="162"/>
      <c r="M185" s="167"/>
      <c r="T185" s="168"/>
      <c r="AT185" s="163" t="s">
        <v>192</v>
      </c>
      <c r="AU185" s="163" t="s">
        <v>190</v>
      </c>
      <c r="AV185" s="13" t="s">
        <v>190</v>
      </c>
      <c r="AW185" s="13" t="s">
        <v>31</v>
      </c>
      <c r="AX185" s="13" t="s">
        <v>75</v>
      </c>
      <c r="AY185" s="163" t="s">
        <v>181</v>
      </c>
    </row>
    <row r="186" spans="2:65" s="13" customFormat="1">
      <c r="B186" s="162"/>
      <c r="D186" s="156" t="s">
        <v>192</v>
      </c>
      <c r="E186" s="163" t="s">
        <v>1</v>
      </c>
      <c r="F186" s="164" t="s">
        <v>254</v>
      </c>
      <c r="H186" s="165">
        <v>4.8600000000000003</v>
      </c>
      <c r="I186" s="166"/>
      <c r="L186" s="162"/>
      <c r="M186" s="167"/>
      <c r="T186" s="168"/>
      <c r="AT186" s="163" t="s">
        <v>192</v>
      </c>
      <c r="AU186" s="163" t="s">
        <v>190</v>
      </c>
      <c r="AV186" s="13" t="s">
        <v>190</v>
      </c>
      <c r="AW186" s="13" t="s">
        <v>31</v>
      </c>
      <c r="AX186" s="13" t="s">
        <v>75</v>
      </c>
      <c r="AY186" s="163" t="s">
        <v>181</v>
      </c>
    </row>
    <row r="187" spans="2:65" s="12" customFormat="1">
      <c r="B187" s="155"/>
      <c r="D187" s="156" t="s">
        <v>192</v>
      </c>
      <c r="E187" s="157" t="s">
        <v>1</v>
      </c>
      <c r="F187" s="158" t="s">
        <v>222</v>
      </c>
      <c r="H187" s="157" t="s">
        <v>1</v>
      </c>
      <c r="I187" s="159"/>
      <c r="L187" s="155"/>
      <c r="M187" s="160"/>
      <c r="T187" s="161"/>
      <c r="AT187" s="157" t="s">
        <v>192</v>
      </c>
      <c r="AU187" s="157" t="s">
        <v>190</v>
      </c>
      <c r="AV187" s="12" t="s">
        <v>83</v>
      </c>
      <c r="AW187" s="12" t="s">
        <v>31</v>
      </c>
      <c r="AX187" s="12" t="s">
        <v>75</v>
      </c>
      <c r="AY187" s="157" t="s">
        <v>181</v>
      </c>
    </row>
    <row r="188" spans="2:65" s="13" customFormat="1">
      <c r="B188" s="162"/>
      <c r="D188" s="156" t="s">
        <v>192</v>
      </c>
      <c r="E188" s="163" t="s">
        <v>1</v>
      </c>
      <c r="F188" s="164" t="s">
        <v>255</v>
      </c>
      <c r="H188" s="165">
        <v>1.32</v>
      </c>
      <c r="I188" s="166"/>
      <c r="L188" s="162"/>
      <c r="M188" s="167"/>
      <c r="T188" s="168"/>
      <c r="AT188" s="163" t="s">
        <v>192</v>
      </c>
      <c r="AU188" s="163" t="s">
        <v>190</v>
      </c>
      <c r="AV188" s="13" t="s">
        <v>190</v>
      </c>
      <c r="AW188" s="13" t="s">
        <v>31</v>
      </c>
      <c r="AX188" s="13" t="s">
        <v>75</v>
      </c>
      <c r="AY188" s="163" t="s">
        <v>181</v>
      </c>
    </row>
    <row r="189" spans="2:65" s="15" customFormat="1">
      <c r="B189" s="176"/>
      <c r="D189" s="156" t="s">
        <v>192</v>
      </c>
      <c r="E189" s="177" t="s">
        <v>1</v>
      </c>
      <c r="F189" s="178" t="s">
        <v>256</v>
      </c>
      <c r="H189" s="179">
        <v>9.8439999999999994</v>
      </c>
      <c r="I189" s="180"/>
      <c r="L189" s="176"/>
      <c r="M189" s="181"/>
      <c r="T189" s="182"/>
      <c r="AT189" s="177" t="s">
        <v>192</v>
      </c>
      <c r="AU189" s="177" t="s">
        <v>190</v>
      </c>
      <c r="AV189" s="15" t="s">
        <v>130</v>
      </c>
      <c r="AW189" s="15" t="s">
        <v>31</v>
      </c>
      <c r="AX189" s="15" t="s">
        <v>75</v>
      </c>
      <c r="AY189" s="177" t="s">
        <v>181</v>
      </c>
    </row>
    <row r="190" spans="2:65" s="12" customFormat="1">
      <c r="B190" s="155"/>
      <c r="D190" s="156" t="s">
        <v>192</v>
      </c>
      <c r="E190" s="157" t="s">
        <v>1</v>
      </c>
      <c r="F190" s="158" t="s">
        <v>257</v>
      </c>
      <c r="H190" s="157" t="s">
        <v>1</v>
      </c>
      <c r="I190" s="159"/>
      <c r="L190" s="155"/>
      <c r="M190" s="160"/>
      <c r="T190" s="161"/>
      <c r="AT190" s="157" t="s">
        <v>192</v>
      </c>
      <c r="AU190" s="157" t="s">
        <v>190</v>
      </c>
      <c r="AV190" s="12" t="s">
        <v>83</v>
      </c>
      <c r="AW190" s="12" t="s">
        <v>31</v>
      </c>
      <c r="AX190" s="12" t="s">
        <v>75</v>
      </c>
      <c r="AY190" s="157" t="s">
        <v>181</v>
      </c>
    </row>
    <row r="191" spans="2:65" s="12" customFormat="1">
      <c r="B191" s="155"/>
      <c r="D191" s="156" t="s">
        <v>192</v>
      </c>
      <c r="E191" s="157" t="s">
        <v>1</v>
      </c>
      <c r="F191" s="158" t="s">
        <v>218</v>
      </c>
      <c r="H191" s="157" t="s">
        <v>1</v>
      </c>
      <c r="I191" s="159"/>
      <c r="L191" s="155"/>
      <c r="M191" s="160"/>
      <c r="T191" s="161"/>
      <c r="AT191" s="157" t="s">
        <v>192</v>
      </c>
      <c r="AU191" s="157" t="s">
        <v>190</v>
      </c>
      <c r="AV191" s="12" t="s">
        <v>83</v>
      </c>
      <c r="AW191" s="12" t="s">
        <v>31</v>
      </c>
      <c r="AX191" s="12" t="s">
        <v>75</v>
      </c>
      <c r="AY191" s="157" t="s">
        <v>181</v>
      </c>
    </row>
    <row r="192" spans="2:65" s="13" customFormat="1">
      <c r="B192" s="162"/>
      <c r="D192" s="156" t="s">
        <v>192</v>
      </c>
      <c r="E192" s="163" t="s">
        <v>1</v>
      </c>
      <c r="F192" s="164" t="s">
        <v>258</v>
      </c>
      <c r="H192" s="165">
        <v>0.3</v>
      </c>
      <c r="I192" s="166"/>
      <c r="L192" s="162"/>
      <c r="M192" s="167"/>
      <c r="T192" s="168"/>
      <c r="AT192" s="163" t="s">
        <v>192</v>
      </c>
      <c r="AU192" s="163" t="s">
        <v>190</v>
      </c>
      <c r="AV192" s="13" t="s">
        <v>190</v>
      </c>
      <c r="AW192" s="13" t="s">
        <v>31</v>
      </c>
      <c r="AX192" s="13" t="s">
        <v>75</v>
      </c>
      <c r="AY192" s="163" t="s">
        <v>181</v>
      </c>
    </row>
    <row r="193" spans="2:65" s="15" customFormat="1">
      <c r="B193" s="176"/>
      <c r="D193" s="156" t="s">
        <v>192</v>
      </c>
      <c r="E193" s="177" t="s">
        <v>1</v>
      </c>
      <c r="F193" s="178" t="s">
        <v>259</v>
      </c>
      <c r="H193" s="179">
        <v>0.3</v>
      </c>
      <c r="I193" s="180"/>
      <c r="L193" s="176"/>
      <c r="M193" s="181"/>
      <c r="T193" s="182"/>
      <c r="AT193" s="177" t="s">
        <v>192</v>
      </c>
      <c r="AU193" s="177" t="s">
        <v>190</v>
      </c>
      <c r="AV193" s="15" t="s">
        <v>130</v>
      </c>
      <c r="AW193" s="15" t="s">
        <v>31</v>
      </c>
      <c r="AX193" s="15" t="s">
        <v>75</v>
      </c>
      <c r="AY193" s="177" t="s">
        <v>181</v>
      </c>
    </row>
    <row r="194" spans="2:65" s="14" customFormat="1">
      <c r="B194" s="169"/>
      <c r="D194" s="156" t="s">
        <v>192</v>
      </c>
      <c r="E194" s="170" t="s">
        <v>1</v>
      </c>
      <c r="F194" s="171" t="s">
        <v>195</v>
      </c>
      <c r="H194" s="172">
        <v>10.144</v>
      </c>
      <c r="I194" s="173"/>
      <c r="L194" s="169"/>
      <c r="M194" s="174"/>
      <c r="T194" s="175"/>
      <c r="AT194" s="170" t="s">
        <v>192</v>
      </c>
      <c r="AU194" s="170" t="s">
        <v>190</v>
      </c>
      <c r="AV194" s="14" t="s">
        <v>189</v>
      </c>
      <c r="AW194" s="14" t="s">
        <v>31</v>
      </c>
      <c r="AX194" s="14" t="s">
        <v>83</v>
      </c>
      <c r="AY194" s="170" t="s">
        <v>181</v>
      </c>
    </row>
    <row r="195" spans="2:65" s="1" customFormat="1" ht="24.2" customHeight="1">
      <c r="B195" s="140"/>
      <c r="C195" s="141" t="s">
        <v>124</v>
      </c>
      <c r="D195" s="141" t="s">
        <v>185</v>
      </c>
      <c r="E195" s="142" t="s">
        <v>260</v>
      </c>
      <c r="F195" s="143" t="s">
        <v>261</v>
      </c>
      <c r="G195" s="144" t="s">
        <v>188</v>
      </c>
      <c r="H195" s="145">
        <v>46.89</v>
      </c>
      <c r="I195" s="146"/>
      <c r="J195" s="147">
        <f>ROUND(I195*H195,2)</f>
        <v>0</v>
      </c>
      <c r="K195" s="148"/>
      <c r="L195" s="32"/>
      <c r="M195" s="149" t="s">
        <v>1</v>
      </c>
      <c r="N195" s="150" t="s">
        <v>41</v>
      </c>
      <c r="P195" s="151">
        <f>O195*H195</f>
        <v>0</v>
      </c>
      <c r="Q195" s="151">
        <v>0</v>
      </c>
      <c r="R195" s="151">
        <f>Q195*H195</f>
        <v>0</v>
      </c>
      <c r="S195" s="151">
        <v>5.5E-2</v>
      </c>
      <c r="T195" s="152">
        <f>S195*H195</f>
        <v>2.5789499999999999</v>
      </c>
      <c r="AR195" s="153" t="s">
        <v>189</v>
      </c>
      <c r="AT195" s="153" t="s">
        <v>185</v>
      </c>
      <c r="AU195" s="153" t="s">
        <v>190</v>
      </c>
      <c r="AY195" s="17" t="s">
        <v>181</v>
      </c>
      <c r="BE195" s="154">
        <f>IF(N195="základná",J195,0)</f>
        <v>0</v>
      </c>
      <c r="BF195" s="154">
        <f>IF(N195="znížená",J195,0)</f>
        <v>0</v>
      </c>
      <c r="BG195" s="154">
        <f>IF(N195="zákl. prenesená",J195,0)</f>
        <v>0</v>
      </c>
      <c r="BH195" s="154">
        <f>IF(N195="zníž. prenesená",J195,0)</f>
        <v>0</v>
      </c>
      <c r="BI195" s="154">
        <f>IF(N195="nulová",J195,0)</f>
        <v>0</v>
      </c>
      <c r="BJ195" s="17" t="s">
        <v>190</v>
      </c>
      <c r="BK195" s="154">
        <f>ROUND(I195*H195,2)</f>
        <v>0</v>
      </c>
      <c r="BL195" s="17" t="s">
        <v>189</v>
      </c>
      <c r="BM195" s="153" t="s">
        <v>262</v>
      </c>
    </row>
    <row r="196" spans="2:65" s="12" customFormat="1">
      <c r="B196" s="155"/>
      <c r="D196" s="156" t="s">
        <v>192</v>
      </c>
      <c r="E196" s="157" t="s">
        <v>1</v>
      </c>
      <c r="F196" s="158" t="s">
        <v>222</v>
      </c>
      <c r="H196" s="157" t="s">
        <v>1</v>
      </c>
      <c r="I196" s="159"/>
      <c r="L196" s="155"/>
      <c r="M196" s="160"/>
      <c r="T196" s="161"/>
      <c r="AT196" s="157" t="s">
        <v>192</v>
      </c>
      <c r="AU196" s="157" t="s">
        <v>190</v>
      </c>
      <c r="AV196" s="12" t="s">
        <v>83</v>
      </c>
      <c r="AW196" s="12" t="s">
        <v>31</v>
      </c>
      <c r="AX196" s="12" t="s">
        <v>75</v>
      </c>
      <c r="AY196" s="157" t="s">
        <v>181</v>
      </c>
    </row>
    <row r="197" spans="2:65" s="12" customFormat="1">
      <c r="B197" s="155"/>
      <c r="D197" s="156" t="s">
        <v>192</v>
      </c>
      <c r="E197" s="157" t="s">
        <v>1</v>
      </c>
      <c r="F197" s="158" t="s">
        <v>263</v>
      </c>
      <c r="H197" s="157" t="s">
        <v>1</v>
      </c>
      <c r="I197" s="159"/>
      <c r="L197" s="155"/>
      <c r="M197" s="160"/>
      <c r="T197" s="161"/>
      <c r="AT197" s="157" t="s">
        <v>192</v>
      </c>
      <c r="AU197" s="157" t="s">
        <v>190</v>
      </c>
      <c r="AV197" s="12" t="s">
        <v>83</v>
      </c>
      <c r="AW197" s="12" t="s">
        <v>31</v>
      </c>
      <c r="AX197" s="12" t="s">
        <v>75</v>
      </c>
      <c r="AY197" s="157" t="s">
        <v>181</v>
      </c>
    </row>
    <row r="198" spans="2:65" s="13" customFormat="1">
      <c r="B198" s="162"/>
      <c r="D198" s="156" t="s">
        <v>192</v>
      </c>
      <c r="E198" s="163" t="s">
        <v>1</v>
      </c>
      <c r="F198" s="164" t="s">
        <v>264</v>
      </c>
      <c r="H198" s="165">
        <v>26.15</v>
      </c>
      <c r="I198" s="166"/>
      <c r="L198" s="162"/>
      <c r="M198" s="167"/>
      <c r="T198" s="168"/>
      <c r="AT198" s="163" t="s">
        <v>192</v>
      </c>
      <c r="AU198" s="163" t="s">
        <v>190</v>
      </c>
      <c r="AV198" s="13" t="s">
        <v>190</v>
      </c>
      <c r="AW198" s="13" t="s">
        <v>31</v>
      </c>
      <c r="AX198" s="13" t="s">
        <v>75</v>
      </c>
      <c r="AY198" s="163" t="s">
        <v>181</v>
      </c>
    </row>
    <row r="199" spans="2:65" s="12" customFormat="1">
      <c r="B199" s="155"/>
      <c r="D199" s="156" t="s">
        <v>192</v>
      </c>
      <c r="E199" s="157" t="s">
        <v>1</v>
      </c>
      <c r="F199" s="158" t="s">
        <v>265</v>
      </c>
      <c r="H199" s="157" t="s">
        <v>1</v>
      </c>
      <c r="I199" s="159"/>
      <c r="L199" s="155"/>
      <c r="M199" s="160"/>
      <c r="T199" s="161"/>
      <c r="AT199" s="157" t="s">
        <v>192</v>
      </c>
      <c r="AU199" s="157" t="s">
        <v>190</v>
      </c>
      <c r="AV199" s="12" t="s">
        <v>83</v>
      </c>
      <c r="AW199" s="12" t="s">
        <v>31</v>
      </c>
      <c r="AX199" s="12" t="s">
        <v>75</v>
      </c>
      <c r="AY199" s="157" t="s">
        <v>181</v>
      </c>
    </row>
    <row r="200" spans="2:65" s="13" customFormat="1">
      <c r="B200" s="162"/>
      <c r="D200" s="156" t="s">
        <v>192</v>
      </c>
      <c r="E200" s="163" t="s">
        <v>1</v>
      </c>
      <c r="F200" s="164" t="s">
        <v>266</v>
      </c>
      <c r="H200" s="165">
        <v>10.44</v>
      </c>
      <c r="I200" s="166"/>
      <c r="L200" s="162"/>
      <c r="M200" s="167"/>
      <c r="T200" s="168"/>
      <c r="AT200" s="163" t="s">
        <v>192</v>
      </c>
      <c r="AU200" s="163" t="s">
        <v>190</v>
      </c>
      <c r="AV200" s="13" t="s">
        <v>190</v>
      </c>
      <c r="AW200" s="13" t="s">
        <v>31</v>
      </c>
      <c r="AX200" s="13" t="s">
        <v>75</v>
      </c>
      <c r="AY200" s="163" t="s">
        <v>181</v>
      </c>
    </row>
    <row r="201" spans="2:65" s="12" customFormat="1">
      <c r="B201" s="155"/>
      <c r="D201" s="156" t="s">
        <v>192</v>
      </c>
      <c r="E201" s="157" t="s">
        <v>1</v>
      </c>
      <c r="F201" s="158" t="s">
        <v>267</v>
      </c>
      <c r="H201" s="157" t="s">
        <v>1</v>
      </c>
      <c r="I201" s="159"/>
      <c r="L201" s="155"/>
      <c r="M201" s="160"/>
      <c r="T201" s="161"/>
      <c r="AT201" s="157" t="s">
        <v>192</v>
      </c>
      <c r="AU201" s="157" t="s">
        <v>190</v>
      </c>
      <c r="AV201" s="12" t="s">
        <v>83</v>
      </c>
      <c r="AW201" s="12" t="s">
        <v>31</v>
      </c>
      <c r="AX201" s="12" t="s">
        <v>75</v>
      </c>
      <c r="AY201" s="157" t="s">
        <v>181</v>
      </c>
    </row>
    <row r="202" spans="2:65" s="13" customFormat="1">
      <c r="B202" s="162"/>
      <c r="D202" s="156" t="s">
        <v>192</v>
      </c>
      <c r="E202" s="163" t="s">
        <v>1</v>
      </c>
      <c r="F202" s="164" t="s">
        <v>268</v>
      </c>
      <c r="H202" s="165">
        <v>10.3</v>
      </c>
      <c r="I202" s="166"/>
      <c r="L202" s="162"/>
      <c r="M202" s="167"/>
      <c r="T202" s="168"/>
      <c r="AT202" s="163" t="s">
        <v>192</v>
      </c>
      <c r="AU202" s="163" t="s">
        <v>190</v>
      </c>
      <c r="AV202" s="13" t="s">
        <v>190</v>
      </c>
      <c r="AW202" s="13" t="s">
        <v>31</v>
      </c>
      <c r="AX202" s="13" t="s">
        <v>75</v>
      </c>
      <c r="AY202" s="163" t="s">
        <v>181</v>
      </c>
    </row>
    <row r="203" spans="2:65" s="14" customFormat="1">
      <c r="B203" s="169"/>
      <c r="D203" s="156" t="s">
        <v>192</v>
      </c>
      <c r="E203" s="170" t="s">
        <v>1</v>
      </c>
      <c r="F203" s="171" t="s">
        <v>195</v>
      </c>
      <c r="H203" s="172">
        <v>46.89</v>
      </c>
      <c r="I203" s="173"/>
      <c r="L203" s="169"/>
      <c r="M203" s="174"/>
      <c r="T203" s="175"/>
      <c r="AT203" s="170" t="s">
        <v>192</v>
      </c>
      <c r="AU203" s="170" t="s">
        <v>190</v>
      </c>
      <c r="AV203" s="14" t="s">
        <v>189</v>
      </c>
      <c r="AW203" s="14" t="s">
        <v>31</v>
      </c>
      <c r="AX203" s="14" t="s">
        <v>83</v>
      </c>
      <c r="AY203" s="170" t="s">
        <v>181</v>
      </c>
    </row>
    <row r="204" spans="2:65" s="1" customFormat="1" ht="21.75" customHeight="1">
      <c r="B204" s="140"/>
      <c r="C204" s="141" t="s">
        <v>269</v>
      </c>
      <c r="D204" s="141" t="s">
        <v>185</v>
      </c>
      <c r="E204" s="142" t="s">
        <v>270</v>
      </c>
      <c r="F204" s="143" t="s">
        <v>271</v>
      </c>
      <c r="G204" s="144" t="s">
        <v>188</v>
      </c>
      <c r="H204" s="145">
        <v>8.7170000000000005</v>
      </c>
      <c r="I204" s="146"/>
      <c r="J204" s="147">
        <f>ROUND(I204*H204,2)</f>
        <v>0</v>
      </c>
      <c r="K204" s="148"/>
      <c r="L204" s="32"/>
      <c r="M204" s="149" t="s">
        <v>1</v>
      </c>
      <c r="N204" s="150" t="s">
        <v>41</v>
      </c>
      <c r="P204" s="151">
        <f>O204*H204</f>
        <v>0</v>
      </c>
      <c r="Q204" s="151">
        <v>0</v>
      </c>
      <c r="R204" s="151">
        <f>Q204*H204</f>
        <v>0</v>
      </c>
      <c r="S204" s="151">
        <v>7.4999999999999997E-2</v>
      </c>
      <c r="T204" s="152">
        <f>S204*H204</f>
        <v>0.653775</v>
      </c>
      <c r="AR204" s="153" t="s">
        <v>189</v>
      </c>
      <c r="AT204" s="153" t="s">
        <v>185</v>
      </c>
      <c r="AU204" s="153" t="s">
        <v>190</v>
      </c>
      <c r="AY204" s="17" t="s">
        <v>181</v>
      </c>
      <c r="BE204" s="154">
        <f>IF(N204="základná",J204,0)</f>
        <v>0</v>
      </c>
      <c r="BF204" s="154">
        <f>IF(N204="znížená",J204,0)</f>
        <v>0</v>
      </c>
      <c r="BG204" s="154">
        <f>IF(N204="zákl. prenesená",J204,0)</f>
        <v>0</v>
      </c>
      <c r="BH204" s="154">
        <f>IF(N204="zníž. prenesená",J204,0)</f>
        <v>0</v>
      </c>
      <c r="BI204" s="154">
        <f>IF(N204="nulová",J204,0)</f>
        <v>0</v>
      </c>
      <c r="BJ204" s="17" t="s">
        <v>190</v>
      </c>
      <c r="BK204" s="154">
        <f>ROUND(I204*H204,2)</f>
        <v>0</v>
      </c>
      <c r="BL204" s="17" t="s">
        <v>189</v>
      </c>
      <c r="BM204" s="153" t="s">
        <v>272</v>
      </c>
    </row>
    <row r="205" spans="2:65" s="12" customFormat="1">
      <c r="B205" s="155"/>
      <c r="D205" s="156" t="s">
        <v>192</v>
      </c>
      <c r="E205" s="157" t="s">
        <v>1</v>
      </c>
      <c r="F205" s="158" t="s">
        <v>273</v>
      </c>
      <c r="H205" s="157" t="s">
        <v>1</v>
      </c>
      <c r="I205" s="159"/>
      <c r="L205" s="155"/>
      <c r="M205" s="160"/>
      <c r="T205" s="161"/>
      <c r="AT205" s="157" t="s">
        <v>192</v>
      </c>
      <c r="AU205" s="157" t="s">
        <v>190</v>
      </c>
      <c r="AV205" s="12" t="s">
        <v>83</v>
      </c>
      <c r="AW205" s="12" t="s">
        <v>31</v>
      </c>
      <c r="AX205" s="12" t="s">
        <v>75</v>
      </c>
      <c r="AY205" s="157" t="s">
        <v>181</v>
      </c>
    </row>
    <row r="206" spans="2:65" s="13" customFormat="1">
      <c r="B206" s="162"/>
      <c r="D206" s="156" t="s">
        <v>192</v>
      </c>
      <c r="E206" s="163" t="s">
        <v>1</v>
      </c>
      <c r="F206" s="164" t="s">
        <v>274</v>
      </c>
      <c r="H206" s="165">
        <v>8.7170000000000005</v>
      </c>
      <c r="I206" s="166"/>
      <c r="L206" s="162"/>
      <c r="M206" s="167"/>
      <c r="T206" s="168"/>
      <c r="AT206" s="163" t="s">
        <v>192</v>
      </c>
      <c r="AU206" s="163" t="s">
        <v>190</v>
      </c>
      <c r="AV206" s="13" t="s">
        <v>190</v>
      </c>
      <c r="AW206" s="13" t="s">
        <v>31</v>
      </c>
      <c r="AX206" s="13" t="s">
        <v>75</v>
      </c>
      <c r="AY206" s="163" t="s">
        <v>181</v>
      </c>
    </row>
    <row r="207" spans="2:65" s="14" customFormat="1">
      <c r="B207" s="169"/>
      <c r="D207" s="156" t="s">
        <v>192</v>
      </c>
      <c r="E207" s="170" t="s">
        <v>1</v>
      </c>
      <c r="F207" s="171" t="s">
        <v>195</v>
      </c>
      <c r="H207" s="172">
        <v>8.7170000000000005</v>
      </c>
      <c r="I207" s="173"/>
      <c r="L207" s="169"/>
      <c r="M207" s="174"/>
      <c r="T207" s="175"/>
      <c r="AT207" s="170" t="s">
        <v>192</v>
      </c>
      <c r="AU207" s="170" t="s">
        <v>190</v>
      </c>
      <c r="AV207" s="14" t="s">
        <v>189</v>
      </c>
      <c r="AW207" s="14" t="s">
        <v>31</v>
      </c>
      <c r="AX207" s="14" t="s">
        <v>83</v>
      </c>
      <c r="AY207" s="170" t="s">
        <v>181</v>
      </c>
    </row>
    <row r="208" spans="2:65" s="1" customFormat="1" ht="33" customHeight="1">
      <c r="B208" s="140"/>
      <c r="C208" s="141" t="s">
        <v>275</v>
      </c>
      <c r="D208" s="141" t="s">
        <v>185</v>
      </c>
      <c r="E208" s="142" t="s">
        <v>276</v>
      </c>
      <c r="F208" s="143" t="s">
        <v>277</v>
      </c>
      <c r="G208" s="144" t="s">
        <v>198</v>
      </c>
      <c r="H208" s="145">
        <v>9.9000000000000005E-2</v>
      </c>
      <c r="I208" s="146"/>
      <c r="J208" s="147">
        <f>ROUND(I208*H208,2)</f>
        <v>0</v>
      </c>
      <c r="K208" s="148"/>
      <c r="L208" s="32"/>
      <c r="M208" s="149" t="s">
        <v>1</v>
      </c>
      <c r="N208" s="150" t="s">
        <v>41</v>
      </c>
      <c r="P208" s="151">
        <f>O208*H208</f>
        <v>0</v>
      </c>
      <c r="Q208" s="151">
        <v>0</v>
      </c>
      <c r="R208" s="151">
        <f>Q208*H208</f>
        <v>0</v>
      </c>
      <c r="S208" s="151">
        <v>2.4</v>
      </c>
      <c r="T208" s="152">
        <f>S208*H208</f>
        <v>0.23760000000000001</v>
      </c>
      <c r="AR208" s="153" t="s">
        <v>189</v>
      </c>
      <c r="AT208" s="153" t="s">
        <v>185</v>
      </c>
      <c r="AU208" s="153" t="s">
        <v>190</v>
      </c>
      <c r="AY208" s="17" t="s">
        <v>181</v>
      </c>
      <c r="BE208" s="154">
        <f>IF(N208="základná",J208,0)</f>
        <v>0</v>
      </c>
      <c r="BF208" s="154">
        <f>IF(N208="znížená",J208,0)</f>
        <v>0</v>
      </c>
      <c r="BG208" s="154">
        <f>IF(N208="zákl. prenesená",J208,0)</f>
        <v>0</v>
      </c>
      <c r="BH208" s="154">
        <f>IF(N208="zníž. prenesená",J208,0)</f>
        <v>0</v>
      </c>
      <c r="BI208" s="154">
        <f>IF(N208="nulová",J208,0)</f>
        <v>0</v>
      </c>
      <c r="BJ208" s="17" t="s">
        <v>190</v>
      </c>
      <c r="BK208" s="154">
        <f>ROUND(I208*H208,2)</f>
        <v>0</v>
      </c>
      <c r="BL208" s="17" t="s">
        <v>189</v>
      </c>
      <c r="BM208" s="153" t="s">
        <v>278</v>
      </c>
    </row>
    <row r="209" spans="2:65" s="13" customFormat="1">
      <c r="B209" s="162"/>
      <c r="D209" s="156" t="s">
        <v>192</v>
      </c>
      <c r="E209" s="163" t="s">
        <v>1</v>
      </c>
      <c r="F209" s="164" t="s">
        <v>279</v>
      </c>
      <c r="H209" s="165">
        <v>9.9000000000000005E-2</v>
      </c>
      <c r="I209" s="166"/>
      <c r="L209" s="162"/>
      <c r="M209" s="167"/>
      <c r="T209" s="168"/>
      <c r="AT209" s="163" t="s">
        <v>192</v>
      </c>
      <c r="AU209" s="163" t="s">
        <v>190</v>
      </c>
      <c r="AV209" s="13" t="s">
        <v>190</v>
      </c>
      <c r="AW209" s="13" t="s">
        <v>31</v>
      </c>
      <c r="AX209" s="13" t="s">
        <v>75</v>
      </c>
      <c r="AY209" s="163" t="s">
        <v>181</v>
      </c>
    </row>
    <row r="210" spans="2:65" s="14" customFormat="1">
      <c r="B210" s="169"/>
      <c r="D210" s="156" t="s">
        <v>192</v>
      </c>
      <c r="E210" s="170" t="s">
        <v>1</v>
      </c>
      <c r="F210" s="171" t="s">
        <v>195</v>
      </c>
      <c r="H210" s="172">
        <v>9.9000000000000005E-2</v>
      </c>
      <c r="I210" s="173"/>
      <c r="L210" s="169"/>
      <c r="M210" s="174"/>
      <c r="T210" s="175"/>
      <c r="AT210" s="170" t="s">
        <v>192</v>
      </c>
      <c r="AU210" s="170" t="s">
        <v>190</v>
      </c>
      <c r="AV210" s="14" t="s">
        <v>189</v>
      </c>
      <c r="AW210" s="14" t="s">
        <v>31</v>
      </c>
      <c r="AX210" s="14" t="s">
        <v>83</v>
      </c>
      <c r="AY210" s="170" t="s">
        <v>181</v>
      </c>
    </row>
    <row r="211" spans="2:65" s="1" customFormat="1" ht="24.2" customHeight="1">
      <c r="B211" s="140"/>
      <c r="C211" s="141" t="s">
        <v>280</v>
      </c>
      <c r="D211" s="141" t="s">
        <v>185</v>
      </c>
      <c r="E211" s="142" t="s">
        <v>281</v>
      </c>
      <c r="F211" s="143" t="s">
        <v>282</v>
      </c>
      <c r="G211" s="144" t="s">
        <v>198</v>
      </c>
      <c r="H211" s="145">
        <v>13.973000000000001</v>
      </c>
      <c r="I211" s="146"/>
      <c r="J211" s="147">
        <f>ROUND(I211*H211,2)</f>
        <v>0</v>
      </c>
      <c r="K211" s="148"/>
      <c r="L211" s="32"/>
      <c r="M211" s="149" t="s">
        <v>1</v>
      </c>
      <c r="N211" s="150" t="s">
        <v>41</v>
      </c>
      <c r="P211" s="151">
        <f>O211*H211</f>
        <v>0</v>
      </c>
      <c r="Q211" s="151">
        <v>0</v>
      </c>
      <c r="R211" s="151">
        <f>Q211*H211</f>
        <v>0</v>
      </c>
      <c r="S211" s="151">
        <v>2.2000000000000002</v>
      </c>
      <c r="T211" s="152">
        <f>S211*H211</f>
        <v>30.740600000000004</v>
      </c>
      <c r="AR211" s="153" t="s">
        <v>189</v>
      </c>
      <c r="AT211" s="153" t="s">
        <v>185</v>
      </c>
      <c r="AU211" s="153" t="s">
        <v>190</v>
      </c>
      <c r="AY211" s="17" t="s">
        <v>181</v>
      </c>
      <c r="BE211" s="154">
        <f>IF(N211="základná",J211,0)</f>
        <v>0</v>
      </c>
      <c r="BF211" s="154">
        <f>IF(N211="znížená",J211,0)</f>
        <v>0</v>
      </c>
      <c r="BG211" s="154">
        <f>IF(N211="zákl. prenesená",J211,0)</f>
        <v>0</v>
      </c>
      <c r="BH211" s="154">
        <f>IF(N211="zníž. prenesená",J211,0)</f>
        <v>0</v>
      </c>
      <c r="BI211" s="154">
        <f>IF(N211="nulová",J211,0)</f>
        <v>0</v>
      </c>
      <c r="BJ211" s="17" t="s">
        <v>190</v>
      </c>
      <c r="BK211" s="154">
        <f>ROUND(I211*H211,2)</f>
        <v>0</v>
      </c>
      <c r="BL211" s="17" t="s">
        <v>189</v>
      </c>
      <c r="BM211" s="153" t="s">
        <v>283</v>
      </c>
    </row>
    <row r="212" spans="2:65" s="13" customFormat="1">
      <c r="B212" s="162"/>
      <c r="D212" s="156" t="s">
        <v>192</v>
      </c>
      <c r="E212" s="163" t="s">
        <v>1</v>
      </c>
      <c r="F212" s="164" t="s">
        <v>284</v>
      </c>
      <c r="H212" s="165">
        <v>13.973000000000001</v>
      </c>
      <c r="I212" s="166"/>
      <c r="L212" s="162"/>
      <c r="M212" s="167"/>
      <c r="T212" s="168"/>
      <c r="AT212" s="163" t="s">
        <v>192</v>
      </c>
      <c r="AU212" s="163" t="s">
        <v>190</v>
      </c>
      <c r="AV212" s="13" t="s">
        <v>190</v>
      </c>
      <c r="AW212" s="13" t="s">
        <v>31</v>
      </c>
      <c r="AX212" s="13" t="s">
        <v>75</v>
      </c>
      <c r="AY212" s="163" t="s">
        <v>181</v>
      </c>
    </row>
    <row r="213" spans="2:65" s="14" customFormat="1">
      <c r="B213" s="169"/>
      <c r="D213" s="156" t="s">
        <v>192</v>
      </c>
      <c r="E213" s="170" t="s">
        <v>1</v>
      </c>
      <c r="F213" s="171" t="s">
        <v>195</v>
      </c>
      <c r="H213" s="172">
        <v>13.973000000000001</v>
      </c>
      <c r="I213" s="173"/>
      <c r="L213" s="169"/>
      <c r="M213" s="174"/>
      <c r="T213" s="175"/>
      <c r="AT213" s="170" t="s">
        <v>192</v>
      </c>
      <c r="AU213" s="170" t="s">
        <v>190</v>
      </c>
      <c r="AV213" s="14" t="s">
        <v>189</v>
      </c>
      <c r="AW213" s="14" t="s">
        <v>31</v>
      </c>
      <c r="AX213" s="14" t="s">
        <v>83</v>
      </c>
      <c r="AY213" s="170" t="s">
        <v>181</v>
      </c>
    </row>
    <row r="214" spans="2:65" s="1" customFormat="1" ht="21.75" customHeight="1">
      <c r="B214" s="140"/>
      <c r="C214" s="141" t="s">
        <v>285</v>
      </c>
      <c r="D214" s="141" t="s">
        <v>185</v>
      </c>
      <c r="E214" s="142" t="s">
        <v>286</v>
      </c>
      <c r="F214" s="143" t="s">
        <v>287</v>
      </c>
      <c r="G214" s="144" t="s">
        <v>188</v>
      </c>
      <c r="H214" s="145">
        <v>27</v>
      </c>
      <c r="I214" s="146"/>
      <c r="J214" s="147">
        <f>ROUND(I214*H214,2)</f>
        <v>0</v>
      </c>
      <c r="K214" s="148"/>
      <c r="L214" s="32"/>
      <c r="M214" s="149" t="s">
        <v>1</v>
      </c>
      <c r="N214" s="150" t="s">
        <v>41</v>
      </c>
      <c r="P214" s="151">
        <f>O214*H214</f>
        <v>0</v>
      </c>
      <c r="Q214" s="151">
        <v>0</v>
      </c>
      <c r="R214" s="151">
        <f>Q214*H214</f>
        <v>0</v>
      </c>
      <c r="S214" s="151">
        <v>0.02</v>
      </c>
      <c r="T214" s="152">
        <f>S214*H214</f>
        <v>0.54</v>
      </c>
      <c r="AR214" s="153" t="s">
        <v>189</v>
      </c>
      <c r="AT214" s="153" t="s">
        <v>185</v>
      </c>
      <c r="AU214" s="153" t="s">
        <v>190</v>
      </c>
      <c r="AY214" s="17" t="s">
        <v>181</v>
      </c>
      <c r="BE214" s="154">
        <f>IF(N214="základná",J214,0)</f>
        <v>0</v>
      </c>
      <c r="BF214" s="154">
        <f>IF(N214="znížená",J214,0)</f>
        <v>0</v>
      </c>
      <c r="BG214" s="154">
        <f>IF(N214="zákl. prenesená",J214,0)</f>
        <v>0</v>
      </c>
      <c r="BH214" s="154">
        <f>IF(N214="zníž. prenesená",J214,0)</f>
        <v>0</v>
      </c>
      <c r="BI214" s="154">
        <f>IF(N214="nulová",J214,0)</f>
        <v>0</v>
      </c>
      <c r="BJ214" s="17" t="s">
        <v>190</v>
      </c>
      <c r="BK214" s="154">
        <f>ROUND(I214*H214,2)</f>
        <v>0</v>
      </c>
      <c r="BL214" s="17" t="s">
        <v>189</v>
      </c>
      <c r="BM214" s="153" t="s">
        <v>288</v>
      </c>
    </row>
    <row r="215" spans="2:65" s="12" customFormat="1">
      <c r="B215" s="155"/>
      <c r="D215" s="156" t="s">
        <v>192</v>
      </c>
      <c r="E215" s="157" t="s">
        <v>1</v>
      </c>
      <c r="F215" s="158" t="s">
        <v>222</v>
      </c>
      <c r="H215" s="157" t="s">
        <v>1</v>
      </c>
      <c r="I215" s="159"/>
      <c r="L215" s="155"/>
      <c r="M215" s="160"/>
      <c r="T215" s="161"/>
      <c r="AT215" s="157" t="s">
        <v>192</v>
      </c>
      <c r="AU215" s="157" t="s">
        <v>190</v>
      </c>
      <c r="AV215" s="12" t="s">
        <v>83</v>
      </c>
      <c r="AW215" s="12" t="s">
        <v>31</v>
      </c>
      <c r="AX215" s="12" t="s">
        <v>75</v>
      </c>
      <c r="AY215" s="157" t="s">
        <v>181</v>
      </c>
    </row>
    <row r="216" spans="2:65" s="12" customFormat="1">
      <c r="B216" s="155"/>
      <c r="D216" s="156" t="s">
        <v>192</v>
      </c>
      <c r="E216" s="157" t="s">
        <v>1</v>
      </c>
      <c r="F216" s="158" t="s">
        <v>289</v>
      </c>
      <c r="H216" s="157" t="s">
        <v>1</v>
      </c>
      <c r="I216" s="159"/>
      <c r="L216" s="155"/>
      <c r="M216" s="160"/>
      <c r="T216" s="161"/>
      <c r="AT216" s="157" t="s">
        <v>192</v>
      </c>
      <c r="AU216" s="157" t="s">
        <v>190</v>
      </c>
      <c r="AV216" s="12" t="s">
        <v>83</v>
      </c>
      <c r="AW216" s="12" t="s">
        <v>31</v>
      </c>
      <c r="AX216" s="12" t="s">
        <v>75</v>
      </c>
      <c r="AY216" s="157" t="s">
        <v>181</v>
      </c>
    </row>
    <row r="217" spans="2:65" s="13" customFormat="1">
      <c r="B217" s="162"/>
      <c r="D217" s="156" t="s">
        <v>192</v>
      </c>
      <c r="E217" s="163" t="s">
        <v>1</v>
      </c>
      <c r="F217" s="164" t="s">
        <v>290</v>
      </c>
      <c r="H217" s="165">
        <v>27</v>
      </c>
      <c r="I217" s="166"/>
      <c r="L217" s="162"/>
      <c r="M217" s="167"/>
      <c r="T217" s="168"/>
      <c r="AT217" s="163" t="s">
        <v>192</v>
      </c>
      <c r="AU217" s="163" t="s">
        <v>190</v>
      </c>
      <c r="AV217" s="13" t="s">
        <v>190</v>
      </c>
      <c r="AW217" s="13" t="s">
        <v>31</v>
      </c>
      <c r="AX217" s="13" t="s">
        <v>75</v>
      </c>
      <c r="AY217" s="163" t="s">
        <v>181</v>
      </c>
    </row>
    <row r="218" spans="2:65" s="14" customFormat="1">
      <c r="B218" s="169"/>
      <c r="D218" s="156" t="s">
        <v>192</v>
      </c>
      <c r="E218" s="170" t="s">
        <v>1</v>
      </c>
      <c r="F218" s="171" t="s">
        <v>195</v>
      </c>
      <c r="H218" s="172">
        <v>27</v>
      </c>
      <c r="I218" s="173"/>
      <c r="L218" s="169"/>
      <c r="M218" s="174"/>
      <c r="T218" s="175"/>
      <c r="AT218" s="170" t="s">
        <v>192</v>
      </c>
      <c r="AU218" s="170" t="s">
        <v>190</v>
      </c>
      <c r="AV218" s="14" t="s">
        <v>189</v>
      </c>
      <c r="AW218" s="14" t="s">
        <v>31</v>
      </c>
      <c r="AX218" s="14" t="s">
        <v>83</v>
      </c>
      <c r="AY218" s="170" t="s">
        <v>181</v>
      </c>
    </row>
    <row r="219" spans="2:65" s="1" customFormat="1" ht="33" customHeight="1">
      <c r="B219" s="140"/>
      <c r="C219" s="141" t="s">
        <v>291</v>
      </c>
      <c r="D219" s="141" t="s">
        <v>185</v>
      </c>
      <c r="E219" s="142" t="s">
        <v>292</v>
      </c>
      <c r="F219" s="143" t="s">
        <v>293</v>
      </c>
      <c r="G219" s="144" t="s">
        <v>188</v>
      </c>
      <c r="H219" s="145">
        <v>1257.9100000000001</v>
      </c>
      <c r="I219" s="146"/>
      <c r="J219" s="147">
        <f>ROUND(I219*H219,2)</f>
        <v>0</v>
      </c>
      <c r="K219" s="148"/>
      <c r="L219" s="32"/>
      <c r="M219" s="149" t="s">
        <v>1</v>
      </c>
      <c r="N219" s="150" t="s">
        <v>41</v>
      </c>
      <c r="P219" s="151">
        <f>O219*H219</f>
        <v>0</v>
      </c>
      <c r="Q219" s="151">
        <v>0</v>
      </c>
      <c r="R219" s="151">
        <f>Q219*H219</f>
        <v>0</v>
      </c>
      <c r="S219" s="151">
        <v>0.02</v>
      </c>
      <c r="T219" s="152">
        <f>S219*H219</f>
        <v>25.158200000000001</v>
      </c>
      <c r="AR219" s="153" t="s">
        <v>189</v>
      </c>
      <c r="AT219" s="153" t="s">
        <v>185</v>
      </c>
      <c r="AU219" s="153" t="s">
        <v>190</v>
      </c>
      <c r="AY219" s="17" t="s">
        <v>181</v>
      </c>
      <c r="BE219" s="154">
        <f>IF(N219="základná",J219,0)</f>
        <v>0</v>
      </c>
      <c r="BF219" s="154">
        <f>IF(N219="znížená",J219,0)</f>
        <v>0</v>
      </c>
      <c r="BG219" s="154">
        <f>IF(N219="zákl. prenesená",J219,0)</f>
        <v>0</v>
      </c>
      <c r="BH219" s="154">
        <f>IF(N219="zníž. prenesená",J219,0)</f>
        <v>0</v>
      </c>
      <c r="BI219" s="154">
        <f>IF(N219="nulová",J219,0)</f>
        <v>0</v>
      </c>
      <c r="BJ219" s="17" t="s">
        <v>190</v>
      </c>
      <c r="BK219" s="154">
        <f>ROUND(I219*H219,2)</f>
        <v>0</v>
      </c>
      <c r="BL219" s="17" t="s">
        <v>189</v>
      </c>
      <c r="BM219" s="153" t="s">
        <v>294</v>
      </c>
    </row>
    <row r="220" spans="2:65" s="12" customFormat="1">
      <c r="B220" s="155"/>
      <c r="D220" s="156" t="s">
        <v>192</v>
      </c>
      <c r="E220" s="157" t="s">
        <v>1</v>
      </c>
      <c r="F220" s="158" t="s">
        <v>218</v>
      </c>
      <c r="H220" s="157" t="s">
        <v>1</v>
      </c>
      <c r="I220" s="159"/>
      <c r="L220" s="155"/>
      <c r="M220" s="160"/>
      <c r="T220" s="161"/>
      <c r="AT220" s="157" t="s">
        <v>192</v>
      </c>
      <c r="AU220" s="157" t="s">
        <v>190</v>
      </c>
      <c r="AV220" s="12" t="s">
        <v>83</v>
      </c>
      <c r="AW220" s="12" t="s">
        <v>31</v>
      </c>
      <c r="AX220" s="12" t="s">
        <v>75</v>
      </c>
      <c r="AY220" s="157" t="s">
        <v>181</v>
      </c>
    </row>
    <row r="221" spans="2:65" s="13" customFormat="1">
      <c r="B221" s="162"/>
      <c r="D221" s="156" t="s">
        <v>192</v>
      </c>
      <c r="E221" s="163" t="s">
        <v>1</v>
      </c>
      <c r="F221" s="164" t="s">
        <v>295</v>
      </c>
      <c r="H221" s="165">
        <v>81.599999999999994</v>
      </c>
      <c r="I221" s="166"/>
      <c r="L221" s="162"/>
      <c r="M221" s="167"/>
      <c r="T221" s="168"/>
      <c r="AT221" s="163" t="s">
        <v>192</v>
      </c>
      <c r="AU221" s="163" t="s">
        <v>190</v>
      </c>
      <c r="AV221" s="13" t="s">
        <v>190</v>
      </c>
      <c r="AW221" s="13" t="s">
        <v>31</v>
      </c>
      <c r="AX221" s="13" t="s">
        <v>75</v>
      </c>
      <c r="AY221" s="163" t="s">
        <v>181</v>
      </c>
    </row>
    <row r="222" spans="2:65" s="13" customFormat="1">
      <c r="B222" s="162"/>
      <c r="D222" s="156" t="s">
        <v>192</v>
      </c>
      <c r="E222" s="163" t="s">
        <v>1</v>
      </c>
      <c r="F222" s="164" t="s">
        <v>296</v>
      </c>
      <c r="H222" s="165">
        <v>15.72</v>
      </c>
      <c r="I222" s="166"/>
      <c r="L222" s="162"/>
      <c r="M222" s="167"/>
      <c r="T222" s="168"/>
      <c r="AT222" s="163" t="s">
        <v>192</v>
      </c>
      <c r="AU222" s="163" t="s">
        <v>190</v>
      </c>
      <c r="AV222" s="13" t="s">
        <v>190</v>
      </c>
      <c r="AW222" s="13" t="s">
        <v>31</v>
      </c>
      <c r="AX222" s="13" t="s">
        <v>75</v>
      </c>
      <c r="AY222" s="163" t="s">
        <v>181</v>
      </c>
    </row>
    <row r="223" spans="2:65" s="13" customFormat="1">
      <c r="B223" s="162"/>
      <c r="D223" s="156" t="s">
        <v>192</v>
      </c>
      <c r="E223" s="163" t="s">
        <v>1</v>
      </c>
      <c r="F223" s="164" t="s">
        <v>297</v>
      </c>
      <c r="H223" s="165">
        <v>21.67</v>
      </c>
      <c r="I223" s="166"/>
      <c r="L223" s="162"/>
      <c r="M223" s="167"/>
      <c r="T223" s="168"/>
      <c r="AT223" s="163" t="s">
        <v>192</v>
      </c>
      <c r="AU223" s="163" t="s">
        <v>190</v>
      </c>
      <c r="AV223" s="13" t="s">
        <v>190</v>
      </c>
      <c r="AW223" s="13" t="s">
        <v>31</v>
      </c>
      <c r="AX223" s="13" t="s">
        <v>75</v>
      </c>
      <c r="AY223" s="163" t="s">
        <v>181</v>
      </c>
    </row>
    <row r="224" spans="2:65" s="13" customFormat="1">
      <c r="B224" s="162"/>
      <c r="D224" s="156" t="s">
        <v>192</v>
      </c>
      <c r="E224" s="163" t="s">
        <v>1</v>
      </c>
      <c r="F224" s="164" t="s">
        <v>298</v>
      </c>
      <c r="H224" s="165">
        <v>2.98</v>
      </c>
      <c r="I224" s="166"/>
      <c r="L224" s="162"/>
      <c r="M224" s="167"/>
      <c r="T224" s="168"/>
      <c r="AT224" s="163" t="s">
        <v>192</v>
      </c>
      <c r="AU224" s="163" t="s">
        <v>190</v>
      </c>
      <c r="AV224" s="13" t="s">
        <v>190</v>
      </c>
      <c r="AW224" s="13" t="s">
        <v>31</v>
      </c>
      <c r="AX224" s="13" t="s">
        <v>75</v>
      </c>
      <c r="AY224" s="163" t="s">
        <v>181</v>
      </c>
    </row>
    <row r="225" spans="2:51" s="13" customFormat="1">
      <c r="B225" s="162"/>
      <c r="D225" s="156" t="s">
        <v>192</v>
      </c>
      <c r="E225" s="163" t="s">
        <v>1</v>
      </c>
      <c r="F225" s="164" t="s">
        <v>299</v>
      </c>
      <c r="H225" s="165">
        <v>2.98</v>
      </c>
      <c r="I225" s="166"/>
      <c r="L225" s="162"/>
      <c r="M225" s="167"/>
      <c r="T225" s="168"/>
      <c r="AT225" s="163" t="s">
        <v>192</v>
      </c>
      <c r="AU225" s="163" t="s">
        <v>190</v>
      </c>
      <c r="AV225" s="13" t="s">
        <v>190</v>
      </c>
      <c r="AW225" s="13" t="s">
        <v>31</v>
      </c>
      <c r="AX225" s="13" t="s">
        <v>75</v>
      </c>
      <c r="AY225" s="163" t="s">
        <v>181</v>
      </c>
    </row>
    <row r="226" spans="2:51" s="13" customFormat="1">
      <c r="B226" s="162"/>
      <c r="D226" s="156" t="s">
        <v>192</v>
      </c>
      <c r="E226" s="163" t="s">
        <v>1</v>
      </c>
      <c r="F226" s="164" t="s">
        <v>300</v>
      </c>
      <c r="H226" s="165">
        <v>24.64</v>
      </c>
      <c r="I226" s="166"/>
      <c r="L226" s="162"/>
      <c r="M226" s="167"/>
      <c r="T226" s="168"/>
      <c r="AT226" s="163" t="s">
        <v>192</v>
      </c>
      <c r="AU226" s="163" t="s">
        <v>190</v>
      </c>
      <c r="AV226" s="13" t="s">
        <v>190</v>
      </c>
      <c r="AW226" s="13" t="s">
        <v>31</v>
      </c>
      <c r="AX226" s="13" t="s">
        <v>75</v>
      </c>
      <c r="AY226" s="163" t="s">
        <v>181</v>
      </c>
    </row>
    <row r="227" spans="2:51" s="13" customFormat="1">
      <c r="B227" s="162"/>
      <c r="D227" s="156" t="s">
        <v>192</v>
      </c>
      <c r="E227" s="163" t="s">
        <v>1</v>
      </c>
      <c r="F227" s="164" t="s">
        <v>301</v>
      </c>
      <c r="H227" s="165">
        <v>16.36</v>
      </c>
      <c r="I227" s="166"/>
      <c r="L227" s="162"/>
      <c r="M227" s="167"/>
      <c r="T227" s="168"/>
      <c r="AT227" s="163" t="s">
        <v>192</v>
      </c>
      <c r="AU227" s="163" t="s">
        <v>190</v>
      </c>
      <c r="AV227" s="13" t="s">
        <v>190</v>
      </c>
      <c r="AW227" s="13" t="s">
        <v>31</v>
      </c>
      <c r="AX227" s="13" t="s">
        <v>75</v>
      </c>
      <c r="AY227" s="163" t="s">
        <v>181</v>
      </c>
    </row>
    <row r="228" spans="2:51" s="13" customFormat="1">
      <c r="B228" s="162"/>
      <c r="D228" s="156" t="s">
        <v>192</v>
      </c>
      <c r="E228" s="163" t="s">
        <v>1</v>
      </c>
      <c r="F228" s="164" t="s">
        <v>302</v>
      </c>
      <c r="H228" s="165">
        <v>6.7</v>
      </c>
      <c r="I228" s="166"/>
      <c r="L228" s="162"/>
      <c r="M228" s="167"/>
      <c r="T228" s="168"/>
      <c r="AT228" s="163" t="s">
        <v>192</v>
      </c>
      <c r="AU228" s="163" t="s">
        <v>190</v>
      </c>
      <c r="AV228" s="13" t="s">
        <v>190</v>
      </c>
      <c r="AW228" s="13" t="s">
        <v>31</v>
      </c>
      <c r="AX228" s="13" t="s">
        <v>75</v>
      </c>
      <c r="AY228" s="163" t="s">
        <v>181</v>
      </c>
    </row>
    <row r="229" spans="2:51" s="13" customFormat="1">
      <c r="B229" s="162"/>
      <c r="D229" s="156" t="s">
        <v>192</v>
      </c>
      <c r="E229" s="163" t="s">
        <v>1</v>
      </c>
      <c r="F229" s="164" t="s">
        <v>303</v>
      </c>
      <c r="H229" s="165">
        <v>28.4</v>
      </c>
      <c r="I229" s="166"/>
      <c r="L229" s="162"/>
      <c r="M229" s="167"/>
      <c r="T229" s="168"/>
      <c r="AT229" s="163" t="s">
        <v>192</v>
      </c>
      <c r="AU229" s="163" t="s">
        <v>190</v>
      </c>
      <c r="AV229" s="13" t="s">
        <v>190</v>
      </c>
      <c r="AW229" s="13" t="s">
        <v>31</v>
      </c>
      <c r="AX229" s="13" t="s">
        <v>75</v>
      </c>
      <c r="AY229" s="163" t="s">
        <v>181</v>
      </c>
    </row>
    <row r="230" spans="2:51" s="13" customFormat="1">
      <c r="B230" s="162"/>
      <c r="D230" s="156" t="s">
        <v>192</v>
      </c>
      <c r="E230" s="163" t="s">
        <v>1</v>
      </c>
      <c r="F230" s="164" t="s">
        <v>304</v>
      </c>
      <c r="H230" s="165">
        <v>45.83</v>
      </c>
      <c r="I230" s="166"/>
      <c r="L230" s="162"/>
      <c r="M230" s="167"/>
      <c r="T230" s="168"/>
      <c r="AT230" s="163" t="s">
        <v>192</v>
      </c>
      <c r="AU230" s="163" t="s">
        <v>190</v>
      </c>
      <c r="AV230" s="13" t="s">
        <v>190</v>
      </c>
      <c r="AW230" s="13" t="s">
        <v>31</v>
      </c>
      <c r="AX230" s="13" t="s">
        <v>75</v>
      </c>
      <c r="AY230" s="163" t="s">
        <v>181</v>
      </c>
    </row>
    <row r="231" spans="2:51" s="13" customFormat="1">
      <c r="B231" s="162"/>
      <c r="D231" s="156" t="s">
        <v>192</v>
      </c>
      <c r="E231" s="163" t="s">
        <v>1</v>
      </c>
      <c r="F231" s="164" t="s">
        <v>305</v>
      </c>
      <c r="H231" s="165">
        <v>45.83</v>
      </c>
      <c r="I231" s="166"/>
      <c r="L231" s="162"/>
      <c r="M231" s="167"/>
      <c r="T231" s="168"/>
      <c r="AT231" s="163" t="s">
        <v>192</v>
      </c>
      <c r="AU231" s="163" t="s">
        <v>190</v>
      </c>
      <c r="AV231" s="13" t="s">
        <v>190</v>
      </c>
      <c r="AW231" s="13" t="s">
        <v>31</v>
      </c>
      <c r="AX231" s="13" t="s">
        <v>75</v>
      </c>
      <c r="AY231" s="163" t="s">
        <v>181</v>
      </c>
    </row>
    <row r="232" spans="2:51" s="13" customFormat="1">
      <c r="B232" s="162"/>
      <c r="D232" s="156" t="s">
        <v>192</v>
      </c>
      <c r="E232" s="163" t="s">
        <v>1</v>
      </c>
      <c r="F232" s="164" t="s">
        <v>306</v>
      </c>
      <c r="H232" s="165">
        <v>42.84</v>
      </c>
      <c r="I232" s="166"/>
      <c r="L232" s="162"/>
      <c r="M232" s="167"/>
      <c r="T232" s="168"/>
      <c r="AT232" s="163" t="s">
        <v>192</v>
      </c>
      <c r="AU232" s="163" t="s">
        <v>190</v>
      </c>
      <c r="AV232" s="13" t="s">
        <v>190</v>
      </c>
      <c r="AW232" s="13" t="s">
        <v>31</v>
      </c>
      <c r="AX232" s="13" t="s">
        <v>75</v>
      </c>
      <c r="AY232" s="163" t="s">
        <v>181</v>
      </c>
    </row>
    <row r="233" spans="2:51" s="13" customFormat="1">
      <c r="B233" s="162"/>
      <c r="D233" s="156" t="s">
        <v>192</v>
      </c>
      <c r="E233" s="163" t="s">
        <v>1</v>
      </c>
      <c r="F233" s="164" t="s">
        <v>307</v>
      </c>
      <c r="H233" s="165">
        <v>23.22</v>
      </c>
      <c r="I233" s="166"/>
      <c r="L233" s="162"/>
      <c r="M233" s="167"/>
      <c r="T233" s="168"/>
      <c r="AT233" s="163" t="s">
        <v>192</v>
      </c>
      <c r="AU233" s="163" t="s">
        <v>190</v>
      </c>
      <c r="AV233" s="13" t="s">
        <v>190</v>
      </c>
      <c r="AW233" s="13" t="s">
        <v>31</v>
      </c>
      <c r="AX233" s="13" t="s">
        <v>75</v>
      </c>
      <c r="AY233" s="163" t="s">
        <v>181</v>
      </c>
    </row>
    <row r="234" spans="2:51" s="13" customFormat="1">
      <c r="B234" s="162"/>
      <c r="D234" s="156" t="s">
        <v>192</v>
      </c>
      <c r="E234" s="163" t="s">
        <v>1</v>
      </c>
      <c r="F234" s="164" t="s">
        <v>308</v>
      </c>
      <c r="H234" s="165">
        <v>2.82</v>
      </c>
      <c r="I234" s="166"/>
      <c r="L234" s="162"/>
      <c r="M234" s="167"/>
      <c r="T234" s="168"/>
      <c r="AT234" s="163" t="s">
        <v>192</v>
      </c>
      <c r="AU234" s="163" t="s">
        <v>190</v>
      </c>
      <c r="AV234" s="13" t="s">
        <v>190</v>
      </c>
      <c r="AW234" s="13" t="s">
        <v>31</v>
      </c>
      <c r="AX234" s="13" t="s">
        <v>75</v>
      </c>
      <c r="AY234" s="163" t="s">
        <v>181</v>
      </c>
    </row>
    <row r="235" spans="2:51" s="13" customFormat="1">
      <c r="B235" s="162"/>
      <c r="D235" s="156" t="s">
        <v>192</v>
      </c>
      <c r="E235" s="163" t="s">
        <v>1</v>
      </c>
      <c r="F235" s="164" t="s">
        <v>309</v>
      </c>
      <c r="H235" s="165">
        <v>11.03</v>
      </c>
      <c r="I235" s="166"/>
      <c r="L235" s="162"/>
      <c r="M235" s="167"/>
      <c r="T235" s="168"/>
      <c r="AT235" s="163" t="s">
        <v>192</v>
      </c>
      <c r="AU235" s="163" t="s">
        <v>190</v>
      </c>
      <c r="AV235" s="13" t="s">
        <v>190</v>
      </c>
      <c r="AW235" s="13" t="s">
        <v>31</v>
      </c>
      <c r="AX235" s="13" t="s">
        <v>75</v>
      </c>
      <c r="AY235" s="163" t="s">
        <v>181</v>
      </c>
    </row>
    <row r="236" spans="2:51" s="13" customFormat="1">
      <c r="B236" s="162"/>
      <c r="D236" s="156" t="s">
        <v>192</v>
      </c>
      <c r="E236" s="163" t="s">
        <v>1</v>
      </c>
      <c r="F236" s="164" t="s">
        <v>310</v>
      </c>
      <c r="H236" s="165">
        <v>4.4800000000000004</v>
      </c>
      <c r="I236" s="166"/>
      <c r="L236" s="162"/>
      <c r="M236" s="167"/>
      <c r="T236" s="168"/>
      <c r="AT236" s="163" t="s">
        <v>192</v>
      </c>
      <c r="AU236" s="163" t="s">
        <v>190</v>
      </c>
      <c r="AV236" s="13" t="s">
        <v>190</v>
      </c>
      <c r="AW236" s="13" t="s">
        <v>31</v>
      </c>
      <c r="AX236" s="13" t="s">
        <v>75</v>
      </c>
      <c r="AY236" s="163" t="s">
        <v>181</v>
      </c>
    </row>
    <row r="237" spans="2:51" s="13" customFormat="1">
      <c r="B237" s="162"/>
      <c r="D237" s="156" t="s">
        <v>192</v>
      </c>
      <c r="E237" s="163" t="s">
        <v>1</v>
      </c>
      <c r="F237" s="164" t="s">
        <v>311</v>
      </c>
      <c r="H237" s="165">
        <v>7.42</v>
      </c>
      <c r="I237" s="166"/>
      <c r="L237" s="162"/>
      <c r="M237" s="167"/>
      <c r="T237" s="168"/>
      <c r="AT237" s="163" t="s">
        <v>192</v>
      </c>
      <c r="AU237" s="163" t="s">
        <v>190</v>
      </c>
      <c r="AV237" s="13" t="s">
        <v>190</v>
      </c>
      <c r="AW237" s="13" t="s">
        <v>31</v>
      </c>
      <c r="AX237" s="13" t="s">
        <v>75</v>
      </c>
      <c r="AY237" s="163" t="s">
        <v>181</v>
      </c>
    </row>
    <row r="238" spans="2:51" s="13" customFormat="1">
      <c r="B238" s="162"/>
      <c r="D238" s="156" t="s">
        <v>192</v>
      </c>
      <c r="E238" s="163" t="s">
        <v>1</v>
      </c>
      <c r="F238" s="164" t="s">
        <v>312</v>
      </c>
      <c r="H238" s="165">
        <v>9.75</v>
      </c>
      <c r="I238" s="166"/>
      <c r="L238" s="162"/>
      <c r="M238" s="167"/>
      <c r="T238" s="168"/>
      <c r="AT238" s="163" t="s">
        <v>192</v>
      </c>
      <c r="AU238" s="163" t="s">
        <v>190</v>
      </c>
      <c r="AV238" s="13" t="s">
        <v>190</v>
      </c>
      <c r="AW238" s="13" t="s">
        <v>31</v>
      </c>
      <c r="AX238" s="13" t="s">
        <v>75</v>
      </c>
      <c r="AY238" s="163" t="s">
        <v>181</v>
      </c>
    </row>
    <row r="239" spans="2:51" s="13" customFormat="1">
      <c r="B239" s="162"/>
      <c r="D239" s="156" t="s">
        <v>192</v>
      </c>
      <c r="E239" s="163" t="s">
        <v>1</v>
      </c>
      <c r="F239" s="164" t="s">
        <v>313</v>
      </c>
      <c r="H239" s="165">
        <v>50.31</v>
      </c>
      <c r="I239" s="166"/>
      <c r="L239" s="162"/>
      <c r="M239" s="167"/>
      <c r="T239" s="168"/>
      <c r="AT239" s="163" t="s">
        <v>192</v>
      </c>
      <c r="AU239" s="163" t="s">
        <v>190</v>
      </c>
      <c r="AV239" s="13" t="s">
        <v>190</v>
      </c>
      <c r="AW239" s="13" t="s">
        <v>31</v>
      </c>
      <c r="AX239" s="13" t="s">
        <v>75</v>
      </c>
      <c r="AY239" s="163" t="s">
        <v>181</v>
      </c>
    </row>
    <row r="240" spans="2:51" s="13" customFormat="1">
      <c r="B240" s="162"/>
      <c r="D240" s="156" t="s">
        <v>192</v>
      </c>
      <c r="E240" s="163" t="s">
        <v>1</v>
      </c>
      <c r="F240" s="164" t="s">
        <v>314</v>
      </c>
      <c r="H240" s="165">
        <v>10.24</v>
      </c>
      <c r="I240" s="166"/>
      <c r="L240" s="162"/>
      <c r="M240" s="167"/>
      <c r="T240" s="168"/>
      <c r="AT240" s="163" t="s">
        <v>192</v>
      </c>
      <c r="AU240" s="163" t="s">
        <v>190</v>
      </c>
      <c r="AV240" s="13" t="s">
        <v>190</v>
      </c>
      <c r="AW240" s="13" t="s">
        <v>31</v>
      </c>
      <c r="AX240" s="13" t="s">
        <v>75</v>
      </c>
      <c r="AY240" s="163" t="s">
        <v>181</v>
      </c>
    </row>
    <row r="241" spans="2:51" s="13" customFormat="1">
      <c r="B241" s="162"/>
      <c r="D241" s="156" t="s">
        <v>192</v>
      </c>
      <c r="E241" s="163" t="s">
        <v>1</v>
      </c>
      <c r="F241" s="164" t="s">
        <v>315</v>
      </c>
      <c r="H241" s="165">
        <v>4.43</v>
      </c>
      <c r="I241" s="166"/>
      <c r="L241" s="162"/>
      <c r="M241" s="167"/>
      <c r="T241" s="168"/>
      <c r="AT241" s="163" t="s">
        <v>192</v>
      </c>
      <c r="AU241" s="163" t="s">
        <v>190</v>
      </c>
      <c r="AV241" s="13" t="s">
        <v>190</v>
      </c>
      <c r="AW241" s="13" t="s">
        <v>31</v>
      </c>
      <c r="AX241" s="13" t="s">
        <v>75</v>
      </c>
      <c r="AY241" s="163" t="s">
        <v>181</v>
      </c>
    </row>
    <row r="242" spans="2:51" s="13" customFormat="1">
      <c r="B242" s="162"/>
      <c r="D242" s="156" t="s">
        <v>192</v>
      </c>
      <c r="E242" s="163" t="s">
        <v>1</v>
      </c>
      <c r="F242" s="164" t="s">
        <v>316</v>
      </c>
      <c r="H242" s="165">
        <v>38.159999999999997</v>
      </c>
      <c r="I242" s="166"/>
      <c r="L242" s="162"/>
      <c r="M242" s="167"/>
      <c r="T242" s="168"/>
      <c r="AT242" s="163" t="s">
        <v>192</v>
      </c>
      <c r="AU242" s="163" t="s">
        <v>190</v>
      </c>
      <c r="AV242" s="13" t="s">
        <v>190</v>
      </c>
      <c r="AW242" s="13" t="s">
        <v>31</v>
      </c>
      <c r="AX242" s="13" t="s">
        <v>75</v>
      </c>
      <c r="AY242" s="163" t="s">
        <v>181</v>
      </c>
    </row>
    <row r="243" spans="2:51" s="13" customFormat="1">
      <c r="B243" s="162"/>
      <c r="D243" s="156" t="s">
        <v>192</v>
      </c>
      <c r="E243" s="163" t="s">
        <v>1</v>
      </c>
      <c r="F243" s="164" t="s">
        <v>317</v>
      </c>
      <c r="H243" s="165">
        <v>5.3</v>
      </c>
      <c r="I243" s="166"/>
      <c r="L243" s="162"/>
      <c r="M243" s="167"/>
      <c r="T243" s="168"/>
      <c r="AT243" s="163" t="s">
        <v>192</v>
      </c>
      <c r="AU243" s="163" t="s">
        <v>190</v>
      </c>
      <c r="AV243" s="13" t="s">
        <v>190</v>
      </c>
      <c r="AW243" s="13" t="s">
        <v>31</v>
      </c>
      <c r="AX243" s="13" t="s">
        <v>75</v>
      </c>
      <c r="AY243" s="163" t="s">
        <v>181</v>
      </c>
    </row>
    <row r="244" spans="2:51" s="13" customFormat="1">
      <c r="B244" s="162"/>
      <c r="D244" s="156" t="s">
        <v>192</v>
      </c>
      <c r="E244" s="163" t="s">
        <v>1</v>
      </c>
      <c r="F244" s="164" t="s">
        <v>318</v>
      </c>
      <c r="H244" s="165">
        <v>14.25</v>
      </c>
      <c r="I244" s="166"/>
      <c r="L244" s="162"/>
      <c r="M244" s="167"/>
      <c r="T244" s="168"/>
      <c r="AT244" s="163" t="s">
        <v>192</v>
      </c>
      <c r="AU244" s="163" t="s">
        <v>190</v>
      </c>
      <c r="AV244" s="13" t="s">
        <v>190</v>
      </c>
      <c r="AW244" s="13" t="s">
        <v>31</v>
      </c>
      <c r="AX244" s="13" t="s">
        <v>75</v>
      </c>
      <c r="AY244" s="163" t="s">
        <v>181</v>
      </c>
    </row>
    <row r="245" spans="2:51" s="13" customFormat="1">
      <c r="B245" s="162"/>
      <c r="D245" s="156" t="s">
        <v>192</v>
      </c>
      <c r="E245" s="163" t="s">
        <v>1</v>
      </c>
      <c r="F245" s="164" t="s">
        <v>319</v>
      </c>
      <c r="H245" s="165">
        <v>10</v>
      </c>
      <c r="I245" s="166"/>
      <c r="L245" s="162"/>
      <c r="M245" s="167"/>
      <c r="T245" s="168"/>
      <c r="AT245" s="163" t="s">
        <v>192</v>
      </c>
      <c r="AU245" s="163" t="s">
        <v>190</v>
      </c>
      <c r="AV245" s="13" t="s">
        <v>190</v>
      </c>
      <c r="AW245" s="13" t="s">
        <v>31</v>
      </c>
      <c r="AX245" s="13" t="s">
        <v>75</v>
      </c>
      <c r="AY245" s="163" t="s">
        <v>181</v>
      </c>
    </row>
    <row r="246" spans="2:51" s="13" customFormat="1">
      <c r="B246" s="162"/>
      <c r="D246" s="156" t="s">
        <v>192</v>
      </c>
      <c r="E246" s="163" t="s">
        <v>1</v>
      </c>
      <c r="F246" s="164" t="s">
        <v>320</v>
      </c>
      <c r="H246" s="165">
        <v>19.670000000000002</v>
      </c>
      <c r="I246" s="166"/>
      <c r="L246" s="162"/>
      <c r="M246" s="167"/>
      <c r="T246" s="168"/>
      <c r="AT246" s="163" t="s">
        <v>192</v>
      </c>
      <c r="AU246" s="163" t="s">
        <v>190</v>
      </c>
      <c r="AV246" s="13" t="s">
        <v>190</v>
      </c>
      <c r="AW246" s="13" t="s">
        <v>31</v>
      </c>
      <c r="AX246" s="13" t="s">
        <v>75</v>
      </c>
      <c r="AY246" s="163" t="s">
        <v>181</v>
      </c>
    </row>
    <row r="247" spans="2:51" s="13" customFormat="1">
      <c r="B247" s="162"/>
      <c r="D247" s="156" t="s">
        <v>192</v>
      </c>
      <c r="E247" s="163" t="s">
        <v>1</v>
      </c>
      <c r="F247" s="164" t="s">
        <v>321</v>
      </c>
      <c r="H247" s="165">
        <v>21.95</v>
      </c>
      <c r="I247" s="166"/>
      <c r="L247" s="162"/>
      <c r="M247" s="167"/>
      <c r="T247" s="168"/>
      <c r="AT247" s="163" t="s">
        <v>192</v>
      </c>
      <c r="AU247" s="163" t="s">
        <v>190</v>
      </c>
      <c r="AV247" s="13" t="s">
        <v>190</v>
      </c>
      <c r="AW247" s="13" t="s">
        <v>31</v>
      </c>
      <c r="AX247" s="13" t="s">
        <v>75</v>
      </c>
      <c r="AY247" s="163" t="s">
        <v>181</v>
      </c>
    </row>
    <row r="248" spans="2:51" s="13" customFormat="1">
      <c r="B248" s="162"/>
      <c r="D248" s="156" t="s">
        <v>192</v>
      </c>
      <c r="E248" s="163" t="s">
        <v>1</v>
      </c>
      <c r="F248" s="164" t="s">
        <v>322</v>
      </c>
      <c r="H248" s="165">
        <v>12.83</v>
      </c>
      <c r="I248" s="166"/>
      <c r="L248" s="162"/>
      <c r="M248" s="167"/>
      <c r="T248" s="168"/>
      <c r="AT248" s="163" t="s">
        <v>192</v>
      </c>
      <c r="AU248" s="163" t="s">
        <v>190</v>
      </c>
      <c r="AV248" s="13" t="s">
        <v>190</v>
      </c>
      <c r="AW248" s="13" t="s">
        <v>31</v>
      </c>
      <c r="AX248" s="13" t="s">
        <v>75</v>
      </c>
      <c r="AY248" s="163" t="s">
        <v>181</v>
      </c>
    </row>
    <row r="249" spans="2:51" s="13" customFormat="1">
      <c r="B249" s="162"/>
      <c r="D249" s="156" t="s">
        <v>192</v>
      </c>
      <c r="E249" s="163" t="s">
        <v>1</v>
      </c>
      <c r="F249" s="164" t="s">
        <v>323</v>
      </c>
      <c r="H249" s="165">
        <v>9.35</v>
      </c>
      <c r="I249" s="166"/>
      <c r="L249" s="162"/>
      <c r="M249" s="167"/>
      <c r="T249" s="168"/>
      <c r="AT249" s="163" t="s">
        <v>192</v>
      </c>
      <c r="AU249" s="163" t="s">
        <v>190</v>
      </c>
      <c r="AV249" s="13" t="s">
        <v>190</v>
      </c>
      <c r="AW249" s="13" t="s">
        <v>31</v>
      </c>
      <c r="AX249" s="13" t="s">
        <v>75</v>
      </c>
      <c r="AY249" s="163" t="s">
        <v>181</v>
      </c>
    </row>
    <row r="250" spans="2:51" s="13" customFormat="1">
      <c r="B250" s="162"/>
      <c r="D250" s="156" t="s">
        <v>192</v>
      </c>
      <c r="E250" s="163" t="s">
        <v>1</v>
      </c>
      <c r="F250" s="164" t="s">
        <v>324</v>
      </c>
      <c r="H250" s="165">
        <v>21.8</v>
      </c>
      <c r="I250" s="166"/>
      <c r="L250" s="162"/>
      <c r="M250" s="167"/>
      <c r="T250" s="168"/>
      <c r="AT250" s="163" t="s">
        <v>192</v>
      </c>
      <c r="AU250" s="163" t="s">
        <v>190</v>
      </c>
      <c r="AV250" s="13" t="s">
        <v>190</v>
      </c>
      <c r="AW250" s="13" t="s">
        <v>31</v>
      </c>
      <c r="AX250" s="13" t="s">
        <v>75</v>
      </c>
      <c r="AY250" s="163" t="s">
        <v>181</v>
      </c>
    </row>
    <row r="251" spans="2:51" s="13" customFormat="1">
      <c r="B251" s="162"/>
      <c r="D251" s="156" t="s">
        <v>192</v>
      </c>
      <c r="E251" s="163" t="s">
        <v>1</v>
      </c>
      <c r="F251" s="164" t="s">
        <v>325</v>
      </c>
      <c r="H251" s="165">
        <v>9.2100000000000009</v>
      </c>
      <c r="I251" s="166"/>
      <c r="L251" s="162"/>
      <c r="M251" s="167"/>
      <c r="T251" s="168"/>
      <c r="AT251" s="163" t="s">
        <v>192</v>
      </c>
      <c r="AU251" s="163" t="s">
        <v>190</v>
      </c>
      <c r="AV251" s="13" t="s">
        <v>190</v>
      </c>
      <c r="AW251" s="13" t="s">
        <v>31</v>
      </c>
      <c r="AX251" s="13" t="s">
        <v>75</v>
      </c>
      <c r="AY251" s="163" t="s">
        <v>181</v>
      </c>
    </row>
    <row r="252" spans="2:51" s="13" customFormat="1">
      <c r="B252" s="162"/>
      <c r="D252" s="156" t="s">
        <v>192</v>
      </c>
      <c r="E252" s="163" t="s">
        <v>1</v>
      </c>
      <c r="F252" s="164" t="s">
        <v>326</v>
      </c>
      <c r="H252" s="165">
        <v>2.75</v>
      </c>
      <c r="I252" s="166"/>
      <c r="L252" s="162"/>
      <c r="M252" s="167"/>
      <c r="T252" s="168"/>
      <c r="AT252" s="163" t="s">
        <v>192</v>
      </c>
      <c r="AU252" s="163" t="s">
        <v>190</v>
      </c>
      <c r="AV252" s="13" t="s">
        <v>190</v>
      </c>
      <c r="AW252" s="13" t="s">
        <v>31</v>
      </c>
      <c r="AX252" s="13" t="s">
        <v>75</v>
      </c>
      <c r="AY252" s="163" t="s">
        <v>181</v>
      </c>
    </row>
    <row r="253" spans="2:51" s="13" customFormat="1">
      <c r="B253" s="162"/>
      <c r="D253" s="156" t="s">
        <v>192</v>
      </c>
      <c r="E253" s="163" t="s">
        <v>1</v>
      </c>
      <c r="F253" s="164" t="s">
        <v>327</v>
      </c>
      <c r="H253" s="165">
        <v>61.42</v>
      </c>
      <c r="I253" s="166"/>
      <c r="L253" s="162"/>
      <c r="M253" s="167"/>
      <c r="T253" s="168"/>
      <c r="AT253" s="163" t="s">
        <v>192</v>
      </c>
      <c r="AU253" s="163" t="s">
        <v>190</v>
      </c>
      <c r="AV253" s="13" t="s">
        <v>190</v>
      </c>
      <c r="AW253" s="13" t="s">
        <v>31</v>
      </c>
      <c r="AX253" s="13" t="s">
        <v>75</v>
      </c>
      <c r="AY253" s="163" t="s">
        <v>181</v>
      </c>
    </row>
    <row r="254" spans="2:51" s="13" customFormat="1">
      <c r="B254" s="162"/>
      <c r="D254" s="156" t="s">
        <v>192</v>
      </c>
      <c r="E254" s="163" t="s">
        <v>1</v>
      </c>
      <c r="F254" s="164" t="s">
        <v>328</v>
      </c>
      <c r="H254" s="165">
        <v>6.55</v>
      </c>
      <c r="I254" s="166"/>
      <c r="L254" s="162"/>
      <c r="M254" s="167"/>
      <c r="T254" s="168"/>
      <c r="AT254" s="163" t="s">
        <v>192</v>
      </c>
      <c r="AU254" s="163" t="s">
        <v>190</v>
      </c>
      <c r="AV254" s="13" t="s">
        <v>190</v>
      </c>
      <c r="AW254" s="13" t="s">
        <v>31</v>
      </c>
      <c r="AX254" s="13" t="s">
        <v>75</v>
      </c>
      <c r="AY254" s="163" t="s">
        <v>181</v>
      </c>
    </row>
    <row r="255" spans="2:51" s="15" customFormat="1">
      <c r="B255" s="176"/>
      <c r="D255" s="156" t="s">
        <v>192</v>
      </c>
      <c r="E255" s="177" t="s">
        <v>1</v>
      </c>
      <c r="F255" s="178" t="s">
        <v>329</v>
      </c>
      <c r="H255" s="179">
        <v>692.49</v>
      </c>
      <c r="I255" s="180"/>
      <c r="L255" s="176"/>
      <c r="M255" s="181"/>
      <c r="T255" s="182"/>
      <c r="AT255" s="177" t="s">
        <v>192</v>
      </c>
      <c r="AU255" s="177" t="s">
        <v>190</v>
      </c>
      <c r="AV255" s="15" t="s">
        <v>130</v>
      </c>
      <c r="AW255" s="15" t="s">
        <v>31</v>
      </c>
      <c r="AX255" s="15" t="s">
        <v>75</v>
      </c>
      <c r="AY255" s="177" t="s">
        <v>181</v>
      </c>
    </row>
    <row r="256" spans="2:51" s="12" customFormat="1">
      <c r="B256" s="155"/>
      <c r="D256" s="156" t="s">
        <v>192</v>
      </c>
      <c r="E256" s="157" t="s">
        <v>1</v>
      </c>
      <c r="F256" s="158" t="s">
        <v>330</v>
      </c>
      <c r="H256" s="157" t="s">
        <v>1</v>
      </c>
      <c r="I256" s="159"/>
      <c r="L256" s="155"/>
      <c r="M256" s="160"/>
      <c r="T256" s="161"/>
      <c r="AT256" s="157" t="s">
        <v>192</v>
      </c>
      <c r="AU256" s="157" t="s">
        <v>190</v>
      </c>
      <c r="AV256" s="12" t="s">
        <v>83</v>
      </c>
      <c r="AW256" s="12" t="s">
        <v>31</v>
      </c>
      <c r="AX256" s="12" t="s">
        <v>75</v>
      </c>
      <c r="AY256" s="157" t="s">
        <v>181</v>
      </c>
    </row>
    <row r="257" spans="2:51" s="13" customFormat="1">
      <c r="B257" s="162"/>
      <c r="D257" s="156" t="s">
        <v>192</v>
      </c>
      <c r="E257" s="163" t="s">
        <v>1</v>
      </c>
      <c r="F257" s="164" t="s">
        <v>331</v>
      </c>
      <c r="H257" s="165">
        <v>18.11</v>
      </c>
      <c r="I257" s="166"/>
      <c r="L257" s="162"/>
      <c r="M257" s="167"/>
      <c r="T257" s="168"/>
      <c r="AT257" s="163" t="s">
        <v>192</v>
      </c>
      <c r="AU257" s="163" t="s">
        <v>190</v>
      </c>
      <c r="AV257" s="13" t="s">
        <v>190</v>
      </c>
      <c r="AW257" s="13" t="s">
        <v>31</v>
      </c>
      <c r="AX257" s="13" t="s">
        <v>75</v>
      </c>
      <c r="AY257" s="163" t="s">
        <v>181</v>
      </c>
    </row>
    <row r="258" spans="2:51" s="13" customFormat="1">
      <c r="B258" s="162"/>
      <c r="D258" s="156" t="s">
        <v>192</v>
      </c>
      <c r="E258" s="163" t="s">
        <v>1</v>
      </c>
      <c r="F258" s="164" t="s">
        <v>332</v>
      </c>
      <c r="H258" s="165">
        <v>47.28</v>
      </c>
      <c r="I258" s="166"/>
      <c r="L258" s="162"/>
      <c r="M258" s="167"/>
      <c r="T258" s="168"/>
      <c r="AT258" s="163" t="s">
        <v>192</v>
      </c>
      <c r="AU258" s="163" t="s">
        <v>190</v>
      </c>
      <c r="AV258" s="13" t="s">
        <v>190</v>
      </c>
      <c r="AW258" s="13" t="s">
        <v>31</v>
      </c>
      <c r="AX258" s="13" t="s">
        <v>75</v>
      </c>
      <c r="AY258" s="163" t="s">
        <v>181</v>
      </c>
    </row>
    <row r="259" spans="2:51" s="13" customFormat="1">
      <c r="B259" s="162"/>
      <c r="D259" s="156" t="s">
        <v>192</v>
      </c>
      <c r="E259" s="163" t="s">
        <v>1</v>
      </c>
      <c r="F259" s="164" t="s">
        <v>333</v>
      </c>
      <c r="H259" s="165">
        <v>23.76</v>
      </c>
      <c r="I259" s="166"/>
      <c r="L259" s="162"/>
      <c r="M259" s="167"/>
      <c r="T259" s="168"/>
      <c r="AT259" s="163" t="s">
        <v>192</v>
      </c>
      <c r="AU259" s="163" t="s">
        <v>190</v>
      </c>
      <c r="AV259" s="13" t="s">
        <v>190</v>
      </c>
      <c r="AW259" s="13" t="s">
        <v>31</v>
      </c>
      <c r="AX259" s="13" t="s">
        <v>75</v>
      </c>
      <c r="AY259" s="163" t="s">
        <v>181</v>
      </c>
    </row>
    <row r="260" spans="2:51" s="13" customFormat="1">
      <c r="B260" s="162"/>
      <c r="D260" s="156" t="s">
        <v>192</v>
      </c>
      <c r="E260" s="163" t="s">
        <v>1</v>
      </c>
      <c r="F260" s="164" t="s">
        <v>334</v>
      </c>
      <c r="H260" s="165">
        <v>220.11</v>
      </c>
      <c r="I260" s="166"/>
      <c r="L260" s="162"/>
      <c r="M260" s="167"/>
      <c r="T260" s="168"/>
      <c r="AT260" s="163" t="s">
        <v>192</v>
      </c>
      <c r="AU260" s="163" t="s">
        <v>190</v>
      </c>
      <c r="AV260" s="13" t="s">
        <v>190</v>
      </c>
      <c r="AW260" s="13" t="s">
        <v>31</v>
      </c>
      <c r="AX260" s="13" t="s">
        <v>75</v>
      </c>
      <c r="AY260" s="163" t="s">
        <v>181</v>
      </c>
    </row>
    <row r="261" spans="2:51" s="13" customFormat="1">
      <c r="B261" s="162"/>
      <c r="D261" s="156" t="s">
        <v>192</v>
      </c>
      <c r="E261" s="163" t="s">
        <v>1</v>
      </c>
      <c r="F261" s="164" t="s">
        <v>335</v>
      </c>
      <c r="H261" s="165">
        <v>10.67</v>
      </c>
      <c r="I261" s="166"/>
      <c r="L261" s="162"/>
      <c r="M261" s="167"/>
      <c r="T261" s="168"/>
      <c r="AT261" s="163" t="s">
        <v>192</v>
      </c>
      <c r="AU261" s="163" t="s">
        <v>190</v>
      </c>
      <c r="AV261" s="13" t="s">
        <v>190</v>
      </c>
      <c r="AW261" s="13" t="s">
        <v>31</v>
      </c>
      <c r="AX261" s="13" t="s">
        <v>75</v>
      </c>
      <c r="AY261" s="163" t="s">
        <v>181</v>
      </c>
    </row>
    <row r="262" spans="2:51" s="13" customFormat="1">
      <c r="B262" s="162"/>
      <c r="D262" s="156" t="s">
        <v>192</v>
      </c>
      <c r="E262" s="163" t="s">
        <v>1</v>
      </c>
      <c r="F262" s="164" t="s">
        <v>336</v>
      </c>
      <c r="H262" s="165">
        <v>2.63</v>
      </c>
      <c r="I262" s="166"/>
      <c r="L262" s="162"/>
      <c r="M262" s="167"/>
      <c r="T262" s="168"/>
      <c r="AT262" s="163" t="s">
        <v>192</v>
      </c>
      <c r="AU262" s="163" t="s">
        <v>190</v>
      </c>
      <c r="AV262" s="13" t="s">
        <v>190</v>
      </c>
      <c r="AW262" s="13" t="s">
        <v>31</v>
      </c>
      <c r="AX262" s="13" t="s">
        <v>75</v>
      </c>
      <c r="AY262" s="163" t="s">
        <v>181</v>
      </c>
    </row>
    <row r="263" spans="2:51" s="13" customFormat="1">
      <c r="B263" s="162"/>
      <c r="D263" s="156" t="s">
        <v>192</v>
      </c>
      <c r="E263" s="163" t="s">
        <v>1</v>
      </c>
      <c r="F263" s="164" t="s">
        <v>337</v>
      </c>
      <c r="H263" s="165">
        <v>27.3</v>
      </c>
      <c r="I263" s="166"/>
      <c r="L263" s="162"/>
      <c r="M263" s="167"/>
      <c r="T263" s="168"/>
      <c r="AT263" s="163" t="s">
        <v>192</v>
      </c>
      <c r="AU263" s="163" t="s">
        <v>190</v>
      </c>
      <c r="AV263" s="13" t="s">
        <v>190</v>
      </c>
      <c r="AW263" s="13" t="s">
        <v>31</v>
      </c>
      <c r="AX263" s="13" t="s">
        <v>75</v>
      </c>
      <c r="AY263" s="163" t="s">
        <v>181</v>
      </c>
    </row>
    <row r="264" spans="2:51" s="13" customFormat="1">
      <c r="B264" s="162"/>
      <c r="D264" s="156" t="s">
        <v>192</v>
      </c>
      <c r="E264" s="163" t="s">
        <v>1</v>
      </c>
      <c r="F264" s="164" t="s">
        <v>338</v>
      </c>
      <c r="H264" s="165">
        <v>8.09</v>
      </c>
      <c r="I264" s="166"/>
      <c r="L264" s="162"/>
      <c r="M264" s="167"/>
      <c r="T264" s="168"/>
      <c r="AT264" s="163" t="s">
        <v>192</v>
      </c>
      <c r="AU264" s="163" t="s">
        <v>190</v>
      </c>
      <c r="AV264" s="13" t="s">
        <v>190</v>
      </c>
      <c r="AW264" s="13" t="s">
        <v>31</v>
      </c>
      <c r="AX264" s="13" t="s">
        <v>75</v>
      </c>
      <c r="AY264" s="163" t="s">
        <v>181</v>
      </c>
    </row>
    <row r="265" spans="2:51" s="13" customFormat="1">
      <c r="B265" s="162"/>
      <c r="D265" s="156" t="s">
        <v>192</v>
      </c>
      <c r="E265" s="163" t="s">
        <v>1</v>
      </c>
      <c r="F265" s="164" t="s">
        <v>339</v>
      </c>
      <c r="H265" s="165">
        <v>34.520000000000003</v>
      </c>
      <c r="I265" s="166"/>
      <c r="L265" s="162"/>
      <c r="M265" s="167"/>
      <c r="T265" s="168"/>
      <c r="AT265" s="163" t="s">
        <v>192</v>
      </c>
      <c r="AU265" s="163" t="s">
        <v>190</v>
      </c>
      <c r="AV265" s="13" t="s">
        <v>190</v>
      </c>
      <c r="AW265" s="13" t="s">
        <v>31</v>
      </c>
      <c r="AX265" s="13" t="s">
        <v>75</v>
      </c>
      <c r="AY265" s="163" t="s">
        <v>181</v>
      </c>
    </row>
    <row r="266" spans="2:51" s="13" customFormat="1">
      <c r="B266" s="162"/>
      <c r="D266" s="156" t="s">
        <v>192</v>
      </c>
      <c r="E266" s="163" t="s">
        <v>1</v>
      </c>
      <c r="F266" s="164" t="s">
        <v>340</v>
      </c>
      <c r="H266" s="165">
        <v>17.190000000000001</v>
      </c>
      <c r="I266" s="166"/>
      <c r="L266" s="162"/>
      <c r="M266" s="167"/>
      <c r="T266" s="168"/>
      <c r="AT266" s="163" t="s">
        <v>192</v>
      </c>
      <c r="AU266" s="163" t="s">
        <v>190</v>
      </c>
      <c r="AV266" s="13" t="s">
        <v>190</v>
      </c>
      <c r="AW266" s="13" t="s">
        <v>31</v>
      </c>
      <c r="AX266" s="13" t="s">
        <v>75</v>
      </c>
      <c r="AY266" s="163" t="s">
        <v>181</v>
      </c>
    </row>
    <row r="267" spans="2:51" s="13" customFormat="1">
      <c r="B267" s="162"/>
      <c r="D267" s="156" t="s">
        <v>192</v>
      </c>
      <c r="E267" s="163" t="s">
        <v>1</v>
      </c>
      <c r="F267" s="164" t="s">
        <v>341</v>
      </c>
      <c r="H267" s="165">
        <v>17.920000000000002</v>
      </c>
      <c r="I267" s="166"/>
      <c r="L267" s="162"/>
      <c r="M267" s="167"/>
      <c r="T267" s="168"/>
      <c r="AT267" s="163" t="s">
        <v>192</v>
      </c>
      <c r="AU267" s="163" t="s">
        <v>190</v>
      </c>
      <c r="AV267" s="13" t="s">
        <v>190</v>
      </c>
      <c r="AW267" s="13" t="s">
        <v>31</v>
      </c>
      <c r="AX267" s="13" t="s">
        <v>75</v>
      </c>
      <c r="AY267" s="163" t="s">
        <v>181</v>
      </c>
    </row>
    <row r="268" spans="2:51" s="13" customFormat="1">
      <c r="B268" s="162"/>
      <c r="D268" s="156" t="s">
        <v>192</v>
      </c>
      <c r="E268" s="163" t="s">
        <v>1</v>
      </c>
      <c r="F268" s="164" t="s">
        <v>342</v>
      </c>
      <c r="H268" s="165">
        <v>20.98</v>
      </c>
      <c r="I268" s="166"/>
      <c r="L268" s="162"/>
      <c r="M268" s="167"/>
      <c r="T268" s="168"/>
      <c r="AT268" s="163" t="s">
        <v>192</v>
      </c>
      <c r="AU268" s="163" t="s">
        <v>190</v>
      </c>
      <c r="AV268" s="13" t="s">
        <v>190</v>
      </c>
      <c r="AW268" s="13" t="s">
        <v>31</v>
      </c>
      <c r="AX268" s="13" t="s">
        <v>75</v>
      </c>
      <c r="AY268" s="163" t="s">
        <v>181</v>
      </c>
    </row>
    <row r="269" spans="2:51" s="13" customFormat="1">
      <c r="B269" s="162"/>
      <c r="D269" s="156" t="s">
        <v>192</v>
      </c>
      <c r="E269" s="163" t="s">
        <v>1</v>
      </c>
      <c r="F269" s="164" t="s">
        <v>343</v>
      </c>
      <c r="H269" s="165">
        <v>9.86</v>
      </c>
      <c r="I269" s="166"/>
      <c r="L269" s="162"/>
      <c r="M269" s="167"/>
      <c r="T269" s="168"/>
      <c r="AT269" s="163" t="s">
        <v>192</v>
      </c>
      <c r="AU269" s="163" t="s">
        <v>190</v>
      </c>
      <c r="AV269" s="13" t="s">
        <v>190</v>
      </c>
      <c r="AW269" s="13" t="s">
        <v>31</v>
      </c>
      <c r="AX269" s="13" t="s">
        <v>75</v>
      </c>
      <c r="AY269" s="163" t="s">
        <v>181</v>
      </c>
    </row>
    <row r="270" spans="2:51" s="13" customFormat="1">
      <c r="B270" s="162"/>
      <c r="D270" s="156" t="s">
        <v>192</v>
      </c>
      <c r="E270" s="163" t="s">
        <v>1</v>
      </c>
      <c r="F270" s="164" t="s">
        <v>344</v>
      </c>
      <c r="H270" s="165">
        <v>11.25</v>
      </c>
      <c r="I270" s="166"/>
      <c r="L270" s="162"/>
      <c r="M270" s="167"/>
      <c r="T270" s="168"/>
      <c r="AT270" s="163" t="s">
        <v>192</v>
      </c>
      <c r="AU270" s="163" t="s">
        <v>190</v>
      </c>
      <c r="AV270" s="13" t="s">
        <v>190</v>
      </c>
      <c r="AW270" s="13" t="s">
        <v>31</v>
      </c>
      <c r="AX270" s="13" t="s">
        <v>75</v>
      </c>
      <c r="AY270" s="163" t="s">
        <v>181</v>
      </c>
    </row>
    <row r="271" spans="2:51" s="13" customFormat="1">
      <c r="B271" s="162"/>
      <c r="D271" s="156" t="s">
        <v>192</v>
      </c>
      <c r="E271" s="163" t="s">
        <v>1</v>
      </c>
      <c r="F271" s="164" t="s">
        <v>345</v>
      </c>
      <c r="H271" s="165">
        <v>6.52</v>
      </c>
      <c r="I271" s="166"/>
      <c r="L271" s="162"/>
      <c r="M271" s="167"/>
      <c r="T271" s="168"/>
      <c r="AT271" s="163" t="s">
        <v>192</v>
      </c>
      <c r="AU271" s="163" t="s">
        <v>190</v>
      </c>
      <c r="AV271" s="13" t="s">
        <v>190</v>
      </c>
      <c r="AW271" s="13" t="s">
        <v>31</v>
      </c>
      <c r="AX271" s="13" t="s">
        <v>75</v>
      </c>
      <c r="AY271" s="163" t="s">
        <v>181</v>
      </c>
    </row>
    <row r="272" spans="2:51" s="13" customFormat="1">
      <c r="B272" s="162"/>
      <c r="D272" s="156" t="s">
        <v>192</v>
      </c>
      <c r="E272" s="163" t="s">
        <v>1</v>
      </c>
      <c r="F272" s="164" t="s">
        <v>346</v>
      </c>
      <c r="H272" s="165">
        <v>23.34</v>
      </c>
      <c r="I272" s="166"/>
      <c r="L272" s="162"/>
      <c r="M272" s="167"/>
      <c r="T272" s="168"/>
      <c r="AT272" s="163" t="s">
        <v>192</v>
      </c>
      <c r="AU272" s="163" t="s">
        <v>190</v>
      </c>
      <c r="AV272" s="13" t="s">
        <v>190</v>
      </c>
      <c r="AW272" s="13" t="s">
        <v>31</v>
      </c>
      <c r="AX272" s="13" t="s">
        <v>75</v>
      </c>
      <c r="AY272" s="163" t="s">
        <v>181</v>
      </c>
    </row>
    <row r="273" spans="2:65" s="13" customFormat="1">
      <c r="B273" s="162"/>
      <c r="D273" s="156" t="s">
        <v>192</v>
      </c>
      <c r="E273" s="163" t="s">
        <v>1</v>
      </c>
      <c r="F273" s="164" t="s">
        <v>347</v>
      </c>
      <c r="H273" s="165">
        <v>7.96</v>
      </c>
      <c r="I273" s="166"/>
      <c r="L273" s="162"/>
      <c r="M273" s="167"/>
      <c r="T273" s="168"/>
      <c r="AT273" s="163" t="s">
        <v>192</v>
      </c>
      <c r="AU273" s="163" t="s">
        <v>190</v>
      </c>
      <c r="AV273" s="13" t="s">
        <v>190</v>
      </c>
      <c r="AW273" s="13" t="s">
        <v>31</v>
      </c>
      <c r="AX273" s="13" t="s">
        <v>75</v>
      </c>
      <c r="AY273" s="163" t="s">
        <v>181</v>
      </c>
    </row>
    <row r="274" spans="2:65" s="13" customFormat="1">
      <c r="B274" s="162"/>
      <c r="D274" s="156" t="s">
        <v>192</v>
      </c>
      <c r="E274" s="163" t="s">
        <v>1</v>
      </c>
      <c r="F274" s="164" t="s">
        <v>348</v>
      </c>
      <c r="H274" s="165">
        <v>7.92</v>
      </c>
      <c r="I274" s="166"/>
      <c r="L274" s="162"/>
      <c r="M274" s="167"/>
      <c r="T274" s="168"/>
      <c r="AT274" s="163" t="s">
        <v>192</v>
      </c>
      <c r="AU274" s="163" t="s">
        <v>190</v>
      </c>
      <c r="AV274" s="13" t="s">
        <v>190</v>
      </c>
      <c r="AW274" s="13" t="s">
        <v>31</v>
      </c>
      <c r="AX274" s="13" t="s">
        <v>75</v>
      </c>
      <c r="AY274" s="163" t="s">
        <v>181</v>
      </c>
    </row>
    <row r="275" spans="2:65" s="13" customFormat="1">
      <c r="B275" s="162"/>
      <c r="D275" s="156" t="s">
        <v>192</v>
      </c>
      <c r="E275" s="163" t="s">
        <v>1</v>
      </c>
      <c r="F275" s="164" t="s">
        <v>349</v>
      </c>
      <c r="H275" s="165">
        <v>33.31</v>
      </c>
      <c r="I275" s="166"/>
      <c r="L275" s="162"/>
      <c r="M275" s="167"/>
      <c r="T275" s="168"/>
      <c r="AT275" s="163" t="s">
        <v>192</v>
      </c>
      <c r="AU275" s="163" t="s">
        <v>190</v>
      </c>
      <c r="AV275" s="13" t="s">
        <v>190</v>
      </c>
      <c r="AW275" s="13" t="s">
        <v>31</v>
      </c>
      <c r="AX275" s="13" t="s">
        <v>75</v>
      </c>
      <c r="AY275" s="163" t="s">
        <v>181</v>
      </c>
    </row>
    <row r="276" spans="2:65" s="13" customFormat="1">
      <c r="B276" s="162"/>
      <c r="D276" s="156" t="s">
        <v>192</v>
      </c>
      <c r="E276" s="163" t="s">
        <v>1</v>
      </c>
      <c r="F276" s="164" t="s">
        <v>350</v>
      </c>
      <c r="H276" s="165">
        <v>16.7</v>
      </c>
      <c r="I276" s="166"/>
      <c r="L276" s="162"/>
      <c r="M276" s="167"/>
      <c r="T276" s="168"/>
      <c r="AT276" s="163" t="s">
        <v>192</v>
      </c>
      <c r="AU276" s="163" t="s">
        <v>190</v>
      </c>
      <c r="AV276" s="13" t="s">
        <v>190</v>
      </c>
      <c r="AW276" s="13" t="s">
        <v>31</v>
      </c>
      <c r="AX276" s="13" t="s">
        <v>75</v>
      </c>
      <c r="AY276" s="163" t="s">
        <v>181</v>
      </c>
    </row>
    <row r="277" spans="2:65" s="15" customFormat="1">
      <c r="B277" s="176"/>
      <c r="D277" s="156" t="s">
        <v>192</v>
      </c>
      <c r="E277" s="177" t="s">
        <v>1</v>
      </c>
      <c r="F277" s="178" t="s">
        <v>329</v>
      </c>
      <c r="H277" s="179">
        <v>565.41999999999996</v>
      </c>
      <c r="I277" s="180"/>
      <c r="L277" s="176"/>
      <c r="M277" s="181"/>
      <c r="T277" s="182"/>
      <c r="AT277" s="177" t="s">
        <v>192</v>
      </c>
      <c r="AU277" s="177" t="s">
        <v>190</v>
      </c>
      <c r="AV277" s="15" t="s">
        <v>130</v>
      </c>
      <c r="AW277" s="15" t="s">
        <v>31</v>
      </c>
      <c r="AX277" s="15" t="s">
        <v>75</v>
      </c>
      <c r="AY277" s="177" t="s">
        <v>181</v>
      </c>
    </row>
    <row r="278" spans="2:65" s="14" customFormat="1">
      <c r="B278" s="169"/>
      <c r="D278" s="156" t="s">
        <v>192</v>
      </c>
      <c r="E278" s="170" t="s">
        <v>1</v>
      </c>
      <c r="F278" s="171" t="s">
        <v>195</v>
      </c>
      <c r="H278" s="172">
        <v>1257.9100000000001</v>
      </c>
      <c r="I278" s="173"/>
      <c r="L278" s="169"/>
      <c r="M278" s="174"/>
      <c r="T278" s="175"/>
      <c r="AT278" s="170" t="s">
        <v>192</v>
      </c>
      <c r="AU278" s="170" t="s">
        <v>190</v>
      </c>
      <c r="AV278" s="14" t="s">
        <v>189</v>
      </c>
      <c r="AW278" s="14" t="s">
        <v>31</v>
      </c>
      <c r="AX278" s="14" t="s">
        <v>83</v>
      </c>
      <c r="AY278" s="170" t="s">
        <v>181</v>
      </c>
    </row>
    <row r="279" spans="2:65" s="1" customFormat="1" ht="24.2" customHeight="1">
      <c r="B279" s="140"/>
      <c r="C279" s="141" t="s">
        <v>351</v>
      </c>
      <c r="D279" s="141" t="s">
        <v>185</v>
      </c>
      <c r="E279" s="142" t="s">
        <v>352</v>
      </c>
      <c r="F279" s="143" t="s">
        <v>353</v>
      </c>
      <c r="G279" s="144" t="s">
        <v>231</v>
      </c>
      <c r="H279" s="145">
        <v>60</v>
      </c>
      <c r="I279" s="146"/>
      <c r="J279" s="147">
        <f>ROUND(I279*H279,2)</f>
        <v>0</v>
      </c>
      <c r="K279" s="148"/>
      <c r="L279" s="32"/>
      <c r="M279" s="149" t="s">
        <v>1</v>
      </c>
      <c r="N279" s="150" t="s">
        <v>41</v>
      </c>
      <c r="P279" s="151">
        <f>O279*H279</f>
        <v>0</v>
      </c>
      <c r="Q279" s="151">
        <v>0</v>
      </c>
      <c r="R279" s="151">
        <f>Q279*H279</f>
        <v>0</v>
      </c>
      <c r="S279" s="151">
        <v>2.4E-2</v>
      </c>
      <c r="T279" s="152">
        <f>S279*H279</f>
        <v>1.44</v>
      </c>
      <c r="AR279" s="153" t="s">
        <v>189</v>
      </c>
      <c r="AT279" s="153" t="s">
        <v>185</v>
      </c>
      <c r="AU279" s="153" t="s">
        <v>190</v>
      </c>
      <c r="AY279" s="17" t="s">
        <v>181</v>
      </c>
      <c r="BE279" s="154">
        <f>IF(N279="základná",J279,0)</f>
        <v>0</v>
      </c>
      <c r="BF279" s="154">
        <f>IF(N279="znížená",J279,0)</f>
        <v>0</v>
      </c>
      <c r="BG279" s="154">
        <f>IF(N279="zákl. prenesená",J279,0)</f>
        <v>0</v>
      </c>
      <c r="BH279" s="154">
        <f>IF(N279="zníž. prenesená",J279,0)</f>
        <v>0</v>
      </c>
      <c r="BI279" s="154">
        <f>IF(N279="nulová",J279,0)</f>
        <v>0</v>
      </c>
      <c r="BJ279" s="17" t="s">
        <v>190</v>
      </c>
      <c r="BK279" s="154">
        <f>ROUND(I279*H279,2)</f>
        <v>0</v>
      </c>
      <c r="BL279" s="17" t="s">
        <v>189</v>
      </c>
      <c r="BM279" s="153" t="s">
        <v>354</v>
      </c>
    </row>
    <row r="280" spans="2:65" s="12" customFormat="1">
      <c r="B280" s="155"/>
      <c r="D280" s="156" t="s">
        <v>192</v>
      </c>
      <c r="E280" s="157" t="s">
        <v>1</v>
      </c>
      <c r="F280" s="158" t="s">
        <v>218</v>
      </c>
      <c r="H280" s="157" t="s">
        <v>1</v>
      </c>
      <c r="I280" s="159"/>
      <c r="L280" s="155"/>
      <c r="M280" s="160"/>
      <c r="T280" s="161"/>
      <c r="AT280" s="157" t="s">
        <v>192</v>
      </c>
      <c r="AU280" s="157" t="s">
        <v>190</v>
      </c>
      <c r="AV280" s="12" t="s">
        <v>83</v>
      </c>
      <c r="AW280" s="12" t="s">
        <v>31</v>
      </c>
      <c r="AX280" s="12" t="s">
        <v>75</v>
      </c>
      <c r="AY280" s="157" t="s">
        <v>181</v>
      </c>
    </row>
    <row r="281" spans="2:65" s="13" customFormat="1">
      <c r="B281" s="162"/>
      <c r="D281" s="156" t="s">
        <v>192</v>
      </c>
      <c r="E281" s="163" t="s">
        <v>1</v>
      </c>
      <c r="F281" s="164" t="s">
        <v>355</v>
      </c>
      <c r="H281" s="165">
        <v>25</v>
      </c>
      <c r="I281" s="166"/>
      <c r="L281" s="162"/>
      <c r="M281" s="167"/>
      <c r="T281" s="168"/>
      <c r="AT281" s="163" t="s">
        <v>192</v>
      </c>
      <c r="AU281" s="163" t="s">
        <v>190</v>
      </c>
      <c r="AV281" s="13" t="s">
        <v>190</v>
      </c>
      <c r="AW281" s="13" t="s">
        <v>31</v>
      </c>
      <c r="AX281" s="13" t="s">
        <v>75</v>
      </c>
      <c r="AY281" s="163" t="s">
        <v>181</v>
      </c>
    </row>
    <row r="282" spans="2:65" s="12" customFormat="1">
      <c r="B282" s="155"/>
      <c r="D282" s="156" t="s">
        <v>192</v>
      </c>
      <c r="E282" s="157" t="s">
        <v>1</v>
      </c>
      <c r="F282" s="158" t="s">
        <v>222</v>
      </c>
      <c r="H282" s="157" t="s">
        <v>1</v>
      </c>
      <c r="I282" s="159"/>
      <c r="L282" s="155"/>
      <c r="M282" s="160"/>
      <c r="T282" s="161"/>
      <c r="AT282" s="157" t="s">
        <v>192</v>
      </c>
      <c r="AU282" s="157" t="s">
        <v>190</v>
      </c>
      <c r="AV282" s="12" t="s">
        <v>83</v>
      </c>
      <c r="AW282" s="12" t="s">
        <v>31</v>
      </c>
      <c r="AX282" s="12" t="s">
        <v>75</v>
      </c>
      <c r="AY282" s="157" t="s">
        <v>181</v>
      </c>
    </row>
    <row r="283" spans="2:65" s="13" customFormat="1">
      <c r="B283" s="162"/>
      <c r="D283" s="156" t="s">
        <v>192</v>
      </c>
      <c r="E283" s="163" t="s">
        <v>1</v>
      </c>
      <c r="F283" s="164" t="s">
        <v>356</v>
      </c>
      <c r="H283" s="165">
        <v>35</v>
      </c>
      <c r="I283" s="166"/>
      <c r="L283" s="162"/>
      <c r="M283" s="167"/>
      <c r="T283" s="168"/>
      <c r="AT283" s="163" t="s">
        <v>192</v>
      </c>
      <c r="AU283" s="163" t="s">
        <v>190</v>
      </c>
      <c r="AV283" s="13" t="s">
        <v>190</v>
      </c>
      <c r="AW283" s="13" t="s">
        <v>31</v>
      </c>
      <c r="AX283" s="13" t="s">
        <v>75</v>
      </c>
      <c r="AY283" s="163" t="s">
        <v>181</v>
      </c>
    </row>
    <row r="284" spans="2:65" s="14" customFormat="1">
      <c r="B284" s="169"/>
      <c r="D284" s="156" t="s">
        <v>192</v>
      </c>
      <c r="E284" s="170" t="s">
        <v>1</v>
      </c>
      <c r="F284" s="171" t="s">
        <v>195</v>
      </c>
      <c r="H284" s="172">
        <v>60</v>
      </c>
      <c r="I284" s="173"/>
      <c r="L284" s="169"/>
      <c r="M284" s="174"/>
      <c r="T284" s="175"/>
      <c r="AT284" s="170" t="s">
        <v>192</v>
      </c>
      <c r="AU284" s="170" t="s">
        <v>190</v>
      </c>
      <c r="AV284" s="14" t="s">
        <v>189</v>
      </c>
      <c r="AW284" s="14" t="s">
        <v>31</v>
      </c>
      <c r="AX284" s="14" t="s">
        <v>83</v>
      </c>
      <c r="AY284" s="170" t="s">
        <v>181</v>
      </c>
    </row>
    <row r="285" spans="2:65" s="1" customFormat="1" ht="24.2" customHeight="1">
      <c r="B285" s="140"/>
      <c r="C285" s="141" t="s">
        <v>7</v>
      </c>
      <c r="D285" s="141" t="s">
        <v>185</v>
      </c>
      <c r="E285" s="142" t="s">
        <v>357</v>
      </c>
      <c r="F285" s="143" t="s">
        <v>358</v>
      </c>
      <c r="G285" s="144" t="s">
        <v>188</v>
      </c>
      <c r="H285" s="145">
        <v>490.93900000000002</v>
      </c>
      <c r="I285" s="146"/>
      <c r="J285" s="147">
        <f>ROUND(I285*H285,2)</f>
        <v>0</v>
      </c>
      <c r="K285" s="148"/>
      <c r="L285" s="32"/>
      <c r="M285" s="149" t="s">
        <v>1</v>
      </c>
      <c r="N285" s="150" t="s">
        <v>41</v>
      </c>
      <c r="P285" s="151">
        <f>O285*H285</f>
        <v>0</v>
      </c>
      <c r="Q285" s="151">
        <v>0</v>
      </c>
      <c r="R285" s="151">
        <f>Q285*H285</f>
        <v>0</v>
      </c>
      <c r="S285" s="151">
        <v>6.5000000000000002E-2</v>
      </c>
      <c r="T285" s="152">
        <f>S285*H285</f>
        <v>31.911035000000002</v>
      </c>
      <c r="AR285" s="153" t="s">
        <v>189</v>
      </c>
      <c r="AT285" s="153" t="s">
        <v>185</v>
      </c>
      <c r="AU285" s="153" t="s">
        <v>190</v>
      </c>
      <c r="AY285" s="17" t="s">
        <v>181</v>
      </c>
      <c r="BE285" s="154">
        <f>IF(N285="základná",J285,0)</f>
        <v>0</v>
      </c>
      <c r="BF285" s="154">
        <f>IF(N285="znížená",J285,0)</f>
        <v>0</v>
      </c>
      <c r="BG285" s="154">
        <f>IF(N285="zákl. prenesená",J285,0)</f>
        <v>0</v>
      </c>
      <c r="BH285" s="154">
        <f>IF(N285="zníž. prenesená",J285,0)</f>
        <v>0</v>
      </c>
      <c r="BI285" s="154">
        <f>IF(N285="nulová",J285,0)</f>
        <v>0</v>
      </c>
      <c r="BJ285" s="17" t="s">
        <v>190</v>
      </c>
      <c r="BK285" s="154">
        <f>ROUND(I285*H285,2)</f>
        <v>0</v>
      </c>
      <c r="BL285" s="17" t="s">
        <v>189</v>
      </c>
      <c r="BM285" s="153" t="s">
        <v>359</v>
      </c>
    </row>
    <row r="286" spans="2:65" s="12" customFormat="1">
      <c r="B286" s="155"/>
      <c r="D286" s="156" t="s">
        <v>192</v>
      </c>
      <c r="E286" s="157" t="s">
        <v>1</v>
      </c>
      <c r="F286" s="158" t="s">
        <v>218</v>
      </c>
      <c r="H286" s="157" t="s">
        <v>1</v>
      </c>
      <c r="I286" s="159"/>
      <c r="L286" s="155"/>
      <c r="M286" s="160"/>
      <c r="T286" s="161"/>
      <c r="AT286" s="157" t="s">
        <v>192</v>
      </c>
      <c r="AU286" s="157" t="s">
        <v>190</v>
      </c>
      <c r="AV286" s="12" t="s">
        <v>83</v>
      </c>
      <c r="AW286" s="12" t="s">
        <v>31</v>
      </c>
      <c r="AX286" s="12" t="s">
        <v>75</v>
      </c>
      <c r="AY286" s="157" t="s">
        <v>181</v>
      </c>
    </row>
    <row r="287" spans="2:65" s="13" customFormat="1">
      <c r="B287" s="162"/>
      <c r="D287" s="156" t="s">
        <v>192</v>
      </c>
      <c r="E287" s="163" t="s">
        <v>1</v>
      </c>
      <c r="F287" s="164" t="s">
        <v>360</v>
      </c>
      <c r="H287" s="165">
        <v>41.625</v>
      </c>
      <c r="I287" s="166"/>
      <c r="L287" s="162"/>
      <c r="M287" s="167"/>
      <c r="T287" s="168"/>
      <c r="AT287" s="163" t="s">
        <v>192</v>
      </c>
      <c r="AU287" s="163" t="s">
        <v>190</v>
      </c>
      <c r="AV287" s="13" t="s">
        <v>190</v>
      </c>
      <c r="AW287" s="13" t="s">
        <v>31</v>
      </c>
      <c r="AX287" s="13" t="s">
        <v>75</v>
      </c>
      <c r="AY287" s="163" t="s">
        <v>181</v>
      </c>
    </row>
    <row r="288" spans="2:65" s="13" customFormat="1">
      <c r="B288" s="162"/>
      <c r="D288" s="156" t="s">
        <v>192</v>
      </c>
      <c r="E288" s="163" t="s">
        <v>1</v>
      </c>
      <c r="F288" s="164" t="s">
        <v>361</v>
      </c>
      <c r="H288" s="165">
        <v>1.08</v>
      </c>
      <c r="I288" s="166"/>
      <c r="L288" s="162"/>
      <c r="M288" s="167"/>
      <c r="T288" s="168"/>
      <c r="AT288" s="163" t="s">
        <v>192</v>
      </c>
      <c r="AU288" s="163" t="s">
        <v>190</v>
      </c>
      <c r="AV288" s="13" t="s">
        <v>190</v>
      </c>
      <c r="AW288" s="13" t="s">
        <v>31</v>
      </c>
      <c r="AX288" s="13" t="s">
        <v>75</v>
      </c>
      <c r="AY288" s="163" t="s">
        <v>181</v>
      </c>
    </row>
    <row r="289" spans="2:51" s="13" customFormat="1">
      <c r="B289" s="162"/>
      <c r="D289" s="156" t="s">
        <v>192</v>
      </c>
      <c r="E289" s="163" t="s">
        <v>1</v>
      </c>
      <c r="F289" s="164" t="s">
        <v>362</v>
      </c>
      <c r="H289" s="165">
        <v>14.76</v>
      </c>
      <c r="I289" s="166"/>
      <c r="L289" s="162"/>
      <c r="M289" s="167"/>
      <c r="T289" s="168"/>
      <c r="AT289" s="163" t="s">
        <v>192</v>
      </c>
      <c r="AU289" s="163" t="s">
        <v>190</v>
      </c>
      <c r="AV289" s="13" t="s">
        <v>190</v>
      </c>
      <c r="AW289" s="13" t="s">
        <v>31</v>
      </c>
      <c r="AX289" s="13" t="s">
        <v>75</v>
      </c>
      <c r="AY289" s="163" t="s">
        <v>181</v>
      </c>
    </row>
    <row r="290" spans="2:51" s="13" customFormat="1">
      <c r="B290" s="162"/>
      <c r="D290" s="156" t="s">
        <v>192</v>
      </c>
      <c r="E290" s="163" t="s">
        <v>1</v>
      </c>
      <c r="F290" s="164" t="s">
        <v>363</v>
      </c>
      <c r="H290" s="165">
        <v>14.962999999999999</v>
      </c>
      <c r="I290" s="166"/>
      <c r="L290" s="162"/>
      <c r="M290" s="167"/>
      <c r="T290" s="168"/>
      <c r="AT290" s="163" t="s">
        <v>192</v>
      </c>
      <c r="AU290" s="163" t="s">
        <v>190</v>
      </c>
      <c r="AV290" s="13" t="s">
        <v>190</v>
      </c>
      <c r="AW290" s="13" t="s">
        <v>31</v>
      </c>
      <c r="AX290" s="13" t="s">
        <v>75</v>
      </c>
      <c r="AY290" s="163" t="s">
        <v>181</v>
      </c>
    </row>
    <row r="291" spans="2:51" s="13" customFormat="1">
      <c r="B291" s="162"/>
      <c r="D291" s="156" t="s">
        <v>192</v>
      </c>
      <c r="E291" s="163" t="s">
        <v>1</v>
      </c>
      <c r="F291" s="164" t="s">
        <v>364</v>
      </c>
      <c r="H291" s="165">
        <v>3.0979999999999999</v>
      </c>
      <c r="I291" s="166"/>
      <c r="L291" s="162"/>
      <c r="M291" s="167"/>
      <c r="T291" s="168"/>
      <c r="AT291" s="163" t="s">
        <v>192</v>
      </c>
      <c r="AU291" s="163" t="s">
        <v>190</v>
      </c>
      <c r="AV291" s="13" t="s">
        <v>190</v>
      </c>
      <c r="AW291" s="13" t="s">
        <v>31</v>
      </c>
      <c r="AX291" s="13" t="s">
        <v>75</v>
      </c>
      <c r="AY291" s="163" t="s">
        <v>181</v>
      </c>
    </row>
    <row r="292" spans="2:51" s="13" customFormat="1">
      <c r="B292" s="162"/>
      <c r="D292" s="156" t="s">
        <v>192</v>
      </c>
      <c r="E292" s="163" t="s">
        <v>1</v>
      </c>
      <c r="F292" s="164" t="s">
        <v>365</v>
      </c>
      <c r="H292" s="165">
        <v>2.8980000000000001</v>
      </c>
      <c r="I292" s="166"/>
      <c r="L292" s="162"/>
      <c r="M292" s="167"/>
      <c r="T292" s="168"/>
      <c r="AT292" s="163" t="s">
        <v>192</v>
      </c>
      <c r="AU292" s="163" t="s">
        <v>190</v>
      </c>
      <c r="AV292" s="13" t="s">
        <v>190</v>
      </c>
      <c r="AW292" s="13" t="s">
        <v>31</v>
      </c>
      <c r="AX292" s="13" t="s">
        <v>75</v>
      </c>
      <c r="AY292" s="163" t="s">
        <v>181</v>
      </c>
    </row>
    <row r="293" spans="2:51" s="13" customFormat="1">
      <c r="B293" s="162"/>
      <c r="D293" s="156" t="s">
        <v>192</v>
      </c>
      <c r="E293" s="163" t="s">
        <v>1</v>
      </c>
      <c r="F293" s="164" t="s">
        <v>366</v>
      </c>
      <c r="H293" s="165">
        <v>3.1709999999999998</v>
      </c>
      <c r="I293" s="166"/>
      <c r="L293" s="162"/>
      <c r="M293" s="167"/>
      <c r="T293" s="168"/>
      <c r="AT293" s="163" t="s">
        <v>192</v>
      </c>
      <c r="AU293" s="163" t="s">
        <v>190</v>
      </c>
      <c r="AV293" s="13" t="s">
        <v>190</v>
      </c>
      <c r="AW293" s="13" t="s">
        <v>31</v>
      </c>
      <c r="AX293" s="13" t="s">
        <v>75</v>
      </c>
      <c r="AY293" s="163" t="s">
        <v>181</v>
      </c>
    </row>
    <row r="294" spans="2:51" s="13" customFormat="1">
      <c r="B294" s="162"/>
      <c r="D294" s="156" t="s">
        <v>192</v>
      </c>
      <c r="E294" s="163" t="s">
        <v>1</v>
      </c>
      <c r="F294" s="164" t="s">
        <v>367</v>
      </c>
      <c r="H294" s="165">
        <v>29.925000000000001</v>
      </c>
      <c r="I294" s="166"/>
      <c r="L294" s="162"/>
      <c r="M294" s="167"/>
      <c r="T294" s="168"/>
      <c r="AT294" s="163" t="s">
        <v>192</v>
      </c>
      <c r="AU294" s="163" t="s">
        <v>190</v>
      </c>
      <c r="AV294" s="13" t="s">
        <v>190</v>
      </c>
      <c r="AW294" s="13" t="s">
        <v>31</v>
      </c>
      <c r="AX294" s="13" t="s">
        <v>75</v>
      </c>
      <c r="AY294" s="163" t="s">
        <v>181</v>
      </c>
    </row>
    <row r="295" spans="2:51" s="13" customFormat="1">
      <c r="B295" s="162"/>
      <c r="D295" s="156" t="s">
        <v>192</v>
      </c>
      <c r="E295" s="163" t="s">
        <v>1</v>
      </c>
      <c r="F295" s="164" t="s">
        <v>368</v>
      </c>
      <c r="H295" s="165">
        <v>3.7280000000000002</v>
      </c>
      <c r="I295" s="166"/>
      <c r="L295" s="162"/>
      <c r="M295" s="167"/>
      <c r="T295" s="168"/>
      <c r="AT295" s="163" t="s">
        <v>192</v>
      </c>
      <c r="AU295" s="163" t="s">
        <v>190</v>
      </c>
      <c r="AV295" s="13" t="s">
        <v>190</v>
      </c>
      <c r="AW295" s="13" t="s">
        <v>31</v>
      </c>
      <c r="AX295" s="13" t="s">
        <v>75</v>
      </c>
      <c r="AY295" s="163" t="s">
        <v>181</v>
      </c>
    </row>
    <row r="296" spans="2:51" s="15" customFormat="1">
      <c r="B296" s="176"/>
      <c r="D296" s="156" t="s">
        <v>192</v>
      </c>
      <c r="E296" s="177" t="s">
        <v>1</v>
      </c>
      <c r="F296" s="178" t="s">
        <v>329</v>
      </c>
      <c r="H296" s="179">
        <v>115.248</v>
      </c>
      <c r="I296" s="180"/>
      <c r="L296" s="176"/>
      <c r="M296" s="181"/>
      <c r="T296" s="182"/>
      <c r="AT296" s="177" t="s">
        <v>192</v>
      </c>
      <c r="AU296" s="177" t="s">
        <v>190</v>
      </c>
      <c r="AV296" s="15" t="s">
        <v>130</v>
      </c>
      <c r="AW296" s="15" t="s">
        <v>31</v>
      </c>
      <c r="AX296" s="15" t="s">
        <v>75</v>
      </c>
      <c r="AY296" s="177" t="s">
        <v>181</v>
      </c>
    </row>
    <row r="297" spans="2:51" s="12" customFormat="1">
      <c r="B297" s="155"/>
      <c r="D297" s="156" t="s">
        <v>192</v>
      </c>
      <c r="E297" s="157" t="s">
        <v>1</v>
      </c>
      <c r="F297" s="158" t="s">
        <v>222</v>
      </c>
      <c r="H297" s="157" t="s">
        <v>1</v>
      </c>
      <c r="I297" s="159"/>
      <c r="L297" s="155"/>
      <c r="M297" s="160"/>
      <c r="T297" s="161"/>
      <c r="AT297" s="157" t="s">
        <v>192</v>
      </c>
      <c r="AU297" s="157" t="s">
        <v>190</v>
      </c>
      <c r="AV297" s="12" t="s">
        <v>83</v>
      </c>
      <c r="AW297" s="12" t="s">
        <v>31</v>
      </c>
      <c r="AX297" s="12" t="s">
        <v>75</v>
      </c>
      <c r="AY297" s="157" t="s">
        <v>181</v>
      </c>
    </row>
    <row r="298" spans="2:51" s="13" customFormat="1">
      <c r="B298" s="162"/>
      <c r="D298" s="156" t="s">
        <v>192</v>
      </c>
      <c r="E298" s="163" t="s">
        <v>1</v>
      </c>
      <c r="F298" s="164" t="s">
        <v>369</v>
      </c>
      <c r="H298" s="165">
        <v>239.76</v>
      </c>
      <c r="I298" s="166"/>
      <c r="L298" s="162"/>
      <c r="M298" s="167"/>
      <c r="T298" s="168"/>
      <c r="AT298" s="163" t="s">
        <v>192</v>
      </c>
      <c r="AU298" s="163" t="s">
        <v>190</v>
      </c>
      <c r="AV298" s="13" t="s">
        <v>190</v>
      </c>
      <c r="AW298" s="13" t="s">
        <v>31</v>
      </c>
      <c r="AX298" s="13" t="s">
        <v>75</v>
      </c>
      <c r="AY298" s="163" t="s">
        <v>181</v>
      </c>
    </row>
    <row r="299" spans="2:51" s="13" customFormat="1">
      <c r="B299" s="162"/>
      <c r="D299" s="156" t="s">
        <v>192</v>
      </c>
      <c r="E299" s="163" t="s">
        <v>1</v>
      </c>
      <c r="F299" s="164" t="s">
        <v>370</v>
      </c>
      <c r="H299" s="165">
        <v>6.3</v>
      </c>
      <c r="I299" s="166"/>
      <c r="L299" s="162"/>
      <c r="M299" s="167"/>
      <c r="T299" s="168"/>
      <c r="AT299" s="163" t="s">
        <v>192</v>
      </c>
      <c r="AU299" s="163" t="s">
        <v>190</v>
      </c>
      <c r="AV299" s="13" t="s">
        <v>190</v>
      </c>
      <c r="AW299" s="13" t="s">
        <v>31</v>
      </c>
      <c r="AX299" s="13" t="s">
        <v>75</v>
      </c>
      <c r="AY299" s="163" t="s">
        <v>181</v>
      </c>
    </row>
    <row r="300" spans="2:51" s="13" customFormat="1">
      <c r="B300" s="162"/>
      <c r="D300" s="156" t="s">
        <v>192</v>
      </c>
      <c r="E300" s="163" t="s">
        <v>1</v>
      </c>
      <c r="F300" s="164" t="s">
        <v>371</v>
      </c>
      <c r="H300" s="165">
        <v>7.29</v>
      </c>
      <c r="I300" s="166"/>
      <c r="L300" s="162"/>
      <c r="M300" s="167"/>
      <c r="T300" s="168"/>
      <c r="AT300" s="163" t="s">
        <v>192</v>
      </c>
      <c r="AU300" s="163" t="s">
        <v>190</v>
      </c>
      <c r="AV300" s="13" t="s">
        <v>190</v>
      </c>
      <c r="AW300" s="13" t="s">
        <v>31</v>
      </c>
      <c r="AX300" s="13" t="s">
        <v>75</v>
      </c>
      <c r="AY300" s="163" t="s">
        <v>181</v>
      </c>
    </row>
    <row r="301" spans="2:51" s="13" customFormat="1">
      <c r="B301" s="162"/>
      <c r="D301" s="156" t="s">
        <v>192</v>
      </c>
      <c r="E301" s="163" t="s">
        <v>1</v>
      </c>
      <c r="F301" s="164" t="s">
        <v>372</v>
      </c>
      <c r="H301" s="165">
        <v>9.0530000000000008</v>
      </c>
      <c r="I301" s="166"/>
      <c r="L301" s="162"/>
      <c r="M301" s="167"/>
      <c r="T301" s="168"/>
      <c r="AT301" s="163" t="s">
        <v>192</v>
      </c>
      <c r="AU301" s="163" t="s">
        <v>190</v>
      </c>
      <c r="AV301" s="13" t="s">
        <v>190</v>
      </c>
      <c r="AW301" s="13" t="s">
        <v>31</v>
      </c>
      <c r="AX301" s="13" t="s">
        <v>75</v>
      </c>
      <c r="AY301" s="163" t="s">
        <v>181</v>
      </c>
    </row>
    <row r="302" spans="2:51" s="13" customFormat="1">
      <c r="B302" s="162"/>
      <c r="D302" s="156" t="s">
        <v>192</v>
      </c>
      <c r="E302" s="163" t="s">
        <v>1</v>
      </c>
      <c r="F302" s="164" t="s">
        <v>373</v>
      </c>
      <c r="H302" s="165">
        <v>6.375</v>
      </c>
      <c r="I302" s="166"/>
      <c r="L302" s="162"/>
      <c r="M302" s="167"/>
      <c r="T302" s="168"/>
      <c r="AT302" s="163" t="s">
        <v>192</v>
      </c>
      <c r="AU302" s="163" t="s">
        <v>190</v>
      </c>
      <c r="AV302" s="13" t="s">
        <v>190</v>
      </c>
      <c r="AW302" s="13" t="s">
        <v>31</v>
      </c>
      <c r="AX302" s="13" t="s">
        <v>75</v>
      </c>
      <c r="AY302" s="163" t="s">
        <v>181</v>
      </c>
    </row>
    <row r="303" spans="2:51" s="13" customFormat="1">
      <c r="B303" s="162"/>
      <c r="D303" s="156" t="s">
        <v>192</v>
      </c>
      <c r="E303" s="163" t="s">
        <v>1</v>
      </c>
      <c r="F303" s="164" t="s">
        <v>374</v>
      </c>
      <c r="H303" s="165">
        <v>25.5</v>
      </c>
      <c r="I303" s="166"/>
      <c r="L303" s="162"/>
      <c r="M303" s="167"/>
      <c r="T303" s="168"/>
      <c r="AT303" s="163" t="s">
        <v>192</v>
      </c>
      <c r="AU303" s="163" t="s">
        <v>190</v>
      </c>
      <c r="AV303" s="13" t="s">
        <v>190</v>
      </c>
      <c r="AW303" s="13" t="s">
        <v>31</v>
      </c>
      <c r="AX303" s="13" t="s">
        <v>75</v>
      </c>
      <c r="AY303" s="163" t="s">
        <v>181</v>
      </c>
    </row>
    <row r="304" spans="2:51" s="13" customFormat="1">
      <c r="B304" s="162"/>
      <c r="D304" s="156" t="s">
        <v>192</v>
      </c>
      <c r="E304" s="163" t="s">
        <v>1</v>
      </c>
      <c r="F304" s="164" t="s">
        <v>375</v>
      </c>
      <c r="H304" s="165">
        <v>31.875</v>
      </c>
      <c r="I304" s="166"/>
      <c r="L304" s="162"/>
      <c r="M304" s="167"/>
      <c r="T304" s="168"/>
      <c r="AT304" s="163" t="s">
        <v>192</v>
      </c>
      <c r="AU304" s="163" t="s">
        <v>190</v>
      </c>
      <c r="AV304" s="13" t="s">
        <v>190</v>
      </c>
      <c r="AW304" s="13" t="s">
        <v>31</v>
      </c>
      <c r="AX304" s="13" t="s">
        <v>75</v>
      </c>
      <c r="AY304" s="163" t="s">
        <v>181</v>
      </c>
    </row>
    <row r="305" spans="2:65" s="13" customFormat="1">
      <c r="B305" s="162"/>
      <c r="D305" s="156" t="s">
        <v>192</v>
      </c>
      <c r="E305" s="163" t="s">
        <v>1</v>
      </c>
      <c r="F305" s="164" t="s">
        <v>376</v>
      </c>
      <c r="H305" s="165">
        <v>25.5</v>
      </c>
      <c r="I305" s="166"/>
      <c r="L305" s="162"/>
      <c r="M305" s="167"/>
      <c r="T305" s="168"/>
      <c r="AT305" s="163" t="s">
        <v>192</v>
      </c>
      <c r="AU305" s="163" t="s">
        <v>190</v>
      </c>
      <c r="AV305" s="13" t="s">
        <v>190</v>
      </c>
      <c r="AW305" s="13" t="s">
        <v>31</v>
      </c>
      <c r="AX305" s="13" t="s">
        <v>75</v>
      </c>
      <c r="AY305" s="163" t="s">
        <v>181</v>
      </c>
    </row>
    <row r="306" spans="2:65" s="13" customFormat="1">
      <c r="B306" s="162"/>
      <c r="D306" s="156" t="s">
        <v>192</v>
      </c>
      <c r="E306" s="163" t="s">
        <v>1</v>
      </c>
      <c r="F306" s="164" t="s">
        <v>372</v>
      </c>
      <c r="H306" s="165">
        <v>9.0530000000000008</v>
      </c>
      <c r="I306" s="166"/>
      <c r="L306" s="162"/>
      <c r="M306" s="167"/>
      <c r="T306" s="168"/>
      <c r="AT306" s="163" t="s">
        <v>192</v>
      </c>
      <c r="AU306" s="163" t="s">
        <v>190</v>
      </c>
      <c r="AV306" s="13" t="s">
        <v>190</v>
      </c>
      <c r="AW306" s="13" t="s">
        <v>31</v>
      </c>
      <c r="AX306" s="13" t="s">
        <v>75</v>
      </c>
      <c r="AY306" s="163" t="s">
        <v>181</v>
      </c>
    </row>
    <row r="307" spans="2:65" s="12" customFormat="1">
      <c r="B307" s="155"/>
      <c r="D307" s="156" t="s">
        <v>192</v>
      </c>
      <c r="E307" s="157" t="s">
        <v>1</v>
      </c>
      <c r="F307" s="158" t="s">
        <v>377</v>
      </c>
      <c r="H307" s="157" t="s">
        <v>1</v>
      </c>
      <c r="I307" s="159"/>
      <c r="L307" s="155"/>
      <c r="M307" s="160"/>
      <c r="T307" s="161"/>
      <c r="AT307" s="157" t="s">
        <v>192</v>
      </c>
      <c r="AU307" s="157" t="s">
        <v>190</v>
      </c>
      <c r="AV307" s="12" t="s">
        <v>83</v>
      </c>
      <c r="AW307" s="12" t="s">
        <v>31</v>
      </c>
      <c r="AX307" s="12" t="s">
        <v>75</v>
      </c>
      <c r="AY307" s="157" t="s">
        <v>181</v>
      </c>
    </row>
    <row r="308" spans="2:65" s="13" customFormat="1">
      <c r="B308" s="162"/>
      <c r="D308" s="156" t="s">
        <v>192</v>
      </c>
      <c r="E308" s="163" t="s">
        <v>1</v>
      </c>
      <c r="F308" s="164" t="s">
        <v>378</v>
      </c>
      <c r="H308" s="165">
        <v>14.984999999999999</v>
      </c>
      <c r="I308" s="166"/>
      <c r="L308" s="162"/>
      <c r="M308" s="167"/>
      <c r="T308" s="168"/>
      <c r="AT308" s="163" t="s">
        <v>192</v>
      </c>
      <c r="AU308" s="163" t="s">
        <v>190</v>
      </c>
      <c r="AV308" s="13" t="s">
        <v>190</v>
      </c>
      <c r="AW308" s="13" t="s">
        <v>31</v>
      </c>
      <c r="AX308" s="13" t="s">
        <v>75</v>
      </c>
      <c r="AY308" s="163" t="s">
        <v>181</v>
      </c>
    </row>
    <row r="309" spans="2:65" s="15" customFormat="1">
      <c r="B309" s="176"/>
      <c r="D309" s="156" t="s">
        <v>192</v>
      </c>
      <c r="E309" s="177" t="s">
        <v>1</v>
      </c>
      <c r="F309" s="178" t="s">
        <v>329</v>
      </c>
      <c r="H309" s="179">
        <v>375.69099999999997</v>
      </c>
      <c r="I309" s="180"/>
      <c r="L309" s="176"/>
      <c r="M309" s="181"/>
      <c r="T309" s="182"/>
      <c r="AT309" s="177" t="s">
        <v>192</v>
      </c>
      <c r="AU309" s="177" t="s">
        <v>190</v>
      </c>
      <c r="AV309" s="15" t="s">
        <v>130</v>
      </c>
      <c r="AW309" s="15" t="s">
        <v>31</v>
      </c>
      <c r="AX309" s="15" t="s">
        <v>75</v>
      </c>
      <c r="AY309" s="177" t="s">
        <v>181</v>
      </c>
    </row>
    <row r="310" spans="2:65" s="14" customFormat="1">
      <c r="B310" s="169"/>
      <c r="D310" s="156" t="s">
        <v>192</v>
      </c>
      <c r="E310" s="170" t="s">
        <v>1</v>
      </c>
      <c r="F310" s="171" t="s">
        <v>195</v>
      </c>
      <c r="H310" s="172">
        <v>490.93900000000002</v>
      </c>
      <c r="I310" s="173"/>
      <c r="L310" s="169"/>
      <c r="M310" s="174"/>
      <c r="T310" s="175"/>
      <c r="AT310" s="170" t="s">
        <v>192</v>
      </c>
      <c r="AU310" s="170" t="s">
        <v>190</v>
      </c>
      <c r="AV310" s="14" t="s">
        <v>189</v>
      </c>
      <c r="AW310" s="14" t="s">
        <v>31</v>
      </c>
      <c r="AX310" s="14" t="s">
        <v>83</v>
      </c>
      <c r="AY310" s="170" t="s">
        <v>181</v>
      </c>
    </row>
    <row r="311" spans="2:65" s="1" customFormat="1" ht="16.5" customHeight="1">
      <c r="B311" s="140"/>
      <c r="C311" s="141" t="s">
        <v>379</v>
      </c>
      <c r="D311" s="141" t="s">
        <v>185</v>
      </c>
      <c r="E311" s="142" t="s">
        <v>380</v>
      </c>
      <c r="F311" s="143" t="s">
        <v>381</v>
      </c>
      <c r="G311" s="144" t="s">
        <v>188</v>
      </c>
      <c r="H311" s="145">
        <v>178.22300000000001</v>
      </c>
      <c r="I311" s="146"/>
      <c r="J311" s="147">
        <f>ROUND(I311*H311,2)</f>
        <v>0</v>
      </c>
      <c r="K311" s="148"/>
      <c r="L311" s="32"/>
      <c r="M311" s="149" t="s">
        <v>1</v>
      </c>
      <c r="N311" s="150" t="s">
        <v>41</v>
      </c>
      <c r="P311" s="151">
        <f>O311*H311</f>
        <v>0</v>
      </c>
      <c r="Q311" s="151">
        <v>0</v>
      </c>
      <c r="R311" s="151">
        <f>Q311*H311</f>
        <v>0</v>
      </c>
      <c r="S311" s="151">
        <v>6.5000000000000002E-2</v>
      </c>
      <c r="T311" s="152">
        <f>S311*H311</f>
        <v>11.584495</v>
      </c>
      <c r="AR311" s="153" t="s">
        <v>189</v>
      </c>
      <c r="AT311" s="153" t="s">
        <v>185</v>
      </c>
      <c r="AU311" s="153" t="s">
        <v>190</v>
      </c>
      <c r="AY311" s="17" t="s">
        <v>181</v>
      </c>
      <c r="BE311" s="154">
        <f>IF(N311="základná",J311,0)</f>
        <v>0</v>
      </c>
      <c r="BF311" s="154">
        <f>IF(N311="znížená",J311,0)</f>
        <v>0</v>
      </c>
      <c r="BG311" s="154">
        <f>IF(N311="zákl. prenesená",J311,0)</f>
        <v>0</v>
      </c>
      <c r="BH311" s="154">
        <f>IF(N311="zníž. prenesená",J311,0)</f>
        <v>0</v>
      </c>
      <c r="BI311" s="154">
        <f>IF(N311="nulová",J311,0)</f>
        <v>0</v>
      </c>
      <c r="BJ311" s="17" t="s">
        <v>190</v>
      </c>
      <c r="BK311" s="154">
        <f>ROUND(I311*H311,2)</f>
        <v>0</v>
      </c>
      <c r="BL311" s="17" t="s">
        <v>189</v>
      </c>
      <c r="BM311" s="153" t="s">
        <v>382</v>
      </c>
    </row>
    <row r="312" spans="2:65" s="12" customFormat="1">
      <c r="B312" s="155"/>
      <c r="D312" s="156" t="s">
        <v>192</v>
      </c>
      <c r="E312" s="157" t="s">
        <v>1</v>
      </c>
      <c r="F312" s="158" t="s">
        <v>222</v>
      </c>
      <c r="H312" s="157" t="s">
        <v>1</v>
      </c>
      <c r="I312" s="159"/>
      <c r="L312" s="155"/>
      <c r="M312" s="160"/>
      <c r="T312" s="161"/>
      <c r="AT312" s="157" t="s">
        <v>192</v>
      </c>
      <c r="AU312" s="157" t="s">
        <v>190</v>
      </c>
      <c r="AV312" s="12" t="s">
        <v>83</v>
      </c>
      <c r="AW312" s="12" t="s">
        <v>31</v>
      </c>
      <c r="AX312" s="12" t="s">
        <v>75</v>
      </c>
      <c r="AY312" s="157" t="s">
        <v>181</v>
      </c>
    </row>
    <row r="313" spans="2:65" s="12" customFormat="1">
      <c r="B313" s="155"/>
      <c r="D313" s="156" t="s">
        <v>192</v>
      </c>
      <c r="E313" s="157" t="s">
        <v>1</v>
      </c>
      <c r="F313" s="158" t="s">
        <v>383</v>
      </c>
      <c r="H313" s="157" t="s">
        <v>1</v>
      </c>
      <c r="I313" s="159"/>
      <c r="L313" s="155"/>
      <c r="M313" s="160"/>
      <c r="T313" s="161"/>
      <c r="AT313" s="157" t="s">
        <v>192</v>
      </c>
      <c r="AU313" s="157" t="s">
        <v>190</v>
      </c>
      <c r="AV313" s="12" t="s">
        <v>83</v>
      </c>
      <c r="AW313" s="12" t="s">
        <v>31</v>
      </c>
      <c r="AX313" s="12" t="s">
        <v>75</v>
      </c>
      <c r="AY313" s="157" t="s">
        <v>181</v>
      </c>
    </row>
    <row r="314" spans="2:65" s="13" customFormat="1">
      <c r="B314" s="162"/>
      <c r="D314" s="156" t="s">
        <v>192</v>
      </c>
      <c r="E314" s="163" t="s">
        <v>1</v>
      </c>
      <c r="F314" s="164" t="s">
        <v>384</v>
      </c>
      <c r="H314" s="165">
        <v>13.77</v>
      </c>
      <c r="I314" s="166"/>
      <c r="L314" s="162"/>
      <c r="M314" s="167"/>
      <c r="T314" s="168"/>
      <c r="AT314" s="163" t="s">
        <v>192</v>
      </c>
      <c r="AU314" s="163" t="s">
        <v>190</v>
      </c>
      <c r="AV314" s="13" t="s">
        <v>190</v>
      </c>
      <c r="AW314" s="13" t="s">
        <v>31</v>
      </c>
      <c r="AX314" s="13" t="s">
        <v>75</v>
      </c>
      <c r="AY314" s="163" t="s">
        <v>181</v>
      </c>
    </row>
    <row r="315" spans="2:65" s="13" customFormat="1">
      <c r="B315" s="162"/>
      <c r="D315" s="156" t="s">
        <v>192</v>
      </c>
      <c r="E315" s="163" t="s">
        <v>1</v>
      </c>
      <c r="F315" s="164" t="s">
        <v>385</v>
      </c>
      <c r="H315" s="165">
        <v>7.0839999999999996</v>
      </c>
      <c r="I315" s="166"/>
      <c r="L315" s="162"/>
      <c r="M315" s="167"/>
      <c r="T315" s="168"/>
      <c r="AT315" s="163" t="s">
        <v>192</v>
      </c>
      <c r="AU315" s="163" t="s">
        <v>190</v>
      </c>
      <c r="AV315" s="13" t="s">
        <v>190</v>
      </c>
      <c r="AW315" s="13" t="s">
        <v>31</v>
      </c>
      <c r="AX315" s="13" t="s">
        <v>75</v>
      </c>
      <c r="AY315" s="163" t="s">
        <v>181</v>
      </c>
    </row>
    <row r="316" spans="2:65" s="12" customFormat="1">
      <c r="B316" s="155"/>
      <c r="D316" s="156" t="s">
        <v>192</v>
      </c>
      <c r="E316" s="157" t="s">
        <v>1</v>
      </c>
      <c r="F316" s="158" t="s">
        <v>386</v>
      </c>
      <c r="H316" s="157" t="s">
        <v>1</v>
      </c>
      <c r="I316" s="159"/>
      <c r="L316" s="155"/>
      <c r="M316" s="160"/>
      <c r="T316" s="161"/>
      <c r="AT316" s="157" t="s">
        <v>192</v>
      </c>
      <c r="AU316" s="157" t="s">
        <v>190</v>
      </c>
      <c r="AV316" s="12" t="s">
        <v>83</v>
      </c>
      <c r="AW316" s="12" t="s">
        <v>31</v>
      </c>
      <c r="AX316" s="12" t="s">
        <v>75</v>
      </c>
      <c r="AY316" s="157" t="s">
        <v>181</v>
      </c>
    </row>
    <row r="317" spans="2:65" s="13" customFormat="1">
      <c r="B317" s="162"/>
      <c r="D317" s="156" t="s">
        <v>192</v>
      </c>
      <c r="E317" s="163" t="s">
        <v>1</v>
      </c>
      <c r="F317" s="164" t="s">
        <v>387</v>
      </c>
      <c r="H317" s="165">
        <v>48.540999999999997</v>
      </c>
      <c r="I317" s="166"/>
      <c r="L317" s="162"/>
      <c r="M317" s="167"/>
      <c r="T317" s="168"/>
      <c r="AT317" s="163" t="s">
        <v>192</v>
      </c>
      <c r="AU317" s="163" t="s">
        <v>190</v>
      </c>
      <c r="AV317" s="13" t="s">
        <v>190</v>
      </c>
      <c r="AW317" s="13" t="s">
        <v>31</v>
      </c>
      <c r="AX317" s="13" t="s">
        <v>75</v>
      </c>
      <c r="AY317" s="163" t="s">
        <v>181</v>
      </c>
    </row>
    <row r="318" spans="2:65" s="12" customFormat="1">
      <c r="B318" s="155"/>
      <c r="D318" s="156" t="s">
        <v>192</v>
      </c>
      <c r="E318" s="157" t="s">
        <v>1</v>
      </c>
      <c r="F318" s="158" t="s">
        <v>388</v>
      </c>
      <c r="H318" s="157" t="s">
        <v>1</v>
      </c>
      <c r="I318" s="159"/>
      <c r="L318" s="155"/>
      <c r="M318" s="160"/>
      <c r="T318" s="161"/>
      <c r="AT318" s="157" t="s">
        <v>192</v>
      </c>
      <c r="AU318" s="157" t="s">
        <v>190</v>
      </c>
      <c r="AV318" s="12" t="s">
        <v>83</v>
      </c>
      <c r="AW318" s="12" t="s">
        <v>31</v>
      </c>
      <c r="AX318" s="12" t="s">
        <v>75</v>
      </c>
      <c r="AY318" s="157" t="s">
        <v>181</v>
      </c>
    </row>
    <row r="319" spans="2:65" s="13" customFormat="1">
      <c r="B319" s="162"/>
      <c r="D319" s="156" t="s">
        <v>192</v>
      </c>
      <c r="E319" s="163" t="s">
        <v>1</v>
      </c>
      <c r="F319" s="164" t="s">
        <v>389</v>
      </c>
      <c r="H319" s="165">
        <v>50.183</v>
      </c>
      <c r="I319" s="166"/>
      <c r="L319" s="162"/>
      <c r="M319" s="167"/>
      <c r="T319" s="168"/>
      <c r="AT319" s="163" t="s">
        <v>192</v>
      </c>
      <c r="AU319" s="163" t="s">
        <v>190</v>
      </c>
      <c r="AV319" s="13" t="s">
        <v>190</v>
      </c>
      <c r="AW319" s="13" t="s">
        <v>31</v>
      </c>
      <c r="AX319" s="13" t="s">
        <v>75</v>
      </c>
      <c r="AY319" s="163" t="s">
        <v>181</v>
      </c>
    </row>
    <row r="320" spans="2:65" s="12" customFormat="1">
      <c r="B320" s="155"/>
      <c r="D320" s="156" t="s">
        <v>192</v>
      </c>
      <c r="E320" s="157" t="s">
        <v>1</v>
      </c>
      <c r="F320" s="158" t="s">
        <v>390</v>
      </c>
      <c r="H320" s="157" t="s">
        <v>1</v>
      </c>
      <c r="I320" s="159"/>
      <c r="L320" s="155"/>
      <c r="M320" s="160"/>
      <c r="T320" s="161"/>
      <c r="AT320" s="157" t="s">
        <v>192</v>
      </c>
      <c r="AU320" s="157" t="s">
        <v>190</v>
      </c>
      <c r="AV320" s="12" t="s">
        <v>83</v>
      </c>
      <c r="AW320" s="12" t="s">
        <v>31</v>
      </c>
      <c r="AX320" s="12" t="s">
        <v>75</v>
      </c>
      <c r="AY320" s="157" t="s">
        <v>181</v>
      </c>
    </row>
    <row r="321" spans="2:65" s="13" customFormat="1">
      <c r="B321" s="162"/>
      <c r="D321" s="156" t="s">
        <v>192</v>
      </c>
      <c r="E321" s="163" t="s">
        <v>1</v>
      </c>
      <c r="F321" s="164" t="s">
        <v>391</v>
      </c>
      <c r="H321" s="165">
        <v>58.645000000000003</v>
      </c>
      <c r="I321" s="166"/>
      <c r="L321" s="162"/>
      <c r="M321" s="167"/>
      <c r="T321" s="168"/>
      <c r="AT321" s="163" t="s">
        <v>192</v>
      </c>
      <c r="AU321" s="163" t="s">
        <v>190</v>
      </c>
      <c r="AV321" s="13" t="s">
        <v>190</v>
      </c>
      <c r="AW321" s="13" t="s">
        <v>31</v>
      </c>
      <c r="AX321" s="13" t="s">
        <v>75</v>
      </c>
      <c r="AY321" s="163" t="s">
        <v>181</v>
      </c>
    </row>
    <row r="322" spans="2:65" s="14" customFormat="1">
      <c r="B322" s="169"/>
      <c r="D322" s="156" t="s">
        <v>192</v>
      </c>
      <c r="E322" s="170" t="s">
        <v>1</v>
      </c>
      <c r="F322" s="171" t="s">
        <v>195</v>
      </c>
      <c r="H322" s="172">
        <v>178.22300000000001</v>
      </c>
      <c r="I322" s="173"/>
      <c r="L322" s="169"/>
      <c r="M322" s="174"/>
      <c r="T322" s="175"/>
      <c r="AT322" s="170" t="s">
        <v>192</v>
      </c>
      <c r="AU322" s="170" t="s">
        <v>190</v>
      </c>
      <c r="AV322" s="14" t="s">
        <v>189</v>
      </c>
      <c r="AW322" s="14" t="s">
        <v>31</v>
      </c>
      <c r="AX322" s="14" t="s">
        <v>83</v>
      </c>
      <c r="AY322" s="170" t="s">
        <v>181</v>
      </c>
    </row>
    <row r="323" spans="2:65" s="1" customFormat="1" ht="24.2" customHeight="1">
      <c r="B323" s="140"/>
      <c r="C323" s="141" t="s">
        <v>392</v>
      </c>
      <c r="D323" s="141" t="s">
        <v>185</v>
      </c>
      <c r="E323" s="142" t="s">
        <v>393</v>
      </c>
      <c r="F323" s="143" t="s">
        <v>394</v>
      </c>
      <c r="G323" s="144" t="s">
        <v>188</v>
      </c>
      <c r="H323" s="145">
        <v>56</v>
      </c>
      <c r="I323" s="146"/>
      <c r="J323" s="147">
        <f>ROUND(I323*H323,2)</f>
        <v>0</v>
      </c>
      <c r="K323" s="148"/>
      <c r="L323" s="32"/>
      <c r="M323" s="149" t="s">
        <v>1</v>
      </c>
      <c r="N323" s="150" t="s">
        <v>41</v>
      </c>
      <c r="P323" s="151">
        <f>O323*H323</f>
        <v>0</v>
      </c>
      <c r="Q323" s="151">
        <v>0</v>
      </c>
      <c r="R323" s="151">
        <f>Q323*H323</f>
        <v>0</v>
      </c>
      <c r="S323" s="151">
        <v>7.5999999999999998E-2</v>
      </c>
      <c r="T323" s="152">
        <f>S323*H323</f>
        <v>4.2560000000000002</v>
      </c>
      <c r="AR323" s="153" t="s">
        <v>189</v>
      </c>
      <c r="AT323" s="153" t="s">
        <v>185</v>
      </c>
      <c r="AU323" s="153" t="s">
        <v>190</v>
      </c>
      <c r="AY323" s="17" t="s">
        <v>181</v>
      </c>
      <c r="BE323" s="154">
        <f>IF(N323="základná",J323,0)</f>
        <v>0</v>
      </c>
      <c r="BF323" s="154">
        <f>IF(N323="znížená",J323,0)</f>
        <v>0</v>
      </c>
      <c r="BG323" s="154">
        <f>IF(N323="zákl. prenesená",J323,0)</f>
        <v>0</v>
      </c>
      <c r="BH323" s="154">
        <f>IF(N323="zníž. prenesená",J323,0)</f>
        <v>0</v>
      </c>
      <c r="BI323" s="154">
        <f>IF(N323="nulová",J323,0)</f>
        <v>0</v>
      </c>
      <c r="BJ323" s="17" t="s">
        <v>190</v>
      </c>
      <c r="BK323" s="154">
        <f>ROUND(I323*H323,2)</f>
        <v>0</v>
      </c>
      <c r="BL323" s="17" t="s">
        <v>189</v>
      </c>
      <c r="BM323" s="153" t="s">
        <v>395</v>
      </c>
    </row>
    <row r="324" spans="2:65" s="12" customFormat="1">
      <c r="B324" s="155"/>
      <c r="D324" s="156" t="s">
        <v>192</v>
      </c>
      <c r="E324" s="157" t="s">
        <v>1</v>
      </c>
      <c r="F324" s="158" t="s">
        <v>218</v>
      </c>
      <c r="H324" s="157" t="s">
        <v>1</v>
      </c>
      <c r="I324" s="159"/>
      <c r="L324" s="155"/>
      <c r="M324" s="160"/>
      <c r="T324" s="161"/>
      <c r="AT324" s="157" t="s">
        <v>192</v>
      </c>
      <c r="AU324" s="157" t="s">
        <v>190</v>
      </c>
      <c r="AV324" s="12" t="s">
        <v>83</v>
      </c>
      <c r="AW324" s="12" t="s">
        <v>31</v>
      </c>
      <c r="AX324" s="12" t="s">
        <v>75</v>
      </c>
      <c r="AY324" s="157" t="s">
        <v>181</v>
      </c>
    </row>
    <row r="325" spans="2:65" s="13" customFormat="1">
      <c r="B325" s="162"/>
      <c r="D325" s="156" t="s">
        <v>192</v>
      </c>
      <c r="E325" s="163" t="s">
        <v>1</v>
      </c>
      <c r="F325" s="164" t="s">
        <v>396</v>
      </c>
      <c r="H325" s="165">
        <v>24</v>
      </c>
      <c r="I325" s="166"/>
      <c r="L325" s="162"/>
      <c r="M325" s="167"/>
      <c r="T325" s="168"/>
      <c r="AT325" s="163" t="s">
        <v>192</v>
      </c>
      <c r="AU325" s="163" t="s">
        <v>190</v>
      </c>
      <c r="AV325" s="13" t="s">
        <v>190</v>
      </c>
      <c r="AW325" s="13" t="s">
        <v>31</v>
      </c>
      <c r="AX325" s="13" t="s">
        <v>75</v>
      </c>
      <c r="AY325" s="163" t="s">
        <v>181</v>
      </c>
    </row>
    <row r="326" spans="2:65" s="12" customFormat="1">
      <c r="B326" s="155"/>
      <c r="D326" s="156" t="s">
        <v>192</v>
      </c>
      <c r="E326" s="157" t="s">
        <v>1</v>
      </c>
      <c r="F326" s="158" t="s">
        <v>222</v>
      </c>
      <c r="H326" s="157" t="s">
        <v>1</v>
      </c>
      <c r="I326" s="159"/>
      <c r="L326" s="155"/>
      <c r="M326" s="160"/>
      <c r="T326" s="161"/>
      <c r="AT326" s="157" t="s">
        <v>192</v>
      </c>
      <c r="AU326" s="157" t="s">
        <v>190</v>
      </c>
      <c r="AV326" s="12" t="s">
        <v>83</v>
      </c>
      <c r="AW326" s="12" t="s">
        <v>31</v>
      </c>
      <c r="AX326" s="12" t="s">
        <v>75</v>
      </c>
      <c r="AY326" s="157" t="s">
        <v>181</v>
      </c>
    </row>
    <row r="327" spans="2:65" s="13" customFormat="1">
      <c r="B327" s="162"/>
      <c r="D327" s="156" t="s">
        <v>192</v>
      </c>
      <c r="E327" s="163" t="s">
        <v>1</v>
      </c>
      <c r="F327" s="164" t="s">
        <v>397</v>
      </c>
      <c r="H327" s="165">
        <v>32</v>
      </c>
      <c r="I327" s="166"/>
      <c r="L327" s="162"/>
      <c r="M327" s="167"/>
      <c r="T327" s="168"/>
      <c r="AT327" s="163" t="s">
        <v>192</v>
      </c>
      <c r="AU327" s="163" t="s">
        <v>190</v>
      </c>
      <c r="AV327" s="13" t="s">
        <v>190</v>
      </c>
      <c r="AW327" s="13" t="s">
        <v>31</v>
      </c>
      <c r="AX327" s="13" t="s">
        <v>75</v>
      </c>
      <c r="AY327" s="163" t="s">
        <v>181</v>
      </c>
    </row>
    <row r="328" spans="2:65" s="14" customFormat="1">
      <c r="B328" s="169"/>
      <c r="D328" s="156" t="s">
        <v>192</v>
      </c>
      <c r="E328" s="170" t="s">
        <v>1</v>
      </c>
      <c r="F328" s="171" t="s">
        <v>195</v>
      </c>
      <c r="H328" s="172">
        <v>56</v>
      </c>
      <c r="I328" s="173"/>
      <c r="L328" s="169"/>
      <c r="M328" s="174"/>
      <c r="T328" s="175"/>
      <c r="AT328" s="170" t="s">
        <v>192</v>
      </c>
      <c r="AU328" s="170" t="s">
        <v>190</v>
      </c>
      <c r="AV328" s="14" t="s">
        <v>189</v>
      </c>
      <c r="AW328" s="14" t="s">
        <v>31</v>
      </c>
      <c r="AX328" s="14" t="s">
        <v>83</v>
      </c>
      <c r="AY328" s="170" t="s">
        <v>181</v>
      </c>
    </row>
    <row r="329" spans="2:65" s="1" customFormat="1" ht="24.2" customHeight="1">
      <c r="B329" s="140"/>
      <c r="C329" s="141" t="s">
        <v>398</v>
      </c>
      <c r="D329" s="141" t="s">
        <v>185</v>
      </c>
      <c r="E329" s="142" t="s">
        <v>399</v>
      </c>
      <c r="F329" s="143" t="s">
        <v>400</v>
      </c>
      <c r="G329" s="144" t="s">
        <v>188</v>
      </c>
      <c r="H329" s="145">
        <v>4</v>
      </c>
      <c r="I329" s="146"/>
      <c r="J329" s="147">
        <f>ROUND(I329*H329,2)</f>
        <v>0</v>
      </c>
      <c r="K329" s="148"/>
      <c r="L329" s="32"/>
      <c r="M329" s="149" t="s">
        <v>1</v>
      </c>
      <c r="N329" s="150" t="s">
        <v>41</v>
      </c>
      <c r="P329" s="151">
        <f>O329*H329</f>
        <v>0</v>
      </c>
      <c r="Q329" s="151">
        <v>0</v>
      </c>
      <c r="R329" s="151">
        <f>Q329*H329</f>
        <v>0</v>
      </c>
      <c r="S329" s="151">
        <v>6.3E-2</v>
      </c>
      <c r="T329" s="152">
        <f>S329*H329</f>
        <v>0.252</v>
      </c>
      <c r="AR329" s="153" t="s">
        <v>189</v>
      </c>
      <c r="AT329" s="153" t="s">
        <v>185</v>
      </c>
      <c r="AU329" s="153" t="s">
        <v>190</v>
      </c>
      <c r="AY329" s="17" t="s">
        <v>181</v>
      </c>
      <c r="BE329" s="154">
        <f>IF(N329="základná",J329,0)</f>
        <v>0</v>
      </c>
      <c r="BF329" s="154">
        <f>IF(N329="znížená",J329,0)</f>
        <v>0</v>
      </c>
      <c r="BG329" s="154">
        <f>IF(N329="zákl. prenesená",J329,0)</f>
        <v>0</v>
      </c>
      <c r="BH329" s="154">
        <f>IF(N329="zníž. prenesená",J329,0)</f>
        <v>0</v>
      </c>
      <c r="BI329" s="154">
        <f>IF(N329="nulová",J329,0)</f>
        <v>0</v>
      </c>
      <c r="BJ329" s="17" t="s">
        <v>190</v>
      </c>
      <c r="BK329" s="154">
        <f>ROUND(I329*H329,2)</f>
        <v>0</v>
      </c>
      <c r="BL329" s="17" t="s">
        <v>189</v>
      </c>
      <c r="BM329" s="153" t="s">
        <v>401</v>
      </c>
    </row>
    <row r="330" spans="2:65" s="12" customFormat="1">
      <c r="B330" s="155"/>
      <c r="D330" s="156" t="s">
        <v>192</v>
      </c>
      <c r="E330" s="157" t="s">
        <v>1</v>
      </c>
      <c r="F330" s="158" t="s">
        <v>218</v>
      </c>
      <c r="H330" s="157" t="s">
        <v>1</v>
      </c>
      <c r="I330" s="159"/>
      <c r="L330" s="155"/>
      <c r="M330" s="160"/>
      <c r="T330" s="161"/>
      <c r="AT330" s="157" t="s">
        <v>192</v>
      </c>
      <c r="AU330" s="157" t="s">
        <v>190</v>
      </c>
      <c r="AV330" s="12" t="s">
        <v>83</v>
      </c>
      <c r="AW330" s="12" t="s">
        <v>31</v>
      </c>
      <c r="AX330" s="12" t="s">
        <v>75</v>
      </c>
      <c r="AY330" s="157" t="s">
        <v>181</v>
      </c>
    </row>
    <row r="331" spans="2:65" s="13" customFormat="1">
      <c r="B331" s="162"/>
      <c r="D331" s="156" t="s">
        <v>192</v>
      </c>
      <c r="E331" s="163" t="s">
        <v>1</v>
      </c>
      <c r="F331" s="164" t="s">
        <v>402</v>
      </c>
      <c r="H331" s="165">
        <v>1</v>
      </c>
      <c r="I331" s="166"/>
      <c r="L331" s="162"/>
      <c r="M331" s="167"/>
      <c r="T331" s="168"/>
      <c r="AT331" s="163" t="s">
        <v>192</v>
      </c>
      <c r="AU331" s="163" t="s">
        <v>190</v>
      </c>
      <c r="AV331" s="13" t="s">
        <v>190</v>
      </c>
      <c r="AW331" s="13" t="s">
        <v>31</v>
      </c>
      <c r="AX331" s="13" t="s">
        <v>75</v>
      </c>
      <c r="AY331" s="163" t="s">
        <v>181</v>
      </c>
    </row>
    <row r="332" spans="2:65" s="12" customFormat="1">
      <c r="B332" s="155"/>
      <c r="D332" s="156" t="s">
        <v>192</v>
      </c>
      <c r="E332" s="157" t="s">
        <v>1</v>
      </c>
      <c r="F332" s="158" t="s">
        <v>222</v>
      </c>
      <c r="H332" s="157" t="s">
        <v>1</v>
      </c>
      <c r="I332" s="159"/>
      <c r="L332" s="155"/>
      <c r="M332" s="160"/>
      <c r="T332" s="161"/>
      <c r="AT332" s="157" t="s">
        <v>192</v>
      </c>
      <c r="AU332" s="157" t="s">
        <v>190</v>
      </c>
      <c r="AV332" s="12" t="s">
        <v>83</v>
      </c>
      <c r="AW332" s="12" t="s">
        <v>31</v>
      </c>
      <c r="AX332" s="12" t="s">
        <v>75</v>
      </c>
      <c r="AY332" s="157" t="s">
        <v>181</v>
      </c>
    </row>
    <row r="333" spans="2:65" s="13" customFormat="1">
      <c r="B333" s="162"/>
      <c r="D333" s="156" t="s">
        <v>192</v>
      </c>
      <c r="E333" s="163" t="s">
        <v>1</v>
      </c>
      <c r="F333" s="164" t="s">
        <v>403</v>
      </c>
      <c r="H333" s="165">
        <v>3</v>
      </c>
      <c r="I333" s="166"/>
      <c r="L333" s="162"/>
      <c r="M333" s="167"/>
      <c r="T333" s="168"/>
      <c r="AT333" s="163" t="s">
        <v>192</v>
      </c>
      <c r="AU333" s="163" t="s">
        <v>190</v>
      </c>
      <c r="AV333" s="13" t="s">
        <v>190</v>
      </c>
      <c r="AW333" s="13" t="s">
        <v>31</v>
      </c>
      <c r="AX333" s="13" t="s">
        <v>75</v>
      </c>
      <c r="AY333" s="163" t="s">
        <v>181</v>
      </c>
    </row>
    <row r="334" spans="2:65" s="14" customFormat="1">
      <c r="B334" s="169"/>
      <c r="D334" s="156" t="s">
        <v>192</v>
      </c>
      <c r="E334" s="170" t="s">
        <v>1</v>
      </c>
      <c r="F334" s="171" t="s">
        <v>195</v>
      </c>
      <c r="H334" s="172">
        <v>4</v>
      </c>
      <c r="I334" s="173"/>
      <c r="L334" s="169"/>
      <c r="M334" s="174"/>
      <c r="T334" s="175"/>
      <c r="AT334" s="170" t="s">
        <v>192</v>
      </c>
      <c r="AU334" s="170" t="s">
        <v>190</v>
      </c>
      <c r="AV334" s="14" t="s">
        <v>189</v>
      </c>
      <c r="AW334" s="14" t="s">
        <v>31</v>
      </c>
      <c r="AX334" s="14" t="s">
        <v>83</v>
      </c>
      <c r="AY334" s="170" t="s">
        <v>181</v>
      </c>
    </row>
    <row r="335" spans="2:65" s="1" customFormat="1" ht="24.2" customHeight="1">
      <c r="B335" s="140"/>
      <c r="C335" s="141" t="s">
        <v>404</v>
      </c>
      <c r="D335" s="141" t="s">
        <v>185</v>
      </c>
      <c r="E335" s="142" t="s">
        <v>405</v>
      </c>
      <c r="F335" s="143" t="s">
        <v>406</v>
      </c>
      <c r="G335" s="144" t="s">
        <v>407</v>
      </c>
      <c r="H335" s="145">
        <v>30.72</v>
      </c>
      <c r="I335" s="146"/>
      <c r="J335" s="147">
        <f>ROUND(I335*H335,2)</f>
        <v>0</v>
      </c>
      <c r="K335" s="148"/>
      <c r="L335" s="32"/>
      <c r="M335" s="149" t="s">
        <v>1</v>
      </c>
      <c r="N335" s="150" t="s">
        <v>41</v>
      </c>
      <c r="P335" s="151">
        <f>O335*H335</f>
        <v>0</v>
      </c>
      <c r="Q335" s="151">
        <v>1.7520000000000002E-5</v>
      </c>
      <c r="R335" s="151">
        <f>Q335*H335</f>
        <v>5.3821439999999999E-4</v>
      </c>
      <c r="S335" s="151">
        <v>1.2E-2</v>
      </c>
      <c r="T335" s="152">
        <f>S335*H335</f>
        <v>0.36863999999999997</v>
      </c>
      <c r="AR335" s="153" t="s">
        <v>189</v>
      </c>
      <c r="AT335" s="153" t="s">
        <v>185</v>
      </c>
      <c r="AU335" s="153" t="s">
        <v>190</v>
      </c>
      <c r="AY335" s="17" t="s">
        <v>181</v>
      </c>
      <c r="BE335" s="154">
        <f>IF(N335="základná",J335,0)</f>
        <v>0</v>
      </c>
      <c r="BF335" s="154">
        <f>IF(N335="znížená",J335,0)</f>
        <v>0</v>
      </c>
      <c r="BG335" s="154">
        <f>IF(N335="zákl. prenesená",J335,0)</f>
        <v>0</v>
      </c>
      <c r="BH335" s="154">
        <f>IF(N335="zníž. prenesená",J335,0)</f>
        <v>0</v>
      </c>
      <c r="BI335" s="154">
        <f>IF(N335="nulová",J335,0)</f>
        <v>0</v>
      </c>
      <c r="BJ335" s="17" t="s">
        <v>190</v>
      </c>
      <c r="BK335" s="154">
        <f>ROUND(I335*H335,2)</f>
        <v>0</v>
      </c>
      <c r="BL335" s="17" t="s">
        <v>189</v>
      </c>
      <c r="BM335" s="153" t="s">
        <v>408</v>
      </c>
    </row>
    <row r="336" spans="2:65" s="12" customFormat="1">
      <c r="B336" s="155"/>
      <c r="D336" s="156" t="s">
        <v>192</v>
      </c>
      <c r="E336" s="157" t="s">
        <v>1</v>
      </c>
      <c r="F336" s="158" t="s">
        <v>409</v>
      </c>
      <c r="H336" s="157" t="s">
        <v>1</v>
      </c>
      <c r="I336" s="159"/>
      <c r="L336" s="155"/>
      <c r="M336" s="160"/>
      <c r="T336" s="161"/>
      <c r="AT336" s="157" t="s">
        <v>192</v>
      </c>
      <c r="AU336" s="157" t="s">
        <v>190</v>
      </c>
      <c r="AV336" s="12" t="s">
        <v>83</v>
      </c>
      <c r="AW336" s="12" t="s">
        <v>31</v>
      </c>
      <c r="AX336" s="12" t="s">
        <v>75</v>
      </c>
      <c r="AY336" s="157" t="s">
        <v>181</v>
      </c>
    </row>
    <row r="337" spans="2:65" s="13" customFormat="1">
      <c r="B337" s="162"/>
      <c r="D337" s="156" t="s">
        <v>192</v>
      </c>
      <c r="E337" s="163" t="s">
        <v>1</v>
      </c>
      <c r="F337" s="164" t="s">
        <v>410</v>
      </c>
      <c r="H337" s="165">
        <v>30.72</v>
      </c>
      <c r="I337" s="166"/>
      <c r="L337" s="162"/>
      <c r="M337" s="167"/>
      <c r="T337" s="168"/>
      <c r="AT337" s="163" t="s">
        <v>192</v>
      </c>
      <c r="AU337" s="163" t="s">
        <v>190</v>
      </c>
      <c r="AV337" s="13" t="s">
        <v>190</v>
      </c>
      <c r="AW337" s="13" t="s">
        <v>31</v>
      </c>
      <c r="AX337" s="13" t="s">
        <v>75</v>
      </c>
      <c r="AY337" s="163" t="s">
        <v>181</v>
      </c>
    </row>
    <row r="338" spans="2:65" s="14" customFormat="1">
      <c r="B338" s="169"/>
      <c r="D338" s="156" t="s">
        <v>192</v>
      </c>
      <c r="E338" s="170" t="s">
        <v>1</v>
      </c>
      <c r="F338" s="171" t="s">
        <v>195</v>
      </c>
      <c r="H338" s="172">
        <v>30.72</v>
      </c>
      <c r="I338" s="173"/>
      <c r="L338" s="169"/>
      <c r="M338" s="174"/>
      <c r="T338" s="175"/>
      <c r="AT338" s="170" t="s">
        <v>192</v>
      </c>
      <c r="AU338" s="170" t="s">
        <v>190</v>
      </c>
      <c r="AV338" s="14" t="s">
        <v>189</v>
      </c>
      <c r="AW338" s="14" t="s">
        <v>31</v>
      </c>
      <c r="AX338" s="14" t="s">
        <v>83</v>
      </c>
      <c r="AY338" s="170" t="s">
        <v>181</v>
      </c>
    </row>
    <row r="339" spans="2:65" s="1" customFormat="1" ht="24.2" customHeight="1">
      <c r="B339" s="140"/>
      <c r="C339" s="141" t="s">
        <v>411</v>
      </c>
      <c r="D339" s="141" t="s">
        <v>185</v>
      </c>
      <c r="E339" s="142" t="s">
        <v>412</v>
      </c>
      <c r="F339" s="143" t="s">
        <v>413</v>
      </c>
      <c r="G339" s="144" t="s">
        <v>188</v>
      </c>
      <c r="H339" s="145">
        <v>6</v>
      </c>
      <c r="I339" s="146"/>
      <c r="J339" s="147">
        <f>ROUND(I339*H339,2)</f>
        <v>0</v>
      </c>
      <c r="K339" s="148"/>
      <c r="L339" s="32"/>
      <c r="M339" s="149" t="s">
        <v>1</v>
      </c>
      <c r="N339" s="150" t="s">
        <v>41</v>
      </c>
      <c r="P339" s="151">
        <f>O339*H339</f>
        <v>0</v>
      </c>
      <c r="Q339" s="151">
        <v>0</v>
      </c>
      <c r="R339" s="151">
        <f>Q339*H339</f>
        <v>0</v>
      </c>
      <c r="S339" s="151">
        <v>1.2999999999999999E-2</v>
      </c>
      <c r="T339" s="152">
        <f>S339*H339</f>
        <v>7.8E-2</v>
      </c>
      <c r="AR339" s="153" t="s">
        <v>189</v>
      </c>
      <c r="AT339" s="153" t="s">
        <v>185</v>
      </c>
      <c r="AU339" s="153" t="s">
        <v>190</v>
      </c>
      <c r="AY339" s="17" t="s">
        <v>181</v>
      </c>
      <c r="BE339" s="154">
        <f>IF(N339="základná",J339,0)</f>
        <v>0</v>
      </c>
      <c r="BF339" s="154">
        <f>IF(N339="znížená",J339,0)</f>
        <v>0</v>
      </c>
      <c r="BG339" s="154">
        <f>IF(N339="zákl. prenesená",J339,0)</f>
        <v>0</v>
      </c>
      <c r="BH339" s="154">
        <f>IF(N339="zníž. prenesená",J339,0)</f>
        <v>0</v>
      </c>
      <c r="BI339" s="154">
        <f>IF(N339="nulová",J339,0)</f>
        <v>0</v>
      </c>
      <c r="BJ339" s="17" t="s">
        <v>190</v>
      </c>
      <c r="BK339" s="154">
        <f>ROUND(I339*H339,2)</f>
        <v>0</v>
      </c>
      <c r="BL339" s="17" t="s">
        <v>189</v>
      </c>
      <c r="BM339" s="153" t="s">
        <v>414</v>
      </c>
    </row>
    <row r="340" spans="2:65" s="12" customFormat="1">
      <c r="B340" s="155"/>
      <c r="D340" s="156" t="s">
        <v>192</v>
      </c>
      <c r="E340" s="157" t="s">
        <v>1</v>
      </c>
      <c r="F340" s="158" t="s">
        <v>415</v>
      </c>
      <c r="H340" s="157" t="s">
        <v>1</v>
      </c>
      <c r="I340" s="159"/>
      <c r="L340" s="155"/>
      <c r="M340" s="160"/>
      <c r="T340" s="161"/>
      <c r="AT340" s="157" t="s">
        <v>192</v>
      </c>
      <c r="AU340" s="157" t="s">
        <v>190</v>
      </c>
      <c r="AV340" s="12" t="s">
        <v>83</v>
      </c>
      <c r="AW340" s="12" t="s">
        <v>31</v>
      </c>
      <c r="AX340" s="12" t="s">
        <v>75</v>
      </c>
      <c r="AY340" s="157" t="s">
        <v>181</v>
      </c>
    </row>
    <row r="341" spans="2:65" s="13" customFormat="1">
      <c r="B341" s="162"/>
      <c r="D341" s="156" t="s">
        <v>192</v>
      </c>
      <c r="E341" s="163" t="s">
        <v>1</v>
      </c>
      <c r="F341" s="164" t="s">
        <v>416</v>
      </c>
      <c r="H341" s="165">
        <v>6</v>
      </c>
      <c r="I341" s="166"/>
      <c r="L341" s="162"/>
      <c r="M341" s="167"/>
      <c r="T341" s="168"/>
      <c r="AT341" s="163" t="s">
        <v>192</v>
      </c>
      <c r="AU341" s="163" t="s">
        <v>190</v>
      </c>
      <c r="AV341" s="13" t="s">
        <v>190</v>
      </c>
      <c r="AW341" s="13" t="s">
        <v>31</v>
      </c>
      <c r="AX341" s="13" t="s">
        <v>75</v>
      </c>
      <c r="AY341" s="163" t="s">
        <v>181</v>
      </c>
    </row>
    <row r="342" spans="2:65" s="14" customFormat="1">
      <c r="B342" s="169"/>
      <c r="D342" s="156" t="s">
        <v>192</v>
      </c>
      <c r="E342" s="170" t="s">
        <v>1</v>
      </c>
      <c r="F342" s="171" t="s">
        <v>195</v>
      </c>
      <c r="H342" s="172">
        <v>6</v>
      </c>
      <c r="I342" s="173"/>
      <c r="L342" s="169"/>
      <c r="M342" s="174"/>
      <c r="T342" s="175"/>
      <c r="AT342" s="170" t="s">
        <v>192</v>
      </c>
      <c r="AU342" s="170" t="s">
        <v>190</v>
      </c>
      <c r="AV342" s="14" t="s">
        <v>189</v>
      </c>
      <c r="AW342" s="14" t="s">
        <v>31</v>
      </c>
      <c r="AX342" s="14" t="s">
        <v>83</v>
      </c>
      <c r="AY342" s="170" t="s">
        <v>181</v>
      </c>
    </row>
    <row r="343" spans="2:65" s="1" customFormat="1" ht="24.2" customHeight="1">
      <c r="B343" s="140"/>
      <c r="C343" s="141" t="s">
        <v>417</v>
      </c>
      <c r="D343" s="141" t="s">
        <v>185</v>
      </c>
      <c r="E343" s="142" t="s">
        <v>418</v>
      </c>
      <c r="F343" s="143" t="s">
        <v>419</v>
      </c>
      <c r="G343" s="144" t="s">
        <v>407</v>
      </c>
      <c r="H343" s="145">
        <v>13.2</v>
      </c>
      <c r="I343" s="146"/>
      <c r="J343" s="147">
        <f>ROUND(I343*H343,2)</f>
        <v>0</v>
      </c>
      <c r="K343" s="148"/>
      <c r="L343" s="32"/>
      <c r="M343" s="149" t="s">
        <v>1</v>
      </c>
      <c r="N343" s="150" t="s">
        <v>41</v>
      </c>
      <c r="P343" s="151">
        <f>O343*H343</f>
        <v>0</v>
      </c>
      <c r="Q343" s="151">
        <v>0</v>
      </c>
      <c r="R343" s="151">
        <f>Q343*H343</f>
        <v>0</v>
      </c>
      <c r="S343" s="151">
        <v>3.6999999999999998E-2</v>
      </c>
      <c r="T343" s="152">
        <f>S343*H343</f>
        <v>0.48839999999999995</v>
      </c>
      <c r="AR343" s="153" t="s">
        <v>189</v>
      </c>
      <c r="AT343" s="153" t="s">
        <v>185</v>
      </c>
      <c r="AU343" s="153" t="s">
        <v>190</v>
      </c>
      <c r="AY343" s="17" t="s">
        <v>181</v>
      </c>
      <c r="BE343" s="154">
        <f>IF(N343="základná",J343,0)</f>
        <v>0</v>
      </c>
      <c r="BF343" s="154">
        <f>IF(N343="znížená",J343,0)</f>
        <v>0</v>
      </c>
      <c r="BG343" s="154">
        <f>IF(N343="zákl. prenesená",J343,0)</f>
        <v>0</v>
      </c>
      <c r="BH343" s="154">
        <f>IF(N343="zníž. prenesená",J343,0)</f>
        <v>0</v>
      </c>
      <c r="BI343" s="154">
        <f>IF(N343="nulová",J343,0)</f>
        <v>0</v>
      </c>
      <c r="BJ343" s="17" t="s">
        <v>190</v>
      </c>
      <c r="BK343" s="154">
        <f>ROUND(I343*H343,2)</f>
        <v>0</v>
      </c>
      <c r="BL343" s="17" t="s">
        <v>189</v>
      </c>
      <c r="BM343" s="153" t="s">
        <v>420</v>
      </c>
    </row>
    <row r="344" spans="2:65" s="12" customFormat="1">
      <c r="B344" s="155"/>
      <c r="D344" s="156" t="s">
        <v>192</v>
      </c>
      <c r="E344" s="157" t="s">
        <v>1</v>
      </c>
      <c r="F344" s="158" t="s">
        <v>383</v>
      </c>
      <c r="H344" s="157" t="s">
        <v>1</v>
      </c>
      <c r="I344" s="159"/>
      <c r="L344" s="155"/>
      <c r="M344" s="160"/>
      <c r="T344" s="161"/>
      <c r="AT344" s="157" t="s">
        <v>192</v>
      </c>
      <c r="AU344" s="157" t="s">
        <v>190</v>
      </c>
      <c r="AV344" s="12" t="s">
        <v>83</v>
      </c>
      <c r="AW344" s="12" t="s">
        <v>31</v>
      </c>
      <c r="AX344" s="12" t="s">
        <v>75</v>
      </c>
      <c r="AY344" s="157" t="s">
        <v>181</v>
      </c>
    </row>
    <row r="345" spans="2:65" s="13" customFormat="1">
      <c r="B345" s="162"/>
      <c r="D345" s="156" t="s">
        <v>192</v>
      </c>
      <c r="E345" s="163" t="s">
        <v>1</v>
      </c>
      <c r="F345" s="164" t="s">
        <v>421</v>
      </c>
      <c r="H345" s="165">
        <v>13.2</v>
      </c>
      <c r="I345" s="166"/>
      <c r="L345" s="162"/>
      <c r="M345" s="167"/>
      <c r="T345" s="168"/>
      <c r="AT345" s="163" t="s">
        <v>192</v>
      </c>
      <c r="AU345" s="163" t="s">
        <v>190</v>
      </c>
      <c r="AV345" s="13" t="s">
        <v>190</v>
      </c>
      <c r="AW345" s="13" t="s">
        <v>31</v>
      </c>
      <c r="AX345" s="13" t="s">
        <v>75</v>
      </c>
      <c r="AY345" s="163" t="s">
        <v>181</v>
      </c>
    </row>
    <row r="346" spans="2:65" s="14" customFormat="1">
      <c r="B346" s="169"/>
      <c r="D346" s="156" t="s">
        <v>192</v>
      </c>
      <c r="E346" s="170" t="s">
        <v>1</v>
      </c>
      <c r="F346" s="171" t="s">
        <v>195</v>
      </c>
      <c r="H346" s="172">
        <v>13.2</v>
      </c>
      <c r="I346" s="173"/>
      <c r="L346" s="169"/>
      <c r="M346" s="174"/>
      <c r="T346" s="175"/>
      <c r="AT346" s="170" t="s">
        <v>192</v>
      </c>
      <c r="AU346" s="170" t="s">
        <v>190</v>
      </c>
      <c r="AV346" s="14" t="s">
        <v>189</v>
      </c>
      <c r="AW346" s="14" t="s">
        <v>31</v>
      </c>
      <c r="AX346" s="14" t="s">
        <v>83</v>
      </c>
      <c r="AY346" s="170" t="s">
        <v>181</v>
      </c>
    </row>
    <row r="347" spans="2:65" s="1" customFormat="1" ht="24.2" customHeight="1">
      <c r="B347" s="140"/>
      <c r="C347" s="141" t="s">
        <v>422</v>
      </c>
      <c r="D347" s="141" t="s">
        <v>185</v>
      </c>
      <c r="E347" s="142" t="s">
        <v>423</v>
      </c>
      <c r="F347" s="143" t="s">
        <v>424</v>
      </c>
      <c r="G347" s="144" t="s">
        <v>188</v>
      </c>
      <c r="H347" s="145">
        <v>1982.77</v>
      </c>
      <c r="I347" s="146"/>
      <c r="J347" s="147">
        <f>ROUND(I347*H347,2)</f>
        <v>0</v>
      </c>
      <c r="K347" s="148"/>
      <c r="L347" s="32"/>
      <c r="M347" s="149" t="s">
        <v>1</v>
      </c>
      <c r="N347" s="150" t="s">
        <v>41</v>
      </c>
      <c r="P347" s="151">
        <f>O347*H347</f>
        <v>0</v>
      </c>
      <c r="Q347" s="151">
        <v>0</v>
      </c>
      <c r="R347" s="151">
        <f>Q347*H347</f>
        <v>0</v>
      </c>
      <c r="S347" s="151">
        <v>1.6E-2</v>
      </c>
      <c r="T347" s="152">
        <f>S347*H347</f>
        <v>31.724319999999999</v>
      </c>
      <c r="AR347" s="153" t="s">
        <v>189</v>
      </c>
      <c r="AT347" s="153" t="s">
        <v>185</v>
      </c>
      <c r="AU347" s="153" t="s">
        <v>190</v>
      </c>
      <c r="AY347" s="17" t="s">
        <v>181</v>
      </c>
      <c r="BE347" s="154">
        <f>IF(N347="základná",J347,0)</f>
        <v>0</v>
      </c>
      <c r="BF347" s="154">
        <f>IF(N347="znížená",J347,0)</f>
        <v>0</v>
      </c>
      <c r="BG347" s="154">
        <f>IF(N347="zákl. prenesená",J347,0)</f>
        <v>0</v>
      </c>
      <c r="BH347" s="154">
        <f>IF(N347="zníž. prenesená",J347,0)</f>
        <v>0</v>
      </c>
      <c r="BI347" s="154">
        <f>IF(N347="nulová",J347,0)</f>
        <v>0</v>
      </c>
      <c r="BJ347" s="17" t="s">
        <v>190</v>
      </c>
      <c r="BK347" s="154">
        <f>ROUND(I347*H347,2)</f>
        <v>0</v>
      </c>
      <c r="BL347" s="17" t="s">
        <v>189</v>
      </c>
      <c r="BM347" s="153" t="s">
        <v>425</v>
      </c>
    </row>
    <row r="348" spans="2:65" s="12" customFormat="1">
      <c r="B348" s="155"/>
      <c r="D348" s="156" t="s">
        <v>192</v>
      </c>
      <c r="E348" s="157" t="s">
        <v>1</v>
      </c>
      <c r="F348" s="158" t="s">
        <v>426</v>
      </c>
      <c r="H348" s="157" t="s">
        <v>1</v>
      </c>
      <c r="I348" s="159"/>
      <c r="L348" s="155"/>
      <c r="M348" s="160"/>
      <c r="T348" s="161"/>
      <c r="AT348" s="157" t="s">
        <v>192</v>
      </c>
      <c r="AU348" s="157" t="s">
        <v>190</v>
      </c>
      <c r="AV348" s="12" t="s">
        <v>83</v>
      </c>
      <c r="AW348" s="12" t="s">
        <v>31</v>
      </c>
      <c r="AX348" s="12" t="s">
        <v>75</v>
      </c>
      <c r="AY348" s="157" t="s">
        <v>181</v>
      </c>
    </row>
    <row r="349" spans="2:65" s="13" customFormat="1">
      <c r="B349" s="162"/>
      <c r="D349" s="156" t="s">
        <v>192</v>
      </c>
      <c r="E349" s="163" t="s">
        <v>1</v>
      </c>
      <c r="F349" s="164" t="s">
        <v>427</v>
      </c>
      <c r="H349" s="165">
        <v>622.98</v>
      </c>
      <c r="I349" s="166"/>
      <c r="L349" s="162"/>
      <c r="M349" s="167"/>
      <c r="T349" s="168"/>
      <c r="AT349" s="163" t="s">
        <v>192</v>
      </c>
      <c r="AU349" s="163" t="s">
        <v>190</v>
      </c>
      <c r="AV349" s="13" t="s">
        <v>190</v>
      </c>
      <c r="AW349" s="13" t="s">
        <v>31</v>
      </c>
      <c r="AX349" s="13" t="s">
        <v>75</v>
      </c>
      <c r="AY349" s="163" t="s">
        <v>181</v>
      </c>
    </row>
    <row r="350" spans="2:65" s="12" customFormat="1">
      <c r="B350" s="155"/>
      <c r="D350" s="156" t="s">
        <v>192</v>
      </c>
      <c r="E350" s="157" t="s">
        <v>1</v>
      </c>
      <c r="F350" s="158" t="s">
        <v>428</v>
      </c>
      <c r="H350" s="157" t="s">
        <v>1</v>
      </c>
      <c r="I350" s="159"/>
      <c r="L350" s="155"/>
      <c r="M350" s="160"/>
      <c r="T350" s="161"/>
      <c r="AT350" s="157" t="s">
        <v>192</v>
      </c>
      <c r="AU350" s="157" t="s">
        <v>190</v>
      </c>
      <c r="AV350" s="12" t="s">
        <v>83</v>
      </c>
      <c r="AW350" s="12" t="s">
        <v>31</v>
      </c>
      <c r="AX350" s="12" t="s">
        <v>75</v>
      </c>
      <c r="AY350" s="157" t="s">
        <v>181</v>
      </c>
    </row>
    <row r="351" spans="2:65" s="13" customFormat="1">
      <c r="B351" s="162"/>
      <c r="D351" s="156" t="s">
        <v>192</v>
      </c>
      <c r="E351" s="163" t="s">
        <v>1</v>
      </c>
      <c r="F351" s="164" t="s">
        <v>429</v>
      </c>
      <c r="H351" s="165">
        <v>-187.91</v>
      </c>
      <c r="I351" s="166"/>
      <c r="L351" s="162"/>
      <c r="M351" s="167"/>
      <c r="T351" s="168"/>
      <c r="AT351" s="163" t="s">
        <v>192</v>
      </c>
      <c r="AU351" s="163" t="s">
        <v>190</v>
      </c>
      <c r="AV351" s="13" t="s">
        <v>190</v>
      </c>
      <c r="AW351" s="13" t="s">
        <v>31</v>
      </c>
      <c r="AX351" s="13" t="s">
        <v>75</v>
      </c>
      <c r="AY351" s="163" t="s">
        <v>181</v>
      </c>
    </row>
    <row r="352" spans="2:65" s="12" customFormat="1">
      <c r="B352" s="155"/>
      <c r="D352" s="156" t="s">
        <v>192</v>
      </c>
      <c r="E352" s="157" t="s">
        <v>1</v>
      </c>
      <c r="F352" s="158" t="s">
        <v>267</v>
      </c>
      <c r="H352" s="157" t="s">
        <v>1</v>
      </c>
      <c r="I352" s="159"/>
      <c r="L352" s="155"/>
      <c r="M352" s="160"/>
      <c r="T352" s="161"/>
      <c r="AT352" s="157" t="s">
        <v>192</v>
      </c>
      <c r="AU352" s="157" t="s">
        <v>190</v>
      </c>
      <c r="AV352" s="12" t="s">
        <v>83</v>
      </c>
      <c r="AW352" s="12" t="s">
        <v>31</v>
      </c>
      <c r="AX352" s="12" t="s">
        <v>75</v>
      </c>
      <c r="AY352" s="157" t="s">
        <v>181</v>
      </c>
    </row>
    <row r="353" spans="2:65" s="13" customFormat="1">
      <c r="B353" s="162"/>
      <c r="D353" s="156" t="s">
        <v>192</v>
      </c>
      <c r="E353" s="163" t="s">
        <v>1</v>
      </c>
      <c r="F353" s="164" t="s">
        <v>430</v>
      </c>
      <c r="H353" s="165">
        <v>943.89</v>
      </c>
      <c r="I353" s="166"/>
      <c r="L353" s="162"/>
      <c r="M353" s="167"/>
      <c r="T353" s="168"/>
      <c r="AT353" s="163" t="s">
        <v>192</v>
      </c>
      <c r="AU353" s="163" t="s">
        <v>190</v>
      </c>
      <c r="AV353" s="13" t="s">
        <v>190</v>
      </c>
      <c r="AW353" s="13" t="s">
        <v>31</v>
      </c>
      <c r="AX353" s="13" t="s">
        <v>75</v>
      </c>
      <c r="AY353" s="163" t="s">
        <v>181</v>
      </c>
    </row>
    <row r="354" spans="2:65" s="12" customFormat="1">
      <c r="B354" s="155"/>
      <c r="D354" s="156" t="s">
        <v>192</v>
      </c>
      <c r="E354" s="157" t="s">
        <v>1</v>
      </c>
      <c r="F354" s="158" t="s">
        <v>428</v>
      </c>
      <c r="H354" s="157" t="s">
        <v>1</v>
      </c>
      <c r="I354" s="159"/>
      <c r="L354" s="155"/>
      <c r="M354" s="160"/>
      <c r="T354" s="161"/>
      <c r="AT354" s="157" t="s">
        <v>192</v>
      </c>
      <c r="AU354" s="157" t="s">
        <v>190</v>
      </c>
      <c r="AV354" s="12" t="s">
        <v>83</v>
      </c>
      <c r="AW354" s="12" t="s">
        <v>31</v>
      </c>
      <c r="AX354" s="12" t="s">
        <v>75</v>
      </c>
      <c r="AY354" s="157" t="s">
        <v>181</v>
      </c>
    </row>
    <row r="355" spans="2:65" s="13" customFormat="1">
      <c r="B355" s="162"/>
      <c r="D355" s="156" t="s">
        <v>192</v>
      </c>
      <c r="E355" s="163" t="s">
        <v>1</v>
      </c>
      <c r="F355" s="164" t="s">
        <v>431</v>
      </c>
      <c r="H355" s="165">
        <v>-401.57</v>
      </c>
      <c r="I355" s="166"/>
      <c r="L355" s="162"/>
      <c r="M355" s="167"/>
      <c r="T355" s="168"/>
      <c r="AT355" s="163" t="s">
        <v>192</v>
      </c>
      <c r="AU355" s="163" t="s">
        <v>190</v>
      </c>
      <c r="AV355" s="13" t="s">
        <v>190</v>
      </c>
      <c r="AW355" s="13" t="s">
        <v>31</v>
      </c>
      <c r="AX355" s="13" t="s">
        <v>75</v>
      </c>
      <c r="AY355" s="163" t="s">
        <v>181</v>
      </c>
    </row>
    <row r="356" spans="2:65" s="12" customFormat="1">
      <c r="B356" s="155"/>
      <c r="D356" s="156" t="s">
        <v>192</v>
      </c>
      <c r="E356" s="157" t="s">
        <v>1</v>
      </c>
      <c r="F356" s="158" t="s">
        <v>224</v>
      </c>
      <c r="H356" s="157" t="s">
        <v>1</v>
      </c>
      <c r="I356" s="159"/>
      <c r="L356" s="155"/>
      <c r="M356" s="160"/>
      <c r="T356" s="161"/>
      <c r="AT356" s="157" t="s">
        <v>192</v>
      </c>
      <c r="AU356" s="157" t="s">
        <v>190</v>
      </c>
      <c r="AV356" s="12" t="s">
        <v>83</v>
      </c>
      <c r="AW356" s="12" t="s">
        <v>31</v>
      </c>
      <c r="AX356" s="12" t="s">
        <v>75</v>
      </c>
      <c r="AY356" s="157" t="s">
        <v>181</v>
      </c>
    </row>
    <row r="357" spans="2:65" s="13" customFormat="1">
      <c r="B357" s="162"/>
      <c r="D357" s="156" t="s">
        <v>192</v>
      </c>
      <c r="E357" s="163" t="s">
        <v>1</v>
      </c>
      <c r="F357" s="164" t="s">
        <v>432</v>
      </c>
      <c r="H357" s="165">
        <v>549.74</v>
      </c>
      <c r="I357" s="166"/>
      <c r="L357" s="162"/>
      <c r="M357" s="167"/>
      <c r="T357" s="168"/>
      <c r="AT357" s="163" t="s">
        <v>192</v>
      </c>
      <c r="AU357" s="163" t="s">
        <v>190</v>
      </c>
      <c r="AV357" s="13" t="s">
        <v>190</v>
      </c>
      <c r="AW357" s="13" t="s">
        <v>31</v>
      </c>
      <c r="AX357" s="13" t="s">
        <v>75</v>
      </c>
      <c r="AY357" s="163" t="s">
        <v>181</v>
      </c>
    </row>
    <row r="358" spans="2:65" s="12" customFormat="1">
      <c r="B358" s="155"/>
      <c r="D358" s="156" t="s">
        <v>192</v>
      </c>
      <c r="E358" s="157" t="s">
        <v>1</v>
      </c>
      <c r="F358" s="158" t="s">
        <v>428</v>
      </c>
      <c r="H358" s="157" t="s">
        <v>1</v>
      </c>
      <c r="I358" s="159"/>
      <c r="L358" s="155"/>
      <c r="M358" s="160"/>
      <c r="T358" s="161"/>
      <c r="AT358" s="157" t="s">
        <v>192</v>
      </c>
      <c r="AU358" s="157" t="s">
        <v>190</v>
      </c>
      <c r="AV358" s="12" t="s">
        <v>83</v>
      </c>
      <c r="AW358" s="12" t="s">
        <v>31</v>
      </c>
      <c r="AX358" s="12" t="s">
        <v>75</v>
      </c>
      <c r="AY358" s="157" t="s">
        <v>181</v>
      </c>
    </row>
    <row r="359" spans="2:65" s="13" customFormat="1">
      <c r="B359" s="162"/>
      <c r="D359" s="156" t="s">
        <v>192</v>
      </c>
      <c r="E359" s="163" t="s">
        <v>1</v>
      </c>
      <c r="F359" s="164" t="s">
        <v>433</v>
      </c>
      <c r="H359" s="165">
        <v>7.8</v>
      </c>
      <c r="I359" s="166"/>
      <c r="L359" s="162"/>
      <c r="M359" s="167"/>
      <c r="T359" s="168"/>
      <c r="AT359" s="163" t="s">
        <v>192</v>
      </c>
      <c r="AU359" s="163" t="s">
        <v>190</v>
      </c>
      <c r="AV359" s="13" t="s">
        <v>190</v>
      </c>
      <c r="AW359" s="13" t="s">
        <v>31</v>
      </c>
      <c r="AX359" s="13" t="s">
        <v>75</v>
      </c>
      <c r="AY359" s="163" t="s">
        <v>181</v>
      </c>
    </row>
    <row r="360" spans="2:65" s="12" customFormat="1">
      <c r="B360" s="155"/>
      <c r="D360" s="156" t="s">
        <v>192</v>
      </c>
      <c r="E360" s="157" t="s">
        <v>1</v>
      </c>
      <c r="F360" s="158" t="s">
        <v>226</v>
      </c>
      <c r="H360" s="157" t="s">
        <v>1</v>
      </c>
      <c r="I360" s="159"/>
      <c r="L360" s="155"/>
      <c r="M360" s="160"/>
      <c r="T360" s="161"/>
      <c r="AT360" s="157" t="s">
        <v>192</v>
      </c>
      <c r="AU360" s="157" t="s">
        <v>190</v>
      </c>
      <c r="AV360" s="12" t="s">
        <v>83</v>
      </c>
      <c r="AW360" s="12" t="s">
        <v>31</v>
      </c>
      <c r="AX360" s="12" t="s">
        <v>75</v>
      </c>
      <c r="AY360" s="157" t="s">
        <v>181</v>
      </c>
    </row>
    <row r="361" spans="2:65" s="13" customFormat="1">
      <c r="B361" s="162"/>
      <c r="D361" s="156" t="s">
        <v>192</v>
      </c>
      <c r="E361" s="163" t="s">
        <v>1</v>
      </c>
      <c r="F361" s="164" t="s">
        <v>434</v>
      </c>
      <c r="H361" s="165">
        <v>452.64</v>
      </c>
      <c r="I361" s="166"/>
      <c r="L361" s="162"/>
      <c r="M361" s="167"/>
      <c r="T361" s="168"/>
      <c r="AT361" s="163" t="s">
        <v>192</v>
      </c>
      <c r="AU361" s="163" t="s">
        <v>190</v>
      </c>
      <c r="AV361" s="13" t="s">
        <v>190</v>
      </c>
      <c r="AW361" s="13" t="s">
        <v>31</v>
      </c>
      <c r="AX361" s="13" t="s">
        <v>75</v>
      </c>
      <c r="AY361" s="163" t="s">
        <v>181</v>
      </c>
    </row>
    <row r="362" spans="2:65" s="12" customFormat="1">
      <c r="B362" s="155"/>
      <c r="D362" s="156" t="s">
        <v>192</v>
      </c>
      <c r="E362" s="157" t="s">
        <v>1</v>
      </c>
      <c r="F362" s="158" t="s">
        <v>428</v>
      </c>
      <c r="H362" s="157" t="s">
        <v>1</v>
      </c>
      <c r="I362" s="159"/>
      <c r="L362" s="155"/>
      <c r="M362" s="160"/>
      <c r="T362" s="161"/>
      <c r="AT362" s="157" t="s">
        <v>192</v>
      </c>
      <c r="AU362" s="157" t="s">
        <v>190</v>
      </c>
      <c r="AV362" s="12" t="s">
        <v>83</v>
      </c>
      <c r="AW362" s="12" t="s">
        <v>31</v>
      </c>
      <c r="AX362" s="12" t="s">
        <v>75</v>
      </c>
      <c r="AY362" s="157" t="s">
        <v>181</v>
      </c>
    </row>
    <row r="363" spans="2:65" s="13" customFormat="1">
      <c r="B363" s="162"/>
      <c r="D363" s="156" t="s">
        <v>192</v>
      </c>
      <c r="E363" s="163" t="s">
        <v>1</v>
      </c>
      <c r="F363" s="164" t="s">
        <v>435</v>
      </c>
      <c r="H363" s="165">
        <v>-4.8</v>
      </c>
      <c r="I363" s="166"/>
      <c r="L363" s="162"/>
      <c r="M363" s="167"/>
      <c r="T363" s="168"/>
      <c r="AT363" s="163" t="s">
        <v>192</v>
      </c>
      <c r="AU363" s="163" t="s">
        <v>190</v>
      </c>
      <c r="AV363" s="13" t="s">
        <v>190</v>
      </c>
      <c r="AW363" s="13" t="s">
        <v>31</v>
      </c>
      <c r="AX363" s="13" t="s">
        <v>75</v>
      </c>
      <c r="AY363" s="163" t="s">
        <v>181</v>
      </c>
    </row>
    <row r="364" spans="2:65" s="14" customFormat="1">
      <c r="B364" s="169"/>
      <c r="D364" s="156" t="s">
        <v>192</v>
      </c>
      <c r="E364" s="170" t="s">
        <v>1</v>
      </c>
      <c r="F364" s="171" t="s">
        <v>195</v>
      </c>
      <c r="H364" s="172">
        <v>1982.77</v>
      </c>
      <c r="I364" s="173"/>
      <c r="L364" s="169"/>
      <c r="M364" s="174"/>
      <c r="T364" s="175"/>
      <c r="AT364" s="170" t="s">
        <v>192</v>
      </c>
      <c r="AU364" s="170" t="s">
        <v>190</v>
      </c>
      <c r="AV364" s="14" t="s">
        <v>189</v>
      </c>
      <c r="AW364" s="14" t="s">
        <v>31</v>
      </c>
      <c r="AX364" s="14" t="s">
        <v>83</v>
      </c>
      <c r="AY364" s="170" t="s">
        <v>181</v>
      </c>
    </row>
    <row r="365" spans="2:65" s="1" customFormat="1" ht="37.9" customHeight="1">
      <c r="B365" s="140"/>
      <c r="C365" s="141" t="s">
        <v>436</v>
      </c>
      <c r="D365" s="141" t="s">
        <v>185</v>
      </c>
      <c r="E365" s="142" t="s">
        <v>437</v>
      </c>
      <c r="F365" s="143" t="s">
        <v>438</v>
      </c>
      <c r="G365" s="144" t="s">
        <v>188</v>
      </c>
      <c r="H365" s="145">
        <v>524.173</v>
      </c>
      <c r="I365" s="146"/>
      <c r="J365" s="147">
        <f>ROUND(I365*H365,2)</f>
        <v>0</v>
      </c>
      <c r="K365" s="148"/>
      <c r="L365" s="32"/>
      <c r="M365" s="149" t="s">
        <v>1</v>
      </c>
      <c r="N365" s="150" t="s">
        <v>41</v>
      </c>
      <c r="P365" s="151">
        <f>O365*H365</f>
        <v>0</v>
      </c>
      <c r="Q365" s="151">
        <v>0</v>
      </c>
      <c r="R365" s="151">
        <f>Q365*H365</f>
        <v>0</v>
      </c>
      <c r="S365" s="151">
        <v>6.8000000000000005E-2</v>
      </c>
      <c r="T365" s="152">
        <f>S365*H365</f>
        <v>35.643764000000004</v>
      </c>
      <c r="AR365" s="153" t="s">
        <v>189</v>
      </c>
      <c r="AT365" s="153" t="s">
        <v>185</v>
      </c>
      <c r="AU365" s="153" t="s">
        <v>190</v>
      </c>
      <c r="AY365" s="17" t="s">
        <v>181</v>
      </c>
      <c r="BE365" s="154">
        <f>IF(N365="základná",J365,0)</f>
        <v>0</v>
      </c>
      <c r="BF365" s="154">
        <f>IF(N365="znížená",J365,0)</f>
        <v>0</v>
      </c>
      <c r="BG365" s="154">
        <f>IF(N365="zákl. prenesená",J365,0)</f>
        <v>0</v>
      </c>
      <c r="BH365" s="154">
        <f>IF(N365="zníž. prenesená",J365,0)</f>
        <v>0</v>
      </c>
      <c r="BI365" s="154">
        <f>IF(N365="nulová",J365,0)</f>
        <v>0</v>
      </c>
      <c r="BJ365" s="17" t="s">
        <v>190</v>
      </c>
      <c r="BK365" s="154">
        <f>ROUND(I365*H365,2)</f>
        <v>0</v>
      </c>
      <c r="BL365" s="17" t="s">
        <v>189</v>
      </c>
      <c r="BM365" s="153" t="s">
        <v>439</v>
      </c>
    </row>
    <row r="366" spans="2:65" s="12" customFormat="1">
      <c r="B366" s="155"/>
      <c r="D366" s="156" t="s">
        <v>192</v>
      </c>
      <c r="E366" s="157" t="s">
        <v>1</v>
      </c>
      <c r="F366" s="158" t="s">
        <v>218</v>
      </c>
      <c r="H366" s="157" t="s">
        <v>1</v>
      </c>
      <c r="I366" s="159"/>
      <c r="L366" s="155"/>
      <c r="M366" s="160"/>
      <c r="T366" s="161"/>
      <c r="AT366" s="157" t="s">
        <v>192</v>
      </c>
      <c r="AU366" s="157" t="s">
        <v>190</v>
      </c>
      <c r="AV366" s="12" t="s">
        <v>83</v>
      </c>
      <c r="AW366" s="12" t="s">
        <v>31</v>
      </c>
      <c r="AX366" s="12" t="s">
        <v>75</v>
      </c>
      <c r="AY366" s="157" t="s">
        <v>181</v>
      </c>
    </row>
    <row r="367" spans="2:65" s="12" customFormat="1">
      <c r="B367" s="155"/>
      <c r="D367" s="156" t="s">
        <v>192</v>
      </c>
      <c r="E367" s="157" t="s">
        <v>1</v>
      </c>
      <c r="F367" s="158" t="s">
        <v>440</v>
      </c>
      <c r="H367" s="157" t="s">
        <v>1</v>
      </c>
      <c r="I367" s="159"/>
      <c r="L367" s="155"/>
      <c r="M367" s="160"/>
      <c r="T367" s="161"/>
      <c r="AT367" s="157" t="s">
        <v>192</v>
      </c>
      <c r="AU367" s="157" t="s">
        <v>190</v>
      </c>
      <c r="AV367" s="12" t="s">
        <v>83</v>
      </c>
      <c r="AW367" s="12" t="s">
        <v>31</v>
      </c>
      <c r="AX367" s="12" t="s">
        <v>75</v>
      </c>
      <c r="AY367" s="157" t="s">
        <v>181</v>
      </c>
    </row>
    <row r="368" spans="2:65" s="13" customFormat="1">
      <c r="B368" s="162"/>
      <c r="D368" s="156" t="s">
        <v>192</v>
      </c>
      <c r="E368" s="163" t="s">
        <v>1</v>
      </c>
      <c r="F368" s="164" t="s">
        <v>441</v>
      </c>
      <c r="H368" s="165">
        <v>41.765000000000001</v>
      </c>
      <c r="I368" s="166"/>
      <c r="L368" s="162"/>
      <c r="M368" s="167"/>
      <c r="T368" s="168"/>
      <c r="AT368" s="163" t="s">
        <v>192</v>
      </c>
      <c r="AU368" s="163" t="s">
        <v>190</v>
      </c>
      <c r="AV368" s="13" t="s">
        <v>190</v>
      </c>
      <c r="AW368" s="13" t="s">
        <v>31</v>
      </c>
      <c r="AX368" s="13" t="s">
        <v>75</v>
      </c>
      <c r="AY368" s="163" t="s">
        <v>181</v>
      </c>
    </row>
    <row r="369" spans="2:51" s="12" customFormat="1">
      <c r="B369" s="155"/>
      <c r="D369" s="156" t="s">
        <v>192</v>
      </c>
      <c r="E369" s="157" t="s">
        <v>1</v>
      </c>
      <c r="F369" s="158" t="s">
        <v>442</v>
      </c>
      <c r="H369" s="157" t="s">
        <v>1</v>
      </c>
      <c r="I369" s="159"/>
      <c r="L369" s="155"/>
      <c r="M369" s="160"/>
      <c r="T369" s="161"/>
      <c r="AT369" s="157" t="s">
        <v>192</v>
      </c>
      <c r="AU369" s="157" t="s">
        <v>190</v>
      </c>
      <c r="AV369" s="12" t="s">
        <v>83</v>
      </c>
      <c r="AW369" s="12" t="s">
        <v>31</v>
      </c>
      <c r="AX369" s="12" t="s">
        <v>75</v>
      </c>
      <c r="AY369" s="157" t="s">
        <v>181</v>
      </c>
    </row>
    <row r="370" spans="2:51" s="13" customFormat="1">
      <c r="B370" s="162"/>
      <c r="D370" s="156" t="s">
        <v>192</v>
      </c>
      <c r="E370" s="163" t="s">
        <v>1</v>
      </c>
      <c r="F370" s="164" t="s">
        <v>443</v>
      </c>
      <c r="H370" s="165">
        <v>36.677999999999997</v>
      </c>
      <c r="I370" s="166"/>
      <c r="L370" s="162"/>
      <c r="M370" s="167"/>
      <c r="T370" s="168"/>
      <c r="AT370" s="163" t="s">
        <v>192</v>
      </c>
      <c r="AU370" s="163" t="s">
        <v>190</v>
      </c>
      <c r="AV370" s="13" t="s">
        <v>190</v>
      </c>
      <c r="AW370" s="13" t="s">
        <v>31</v>
      </c>
      <c r="AX370" s="13" t="s">
        <v>75</v>
      </c>
      <c r="AY370" s="163" t="s">
        <v>181</v>
      </c>
    </row>
    <row r="371" spans="2:51" s="12" customFormat="1">
      <c r="B371" s="155"/>
      <c r="D371" s="156" t="s">
        <v>192</v>
      </c>
      <c r="E371" s="157" t="s">
        <v>1</v>
      </c>
      <c r="F371" s="158" t="s">
        <v>444</v>
      </c>
      <c r="H371" s="157" t="s">
        <v>1</v>
      </c>
      <c r="I371" s="159"/>
      <c r="L371" s="155"/>
      <c r="M371" s="160"/>
      <c r="T371" s="161"/>
      <c r="AT371" s="157" t="s">
        <v>192</v>
      </c>
      <c r="AU371" s="157" t="s">
        <v>190</v>
      </c>
      <c r="AV371" s="12" t="s">
        <v>83</v>
      </c>
      <c r="AW371" s="12" t="s">
        <v>31</v>
      </c>
      <c r="AX371" s="12" t="s">
        <v>75</v>
      </c>
      <c r="AY371" s="157" t="s">
        <v>181</v>
      </c>
    </row>
    <row r="372" spans="2:51" s="13" customFormat="1">
      <c r="B372" s="162"/>
      <c r="D372" s="156" t="s">
        <v>192</v>
      </c>
      <c r="E372" s="163" t="s">
        <v>1</v>
      </c>
      <c r="F372" s="164" t="s">
        <v>445</v>
      </c>
      <c r="H372" s="165">
        <v>17.03</v>
      </c>
      <c r="I372" s="166"/>
      <c r="L372" s="162"/>
      <c r="M372" s="167"/>
      <c r="T372" s="168"/>
      <c r="AT372" s="163" t="s">
        <v>192</v>
      </c>
      <c r="AU372" s="163" t="s">
        <v>190</v>
      </c>
      <c r="AV372" s="13" t="s">
        <v>190</v>
      </c>
      <c r="AW372" s="13" t="s">
        <v>31</v>
      </c>
      <c r="AX372" s="13" t="s">
        <v>75</v>
      </c>
      <c r="AY372" s="163" t="s">
        <v>181</v>
      </c>
    </row>
    <row r="373" spans="2:51" s="12" customFormat="1">
      <c r="B373" s="155"/>
      <c r="D373" s="156" t="s">
        <v>192</v>
      </c>
      <c r="E373" s="157" t="s">
        <v>1</v>
      </c>
      <c r="F373" s="158" t="s">
        <v>446</v>
      </c>
      <c r="H373" s="157" t="s">
        <v>1</v>
      </c>
      <c r="I373" s="159"/>
      <c r="L373" s="155"/>
      <c r="M373" s="160"/>
      <c r="T373" s="161"/>
      <c r="AT373" s="157" t="s">
        <v>192</v>
      </c>
      <c r="AU373" s="157" t="s">
        <v>190</v>
      </c>
      <c r="AV373" s="12" t="s">
        <v>83</v>
      </c>
      <c r="AW373" s="12" t="s">
        <v>31</v>
      </c>
      <c r="AX373" s="12" t="s">
        <v>75</v>
      </c>
      <c r="AY373" s="157" t="s">
        <v>181</v>
      </c>
    </row>
    <row r="374" spans="2:51" s="13" customFormat="1">
      <c r="B374" s="162"/>
      <c r="D374" s="156" t="s">
        <v>192</v>
      </c>
      <c r="E374" s="163" t="s">
        <v>1</v>
      </c>
      <c r="F374" s="164" t="s">
        <v>445</v>
      </c>
      <c r="H374" s="165">
        <v>17.03</v>
      </c>
      <c r="I374" s="166"/>
      <c r="L374" s="162"/>
      <c r="M374" s="167"/>
      <c r="T374" s="168"/>
      <c r="AT374" s="163" t="s">
        <v>192</v>
      </c>
      <c r="AU374" s="163" t="s">
        <v>190</v>
      </c>
      <c r="AV374" s="13" t="s">
        <v>190</v>
      </c>
      <c r="AW374" s="13" t="s">
        <v>31</v>
      </c>
      <c r="AX374" s="13" t="s">
        <v>75</v>
      </c>
      <c r="AY374" s="163" t="s">
        <v>181</v>
      </c>
    </row>
    <row r="375" spans="2:51" s="12" customFormat="1">
      <c r="B375" s="155"/>
      <c r="D375" s="156" t="s">
        <v>192</v>
      </c>
      <c r="E375" s="157" t="s">
        <v>1</v>
      </c>
      <c r="F375" s="158" t="s">
        <v>447</v>
      </c>
      <c r="H375" s="157" t="s">
        <v>1</v>
      </c>
      <c r="I375" s="159"/>
      <c r="L375" s="155"/>
      <c r="M375" s="160"/>
      <c r="T375" s="161"/>
      <c r="AT375" s="157" t="s">
        <v>192</v>
      </c>
      <c r="AU375" s="157" t="s">
        <v>190</v>
      </c>
      <c r="AV375" s="12" t="s">
        <v>83</v>
      </c>
      <c r="AW375" s="12" t="s">
        <v>31</v>
      </c>
      <c r="AX375" s="12" t="s">
        <v>75</v>
      </c>
      <c r="AY375" s="157" t="s">
        <v>181</v>
      </c>
    </row>
    <row r="376" spans="2:51" s="13" customFormat="1">
      <c r="B376" s="162"/>
      <c r="D376" s="156" t="s">
        <v>192</v>
      </c>
      <c r="E376" s="163" t="s">
        <v>1</v>
      </c>
      <c r="F376" s="164" t="s">
        <v>448</v>
      </c>
      <c r="H376" s="165">
        <v>40.381</v>
      </c>
      <c r="I376" s="166"/>
      <c r="L376" s="162"/>
      <c r="M376" s="167"/>
      <c r="T376" s="168"/>
      <c r="AT376" s="163" t="s">
        <v>192</v>
      </c>
      <c r="AU376" s="163" t="s">
        <v>190</v>
      </c>
      <c r="AV376" s="13" t="s">
        <v>190</v>
      </c>
      <c r="AW376" s="13" t="s">
        <v>31</v>
      </c>
      <c r="AX376" s="13" t="s">
        <v>75</v>
      </c>
      <c r="AY376" s="163" t="s">
        <v>181</v>
      </c>
    </row>
    <row r="377" spans="2:51" s="12" customFormat="1">
      <c r="B377" s="155"/>
      <c r="D377" s="156" t="s">
        <v>192</v>
      </c>
      <c r="E377" s="157" t="s">
        <v>1</v>
      </c>
      <c r="F377" s="158" t="s">
        <v>449</v>
      </c>
      <c r="H377" s="157" t="s">
        <v>1</v>
      </c>
      <c r="I377" s="159"/>
      <c r="L377" s="155"/>
      <c r="M377" s="160"/>
      <c r="T377" s="161"/>
      <c r="AT377" s="157" t="s">
        <v>192</v>
      </c>
      <c r="AU377" s="157" t="s">
        <v>190</v>
      </c>
      <c r="AV377" s="12" t="s">
        <v>83</v>
      </c>
      <c r="AW377" s="12" t="s">
        <v>31</v>
      </c>
      <c r="AX377" s="12" t="s">
        <v>75</v>
      </c>
      <c r="AY377" s="157" t="s">
        <v>181</v>
      </c>
    </row>
    <row r="378" spans="2:51" s="13" customFormat="1">
      <c r="B378" s="162"/>
      <c r="D378" s="156" t="s">
        <v>192</v>
      </c>
      <c r="E378" s="163" t="s">
        <v>1</v>
      </c>
      <c r="F378" s="164" t="s">
        <v>450</v>
      </c>
      <c r="H378" s="165">
        <v>44.250999999999998</v>
      </c>
      <c r="I378" s="166"/>
      <c r="L378" s="162"/>
      <c r="M378" s="167"/>
      <c r="T378" s="168"/>
      <c r="AT378" s="163" t="s">
        <v>192</v>
      </c>
      <c r="AU378" s="163" t="s">
        <v>190</v>
      </c>
      <c r="AV378" s="13" t="s">
        <v>190</v>
      </c>
      <c r="AW378" s="13" t="s">
        <v>31</v>
      </c>
      <c r="AX378" s="13" t="s">
        <v>75</v>
      </c>
      <c r="AY378" s="163" t="s">
        <v>181</v>
      </c>
    </row>
    <row r="379" spans="2:51" s="12" customFormat="1">
      <c r="B379" s="155"/>
      <c r="D379" s="156" t="s">
        <v>192</v>
      </c>
      <c r="E379" s="157" t="s">
        <v>1</v>
      </c>
      <c r="F379" s="158" t="s">
        <v>451</v>
      </c>
      <c r="H379" s="157" t="s">
        <v>1</v>
      </c>
      <c r="I379" s="159"/>
      <c r="L379" s="155"/>
      <c r="M379" s="160"/>
      <c r="T379" s="161"/>
      <c r="AT379" s="157" t="s">
        <v>192</v>
      </c>
      <c r="AU379" s="157" t="s">
        <v>190</v>
      </c>
      <c r="AV379" s="12" t="s">
        <v>83</v>
      </c>
      <c r="AW379" s="12" t="s">
        <v>31</v>
      </c>
      <c r="AX379" s="12" t="s">
        <v>75</v>
      </c>
      <c r="AY379" s="157" t="s">
        <v>181</v>
      </c>
    </row>
    <row r="380" spans="2:51" s="13" customFormat="1">
      <c r="B380" s="162"/>
      <c r="D380" s="156" t="s">
        <v>192</v>
      </c>
      <c r="E380" s="163" t="s">
        <v>1</v>
      </c>
      <c r="F380" s="164" t="s">
        <v>452</v>
      </c>
      <c r="H380" s="165">
        <v>93.04</v>
      </c>
      <c r="I380" s="166"/>
      <c r="L380" s="162"/>
      <c r="M380" s="167"/>
      <c r="T380" s="168"/>
      <c r="AT380" s="163" t="s">
        <v>192</v>
      </c>
      <c r="AU380" s="163" t="s">
        <v>190</v>
      </c>
      <c r="AV380" s="13" t="s">
        <v>190</v>
      </c>
      <c r="AW380" s="13" t="s">
        <v>31</v>
      </c>
      <c r="AX380" s="13" t="s">
        <v>75</v>
      </c>
      <c r="AY380" s="163" t="s">
        <v>181</v>
      </c>
    </row>
    <row r="381" spans="2:51" s="12" customFormat="1">
      <c r="B381" s="155"/>
      <c r="D381" s="156" t="s">
        <v>192</v>
      </c>
      <c r="E381" s="157" t="s">
        <v>1</v>
      </c>
      <c r="F381" s="158" t="s">
        <v>453</v>
      </c>
      <c r="H381" s="157" t="s">
        <v>1</v>
      </c>
      <c r="I381" s="159"/>
      <c r="L381" s="155"/>
      <c r="M381" s="160"/>
      <c r="T381" s="161"/>
      <c r="AT381" s="157" t="s">
        <v>192</v>
      </c>
      <c r="AU381" s="157" t="s">
        <v>190</v>
      </c>
      <c r="AV381" s="12" t="s">
        <v>83</v>
      </c>
      <c r="AW381" s="12" t="s">
        <v>31</v>
      </c>
      <c r="AX381" s="12" t="s">
        <v>75</v>
      </c>
      <c r="AY381" s="157" t="s">
        <v>181</v>
      </c>
    </row>
    <row r="382" spans="2:51" s="13" customFormat="1">
      <c r="B382" s="162"/>
      <c r="D382" s="156" t="s">
        <v>192</v>
      </c>
      <c r="E382" s="163" t="s">
        <v>1</v>
      </c>
      <c r="F382" s="164" t="s">
        <v>454</v>
      </c>
      <c r="H382" s="165">
        <v>32.869</v>
      </c>
      <c r="I382" s="166"/>
      <c r="L382" s="162"/>
      <c r="M382" s="167"/>
      <c r="T382" s="168"/>
      <c r="AT382" s="163" t="s">
        <v>192</v>
      </c>
      <c r="AU382" s="163" t="s">
        <v>190</v>
      </c>
      <c r="AV382" s="13" t="s">
        <v>190</v>
      </c>
      <c r="AW382" s="13" t="s">
        <v>31</v>
      </c>
      <c r="AX382" s="13" t="s">
        <v>75</v>
      </c>
      <c r="AY382" s="163" t="s">
        <v>181</v>
      </c>
    </row>
    <row r="383" spans="2:51" s="12" customFormat="1">
      <c r="B383" s="155"/>
      <c r="D383" s="156" t="s">
        <v>192</v>
      </c>
      <c r="E383" s="157" t="s">
        <v>1</v>
      </c>
      <c r="F383" s="158" t="s">
        <v>455</v>
      </c>
      <c r="H383" s="157" t="s">
        <v>1</v>
      </c>
      <c r="I383" s="159"/>
      <c r="L383" s="155"/>
      <c r="M383" s="160"/>
      <c r="T383" s="161"/>
      <c r="AT383" s="157" t="s">
        <v>192</v>
      </c>
      <c r="AU383" s="157" t="s">
        <v>190</v>
      </c>
      <c r="AV383" s="12" t="s">
        <v>83</v>
      </c>
      <c r="AW383" s="12" t="s">
        <v>31</v>
      </c>
      <c r="AX383" s="12" t="s">
        <v>75</v>
      </c>
      <c r="AY383" s="157" t="s">
        <v>181</v>
      </c>
    </row>
    <row r="384" spans="2:51" s="13" customFormat="1">
      <c r="B384" s="162"/>
      <c r="D384" s="156" t="s">
        <v>192</v>
      </c>
      <c r="E384" s="163" t="s">
        <v>1</v>
      </c>
      <c r="F384" s="164" t="s">
        <v>456</v>
      </c>
      <c r="H384" s="165">
        <v>32.783000000000001</v>
      </c>
      <c r="I384" s="166"/>
      <c r="L384" s="162"/>
      <c r="M384" s="167"/>
      <c r="T384" s="168"/>
      <c r="AT384" s="163" t="s">
        <v>192</v>
      </c>
      <c r="AU384" s="163" t="s">
        <v>190</v>
      </c>
      <c r="AV384" s="13" t="s">
        <v>190</v>
      </c>
      <c r="AW384" s="13" t="s">
        <v>31</v>
      </c>
      <c r="AX384" s="13" t="s">
        <v>75</v>
      </c>
      <c r="AY384" s="163" t="s">
        <v>181</v>
      </c>
    </row>
    <row r="385" spans="2:65" s="12" customFormat="1">
      <c r="B385" s="155"/>
      <c r="D385" s="156" t="s">
        <v>192</v>
      </c>
      <c r="E385" s="157" t="s">
        <v>1</v>
      </c>
      <c r="F385" s="158" t="s">
        <v>222</v>
      </c>
      <c r="H385" s="157" t="s">
        <v>1</v>
      </c>
      <c r="I385" s="159"/>
      <c r="L385" s="155"/>
      <c r="M385" s="160"/>
      <c r="T385" s="161"/>
      <c r="AT385" s="157" t="s">
        <v>192</v>
      </c>
      <c r="AU385" s="157" t="s">
        <v>190</v>
      </c>
      <c r="AV385" s="12" t="s">
        <v>83</v>
      </c>
      <c r="AW385" s="12" t="s">
        <v>31</v>
      </c>
      <c r="AX385" s="12" t="s">
        <v>75</v>
      </c>
      <c r="AY385" s="157" t="s">
        <v>181</v>
      </c>
    </row>
    <row r="386" spans="2:65" s="12" customFormat="1">
      <c r="B386" s="155"/>
      <c r="D386" s="156" t="s">
        <v>192</v>
      </c>
      <c r="E386" s="157" t="s">
        <v>1</v>
      </c>
      <c r="F386" s="158" t="s">
        <v>457</v>
      </c>
      <c r="H386" s="157" t="s">
        <v>1</v>
      </c>
      <c r="I386" s="159"/>
      <c r="L386" s="155"/>
      <c r="M386" s="160"/>
      <c r="T386" s="161"/>
      <c r="AT386" s="157" t="s">
        <v>192</v>
      </c>
      <c r="AU386" s="157" t="s">
        <v>190</v>
      </c>
      <c r="AV386" s="12" t="s">
        <v>83</v>
      </c>
      <c r="AW386" s="12" t="s">
        <v>31</v>
      </c>
      <c r="AX386" s="12" t="s">
        <v>75</v>
      </c>
      <c r="AY386" s="157" t="s">
        <v>181</v>
      </c>
    </row>
    <row r="387" spans="2:65" s="13" customFormat="1">
      <c r="B387" s="162"/>
      <c r="D387" s="156" t="s">
        <v>192</v>
      </c>
      <c r="E387" s="163" t="s">
        <v>1</v>
      </c>
      <c r="F387" s="164" t="s">
        <v>458</v>
      </c>
      <c r="H387" s="165">
        <v>16.555</v>
      </c>
      <c r="I387" s="166"/>
      <c r="L387" s="162"/>
      <c r="M387" s="167"/>
      <c r="T387" s="168"/>
      <c r="AT387" s="163" t="s">
        <v>192</v>
      </c>
      <c r="AU387" s="163" t="s">
        <v>190</v>
      </c>
      <c r="AV387" s="13" t="s">
        <v>190</v>
      </c>
      <c r="AW387" s="13" t="s">
        <v>31</v>
      </c>
      <c r="AX387" s="13" t="s">
        <v>75</v>
      </c>
      <c r="AY387" s="163" t="s">
        <v>181</v>
      </c>
    </row>
    <row r="388" spans="2:65" s="12" customFormat="1">
      <c r="B388" s="155"/>
      <c r="D388" s="156" t="s">
        <v>192</v>
      </c>
      <c r="E388" s="157" t="s">
        <v>1</v>
      </c>
      <c r="F388" s="158" t="s">
        <v>459</v>
      </c>
      <c r="H388" s="157" t="s">
        <v>1</v>
      </c>
      <c r="I388" s="159"/>
      <c r="L388" s="155"/>
      <c r="M388" s="160"/>
      <c r="T388" s="161"/>
      <c r="AT388" s="157" t="s">
        <v>192</v>
      </c>
      <c r="AU388" s="157" t="s">
        <v>190</v>
      </c>
      <c r="AV388" s="12" t="s">
        <v>83</v>
      </c>
      <c r="AW388" s="12" t="s">
        <v>31</v>
      </c>
      <c r="AX388" s="12" t="s">
        <v>75</v>
      </c>
      <c r="AY388" s="157" t="s">
        <v>181</v>
      </c>
    </row>
    <row r="389" spans="2:65" s="13" customFormat="1">
      <c r="B389" s="162"/>
      <c r="D389" s="156" t="s">
        <v>192</v>
      </c>
      <c r="E389" s="163" t="s">
        <v>1</v>
      </c>
      <c r="F389" s="164" t="s">
        <v>460</v>
      </c>
      <c r="H389" s="165">
        <v>41.194000000000003</v>
      </c>
      <c r="I389" s="166"/>
      <c r="L389" s="162"/>
      <c r="M389" s="167"/>
      <c r="T389" s="168"/>
      <c r="AT389" s="163" t="s">
        <v>192</v>
      </c>
      <c r="AU389" s="163" t="s">
        <v>190</v>
      </c>
      <c r="AV389" s="13" t="s">
        <v>190</v>
      </c>
      <c r="AW389" s="13" t="s">
        <v>31</v>
      </c>
      <c r="AX389" s="13" t="s">
        <v>75</v>
      </c>
      <c r="AY389" s="163" t="s">
        <v>181</v>
      </c>
    </row>
    <row r="390" spans="2:65" s="13" customFormat="1">
      <c r="B390" s="162"/>
      <c r="D390" s="156" t="s">
        <v>192</v>
      </c>
      <c r="E390" s="163" t="s">
        <v>1</v>
      </c>
      <c r="F390" s="164" t="s">
        <v>461</v>
      </c>
      <c r="H390" s="165">
        <v>14.92</v>
      </c>
      <c r="I390" s="166"/>
      <c r="L390" s="162"/>
      <c r="M390" s="167"/>
      <c r="T390" s="168"/>
      <c r="AT390" s="163" t="s">
        <v>192</v>
      </c>
      <c r="AU390" s="163" t="s">
        <v>190</v>
      </c>
      <c r="AV390" s="13" t="s">
        <v>190</v>
      </c>
      <c r="AW390" s="13" t="s">
        <v>31</v>
      </c>
      <c r="AX390" s="13" t="s">
        <v>75</v>
      </c>
      <c r="AY390" s="163" t="s">
        <v>181</v>
      </c>
    </row>
    <row r="391" spans="2:65" s="12" customFormat="1">
      <c r="B391" s="155"/>
      <c r="D391" s="156" t="s">
        <v>192</v>
      </c>
      <c r="E391" s="157" t="s">
        <v>1</v>
      </c>
      <c r="F391" s="158" t="s">
        <v>462</v>
      </c>
      <c r="H391" s="157" t="s">
        <v>1</v>
      </c>
      <c r="I391" s="159"/>
      <c r="L391" s="155"/>
      <c r="M391" s="160"/>
      <c r="T391" s="161"/>
      <c r="AT391" s="157" t="s">
        <v>192</v>
      </c>
      <c r="AU391" s="157" t="s">
        <v>190</v>
      </c>
      <c r="AV391" s="12" t="s">
        <v>83</v>
      </c>
      <c r="AW391" s="12" t="s">
        <v>31</v>
      </c>
      <c r="AX391" s="12" t="s">
        <v>75</v>
      </c>
      <c r="AY391" s="157" t="s">
        <v>181</v>
      </c>
    </row>
    <row r="392" spans="2:65" s="13" customFormat="1">
      <c r="B392" s="162"/>
      <c r="D392" s="156" t="s">
        <v>192</v>
      </c>
      <c r="E392" s="163" t="s">
        <v>1</v>
      </c>
      <c r="F392" s="164" t="s">
        <v>463</v>
      </c>
      <c r="H392" s="165">
        <v>18.32</v>
      </c>
      <c r="I392" s="166"/>
      <c r="L392" s="162"/>
      <c r="M392" s="167"/>
      <c r="T392" s="168"/>
      <c r="AT392" s="163" t="s">
        <v>192</v>
      </c>
      <c r="AU392" s="163" t="s">
        <v>190</v>
      </c>
      <c r="AV392" s="13" t="s">
        <v>190</v>
      </c>
      <c r="AW392" s="13" t="s">
        <v>31</v>
      </c>
      <c r="AX392" s="13" t="s">
        <v>75</v>
      </c>
      <c r="AY392" s="163" t="s">
        <v>181</v>
      </c>
    </row>
    <row r="393" spans="2:65" s="12" customFormat="1">
      <c r="B393" s="155"/>
      <c r="D393" s="156" t="s">
        <v>192</v>
      </c>
      <c r="E393" s="157" t="s">
        <v>1</v>
      </c>
      <c r="F393" s="158" t="s">
        <v>464</v>
      </c>
      <c r="H393" s="157" t="s">
        <v>1</v>
      </c>
      <c r="I393" s="159"/>
      <c r="L393" s="155"/>
      <c r="M393" s="160"/>
      <c r="T393" s="161"/>
      <c r="AT393" s="157" t="s">
        <v>192</v>
      </c>
      <c r="AU393" s="157" t="s">
        <v>190</v>
      </c>
      <c r="AV393" s="12" t="s">
        <v>83</v>
      </c>
      <c r="AW393" s="12" t="s">
        <v>31</v>
      </c>
      <c r="AX393" s="12" t="s">
        <v>75</v>
      </c>
      <c r="AY393" s="157" t="s">
        <v>181</v>
      </c>
    </row>
    <row r="394" spans="2:65" s="13" customFormat="1">
      <c r="B394" s="162"/>
      <c r="D394" s="156" t="s">
        <v>192</v>
      </c>
      <c r="E394" s="163" t="s">
        <v>1</v>
      </c>
      <c r="F394" s="164" t="s">
        <v>465</v>
      </c>
      <c r="H394" s="165">
        <v>18.350000000000001</v>
      </c>
      <c r="I394" s="166"/>
      <c r="L394" s="162"/>
      <c r="M394" s="167"/>
      <c r="T394" s="168"/>
      <c r="AT394" s="163" t="s">
        <v>192</v>
      </c>
      <c r="AU394" s="163" t="s">
        <v>190</v>
      </c>
      <c r="AV394" s="13" t="s">
        <v>190</v>
      </c>
      <c r="AW394" s="13" t="s">
        <v>31</v>
      </c>
      <c r="AX394" s="13" t="s">
        <v>75</v>
      </c>
      <c r="AY394" s="163" t="s">
        <v>181</v>
      </c>
    </row>
    <row r="395" spans="2:65" s="12" customFormat="1">
      <c r="B395" s="155"/>
      <c r="D395" s="156" t="s">
        <v>192</v>
      </c>
      <c r="E395" s="157" t="s">
        <v>1</v>
      </c>
      <c r="F395" s="158" t="s">
        <v>466</v>
      </c>
      <c r="H395" s="157" t="s">
        <v>1</v>
      </c>
      <c r="I395" s="159"/>
      <c r="L395" s="155"/>
      <c r="M395" s="160"/>
      <c r="T395" s="161"/>
      <c r="AT395" s="157" t="s">
        <v>192</v>
      </c>
      <c r="AU395" s="157" t="s">
        <v>190</v>
      </c>
      <c r="AV395" s="12" t="s">
        <v>83</v>
      </c>
      <c r="AW395" s="12" t="s">
        <v>31</v>
      </c>
      <c r="AX395" s="12" t="s">
        <v>75</v>
      </c>
      <c r="AY395" s="157" t="s">
        <v>181</v>
      </c>
    </row>
    <row r="396" spans="2:65" s="13" customFormat="1">
      <c r="B396" s="162"/>
      <c r="D396" s="156" t="s">
        <v>192</v>
      </c>
      <c r="E396" s="163" t="s">
        <v>1</v>
      </c>
      <c r="F396" s="164" t="s">
        <v>467</v>
      </c>
      <c r="H396" s="165">
        <v>25.850999999999999</v>
      </c>
      <c r="I396" s="166"/>
      <c r="L396" s="162"/>
      <c r="M396" s="167"/>
      <c r="T396" s="168"/>
      <c r="AT396" s="163" t="s">
        <v>192</v>
      </c>
      <c r="AU396" s="163" t="s">
        <v>190</v>
      </c>
      <c r="AV396" s="13" t="s">
        <v>190</v>
      </c>
      <c r="AW396" s="13" t="s">
        <v>31</v>
      </c>
      <c r="AX396" s="13" t="s">
        <v>75</v>
      </c>
      <c r="AY396" s="163" t="s">
        <v>181</v>
      </c>
    </row>
    <row r="397" spans="2:65" s="13" customFormat="1">
      <c r="B397" s="162"/>
      <c r="D397" s="156" t="s">
        <v>192</v>
      </c>
      <c r="E397" s="163" t="s">
        <v>1</v>
      </c>
      <c r="F397" s="164" t="s">
        <v>468</v>
      </c>
      <c r="H397" s="165">
        <v>33.155999999999999</v>
      </c>
      <c r="I397" s="166"/>
      <c r="L397" s="162"/>
      <c r="M397" s="167"/>
      <c r="T397" s="168"/>
      <c r="AT397" s="163" t="s">
        <v>192</v>
      </c>
      <c r="AU397" s="163" t="s">
        <v>190</v>
      </c>
      <c r="AV397" s="13" t="s">
        <v>190</v>
      </c>
      <c r="AW397" s="13" t="s">
        <v>31</v>
      </c>
      <c r="AX397" s="13" t="s">
        <v>75</v>
      </c>
      <c r="AY397" s="163" t="s">
        <v>181</v>
      </c>
    </row>
    <row r="398" spans="2:65" s="14" customFormat="1">
      <c r="B398" s="169"/>
      <c r="D398" s="156" t="s">
        <v>192</v>
      </c>
      <c r="E398" s="170" t="s">
        <v>1</v>
      </c>
      <c r="F398" s="171" t="s">
        <v>195</v>
      </c>
      <c r="H398" s="172">
        <v>524.173</v>
      </c>
      <c r="I398" s="173"/>
      <c r="L398" s="169"/>
      <c r="M398" s="174"/>
      <c r="T398" s="175"/>
      <c r="AT398" s="170" t="s">
        <v>192</v>
      </c>
      <c r="AU398" s="170" t="s">
        <v>190</v>
      </c>
      <c r="AV398" s="14" t="s">
        <v>189</v>
      </c>
      <c r="AW398" s="14" t="s">
        <v>31</v>
      </c>
      <c r="AX398" s="14" t="s">
        <v>83</v>
      </c>
      <c r="AY398" s="170" t="s">
        <v>181</v>
      </c>
    </row>
    <row r="399" spans="2:65" s="1" customFormat="1" ht="37.9" customHeight="1">
      <c r="B399" s="140"/>
      <c r="C399" s="141" t="s">
        <v>469</v>
      </c>
      <c r="D399" s="141" t="s">
        <v>185</v>
      </c>
      <c r="E399" s="142" t="s">
        <v>470</v>
      </c>
      <c r="F399" s="143" t="s">
        <v>471</v>
      </c>
      <c r="G399" s="144" t="s">
        <v>188</v>
      </c>
      <c r="H399" s="145">
        <v>44.98</v>
      </c>
      <c r="I399" s="146"/>
      <c r="J399" s="147">
        <f>ROUND(I399*H399,2)</f>
        <v>0</v>
      </c>
      <c r="K399" s="148"/>
      <c r="L399" s="32"/>
      <c r="M399" s="149" t="s">
        <v>1</v>
      </c>
      <c r="N399" s="150" t="s">
        <v>41</v>
      </c>
      <c r="P399" s="151">
        <f>O399*H399</f>
        <v>0</v>
      </c>
      <c r="Q399" s="151">
        <v>0</v>
      </c>
      <c r="R399" s="151">
        <f>Q399*H399</f>
        <v>0</v>
      </c>
      <c r="S399" s="151">
        <v>8.8999999999999996E-2</v>
      </c>
      <c r="T399" s="152">
        <f>S399*H399</f>
        <v>4.0032199999999998</v>
      </c>
      <c r="AR399" s="153" t="s">
        <v>189</v>
      </c>
      <c r="AT399" s="153" t="s">
        <v>185</v>
      </c>
      <c r="AU399" s="153" t="s">
        <v>190</v>
      </c>
      <c r="AY399" s="17" t="s">
        <v>181</v>
      </c>
      <c r="BE399" s="154">
        <f>IF(N399="základná",J399,0)</f>
        <v>0</v>
      </c>
      <c r="BF399" s="154">
        <f>IF(N399="znížená",J399,0)</f>
        <v>0</v>
      </c>
      <c r="BG399" s="154">
        <f>IF(N399="zákl. prenesená",J399,0)</f>
        <v>0</v>
      </c>
      <c r="BH399" s="154">
        <f>IF(N399="zníž. prenesená",J399,0)</f>
        <v>0</v>
      </c>
      <c r="BI399" s="154">
        <f>IF(N399="nulová",J399,0)</f>
        <v>0</v>
      </c>
      <c r="BJ399" s="17" t="s">
        <v>190</v>
      </c>
      <c r="BK399" s="154">
        <f>ROUND(I399*H399,2)</f>
        <v>0</v>
      </c>
      <c r="BL399" s="17" t="s">
        <v>189</v>
      </c>
      <c r="BM399" s="153" t="s">
        <v>472</v>
      </c>
    </row>
    <row r="400" spans="2:65" s="12" customFormat="1">
      <c r="B400" s="155"/>
      <c r="D400" s="156" t="s">
        <v>192</v>
      </c>
      <c r="E400" s="157" t="s">
        <v>1</v>
      </c>
      <c r="F400" s="158" t="s">
        <v>426</v>
      </c>
      <c r="H400" s="157" t="s">
        <v>1</v>
      </c>
      <c r="I400" s="159"/>
      <c r="L400" s="155"/>
      <c r="M400" s="160"/>
      <c r="T400" s="161"/>
      <c r="AT400" s="157" t="s">
        <v>192</v>
      </c>
      <c r="AU400" s="157" t="s">
        <v>190</v>
      </c>
      <c r="AV400" s="12" t="s">
        <v>83</v>
      </c>
      <c r="AW400" s="12" t="s">
        <v>31</v>
      </c>
      <c r="AX400" s="12" t="s">
        <v>75</v>
      </c>
      <c r="AY400" s="157" t="s">
        <v>181</v>
      </c>
    </row>
    <row r="401" spans="2:65" s="13" customFormat="1">
      <c r="B401" s="162"/>
      <c r="D401" s="156" t="s">
        <v>192</v>
      </c>
      <c r="E401" s="163" t="s">
        <v>1</v>
      </c>
      <c r="F401" s="164" t="s">
        <v>473</v>
      </c>
      <c r="H401" s="165">
        <v>19.91</v>
      </c>
      <c r="I401" s="166"/>
      <c r="L401" s="162"/>
      <c r="M401" s="167"/>
      <c r="T401" s="168"/>
      <c r="AT401" s="163" t="s">
        <v>192</v>
      </c>
      <c r="AU401" s="163" t="s">
        <v>190</v>
      </c>
      <c r="AV401" s="13" t="s">
        <v>190</v>
      </c>
      <c r="AW401" s="13" t="s">
        <v>31</v>
      </c>
      <c r="AX401" s="13" t="s">
        <v>75</v>
      </c>
      <c r="AY401" s="163" t="s">
        <v>181</v>
      </c>
    </row>
    <row r="402" spans="2:65" s="12" customFormat="1">
      <c r="B402" s="155"/>
      <c r="D402" s="156" t="s">
        <v>192</v>
      </c>
      <c r="E402" s="157" t="s">
        <v>1</v>
      </c>
      <c r="F402" s="158" t="s">
        <v>224</v>
      </c>
      <c r="H402" s="157" t="s">
        <v>1</v>
      </c>
      <c r="I402" s="159"/>
      <c r="L402" s="155"/>
      <c r="M402" s="160"/>
      <c r="T402" s="161"/>
      <c r="AT402" s="157" t="s">
        <v>192</v>
      </c>
      <c r="AU402" s="157" t="s">
        <v>190</v>
      </c>
      <c r="AV402" s="12" t="s">
        <v>83</v>
      </c>
      <c r="AW402" s="12" t="s">
        <v>31</v>
      </c>
      <c r="AX402" s="12" t="s">
        <v>75</v>
      </c>
      <c r="AY402" s="157" t="s">
        <v>181</v>
      </c>
    </row>
    <row r="403" spans="2:65" s="13" customFormat="1">
      <c r="B403" s="162"/>
      <c r="D403" s="156" t="s">
        <v>192</v>
      </c>
      <c r="E403" s="163" t="s">
        <v>1</v>
      </c>
      <c r="F403" s="164" t="s">
        <v>474</v>
      </c>
      <c r="H403" s="165">
        <v>25.07</v>
      </c>
      <c r="I403" s="166"/>
      <c r="L403" s="162"/>
      <c r="M403" s="167"/>
      <c r="T403" s="168"/>
      <c r="AT403" s="163" t="s">
        <v>192</v>
      </c>
      <c r="AU403" s="163" t="s">
        <v>190</v>
      </c>
      <c r="AV403" s="13" t="s">
        <v>190</v>
      </c>
      <c r="AW403" s="13" t="s">
        <v>31</v>
      </c>
      <c r="AX403" s="13" t="s">
        <v>75</v>
      </c>
      <c r="AY403" s="163" t="s">
        <v>181</v>
      </c>
    </row>
    <row r="404" spans="2:65" s="14" customFormat="1">
      <c r="B404" s="169"/>
      <c r="D404" s="156" t="s">
        <v>192</v>
      </c>
      <c r="E404" s="170" t="s">
        <v>1</v>
      </c>
      <c r="F404" s="171" t="s">
        <v>195</v>
      </c>
      <c r="H404" s="172">
        <v>44.98</v>
      </c>
      <c r="I404" s="173"/>
      <c r="L404" s="169"/>
      <c r="M404" s="174"/>
      <c r="T404" s="175"/>
      <c r="AT404" s="170" t="s">
        <v>192</v>
      </c>
      <c r="AU404" s="170" t="s">
        <v>190</v>
      </c>
      <c r="AV404" s="14" t="s">
        <v>189</v>
      </c>
      <c r="AW404" s="14" t="s">
        <v>31</v>
      </c>
      <c r="AX404" s="14" t="s">
        <v>83</v>
      </c>
      <c r="AY404" s="170" t="s">
        <v>181</v>
      </c>
    </row>
    <row r="405" spans="2:65" s="1" customFormat="1" ht="24.2" customHeight="1">
      <c r="B405" s="140"/>
      <c r="C405" s="141" t="s">
        <v>475</v>
      </c>
      <c r="D405" s="141" t="s">
        <v>185</v>
      </c>
      <c r="E405" s="142" t="s">
        <v>476</v>
      </c>
      <c r="F405" s="143" t="s">
        <v>477</v>
      </c>
      <c r="G405" s="144" t="s">
        <v>478</v>
      </c>
      <c r="H405" s="145">
        <v>836.02200000000005</v>
      </c>
      <c r="I405" s="146"/>
      <c r="J405" s="147">
        <f>ROUND(I405*H405,2)</f>
        <v>0</v>
      </c>
      <c r="K405" s="148"/>
      <c r="L405" s="32"/>
      <c r="M405" s="149" t="s">
        <v>1</v>
      </c>
      <c r="N405" s="150" t="s">
        <v>41</v>
      </c>
      <c r="P405" s="151">
        <f>O405*H405</f>
        <v>0</v>
      </c>
      <c r="Q405" s="151">
        <v>0</v>
      </c>
      <c r="R405" s="151">
        <f>Q405*H405</f>
        <v>0</v>
      </c>
      <c r="S405" s="151">
        <v>0</v>
      </c>
      <c r="T405" s="152">
        <f>S405*H405</f>
        <v>0</v>
      </c>
      <c r="AR405" s="153" t="s">
        <v>189</v>
      </c>
      <c r="AT405" s="153" t="s">
        <v>185</v>
      </c>
      <c r="AU405" s="153" t="s">
        <v>190</v>
      </c>
      <c r="AY405" s="17" t="s">
        <v>181</v>
      </c>
      <c r="BE405" s="154">
        <f>IF(N405="základná",J405,0)</f>
        <v>0</v>
      </c>
      <c r="BF405" s="154">
        <f>IF(N405="znížená",J405,0)</f>
        <v>0</v>
      </c>
      <c r="BG405" s="154">
        <f>IF(N405="zákl. prenesená",J405,0)</f>
        <v>0</v>
      </c>
      <c r="BH405" s="154">
        <f>IF(N405="zníž. prenesená",J405,0)</f>
        <v>0</v>
      </c>
      <c r="BI405" s="154">
        <f>IF(N405="nulová",J405,0)</f>
        <v>0</v>
      </c>
      <c r="BJ405" s="17" t="s">
        <v>190</v>
      </c>
      <c r="BK405" s="154">
        <f>ROUND(I405*H405,2)</f>
        <v>0</v>
      </c>
      <c r="BL405" s="17" t="s">
        <v>189</v>
      </c>
      <c r="BM405" s="153" t="s">
        <v>479</v>
      </c>
    </row>
    <row r="406" spans="2:65" s="1" customFormat="1" ht="16.5" customHeight="1">
      <c r="B406" s="140"/>
      <c r="C406" s="141" t="s">
        <v>480</v>
      </c>
      <c r="D406" s="141" t="s">
        <v>185</v>
      </c>
      <c r="E406" s="142" t="s">
        <v>481</v>
      </c>
      <c r="F406" s="143" t="s">
        <v>482</v>
      </c>
      <c r="G406" s="144" t="s">
        <v>231</v>
      </c>
      <c r="H406" s="145">
        <v>3</v>
      </c>
      <c r="I406" s="146"/>
      <c r="J406" s="147">
        <f>ROUND(I406*H406,2)</f>
        <v>0</v>
      </c>
      <c r="K406" s="148"/>
      <c r="L406" s="32"/>
      <c r="M406" s="149" t="s">
        <v>1</v>
      </c>
      <c r="N406" s="150" t="s">
        <v>41</v>
      </c>
      <c r="P406" s="151">
        <f>O406*H406</f>
        <v>0</v>
      </c>
      <c r="Q406" s="151">
        <v>1.58E-3</v>
      </c>
      <c r="R406" s="151">
        <f>Q406*H406</f>
        <v>4.7400000000000003E-3</v>
      </c>
      <c r="S406" s="151">
        <v>0</v>
      </c>
      <c r="T406" s="152">
        <f>S406*H406</f>
        <v>0</v>
      </c>
      <c r="AR406" s="153" t="s">
        <v>189</v>
      </c>
      <c r="AT406" s="153" t="s">
        <v>185</v>
      </c>
      <c r="AU406" s="153" t="s">
        <v>190</v>
      </c>
      <c r="AY406" s="17" t="s">
        <v>181</v>
      </c>
      <c r="BE406" s="154">
        <f>IF(N406="základná",J406,0)</f>
        <v>0</v>
      </c>
      <c r="BF406" s="154">
        <f>IF(N406="znížená",J406,0)</f>
        <v>0</v>
      </c>
      <c r="BG406" s="154">
        <f>IF(N406="zákl. prenesená",J406,0)</f>
        <v>0</v>
      </c>
      <c r="BH406" s="154">
        <f>IF(N406="zníž. prenesená",J406,0)</f>
        <v>0</v>
      </c>
      <c r="BI406" s="154">
        <f>IF(N406="nulová",J406,0)</f>
        <v>0</v>
      </c>
      <c r="BJ406" s="17" t="s">
        <v>190</v>
      </c>
      <c r="BK406" s="154">
        <f>ROUND(I406*H406,2)</f>
        <v>0</v>
      </c>
      <c r="BL406" s="17" t="s">
        <v>189</v>
      </c>
      <c r="BM406" s="153" t="s">
        <v>483</v>
      </c>
    </row>
    <row r="407" spans="2:65" s="12" customFormat="1">
      <c r="B407" s="155"/>
      <c r="D407" s="156" t="s">
        <v>192</v>
      </c>
      <c r="E407" s="157" t="s">
        <v>1</v>
      </c>
      <c r="F407" s="158" t="s">
        <v>484</v>
      </c>
      <c r="H407" s="157" t="s">
        <v>1</v>
      </c>
      <c r="I407" s="159"/>
      <c r="L407" s="155"/>
      <c r="M407" s="160"/>
      <c r="T407" s="161"/>
      <c r="AT407" s="157" t="s">
        <v>192</v>
      </c>
      <c r="AU407" s="157" t="s">
        <v>190</v>
      </c>
      <c r="AV407" s="12" t="s">
        <v>83</v>
      </c>
      <c r="AW407" s="12" t="s">
        <v>31</v>
      </c>
      <c r="AX407" s="12" t="s">
        <v>75</v>
      </c>
      <c r="AY407" s="157" t="s">
        <v>181</v>
      </c>
    </row>
    <row r="408" spans="2:65" s="13" customFormat="1">
      <c r="B408" s="162"/>
      <c r="D408" s="156" t="s">
        <v>192</v>
      </c>
      <c r="E408" s="163" t="s">
        <v>1</v>
      </c>
      <c r="F408" s="164" t="s">
        <v>403</v>
      </c>
      <c r="H408" s="165">
        <v>3</v>
      </c>
      <c r="I408" s="166"/>
      <c r="L408" s="162"/>
      <c r="M408" s="167"/>
      <c r="T408" s="168"/>
      <c r="AT408" s="163" t="s">
        <v>192</v>
      </c>
      <c r="AU408" s="163" t="s">
        <v>190</v>
      </c>
      <c r="AV408" s="13" t="s">
        <v>190</v>
      </c>
      <c r="AW408" s="13" t="s">
        <v>31</v>
      </c>
      <c r="AX408" s="13" t="s">
        <v>75</v>
      </c>
      <c r="AY408" s="163" t="s">
        <v>181</v>
      </c>
    </row>
    <row r="409" spans="2:65" s="14" customFormat="1">
      <c r="B409" s="169"/>
      <c r="D409" s="156" t="s">
        <v>192</v>
      </c>
      <c r="E409" s="170" t="s">
        <v>1</v>
      </c>
      <c r="F409" s="171" t="s">
        <v>195</v>
      </c>
      <c r="H409" s="172">
        <v>3</v>
      </c>
      <c r="I409" s="173"/>
      <c r="L409" s="169"/>
      <c r="M409" s="174"/>
      <c r="T409" s="175"/>
      <c r="AT409" s="170" t="s">
        <v>192</v>
      </c>
      <c r="AU409" s="170" t="s">
        <v>190</v>
      </c>
      <c r="AV409" s="14" t="s">
        <v>189</v>
      </c>
      <c r="AW409" s="14" t="s">
        <v>31</v>
      </c>
      <c r="AX409" s="14" t="s">
        <v>83</v>
      </c>
      <c r="AY409" s="170" t="s">
        <v>181</v>
      </c>
    </row>
    <row r="410" spans="2:65" s="1" customFormat="1" ht="21.75" customHeight="1">
      <c r="B410" s="140"/>
      <c r="C410" s="141" t="s">
        <v>485</v>
      </c>
      <c r="D410" s="141" t="s">
        <v>185</v>
      </c>
      <c r="E410" s="142" t="s">
        <v>486</v>
      </c>
      <c r="F410" s="143" t="s">
        <v>487</v>
      </c>
      <c r="G410" s="144" t="s">
        <v>407</v>
      </c>
      <c r="H410" s="145">
        <v>15</v>
      </c>
      <c r="I410" s="146"/>
      <c r="J410" s="147">
        <f>ROUND(I410*H410,2)</f>
        <v>0</v>
      </c>
      <c r="K410" s="148"/>
      <c r="L410" s="32"/>
      <c r="M410" s="149" t="s">
        <v>1</v>
      </c>
      <c r="N410" s="150" t="s">
        <v>41</v>
      </c>
      <c r="P410" s="151">
        <f>O410*H410</f>
        <v>0</v>
      </c>
      <c r="Q410" s="151">
        <v>1.3999999999999999E-4</v>
      </c>
      <c r="R410" s="151">
        <f>Q410*H410</f>
        <v>2.0999999999999999E-3</v>
      </c>
      <c r="S410" s="151">
        <v>0</v>
      </c>
      <c r="T410" s="152">
        <f>S410*H410</f>
        <v>0</v>
      </c>
      <c r="AR410" s="153" t="s">
        <v>189</v>
      </c>
      <c r="AT410" s="153" t="s">
        <v>185</v>
      </c>
      <c r="AU410" s="153" t="s">
        <v>190</v>
      </c>
      <c r="AY410" s="17" t="s">
        <v>181</v>
      </c>
      <c r="BE410" s="154">
        <f>IF(N410="základná",J410,0)</f>
        <v>0</v>
      </c>
      <c r="BF410" s="154">
        <f>IF(N410="znížená",J410,0)</f>
        <v>0</v>
      </c>
      <c r="BG410" s="154">
        <f>IF(N410="zákl. prenesená",J410,0)</f>
        <v>0</v>
      </c>
      <c r="BH410" s="154">
        <f>IF(N410="zníž. prenesená",J410,0)</f>
        <v>0</v>
      </c>
      <c r="BI410" s="154">
        <f>IF(N410="nulová",J410,0)</f>
        <v>0</v>
      </c>
      <c r="BJ410" s="17" t="s">
        <v>190</v>
      </c>
      <c r="BK410" s="154">
        <f>ROUND(I410*H410,2)</f>
        <v>0</v>
      </c>
      <c r="BL410" s="17" t="s">
        <v>189</v>
      </c>
      <c r="BM410" s="153" t="s">
        <v>488</v>
      </c>
    </row>
    <row r="411" spans="2:65" s="12" customFormat="1">
      <c r="B411" s="155"/>
      <c r="D411" s="156" t="s">
        <v>192</v>
      </c>
      <c r="E411" s="157" t="s">
        <v>1</v>
      </c>
      <c r="F411" s="158" t="s">
        <v>489</v>
      </c>
      <c r="H411" s="157" t="s">
        <v>1</v>
      </c>
      <c r="I411" s="159"/>
      <c r="L411" s="155"/>
      <c r="M411" s="160"/>
      <c r="T411" s="161"/>
      <c r="AT411" s="157" t="s">
        <v>192</v>
      </c>
      <c r="AU411" s="157" t="s">
        <v>190</v>
      </c>
      <c r="AV411" s="12" t="s">
        <v>83</v>
      </c>
      <c r="AW411" s="12" t="s">
        <v>31</v>
      </c>
      <c r="AX411" s="12" t="s">
        <v>75</v>
      </c>
      <c r="AY411" s="157" t="s">
        <v>181</v>
      </c>
    </row>
    <row r="412" spans="2:65" s="13" customFormat="1">
      <c r="B412" s="162"/>
      <c r="D412" s="156" t="s">
        <v>192</v>
      </c>
      <c r="E412" s="163" t="s">
        <v>1</v>
      </c>
      <c r="F412" s="164" t="s">
        <v>490</v>
      </c>
      <c r="H412" s="165">
        <v>15</v>
      </c>
      <c r="I412" s="166"/>
      <c r="L412" s="162"/>
      <c r="M412" s="167"/>
      <c r="T412" s="168"/>
      <c r="AT412" s="163" t="s">
        <v>192</v>
      </c>
      <c r="AU412" s="163" t="s">
        <v>190</v>
      </c>
      <c r="AV412" s="13" t="s">
        <v>190</v>
      </c>
      <c r="AW412" s="13" t="s">
        <v>31</v>
      </c>
      <c r="AX412" s="13" t="s">
        <v>75</v>
      </c>
      <c r="AY412" s="163" t="s">
        <v>181</v>
      </c>
    </row>
    <row r="413" spans="2:65" s="14" customFormat="1">
      <c r="B413" s="169"/>
      <c r="D413" s="156" t="s">
        <v>192</v>
      </c>
      <c r="E413" s="170" t="s">
        <v>1</v>
      </c>
      <c r="F413" s="171" t="s">
        <v>195</v>
      </c>
      <c r="H413" s="172">
        <v>15</v>
      </c>
      <c r="I413" s="173"/>
      <c r="L413" s="169"/>
      <c r="M413" s="174"/>
      <c r="T413" s="175"/>
      <c r="AT413" s="170" t="s">
        <v>192</v>
      </c>
      <c r="AU413" s="170" t="s">
        <v>190</v>
      </c>
      <c r="AV413" s="14" t="s">
        <v>189</v>
      </c>
      <c r="AW413" s="14" t="s">
        <v>31</v>
      </c>
      <c r="AX413" s="14" t="s">
        <v>83</v>
      </c>
      <c r="AY413" s="170" t="s">
        <v>181</v>
      </c>
    </row>
    <row r="414" spans="2:65" s="1" customFormat="1" ht="21.75" customHeight="1">
      <c r="B414" s="140"/>
      <c r="C414" s="141" t="s">
        <v>491</v>
      </c>
      <c r="D414" s="141" t="s">
        <v>185</v>
      </c>
      <c r="E414" s="142" t="s">
        <v>492</v>
      </c>
      <c r="F414" s="143" t="s">
        <v>493</v>
      </c>
      <c r="G414" s="144" t="s">
        <v>407</v>
      </c>
      <c r="H414" s="145">
        <v>45</v>
      </c>
      <c r="I414" s="146"/>
      <c r="J414" s="147">
        <f>ROUND(I414*H414,2)</f>
        <v>0</v>
      </c>
      <c r="K414" s="148"/>
      <c r="L414" s="32"/>
      <c r="M414" s="149" t="s">
        <v>1</v>
      </c>
      <c r="N414" s="150" t="s">
        <v>41</v>
      </c>
      <c r="P414" s="151">
        <f>O414*H414</f>
        <v>0</v>
      </c>
      <c r="Q414" s="151">
        <v>0</v>
      </c>
      <c r="R414" s="151">
        <f>Q414*H414</f>
        <v>0</v>
      </c>
      <c r="S414" s="151">
        <v>0</v>
      </c>
      <c r="T414" s="152">
        <f>S414*H414</f>
        <v>0</v>
      </c>
      <c r="AR414" s="153" t="s">
        <v>189</v>
      </c>
      <c r="AT414" s="153" t="s">
        <v>185</v>
      </c>
      <c r="AU414" s="153" t="s">
        <v>190</v>
      </c>
      <c r="AY414" s="17" t="s">
        <v>181</v>
      </c>
      <c r="BE414" s="154">
        <f>IF(N414="základná",J414,0)</f>
        <v>0</v>
      </c>
      <c r="BF414" s="154">
        <f>IF(N414="znížená",J414,0)</f>
        <v>0</v>
      </c>
      <c r="BG414" s="154">
        <f>IF(N414="zákl. prenesená",J414,0)</f>
        <v>0</v>
      </c>
      <c r="BH414" s="154">
        <f>IF(N414="zníž. prenesená",J414,0)</f>
        <v>0</v>
      </c>
      <c r="BI414" s="154">
        <f>IF(N414="nulová",J414,0)</f>
        <v>0</v>
      </c>
      <c r="BJ414" s="17" t="s">
        <v>190</v>
      </c>
      <c r="BK414" s="154">
        <f>ROUND(I414*H414,2)</f>
        <v>0</v>
      </c>
      <c r="BL414" s="17" t="s">
        <v>189</v>
      </c>
      <c r="BM414" s="153" t="s">
        <v>494</v>
      </c>
    </row>
    <row r="415" spans="2:65" s="12" customFormat="1">
      <c r="B415" s="155"/>
      <c r="D415" s="156" t="s">
        <v>192</v>
      </c>
      <c r="E415" s="157" t="s">
        <v>1</v>
      </c>
      <c r="F415" s="158" t="s">
        <v>489</v>
      </c>
      <c r="H415" s="157" t="s">
        <v>1</v>
      </c>
      <c r="I415" s="159"/>
      <c r="L415" s="155"/>
      <c r="M415" s="160"/>
      <c r="T415" s="161"/>
      <c r="AT415" s="157" t="s">
        <v>192</v>
      </c>
      <c r="AU415" s="157" t="s">
        <v>190</v>
      </c>
      <c r="AV415" s="12" t="s">
        <v>83</v>
      </c>
      <c r="AW415" s="12" t="s">
        <v>31</v>
      </c>
      <c r="AX415" s="12" t="s">
        <v>75</v>
      </c>
      <c r="AY415" s="157" t="s">
        <v>181</v>
      </c>
    </row>
    <row r="416" spans="2:65" s="13" customFormat="1">
      <c r="B416" s="162"/>
      <c r="D416" s="156" t="s">
        <v>192</v>
      </c>
      <c r="E416" s="163" t="s">
        <v>1</v>
      </c>
      <c r="F416" s="164" t="s">
        <v>495</v>
      </c>
      <c r="H416" s="165">
        <v>45</v>
      </c>
      <c r="I416" s="166"/>
      <c r="L416" s="162"/>
      <c r="M416" s="167"/>
      <c r="T416" s="168"/>
      <c r="AT416" s="163" t="s">
        <v>192</v>
      </c>
      <c r="AU416" s="163" t="s">
        <v>190</v>
      </c>
      <c r="AV416" s="13" t="s">
        <v>190</v>
      </c>
      <c r="AW416" s="13" t="s">
        <v>31</v>
      </c>
      <c r="AX416" s="13" t="s">
        <v>75</v>
      </c>
      <c r="AY416" s="163" t="s">
        <v>181</v>
      </c>
    </row>
    <row r="417" spans="2:65" s="14" customFormat="1">
      <c r="B417" s="169"/>
      <c r="D417" s="156" t="s">
        <v>192</v>
      </c>
      <c r="E417" s="170" t="s">
        <v>1</v>
      </c>
      <c r="F417" s="171" t="s">
        <v>195</v>
      </c>
      <c r="H417" s="172">
        <v>45</v>
      </c>
      <c r="I417" s="173"/>
      <c r="L417" s="169"/>
      <c r="M417" s="174"/>
      <c r="T417" s="175"/>
      <c r="AT417" s="170" t="s">
        <v>192</v>
      </c>
      <c r="AU417" s="170" t="s">
        <v>190</v>
      </c>
      <c r="AV417" s="14" t="s">
        <v>189</v>
      </c>
      <c r="AW417" s="14" t="s">
        <v>31</v>
      </c>
      <c r="AX417" s="14" t="s">
        <v>83</v>
      </c>
      <c r="AY417" s="170" t="s">
        <v>181</v>
      </c>
    </row>
    <row r="418" spans="2:65" s="1" customFormat="1" ht="21.75" customHeight="1">
      <c r="B418" s="140"/>
      <c r="C418" s="141" t="s">
        <v>496</v>
      </c>
      <c r="D418" s="141" t="s">
        <v>185</v>
      </c>
      <c r="E418" s="142" t="s">
        <v>497</v>
      </c>
      <c r="F418" s="143" t="s">
        <v>498</v>
      </c>
      <c r="G418" s="144" t="s">
        <v>478</v>
      </c>
      <c r="H418" s="145">
        <v>836.02200000000005</v>
      </c>
      <c r="I418" s="146"/>
      <c r="J418" s="147">
        <f>ROUND(I418*H418,2)</f>
        <v>0</v>
      </c>
      <c r="K418" s="148"/>
      <c r="L418" s="32"/>
      <c r="M418" s="149" t="s">
        <v>1</v>
      </c>
      <c r="N418" s="150" t="s">
        <v>41</v>
      </c>
      <c r="P418" s="151">
        <f>O418*H418</f>
        <v>0</v>
      </c>
      <c r="Q418" s="151">
        <v>0</v>
      </c>
      <c r="R418" s="151">
        <f>Q418*H418</f>
        <v>0</v>
      </c>
      <c r="S418" s="151">
        <v>0</v>
      </c>
      <c r="T418" s="152">
        <f>S418*H418</f>
        <v>0</v>
      </c>
      <c r="AR418" s="153" t="s">
        <v>189</v>
      </c>
      <c r="AT418" s="153" t="s">
        <v>185</v>
      </c>
      <c r="AU418" s="153" t="s">
        <v>190</v>
      </c>
      <c r="AY418" s="17" t="s">
        <v>181</v>
      </c>
      <c r="BE418" s="154">
        <f>IF(N418="základná",J418,0)</f>
        <v>0</v>
      </c>
      <c r="BF418" s="154">
        <f>IF(N418="znížená",J418,0)</f>
        <v>0</v>
      </c>
      <c r="BG418" s="154">
        <f>IF(N418="zákl. prenesená",J418,0)</f>
        <v>0</v>
      </c>
      <c r="BH418" s="154">
        <f>IF(N418="zníž. prenesená",J418,0)</f>
        <v>0</v>
      </c>
      <c r="BI418" s="154">
        <f>IF(N418="nulová",J418,0)</f>
        <v>0</v>
      </c>
      <c r="BJ418" s="17" t="s">
        <v>190</v>
      </c>
      <c r="BK418" s="154">
        <f>ROUND(I418*H418,2)</f>
        <v>0</v>
      </c>
      <c r="BL418" s="17" t="s">
        <v>189</v>
      </c>
      <c r="BM418" s="153" t="s">
        <v>499</v>
      </c>
    </row>
    <row r="419" spans="2:65" s="1" customFormat="1" ht="24.2" customHeight="1">
      <c r="B419" s="140"/>
      <c r="C419" s="141" t="s">
        <v>500</v>
      </c>
      <c r="D419" s="141" t="s">
        <v>185</v>
      </c>
      <c r="E419" s="142" t="s">
        <v>501</v>
      </c>
      <c r="F419" s="143" t="s">
        <v>502</v>
      </c>
      <c r="G419" s="144" t="s">
        <v>478</v>
      </c>
      <c r="H419" s="145">
        <v>16720.439999999999</v>
      </c>
      <c r="I419" s="146"/>
      <c r="J419" s="147">
        <f>ROUND(I419*H419,2)</f>
        <v>0</v>
      </c>
      <c r="K419" s="148"/>
      <c r="L419" s="32"/>
      <c r="M419" s="149" t="s">
        <v>1</v>
      </c>
      <c r="N419" s="150" t="s">
        <v>41</v>
      </c>
      <c r="P419" s="151">
        <f>O419*H419</f>
        <v>0</v>
      </c>
      <c r="Q419" s="151">
        <v>0</v>
      </c>
      <c r="R419" s="151">
        <f>Q419*H419</f>
        <v>0</v>
      </c>
      <c r="S419" s="151">
        <v>0</v>
      </c>
      <c r="T419" s="152">
        <f>S419*H419</f>
        <v>0</v>
      </c>
      <c r="AR419" s="153" t="s">
        <v>189</v>
      </c>
      <c r="AT419" s="153" t="s">
        <v>185</v>
      </c>
      <c r="AU419" s="153" t="s">
        <v>190</v>
      </c>
      <c r="AY419" s="17" t="s">
        <v>181</v>
      </c>
      <c r="BE419" s="154">
        <f>IF(N419="základná",J419,0)</f>
        <v>0</v>
      </c>
      <c r="BF419" s="154">
        <f>IF(N419="znížená",J419,0)</f>
        <v>0</v>
      </c>
      <c r="BG419" s="154">
        <f>IF(N419="zákl. prenesená",J419,0)</f>
        <v>0</v>
      </c>
      <c r="BH419" s="154">
        <f>IF(N419="zníž. prenesená",J419,0)</f>
        <v>0</v>
      </c>
      <c r="BI419" s="154">
        <f>IF(N419="nulová",J419,0)</f>
        <v>0</v>
      </c>
      <c r="BJ419" s="17" t="s">
        <v>190</v>
      </c>
      <c r="BK419" s="154">
        <f>ROUND(I419*H419,2)</f>
        <v>0</v>
      </c>
      <c r="BL419" s="17" t="s">
        <v>189</v>
      </c>
      <c r="BM419" s="153" t="s">
        <v>503</v>
      </c>
    </row>
    <row r="420" spans="2:65" s="13" customFormat="1">
      <c r="B420" s="162"/>
      <c r="D420" s="156" t="s">
        <v>192</v>
      </c>
      <c r="F420" s="164" t="s">
        <v>504</v>
      </c>
      <c r="H420" s="165">
        <v>16720.439999999999</v>
      </c>
      <c r="I420" s="166"/>
      <c r="L420" s="162"/>
      <c r="M420" s="167"/>
      <c r="T420" s="168"/>
      <c r="AT420" s="163" t="s">
        <v>192</v>
      </c>
      <c r="AU420" s="163" t="s">
        <v>190</v>
      </c>
      <c r="AV420" s="13" t="s">
        <v>190</v>
      </c>
      <c r="AW420" s="13" t="s">
        <v>3</v>
      </c>
      <c r="AX420" s="13" t="s">
        <v>83</v>
      </c>
      <c r="AY420" s="163" t="s">
        <v>181</v>
      </c>
    </row>
    <row r="421" spans="2:65" s="1" customFormat="1" ht="24.2" customHeight="1">
      <c r="B421" s="140"/>
      <c r="C421" s="141" t="s">
        <v>505</v>
      </c>
      <c r="D421" s="141" t="s">
        <v>185</v>
      </c>
      <c r="E421" s="142" t="s">
        <v>506</v>
      </c>
      <c r="F421" s="143" t="s">
        <v>507</v>
      </c>
      <c r="G421" s="144" t="s">
        <v>478</v>
      </c>
      <c r="H421" s="145">
        <v>836.02200000000005</v>
      </c>
      <c r="I421" s="146"/>
      <c r="J421" s="147">
        <f>ROUND(I421*H421,2)</f>
        <v>0</v>
      </c>
      <c r="K421" s="148"/>
      <c r="L421" s="32"/>
      <c r="M421" s="149" t="s">
        <v>1</v>
      </c>
      <c r="N421" s="150" t="s">
        <v>41</v>
      </c>
      <c r="P421" s="151">
        <f>O421*H421</f>
        <v>0</v>
      </c>
      <c r="Q421" s="151">
        <v>0</v>
      </c>
      <c r="R421" s="151">
        <f>Q421*H421</f>
        <v>0</v>
      </c>
      <c r="S421" s="151">
        <v>0</v>
      </c>
      <c r="T421" s="152">
        <f>S421*H421</f>
        <v>0</v>
      </c>
      <c r="AR421" s="153" t="s">
        <v>189</v>
      </c>
      <c r="AT421" s="153" t="s">
        <v>185</v>
      </c>
      <c r="AU421" s="153" t="s">
        <v>190</v>
      </c>
      <c r="AY421" s="17" t="s">
        <v>181</v>
      </c>
      <c r="BE421" s="154">
        <f>IF(N421="základná",J421,0)</f>
        <v>0</v>
      </c>
      <c r="BF421" s="154">
        <f>IF(N421="znížená",J421,0)</f>
        <v>0</v>
      </c>
      <c r="BG421" s="154">
        <f>IF(N421="zákl. prenesená",J421,0)</f>
        <v>0</v>
      </c>
      <c r="BH421" s="154">
        <f>IF(N421="zníž. prenesená",J421,0)</f>
        <v>0</v>
      </c>
      <c r="BI421" s="154">
        <f>IF(N421="nulová",J421,0)</f>
        <v>0</v>
      </c>
      <c r="BJ421" s="17" t="s">
        <v>190</v>
      </c>
      <c r="BK421" s="154">
        <f>ROUND(I421*H421,2)</f>
        <v>0</v>
      </c>
      <c r="BL421" s="17" t="s">
        <v>189</v>
      </c>
      <c r="BM421" s="153" t="s">
        <v>508</v>
      </c>
    </row>
    <row r="422" spans="2:65" s="1" customFormat="1" ht="16.5" customHeight="1">
      <c r="B422" s="140"/>
      <c r="C422" s="141" t="s">
        <v>509</v>
      </c>
      <c r="D422" s="141" t="s">
        <v>185</v>
      </c>
      <c r="E422" s="142" t="s">
        <v>510</v>
      </c>
      <c r="F422" s="143" t="s">
        <v>511</v>
      </c>
      <c r="G422" s="144" t="s">
        <v>478</v>
      </c>
      <c r="H422" s="145">
        <v>836.02200000000005</v>
      </c>
      <c r="I422" s="146"/>
      <c r="J422" s="147">
        <f>ROUND(I422*H422,2)</f>
        <v>0</v>
      </c>
      <c r="K422" s="148"/>
      <c r="L422" s="32"/>
      <c r="M422" s="149" t="s">
        <v>1</v>
      </c>
      <c r="N422" s="150" t="s">
        <v>41</v>
      </c>
      <c r="P422" s="151">
        <f>O422*H422</f>
        <v>0</v>
      </c>
      <c r="Q422" s="151">
        <v>0</v>
      </c>
      <c r="R422" s="151">
        <f>Q422*H422</f>
        <v>0</v>
      </c>
      <c r="S422" s="151">
        <v>0</v>
      </c>
      <c r="T422" s="152">
        <f>S422*H422</f>
        <v>0</v>
      </c>
      <c r="AR422" s="153" t="s">
        <v>189</v>
      </c>
      <c r="AT422" s="153" t="s">
        <v>185</v>
      </c>
      <c r="AU422" s="153" t="s">
        <v>190</v>
      </c>
      <c r="AY422" s="17" t="s">
        <v>181</v>
      </c>
      <c r="BE422" s="154">
        <f>IF(N422="základná",J422,0)</f>
        <v>0</v>
      </c>
      <c r="BF422" s="154">
        <f>IF(N422="znížená",J422,0)</f>
        <v>0</v>
      </c>
      <c r="BG422" s="154">
        <f>IF(N422="zákl. prenesená",J422,0)</f>
        <v>0</v>
      </c>
      <c r="BH422" s="154">
        <f>IF(N422="zníž. prenesená",J422,0)</f>
        <v>0</v>
      </c>
      <c r="BI422" s="154">
        <f>IF(N422="nulová",J422,0)</f>
        <v>0</v>
      </c>
      <c r="BJ422" s="17" t="s">
        <v>190</v>
      </c>
      <c r="BK422" s="154">
        <f>ROUND(I422*H422,2)</f>
        <v>0</v>
      </c>
      <c r="BL422" s="17" t="s">
        <v>189</v>
      </c>
      <c r="BM422" s="153" t="s">
        <v>512</v>
      </c>
    </row>
    <row r="423" spans="2:65" s="1" customFormat="1" ht="16.5" customHeight="1">
      <c r="B423" s="140"/>
      <c r="C423" s="141" t="s">
        <v>513</v>
      </c>
      <c r="D423" s="141" t="s">
        <v>185</v>
      </c>
      <c r="E423" s="142" t="s">
        <v>514</v>
      </c>
      <c r="F423" s="143" t="s">
        <v>515</v>
      </c>
      <c r="G423" s="144" t="s">
        <v>231</v>
      </c>
      <c r="H423" s="145">
        <v>60</v>
      </c>
      <c r="I423" s="146"/>
      <c r="J423" s="147">
        <f>ROUND(I423*H423,2)</f>
        <v>0</v>
      </c>
      <c r="K423" s="148"/>
      <c r="L423" s="32"/>
      <c r="M423" s="149" t="s">
        <v>1</v>
      </c>
      <c r="N423" s="150" t="s">
        <v>41</v>
      </c>
      <c r="P423" s="151">
        <f>O423*H423</f>
        <v>0</v>
      </c>
      <c r="Q423" s="151">
        <v>0</v>
      </c>
      <c r="R423" s="151">
        <f>Q423*H423</f>
        <v>0</v>
      </c>
      <c r="S423" s="151">
        <v>0</v>
      </c>
      <c r="T423" s="152">
        <f>S423*H423</f>
        <v>0</v>
      </c>
      <c r="AR423" s="153" t="s">
        <v>189</v>
      </c>
      <c r="AT423" s="153" t="s">
        <v>185</v>
      </c>
      <c r="AU423" s="153" t="s">
        <v>190</v>
      </c>
      <c r="AY423" s="17" t="s">
        <v>181</v>
      </c>
      <c r="BE423" s="154">
        <f>IF(N423="základná",J423,0)</f>
        <v>0</v>
      </c>
      <c r="BF423" s="154">
        <f>IF(N423="znížená",J423,0)</f>
        <v>0</v>
      </c>
      <c r="BG423" s="154">
        <f>IF(N423="zákl. prenesená",J423,0)</f>
        <v>0</v>
      </c>
      <c r="BH423" s="154">
        <f>IF(N423="zníž. prenesená",J423,0)</f>
        <v>0</v>
      </c>
      <c r="BI423" s="154">
        <f>IF(N423="nulová",J423,0)</f>
        <v>0</v>
      </c>
      <c r="BJ423" s="17" t="s">
        <v>190</v>
      </c>
      <c r="BK423" s="154">
        <f>ROUND(I423*H423,2)</f>
        <v>0</v>
      </c>
      <c r="BL423" s="17" t="s">
        <v>189</v>
      </c>
      <c r="BM423" s="153" t="s">
        <v>516</v>
      </c>
    </row>
    <row r="424" spans="2:65" s="1" customFormat="1" ht="37.9" customHeight="1">
      <c r="B424" s="140"/>
      <c r="C424" s="141" t="s">
        <v>517</v>
      </c>
      <c r="D424" s="141" t="s">
        <v>185</v>
      </c>
      <c r="E424" s="142" t="s">
        <v>518</v>
      </c>
      <c r="F424" s="143" t="s">
        <v>519</v>
      </c>
      <c r="G424" s="144" t="s">
        <v>198</v>
      </c>
      <c r="H424" s="145">
        <v>45.5</v>
      </c>
      <c r="I424" s="146"/>
      <c r="J424" s="147">
        <f>ROUND(I424*H424,2)</f>
        <v>0</v>
      </c>
      <c r="K424" s="148"/>
      <c r="L424" s="32"/>
      <c r="M424" s="149" t="s">
        <v>1</v>
      </c>
      <c r="N424" s="150" t="s">
        <v>41</v>
      </c>
      <c r="P424" s="151">
        <f>O424*H424</f>
        <v>0</v>
      </c>
      <c r="Q424" s="151">
        <v>1.5399999999999999E-3</v>
      </c>
      <c r="R424" s="151">
        <f>Q424*H424</f>
        <v>7.0069999999999993E-2</v>
      </c>
      <c r="S424" s="151">
        <v>2.004</v>
      </c>
      <c r="T424" s="152">
        <f>S424*H424</f>
        <v>91.182000000000002</v>
      </c>
      <c r="AR424" s="153" t="s">
        <v>189</v>
      </c>
      <c r="AT424" s="153" t="s">
        <v>185</v>
      </c>
      <c r="AU424" s="153" t="s">
        <v>190</v>
      </c>
      <c r="AY424" s="17" t="s">
        <v>181</v>
      </c>
      <c r="BE424" s="154">
        <f>IF(N424="základná",J424,0)</f>
        <v>0</v>
      </c>
      <c r="BF424" s="154">
        <f>IF(N424="znížená",J424,0)</f>
        <v>0</v>
      </c>
      <c r="BG424" s="154">
        <f>IF(N424="zákl. prenesená",J424,0)</f>
        <v>0</v>
      </c>
      <c r="BH424" s="154">
        <f>IF(N424="zníž. prenesená",J424,0)</f>
        <v>0</v>
      </c>
      <c r="BI424" s="154">
        <f>IF(N424="nulová",J424,0)</f>
        <v>0</v>
      </c>
      <c r="BJ424" s="17" t="s">
        <v>190</v>
      </c>
      <c r="BK424" s="154">
        <f>ROUND(I424*H424,2)</f>
        <v>0</v>
      </c>
      <c r="BL424" s="17" t="s">
        <v>189</v>
      </c>
      <c r="BM424" s="153" t="s">
        <v>520</v>
      </c>
    </row>
    <row r="425" spans="2:65" s="12" customFormat="1">
      <c r="B425" s="155"/>
      <c r="D425" s="156" t="s">
        <v>192</v>
      </c>
      <c r="E425" s="157" t="s">
        <v>1</v>
      </c>
      <c r="F425" s="158" t="s">
        <v>521</v>
      </c>
      <c r="H425" s="157" t="s">
        <v>1</v>
      </c>
      <c r="I425" s="159"/>
      <c r="L425" s="155"/>
      <c r="M425" s="160"/>
      <c r="T425" s="161"/>
      <c r="AT425" s="157" t="s">
        <v>192</v>
      </c>
      <c r="AU425" s="157" t="s">
        <v>190</v>
      </c>
      <c r="AV425" s="12" t="s">
        <v>83</v>
      </c>
      <c r="AW425" s="12" t="s">
        <v>31</v>
      </c>
      <c r="AX425" s="12" t="s">
        <v>75</v>
      </c>
      <c r="AY425" s="157" t="s">
        <v>181</v>
      </c>
    </row>
    <row r="426" spans="2:65" s="13" customFormat="1">
      <c r="B426" s="162"/>
      <c r="D426" s="156" t="s">
        <v>192</v>
      </c>
      <c r="E426" s="163" t="s">
        <v>1</v>
      </c>
      <c r="F426" s="164" t="s">
        <v>522</v>
      </c>
      <c r="H426" s="165">
        <v>45.5</v>
      </c>
      <c r="I426" s="166"/>
      <c r="L426" s="162"/>
      <c r="M426" s="167"/>
      <c r="T426" s="168"/>
      <c r="AT426" s="163" t="s">
        <v>192</v>
      </c>
      <c r="AU426" s="163" t="s">
        <v>190</v>
      </c>
      <c r="AV426" s="13" t="s">
        <v>190</v>
      </c>
      <c r="AW426" s="13" t="s">
        <v>31</v>
      </c>
      <c r="AX426" s="13" t="s">
        <v>75</v>
      </c>
      <c r="AY426" s="163" t="s">
        <v>181</v>
      </c>
    </row>
    <row r="427" spans="2:65" s="14" customFormat="1">
      <c r="B427" s="169"/>
      <c r="D427" s="156" t="s">
        <v>192</v>
      </c>
      <c r="E427" s="170" t="s">
        <v>1</v>
      </c>
      <c r="F427" s="171" t="s">
        <v>195</v>
      </c>
      <c r="H427" s="172">
        <v>45.5</v>
      </c>
      <c r="I427" s="173"/>
      <c r="L427" s="169"/>
      <c r="M427" s="174"/>
      <c r="T427" s="175"/>
      <c r="AT427" s="170" t="s">
        <v>192</v>
      </c>
      <c r="AU427" s="170" t="s">
        <v>190</v>
      </c>
      <c r="AV427" s="14" t="s">
        <v>189</v>
      </c>
      <c r="AW427" s="14" t="s">
        <v>31</v>
      </c>
      <c r="AX427" s="14" t="s">
        <v>83</v>
      </c>
      <c r="AY427" s="170" t="s">
        <v>181</v>
      </c>
    </row>
    <row r="428" spans="2:65" s="11" customFormat="1" ht="22.9" customHeight="1">
      <c r="B428" s="128"/>
      <c r="D428" s="129" t="s">
        <v>74</v>
      </c>
      <c r="E428" s="138" t="s">
        <v>523</v>
      </c>
      <c r="F428" s="138" t="s">
        <v>524</v>
      </c>
      <c r="I428" s="131"/>
      <c r="J428" s="139">
        <f>BK428</f>
        <v>0</v>
      </c>
      <c r="L428" s="128"/>
      <c r="M428" s="133"/>
      <c r="P428" s="134">
        <f>P429</f>
        <v>0</v>
      </c>
      <c r="R428" s="134">
        <f>R429</f>
        <v>0</v>
      </c>
      <c r="T428" s="135">
        <f>T429</f>
        <v>0</v>
      </c>
      <c r="AR428" s="129" t="s">
        <v>83</v>
      </c>
      <c r="AT428" s="136" t="s">
        <v>74</v>
      </c>
      <c r="AU428" s="136" t="s">
        <v>83</v>
      </c>
      <c r="AY428" s="129" t="s">
        <v>181</v>
      </c>
      <c r="BK428" s="137">
        <f>BK429</f>
        <v>0</v>
      </c>
    </row>
    <row r="429" spans="2:65" s="1" customFormat="1" ht="24.2" customHeight="1">
      <c r="B429" s="140"/>
      <c r="C429" s="141" t="s">
        <v>525</v>
      </c>
      <c r="D429" s="141" t="s">
        <v>185</v>
      </c>
      <c r="E429" s="142" t="s">
        <v>526</v>
      </c>
      <c r="F429" s="143" t="s">
        <v>527</v>
      </c>
      <c r="G429" s="144" t="s">
        <v>478</v>
      </c>
      <c r="H429" s="145">
        <v>7.6999999999999999E-2</v>
      </c>
      <c r="I429" s="146"/>
      <c r="J429" s="147">
        <f>ROUND(I429*H429,2)</f>
        <v>0</v>
      </c>
      <c r="K429" s="148"/>
      <c r="L429" s="32"/>
      <c r="M429" s="149" t="s">
        <v>1</v>
      </c>
      <c r="N429" s="150" t="s">
        <v>41</v>
      </c>
      <c r="P429" s="151">
        <f>O429*H429</f>
        <v>0</v>
      </c>
      <c r="Q429" s="151">
        <v>0</v>
      </c>
      <c r="R429" s="151">
        <f>Q429*H429</f>
        <v>0</v>
      </c>
      <c r="S429" s="151">
        <v>0</v>
      </c>
      <c r="T429" s="152">
        <f>S429*H429</f>
        <v>0</v>
      </c>
      <c r="AR429" s="153" t="s">
        <v>189</v>
      </c>
      <c r="AT429" s="153" t="s">
        <v>185</v>
      </c>
      <c r="AU429" s="153" t="s">
        <v>190</v>
      </c>
      <c r="AY429" s="17" t="s">
        <v>181</v>
      </c>
      <c r="BE429" s="154">
        <f>IF(N429="základná",J429,0)</f>
        <v>0</v>
      </c>
      <c r="BF429" s="154">
        <f>IF(N429="znížená",J429,0)</f>
        <v>0</v>
      </c>
      <c r="BG429" s="154">
        <f>IF(N429="zákl. prenesená",J429,0)</f>
        <v>0</v>
      </c>
      <c r="BH429" s="154">
        <f>IF(N429="zníž. prenesená",J429,0)</f>
        <v>0</v>
      </c>
      <c r="BI429" s="154">
        <f>IF(N429="nulová",J429,0)</f>
        <v>0</v>
      </c>
      <c r="BJ429" s="17" t="s">
        <v>190</v>
      </c>
      <c r="BK429" s="154">
        <f>ROUND(I429*H429,2)</f>
        <v>0</v>
      </c>
      <c r="BL429" s="17" t="s">
        <v>189</v>
      </c>
      <c r="BM429" s="153" t="s">
        <v>528</v>
      </c>
    </row>
    <row r="430" spans="2:65" s="11" customFormat="1" ht="25.9" customHeight="1">
      <c r="B430" s="128"/>
      <c r="D430" s="129" t="s">
        <v>74</v>
      </c>
      <c r="E430" s="130" t="s">
        <v>529</v>
      </c>
      <c r="F430" s="130" t="s">
        <v>530</v>
      </c>
      <c r="I430" s="131"/>
      <c r="J430" s="132">
        <f>BK430</f>
        <v>0</v>
      </c>
      <c r="L430" s="128"/>
      <c r="M430" s="133"/>
      <c r="P430" s="134">
        <f>P431+P450+P460+P465+P467+P471+P475+P511+P538+P542+P552</f>
        <v>0</v>
      </c>
      <c r="R430" s="134">
        <f>R431+R450+R460+R465+R467+R471+R475+R511+R538+R542+R552</f>
        <v>0.29451751500000001</v>
      </c>
      <c r="T430" s="135">
        <f>T431+T450+T460+T465+T467+T471+T475+T511+T538+T542+T552</f>
        <v>422.99177728000006</v>
      </c>
      <c r="AR430" s="129" t="s">
        <v>190</v>
      </c>
      <c r="AT430" s="136" t="s">
        <v>74</v>
      </c>
      <c r="AU430" s="136" t="s">
        <v>75</v>
      </c>
      <c r="AY430" s="129" t="s">
        <v>181</v>
      </c>
      <c r="BK430" s="137">
        <f>BK431+BK450+BK460+BK465+BK467+BK471+BK475+BK511+BK538+BK542+BK552</f>
        <v>0</v>
      </c>
    </row>
    <row r="431" spans="2:65" s="11" customFormat="1" ht="22.9" customHeight="1">
      <c r="B431" s="128"/>
      <c r="D431" s="129" t="s">
        <v>74</v>
      </c>
      <c r="E431" s="138" t="s">
        <v>531</v>
      </c>
      <c r="F431" s="138" t="s">
        <v>532</v>
      </c>
      <c r="I431" s="131"/>
      <c r="J431" s="139">
        <f>BK431</f>
        <v>0</v>
      </c>
      <c r="L431" s="128"/>
      <c r="M431" s="133"/>
      <c r="P431" s="134">
        <f>SUM(P432:P449)</f>
        <v>0</v>
      </c>
      <c r="R431" s="134">
        <f>SUM(R432:R449)</f>
        <v>0</v>
      </c>
      <c r="T431" s="135">
        <f>SUM(T432:T449)</f>
        <v>320.81371999999999</v>
      </c>
      <c r="AR431" s="129" t="s">
        <v>190</v>
      </c>
      <c r="AT431" s="136" t="s">
        <v>74</v>
      </c>
      <c r="AU431" s="136" t="s">
        <v>83</v>
      </c>
      <c r="AY431" s="129" t="s">
        <v>181</v>
      </c>
      <c r="BK431" s="137">
        <f>SUM(BK432:BK449)</f>
        <v>0</v>
      </c>
    </row>
    <row r="432" spans="2:65" s="1" customFormat="1" ht="33" customHeight="1">
      <c r="B432" s="140"/>
      <c r="C432" s="141" t="s">
        <v>533</v>
      </c>
      <c r="D432" s="141" t="s">
        <v>185</v>
      </c>
      <c r="E432" s="142" t="s">
        <v>534</v>
      </c>
      <c r="F432" s="143" t="s">
        <v>535</v>
      </c>
      <c r="G432" s="144" t="s">
        <v>188</v>
      </c>
      <c r="H432" s="145">
        <v>1580.03</v>
      </c>
      <c r="I432" s="146"/>
      <c r="J432" s="147">
        <f>ROUND(I432*H432,2)</f>
        <v>0</v>
      </c>
      <c r="K432" s="148"/>
      <c r="L432" s="32"/>
      <c r="M432" s="149" t="s">
        <v>1</v>
      </c>
      <c r="N432" s="150" t="s">
        <v>41</v>
      </c>
      <c r="P432" s="151">
        <f>O432*H432</f>
        <v>0</v>
      </c>
      <c r="Q432" s="151">
        <v>0</v>
      </c>
      <c r="R432" s="151">
        <f>Q432*H432</f>
        <v>0</v>
      </c>
      <c r="S432" s="151">
        <v>6.0000000000000001E-3</v>
      </c>
      <c r="T432" s="152">
        <f>S432*H432</f>
        <v>9.4801800000000007</v>
      </c>
      <c r="AR432" s="153" t="s">
        <v>280</v>
      </c>
      <c r="AT432" s="153" t="s">
        <v>185</v>
      </c>
      <c r="AU432" s="153" t="s">
        <v>190</v>
      </c>
      <c r="AY432" s="17" t="s">
        <v>181</v>
      </c>
      <c r="BE432" s="154">
        <f>IF(N432="základná",J432,0)</f>
        <v>0</v>
      </c>
      <c r="BF432" s="154">
        <f>IF(N432="znížená",J432,0)</f>
        <v>0</v>
      </c>
      <c r="BG432" s="154">
        <f>IF(N432="zákl. prenesená",J432,0)</f>
        <v>0</v>
      </c>
      <c r="BH432" s="154">
        <f>IF(N432="zníž. prenesená",J432,0)</f>
        <v>0</v>
      </c>
      <c r="BI432" s="154">
        <f>IF(N432="nulová",J432,0)</f>
        <v>0</v>
      </c>
      <c r="BJ432" s="17" t="s">
        <v>190</v>
      </c>
      <c r="BK432" s="154">
        <f>ROUND(I432*H432,2)</f>
        <v>0</v>
      </c>
      <c r="BL432" s="17" t="s">
        <v>280</v>
      </c>
      <c r="BM432" s="153" t="s">
        <v>536</v>
      </c>
    </row>
    <row r="433" spans="2:65" s="12" customFormat="1">
      <c r="B433" s="155"/>
      <c r="D433" s="156" t="s">
        <v>192</v>
      </c>
      <c r="E433" s="157" t="s">
        <v>1</v>
      </c>
      <c r="F433" s="158" t="s">
        <v>537</v>
      </c>
      <c r="H433" s="157" t="s">
        <v>1</v>
      </c>
      <c r="I433" s="159"/>
      <c r="L433" s="155"/>
      <c r="M433" s="160"/>
      <c r="T433" s="161"/>
      <c r="AT433" s="157" t="s">
        <v>192</v>
      </c>
      <c r="AU433" s="157" t="s">
        <v>190</v>
      </c>
      <c r="AV433" s="12" t="s">
        <v>83</v>
      </c>
      <c r="AW433" s="12" t="s">
        <v>31</v>
      </c>
      <c r="AX433" s="12" t="s">
        <v>75</v>
      </c>
      <c r="AY433" s="157" t="s">
        <v>181</v>
      </c>
    </row>
    <row r="434" spans="2:65" s="13" customFormat="1">
      <c r="B434" s="162"/>
      <c r="D434" s="156" t="s">
        <v>192</v>
      </c>
      <c r="E434" s="163" t="s">
        <v>1</v>
      </c>
      <c r="F434" s="164" t="s">
        <v>135</v>
      </c>
      <c r="H434" s="165">
        <v>1481.03</v>
      </c>
      <c r="I434" s="166"/>
      <c r="L434" s="162"/>
      <c r="M434" s="167"/>
      <c r="T434" s="168"/>
      <c r="AT434" s="163" t="s">
        <v>192</v>
      </c>
      <c r="AU434" s="163" t="s">
        <v>190</v>
      </c>
      <c r="AV434" s="13" t="s">
        <v>190</v>
      </c>
      <c r="AW434" s="13" t="s">
        <v>31</v>
      </c>
      <c r="AX434" s="13" t="s">
        <v>75</v>
      </c>
      <c r="AY434" s="163" t="s">
        <v>181</v>
      </c>
    </row>
    <row r="435" spans="2:65" s="12" customFormat="1">
      <c r="B435" s="155"/>
      <c r="D435" s="156" t="s">
        <v>192</v>
      </c>
      <c r="E435" s="157" t="s">
        <v>1</v>
      </c>
      <c r="F435" s="158" t="s">
        <v>538</v>
      </c>
      <c r="H435" s="157" t="s">
        <v>1</v>
      </c>
      <c r="I435" s="159"/>
      <c r="L435" s="155"/>
      <c r="M435" s="160"/>
      <c r="T435" s="161"/>
      <c r="AT435" s="157" t="s">
        <v>192</v>
      </c>
      <c r="AU435" s="157" t="s">
        <v>190</v>
      </c>
      <c r="AV435" s="12" t="s">
        <v>83</v>
      </c>
      <c r="AW435" s="12" t="s">
        <v>31</v>
      </c>
      <c r="AX435" s="12" t="s">
        <v>75</v>
      </c>
      <c r="AY435" s="157" t="s">
        <v>181</v>
      </c>
    </row>
    <row r="436" spans="2:65" s="13" customFormat="1">
      <c r="B436" s="162"/>
      <c r="D436" s="156" t="s">
        <v>192</v>
      </c>
      <c r="E436" s="163" t="s">
        <v>1</v>
      </c>
      <c r="F436" s="164" t="s">
        <v>539</v>
      </c>
      <c r="H436" s="165">
        <v>99</v>
      </c>
      <c r="I436" s="166"/>
      <c r="L436" s="162"/>
      <c r="M436" s="167"/>
      <c r="T436" s="168"/>
      <c r="AT436" s="163" t="s">
        <v>192</v>
      </c>
      <c r="AU436" s="163" t="s">
        <v>190</v>
      </c>
      <c r="AV436" s="13" t="s">
        <v>190</v>
      </c>
      <c r="AW436" s="13" t="s">
        <v>31</v>
      </c>
      <c r="AX436" s="13" t="s">
        <v>75</v>
      </c>
      <c r="AY436" s="163" t="s">
        <v>181</v>
      </c>
    </row>
    <row r="437" spans="2:65" s="14" customFormat="1">
      <c r="B437" s="169"/>
      <c r="D437" s="156" t="s">
        <v>192</v>
      </c>
      <c r="E437" s="170" t="s">
        <v>1</v>
      </c>
      <c r="F437" s="171" t="s">
        <v>195</v>
      </c>
      <c r="H437" s="172">
        <v>1580.03</v>
      </c>
      <c r="I437" s="173"/>
      <c r="L437" s="169"/>
      <c r="M437" s="174"/>
      <c r="T437" s="175"/>
      <c r="AT437" s="170" t="s">
        <v>192</v>
      </c>
      <c r="AU437" s="170" t="s">
        <v>190</v>
      </c>
      <c r="AV437" s="14" t="s">
        <v>189</v>
      </c>
      <c r="AW437" s="14" t="s">
        <v>31</v>
      </c>
      <c r="AX437" s="14" t="s">
        <v>83</v>
      </c>
      <c r="AY437" s="170" t="s">
        <v>181</v>
      </c>
    </row>
    <row r="438" spans="2:65" s="1" customFormat="1" ht="33" customHeight="1">
      <c r="B438" s="140"/>
      <c r="C438" s="141" t="s">
        <v>540</v>
      </c>
      <c r="D438" s="141" t="s">
        <v>185</v>
      </c>
      <c r="E438" s="142" t="s">
        <v>541</v>
      </c>
      <c r="F438" s="143" t="s">
        <v>542</v>
      </c>
      <c r="G438" s="144" t="s">
        <v>188</v>
      </c>
      <c r="H438" s="145">
        <v>404.53</v>
      </c>
      <c r="I438" s="146"/>
      <c r="J438" s="147">
        <f>ROUND(I438*H438,2)</f>
        <v>0</v>
      </c>
      <c r="K438" s="148"/>
      <c r="L438" s="32"/>
      <c r="M438" s="149" t="s">
        <v>1</v>
      </c>
      <c r="N438" s="150" t="s">
        <v>41</v>
      </c>
      <c r="P438" s="151">
        <f>O438*H438</f>
        <v>0</v>
      </c>
      <c r="Q438" s="151">
        <v>0</v>
      </c>
      <c r="R438" s="151">
        <f>Q438*H438</f>
        <v>0</v>
      </c>
      <c r="S438" s="151">
        <v>1.4E-2</v>
      </c>
      <c r="T438" s="152">
        <f>S438*H438</f>
        <v>5.6634199999999995</v>
      </c>
      <c r="AR438" s="153" t="s">
        <v>280</v>
      </c>
      <c r="AT438" s="153" t="s">
        <v>185</v>
      </c>
      <c r="AU438" s="153" t="s">
        <v>190</v>
      </c>
      <c r="AY438" s="17" t="s">
        <v>181</v>
      </c>
      <c r="BE438" s="154">
        <f>IF(N438="základná",J438,0)</f>
        <v>0</v>
      </c>
      <c r="BF438" s="154">
        <f>IF(N438="znížená",J438,0)</f>
        <v>0</v>
      </c>
      <c r="BG438" s="154">
        <f>IF(N438="zákl. prenesená",J438,0)</f>
        <v>0</v>
      </c>
      <c r="BH438" s="154">
        <f>IF(N438="zníž. prenesená",J438,0)</f>
        <v>0</v>
      </c>
      <c r="BI438" s="154">
        <f>IF(N438="nulová",J438,0)</f>
        <v>0</v>
      </c>
      <c r="BJ438" s="17" t="s">
        <v>190</v>
      </c>
      <c r="BK438" s="154">
        <f>ROUND(I438*H438,2)</f>
        <v>0</v>
      </c>
      <c r="BL438" s="17" t="s">
        <v>280</v>
      </c>
      <c r="BM438" s="153" t="s">
        <v>543</v>
      </c>
    </row>
    <row r="439" spans="2:65" s="12" customFormat="1">
      <c r="B439" s="155"/>
      <c r="D439" s="156" t="s">
        <v>192</v>
      </c>
      <c r="E439" s="157" t="s">
        <v>1</v>
      </c>
      <c r="F439" s="158" t="s">
        <v>537</v>
      </c>
      <c r="H439" s="157" t="s">
        <v>1</v>
      </c>
      <c r="I439" s="159"/>
      <c r="L439" s="155"/>
      <c r="M439" s="160"/>
      <c r="T439" s="161"/>
      <c r="AT439" s="157" t="s">
        <v>192</v>
      </c>
      <c r="AU439" s="157" t="s">
        <v>190</v>
      </c>
      <c r="AV439" s="12" t="s">
        <v>83</v>
      </c>
      <c r="AW439" s="12" t="s">
        <v>31</v>
      </c>
      <c r="AX439" s="12" t="s">
        <v>75</v>
      </c>
      <c r="AY439" s="157" t="s">
        <v>181</v>
      </c>
    </row>
    <row r="440" spans="2:65" s="13" customFormat="1">
      <c r="B440" s="162"/>
      <c r="D440" s="156" t="s">
        <v>192</v>
      </c>
      <c r="E440" s="163" t="s">
        <v>1</v>
      </c>
      <c r="F440" s="164" t="s">
        <v>138</v>
      </c>
      <c r="H440" s="165">
        <v>349.33</v>
      </c>
      <c r="I440" s="166"/>
      <c r="L440" s="162"/>
      <c r="M440" s="167"/>
      <c r="T440" s="168"/>
      <c r="AT440" s="163" t="s">
        <v>192</v>
      </c>
      <c r="AU440" s="163" t="s">
        <v>190</v>
      </c>
      <c r="AV440" s="13" t="s">
        <v>190</v>
      </c>
      <c r="AW440" s="13" t="s">
        <v>31</v>
      </c>
      <c r="AX440" s="13" t="s">
        <v>75</v>
      </c>
      <c r="AY440" s="163" t="s">
        <v>181</v>
      </c>
    </row>
    <row r="441" spans="2:65" s="12" customFormat="1">
      <c r="B441" s="155"/>
      <c r="D441" s="156" t="s">
        <v>192</v>
      </c>
      <c r="E441" s="157" t="s">
        <v>1</v>
      </c>
      <c r="F441" s="158" t="s">
        <v>538</v>
      </c>
      <c r="H441" s="157" t="s">
        <v>1</v>
      </c>
      <c r="I441" s="159"/>
      <c r="L441" s="155"/>
      <c r="M441" s="160"/>
      <c r="T441" s="161"/>
      <c r="AT441" s="157" t="s">
        <v>192</v>
      </c>
      <c r="AU441" s="157" t="s">
        <v>190</v>
      </c>
      <c r="AV441" s="12" t="s">
        <v>83</v>
      </c>
      <c r="AW441" s="12" t="s">
        <v>31</v>
      </c>
      <c r="AX441" s="12" t="s">
        <v>75</v>
      </c>
      <c r="AY441" s="157" t="s">
        <v>181</v>
      </c>
    </row>
    <row r="442" spans="2:65" s="13" customFormat="1">
      <c r="B442" s="162"/>
      <c r="D442" s="156" t="s">
        <v>192</v>
      </c>
      <c r="E442" s="163" t="s">
        <v>1</v>
      </c>
      <c r="F442" s="164" t="s">
        <v>544</v>
      </c>
      <c r="H442" s="165">
        <v>55.2</v>
      </c>
      <c r="I442" s="166"/>
      <c r="L442" s="162"/>
      <c r="M442" s="167"/>
      <c r="T442" s="168"/>
      <c r="AT442" s="163" t="s">
        <v>192</v>
      </c>
      <c r="AU442" s="163" t="s">
        <v>190</v>
      </c>
      <c r="AV442" s="13" t="s">
        <v>190</v>
      </c>
      <c r="AW442" s="13" t="s">
        <v>31</v>
      </c>
      <c r="AX442" s="13" t="s">
        <v>75</v>
      </c>
      <c r="AY442" s="163" t="s">
        <v>181</v>
      </c>
    </row>
    <row r="443" spans="2:65" s="14" customFormat="1">
      <c r="B443" s="169"/>
      <c r="D443" s="156" t="s">
        <v>192</v>
      </c>
      <c r="E443" s="170" t="s">
        <v>1</v>
      </c>
      <c r="F443" s="171" t="s">
        <v>195</v>
      </c>
      <c r="H443" s="172">
        <v>404.53</v>
      </c>
      <c r="I443" s="173"/>
      <c r="L443" s="169"/>
      <c r="M443" s="174"/>
      <c r="T443" s="175"/>
      <c r="AT443" s="170" t="s">
        <v>192</v>
      </c>
      <c r="AU443" s="170" t="s">
        <v>190</v>
      </c>
      <c r="AV443" s="14" t="s">
        <v>189</v>
      </c>
      <c r="AW443" s="14" t="s">
        <v>31</v>
      </c>
      <c r="AX443" s="14" t="s">
        <v>83</v>
      </c>
      <c r="AY443" s="170" t="s">
        <v>181</v>
      </c>
    </row>
    <row r="444" spans="2:65" s="1" customFormat="1" ht="24.2" customHeight="1">
      <c r="B444" s="140"/>
      <c r="C444" s="141" t="s">
        <v>545</v>
      </c>
      <c r="D444" s="141" t="s">
        <v>185</v>
      </c>
      <c r="E444" s="142" t="s">
        <v>546</v>
      </c>
      <c r="F444" s="143" t="s">
        <v>547</v>
      </c>
      <c r="G444" s="144" t="s">
        <v>188</v>
      </c>
      <c r="H444" s="145">
        <v>1481.03</v>
      </c>
      <c r="I444" s="146"/>
      <c r="J444" s="147">
        <f>ROUND(I444*H444,2)</f>
        <v>0</v>
      </c>
      <c r="K444" s="148"/>
      <c r="L444" s="32"/>
      <c r="M444" s="149" t="s">
        <v>1</v>
      </c>
      <c r="N444" s="150" t="s">
        <v>41</v>
      </c>
      <c r="P444" s="151">
        <f>O444*H444</f>
        <v>0</v>
      </c>
      <c r="Q444" s="151">
        <v>0</v>
      </c>
      <c r="R444" s="151">
        <f>Q444*H444</f>
        <v>0</v>
      </c>
      <c r="S444" s="151">
        <v>0.16700000000000001</v>
      </c>
      <c r="T444" s="152">
        <f>S444*H444</f>
        <v>247.33201</v>
      </c>
      <c r="AR444" s="153" t="s">
        <v>280</v>
      </c>
      <c r="AT444" s="153" t="s">
        <v>185</v>
      </c>
      <c r="AU444" s="153" t="s">
        <v>190</v>
      </c>
      <c r="AY444" s="17" t="s">
        <v>181</v>
      </c>
      <c r="BE444" s="154">
        <f>IF(N444="základná",J444,0)</f>
        <v>0</v>
      </c>
      <c r="BF444" s="154">
        <f>IF(N444="znížená",J444,0)</f>
        <v>0</v>
      </c>
      <c r="BG444" s="154">
        <f>IF(N444="zákl. prenesená",J444,0)</f>
        <v>0</v>
      </c>
      <c r="BH444" s="154">
        <f>IF(N444="zníž. prenesená",J444,0)</f>
        <v>0</v>
      </c>
      <c r="BI444" s="154">
        <f>IF(N444="nulová",J444,0)</f>
        <v>0</v>
      </c>
      <c r="BJ444" s="17" t="s">
        <v>190</v>
      </c>
      <c r="BK444" s="154">
        <f>ROUND(I444*H444,2)</f>
        <v>0</v>
      </c>
      <c r="BL444" s="17" t="s">
        <v>280</v>
      </c>
      <c r="BM444" s="153" t="s">
        <v>548</v>
      </c>
    </row>
    <row r="445" spans="2:65" s="13" customFormat="1">
      <c r="B445" s="162"/>
      <c r="D445" s="156" t="s">
        <v>192</v>
      </c>
      <c r="E445" s="163" t="s">
        <v>1</v>
      </c>
      <c r="F445" s="164" t="s">
        <v>135</v>
      </c>
      <c r="H445" s="165">
        <v>1481.03</v>
      </c>
      <c r="I445" s="166"/>
      <c r="L445" s="162"/>
      <c r="M445" s="167"/>
      <c r="T445" s="168"/>
      <c r="AT445" s="163" t="s">
        <v>192</v>
      </c>
      <c r="AU445" s="163" t="s">
        <v>190</v>
      </c>
      <c r="AV445" s="13" t="s">
        <v>190</v>
      </c>
      <c r="AW445" s="13" t="s">
        <v>31</v>
      </c>
      <c r="AX445" s="13" t="s">
        <v>75</v>
      </c>
      <c r="AY445" s="163" t="s">
        <v>181</v>
      </c>
    </row>
    <row r="446" spans="2:65" s="14" customFormat="1">
      <c r="B446" s="169"/>
      <c r="D446" s="156" t="s">
        <v>192</v>
      </c>
      <c r="E446" s="170" t="s">
        <v>1</v>
      </c>
      <c r="F446" s="171" t="s">
        <v>195</v>
      </c>
      <c r="H446" s="172">
        <v>1481.03</v>
      </c>
      <c r="I446" s="173"/>
      <c r="L446" s="169"/>
      <c r="M446" s="174"/>
      <c r="T446" s="175"/>
      <c r="AT446" s="170" t="s">
        <v>192</v>
      </c>
      <c r="AU446" s="170" t="s">
        <v>190</v>
      </c>
      <c r="AV446" s="14" t="s">
        <v>189</v>
      </c>
      <c r="AW446" s="14" t="s">
        <v>31</v>
      </c>
      <c r="AX446" s="14" t="s">
        <v>83</v>
      </c>
      <c r="AY446" s="170" t="s">
        <v>181</v>
      </c>
    </row>
    <row r="447" spans="2:65" s="1" customFormat="1" ht="24.2" customHeight="1">
      <c r="B447" s="140"/>
      <c r="C447" s="141" t="s">
        <v>549</v>
      </c>
      <c r="D447" s="141" t="s">
        <v>185</v>
      </c>
      <c r="E447" s="142" t="s">
        <v>550</v>
      </c>
      <c r="F447" s="143" t="s">
        <v>551</v>
      </c>
      <c r="G447" s="144" t="s">
        <v>188</v>
      </c>
      <c r="H447" s="145">
        <v>349.33</v>
      </c>
      <c r="I447" s="146"/>
      <c r="J447" s="147">
        <f>ROUND(I447*H447,2)</f>
        <v>0</v>
      </c>
      <c r="K447" s="148"/>
      <c r="L447" s="32"/>
      <c r="M447" s="149" t="s">
        <v>1</v>
      </c>
      <c r="N447" s="150" t="s">
        <v>41</v>
      </c>
      <c r="P447" s="151">
        <f>O447*H447</f>
        <v>0</v>
      </c>
      <c r="Q447" s="151">
        <v>0</v>
      </c>
      <c r="R447" s="151">
        <f>Q447*H447</f>
        <v>0</v>
      </c>
      <c r="S447" s="151">
        <v>0.16700000000000001</v>
      </c>
      <c r="T447" s="152">
        <f>S447*H447</f>
        <v>58.33811</v>
      </c>
      <c r="AR447" s="153" t="s">
        <v>280</v>
      </c>
      <c r="AT447" s="153" t="s">
        <v>185</v>
      </c>
      <c r="AU447" s="153" t="s">
        <v>190</v>
      </c>
      <c r="AY447" s="17" t="s">
        <v>181</v>
      </c>
      <c r="BE447" s="154">
        <f>IF(N447="základná",J447,0)</f>
        <v>0</v>
      </c>
      <c r="BF447" s="154">
        <f>IF(N447="znížená",J447,0)</f>
        <v>0</v>
      </c>
      <c r="BG447" s="154">
        <f>IF(N447="zákl. prenesená",J447,0)</f>
        <v>0</v>
      </c>
      <c r="BH447" s="154">
        <f>IF(N447="zníž. prenesená",J447,0)</f>
        <v>0</v>
      </c>
      <c r="BI447" s="154">
        <f>IF(N447="nulová",J447,0)</f>
        <v>0</v>
      </c>
      <c r="BJ447" s="17" t="s">
        <v>190</v>
      </c>
      <c r="BK447" s="154">
        <f>ROUND(I447*H447,2)</f>
        <v>0</v>
      </c>
      <c r="BL447" s="17" t="s">
        <v>280</v>
      </c>
      <c r="BM447" s="153" t="s">
        <v>552</v>
      </c>
    </row>
    <row r="448" spans="2:65" s="13" customFormat="1">
      <c r="B448" s="162"/>
      <c r="D448" s="156" t="s">
        <v>192</v>
      </c>
      <c r="E448" s="163" t="s">
        <v>1</v>
      </c>
      <c r="F448" s="164" t="s">
        <v>138</v>
      </c>
      <c r="H448" s="165">
        <v>349.33</v>
      </c>
      <c r="I448" s="166"/>
      <c r="L448" s="162"/>
      <c r="M448" s="167"/>
      <c r="T448" s="168"/>
      <c r="AT448" s="163" t="s">
        <v>192</v>
      </c>
      <c r="AU448" s="163" t="s">
        <v>190</v>
      </c>
      <c r="AV448" s="13" t="s">
        <v>190</v>
      </c>
      <c r="AW448" s="13" t="s">
        <v>31</v>
      </c>
      <c r="AX448" s="13" t="s">
        <v>75</v>
      </c>
      <c r="AY448" s="163" t="s">
        <v>181</v>
      </c>
    </row>
    <row r="449" spans="2:65" s="14" customFormat="1">
      <c r="B449" s="169"/>
      <c r="D449" s="156" t="s">
        <v>192</v>
      </c>
      <c r="E449" s="170" t="s">
        <v>1</v>
      </c>
      <c r="F449" s="171" t="s">
        <v>195</v>
      </c>
      <c r="H449" s="172">
        <v>349.33</v>
      </c>
      <c r="I449" s="173"/>
      <c r="L449" s="169"/>
      <c r="M449" s="174"/>
      <c r="T449" s="175"/>
      <c r="AT449" s="170" t="s">
        <v>192</v>
      </c>
      <c r="AU449" s="170" t="s">
        <v>190</v>
      </c>
      <c r="AV449" s="14" t="s">
        <v>189</v>
      </c>
      <c r="AW449" s="14" t="s">
        <v>31</v>
      </c>
      <c r="AX449" s="14" t="s">
        <v>83</v>
      </c>
      <c r="AY449" s="170" t="s">
        <v>181</v>
      </c>
    </row>
    <row r="450" spans="2:65" s="11" customFormat="1" ht="22.9" customHeight="1">
      <c r="B450" s="128"/>
      <c r="D450" s="129" t="s">
        <v>74</v>
      </c>
      <c r="E450" s="138" t="s">
        <v>553</v>
      </c>
      <c r="F450" s="138" t="s">
        <v>554</v>
      </c>
      <c r="I450" s="131"/>
      <c r="J450" s="139">
        <f>BK450</f>
        <v>0</v>
      </c>
      <c r="L450" s="128"/>
      <c r="M450" s="133"/>
      <c r="P450" s="134">
        <f>SUM(P451:P459)</f>
        <v>0</v>
      </c>
      <c r="R450" s="134">
        <f>SUM(R451:R459)</f>
        <v>0</v>
      </c>
      <c r="T450" s="135">
        <f>SUM(T451:T459)</f>
        <v>20.558532</v>
      </c>
      <c r="AR450" s="129" t="s">
        <v>190</v>
      </c>
      <c r="AT450" s="136" t="s">
        <v>74</v>
      </c>
      <c r="AU450" s="136" t="s">
        <v>83</v>
      </c>
      <c r="AY450" s="129" t="s">
        <v>181</v>
      </c>
      <c r="BK450" s="137">
        <f>SUM(BK451:BK459)</f>
        <v>0</v>
      </c>
    </row>
    <row r="451" spans="2:65" s="1" customFormat="1" ht="37.9" customHeight="1">
      <c r="B451" s="140"/>
      <c r="C451" s="141" t="s">
        <v>555</v>
      </c>
      <c r="D451" s="141" t="s">
        <v>185</v>
      </c>
      <c r="E451" s="142" t="s">
        <v>556</v>
      </c>
      <c r="F451" s="143" t="s">
        <v>557</v>
      </c>
      <c r="G451" s="144" t="s">
        <v>188</v>
      </c>
      <c r="H451" s="145">
        <v>112.52</v>
      </c>
      <c r="I451" s="146"/>
      <c r="J451" s="147">
        <f>ROUND(I451*H451,2)</f>
        <v>0</v>
      </c>
      <c r="K451" s="148"/>
      <c r="L451" s="32"/>
      <c r="M451" s="149" t="s">
        <v>1</v>
      </c>
      <c r="N451" s="150" t="s">
        <v>41</v>
      </c>
      <c r="P451" s="151">
        <f>O451*H451</f>
        <v>0</v>
      </c>
      <c r="Q451" s="151">
        <v>0</v>
      </c>
      <c r="R451" s="151">
        <f>Q451*H451</f>
        <v>0</v>
      </c>
      <c r="S451" s="151">
        <v>5.4000000000000003E-3</v>
      </c>
      <c r="T451" s="152">
        <f>S451*H451</f>
        <v>0.60760800000000004</v>
      </c>
      <c r="AR451" s="153" t="s">
        <v>280</v>
      </c>
      <c r="AT451" s="153" t="s">
        <v>185</v>
      </c>
      <c r="AU451" s="153" t="s">
        <v>190</v>
      </c>
      <c r="AY451" s="17" t="s">
        <v>181</v>
      </c>
      <c r="BE451" s="154">
        <f>IF(N451="základná",J451,0)</f>
        <v>0</v>
      </c>
      <c r="BF451" s="154">
        <f>IF(N451="znížená",J451,0)</f>
        <v>0</v>
      </c>
      <c r="BG451" s="154">
        <f>IF(N451="zákl. prenesená",J451,0)</f>
        <v>0</v>
      </c>
      <c r="BH451" s="154">
        <f>IF(N451="zníž. prenesená",J451,0)</f>
        <v>0</v>
      </c>
      <c r="BI451" s="154">
        <f>IF(N451="nulová",J451,0)</f>
        <v>0</v>
      </c>
      <c r="BJ451" s="17" t="s">
        <v>190</v>
      </c>
      <c r="BK451" s="154">
        <f>ROUND(I451*H451,2)</f>
        <v>0</v>
      </c>
      <c r="BL451" s="17" t="s">
        <v>280</v>
      </c>
      <c r="BM451" s="153" t="s">
        <v>558</v>
      </c>
    </row>
    <row r="452" spans="2:65" s="13" customFormat="1">
      <c r="B452" s="162"/>
      <c r="D452" s="156" t="s">
        <v>192</v>
      </c>
      <c r="E452" s="163" t="s">
        <v>1</v>
      </c>
      <c r="F452" s="164" t="s">
        <v>127</v>
      </c>
      <c r="H452" s="165">
        <v>112.52</v>
      </c>
      <c r="I452" s="166"/>
      <c r="L452" s="162"/>
      <c r="M452" s="167"/>
      <c r="T452" s="168"/>
      <c r="AT452" s="163" t="s">
        <v>192</v>
      </c>
      <c r="AU452" s="163" t="s">
        <v>190</v>
      </c>
      <c r="AV452" s="13" t="s">
        <v>190</v>
      </c>
      <c r="AW452" s="13" t="s">
        <v>31</v>
      </c>
      <c r="AX452" s="13" t="s">
        <v>75</v>
      </c>
      <c r="AY452" s="163" t="s">
        <v>181</v>
      </c>
    </row>
    <row r="453" spans="2:65" s="14" customFormat="1">
      <c r="B453" s="169"/>
      <c r="D453" s="156" t="s">
        <v>192</v>
      </c>
      <c r="E453" s="170" t="s">
        <v>1</v>
      </c>
      <c r="F453" s="171" t="s">
        <v>195</v>
      </c>
      <c r="H453" s="172">
        <v>112.52</v>
      </c>
      <c r="I453" s="173"/>
      <c r="L453" s="169"/>
      <c r="M453" s="174"/>
      <c r="T453" s="175"/>
      <c r="AT453" s="170" t="s">
        <v>192</v>
      </c>
      <c r="AU453" s="170" t="s">
        <v>190</v>
      </c>
      <c r="AV453" s="14" t="s">
        <v>189</v>
      </c>
      <c r="AW453" s="14" t="s">
        <v>31</v>
      </c>
      <c r="AX453" s="14" t="s">
        <v>83</v>
      </c>
      <c r="AY453" s="170" t="s">
        <v>181</v>
      </c>
    </row>
    <row r="454" spans="2:65" s="1" customFormat="1" ht="33" customHeight="1">
      <c r="B454" s="140"/>
      <c r="C454" s="141" t="s">
        <v>559</v>
      </c>
      <c r="D454" s="141" t="s">
        <v>185</v>
      </c>
      <c r="E454" s="142" t="s">
        <v>560</v>
      </c>
      <c r="F454" s="143" t="s">
        <v>561</v>
      </c>
      <c r="G454" s="144" t="s">
        <v>188</v>
      </c>
      <c r="H454" s="145">
        <v>1481.03</v>
      </c>
      <c r="I454" s="146"/>
      <c r="J454" s="147">
        <f>ROUND(I454*H454,2)</f>
        <v>0</v>
      </c>
      <c r="K454" s="148"/>
      <c r="L454" s="32"/>
      <c r="M454" s="149" t="s">
        <v>1</v>
      </c>
      <c r="N454" s="150" t="s">
        <v>41</v>
      </c>
      <c r="P454" s="151">
        <f>O454*H454</f>
        <v>0</v>
      </c>
      <c r="Q454" s="151">
        <v>0</v>
      </c>
      <c r="R454" s="151">
        <f>Q454*H454</f>
        <v>0</v>
      </c>
      <c r="S454" s="151">
        <v>1.09E-2</v>
      </c>
      <c r="T454" s="152">
        <f>S454*H454</f>
        <v>16.143227</v>
      </c>
      <c r="AR454" s="153" t="s">
        <v>280</v>
      </c>
      <c r="AT454" s="153" t="s">
        <v>185</v>
      </c>
      <c r="AU454" s="153" t="s">
        <v>190</v>
      </c>
      <c r="AY454" s="17" t="s">
        <v>181</v>
      </c>
      <c r="BE454" s="154">
        <f>IF(N454="základná",J454,0)</f>
        <v>0</v>
      </c>
      <c r="BF454" s="154">
        <f>IF(N454="znížená",J454,0)</f>
        <v>0</v>
      </c>
      <c r="BG454" s="154">
        <f>IF(N454="zákl. prenesená",J454,0)</f>
        <v>0</v>
      </c>
      <c r="BH454" s="154">
        <f>IF(N454="zníž. prenesená",J454,0)</f>
        <v>0</v>
      </c>
      <c r="BI454" s="154">
        <f>IF(N454="nulová",J454,0)</f>
        <v>0</v>
      </c>
      <c r="BJ454" s="17" t="s">
        <v>190</v>
      </c>
      <c r="BK454" s="154">
        <f>ROUND(I454*H454,2)</f>
        <v>0</v>
      </c>
      <c r="BL454" s="17" t="s">
        <v>280</v>
      </c>
      <c r="BM454" s="153" t="s">
        <v>562</v>
      </c>
    </row>
    <row r="455" spans="2:65" s="13" customFormat="1">
      <c r="B455" s="162"/>
      <c r="D455" s="156" t="s">
        <v>192</v>
      </c>
      <c r="E455" s="163" t="s">
        <v>1</v>
      </c>
      <c r="F455" s="164" t="s">
        <v>563</v>
      </c>
      <c r="H455" s="165">
        <v>1481.03</v>
      </c>
      <c r="I455" s="166"/>
      <c r="L455" s="162"/>
      <c r="M455" s="167"/>
      <c r="T455" s="168"/>
      <c r="AT455" s="163" t="s">
        <v>192</v>
      </c>
      <c r="AU455" s="163" t="s">
        <v>190</v>
      </c>
      <c r="AV455" s="13" t="s">
        <v>190</v>
      </c>
      <c r="AW455" s="13" t="s">
        <v>31</v>
      </c>
      <c r="AX455" s="13" t="s">
        <v>75</v>
      </c>
      <c r="AY455" s="163" t="s">
        <v>181</v>
      </c>
    </row>
    <row r="456" spans="2:65" s="14" customFormat="1">
      <c r="B456" s="169"/>
      <c r="D456" s="156" t="s">
        <v>192</v>
      </c>
      <c r="E456" s="170" t="s">
        <v>1</v>
      </c>
      <c r="F456" s="171" t="s">
        <v>195</v>
      </c>
      <c r="H456" s="172">
        <v>1481.03</v>
      </c>
      <c r="I456" s="173"/>
      <c r="L456" s="169"/>
      <c r="M456" s="174"/>
      <c r="T456" s="175"/>
      <c r="AT456" s="170" t="s">
        <v>192</v>
      </c>
      <c r="AU456" s="170" t="s">
        <v>190</v>
      </c>
      <c r="AV456" s="14" t="s">
        <v>189</v>
      </c>
      <c r="AW456" s="14" t="s">
        <v>31</v>
      </c>
      <c r="AX456" s="14" t="s">
        <v>83</v>
      </c>
      <c r="AY456" s="170" t="s">
        <v>181</v>
      </c>
    </row>
    <row r="457" spans="2:65" s="1" customFormat="1" ht="33" customHeight="1">
      <c r="B457" s="140"/>
      <c r="C457" s="141" t="s">
        <v>564</v>
      </c>
      <c r="D457" s="141" t="s">
        <v>185</v>
      </c>
      <c r="E457" s="142" t="s">
        <v>565</v>
      </c>
      <c r="F457" s="143" t="s">
        <v>566</v>
      </c>
      <c r="G457" s="144" t="s">
        <v>188</v>
      </c>
      <c r="H457" s="145">
        <v>349.33</v>
      </c>
      <c r="I457" s="146"/>
      <c r="J457" s="147">
        <f>ROUND(I457*H457,2)</f>
        <v>0</v>
      </c>
      <c r="K457" s="148"/>
      <c r="L457" s="32"/>
      <c r="M457" s="149" t="s">
        <v>1</v>
      </c>
      <c r="N457" s="150" t="s">
        <v>41</v>
      </c>
      <c r="P457" s="151">
        <f>O457*H457</f>
        <v>0</v>
      </c>
      <c r="Q457" s="151">
        <v>0</v>
      </c>
      <c r="R457" s="151">
        <f>Q457*H457</f>
        <v>0</v>
      </c>
      <c r="S457" s="151">
        <v>1.09E-2</v>
      </c>
      <c r="T457" s="152">
        <f>S457*H457</f>
        <v>3.8076969999999997</v>
      </c>
      <c r="AR457" s="153" t="s">
        <v>280</v>
      </c>
      <c r="AT457" s="153" t="s">
        <v>185</v>
      </c>
      <c r="AU457" s="153" t="s">
        <v>190</v>
      </c>
      <c r="AY457" s="17" t="s">
        <v>181</v>
      </c>
      <c r="BE457" s="154">
        <f>IF(N457="základná",J457,0)</f>
        <v>0</v>
      </c>
      <c r="BF457" s="154">
        <f>IF(N457="znížená",J457,0)</f>
        <v>0</v>
      </c>
      <c r="BG457" s="154">
        <f>IF(N457="zákl. prenesená",J457,0)</f>
        <v>0</v>
      </c>
      <c r="BH457" s="154">
        <f>IF(N457="zníž. prenesená",J457,0)</f>
        <v>0</v>
      </c>
      <c r="BI457" s="154">
        <f>IF(N457="nulová",J457,0)</f>
        <v>0</v>
      </c>
      <c r="BJ457" s="17" t="s">
        <v>190</v>
      </c>
      <c r="BK457" s="154">
        <f>ROUND(I457*H457,2)</f>
        <v>0</v>
      </c>
      <c r="BL457" s="17" t="s">
        <v>280</v>
      </c>
      <c r="BM457" s="153" t="s">
        <v>567</v>
      </c>
    </row>
    <row r="458" spans="2:65" s="13" customFormat="1">
      <c r="B458" s="162"/>
      <c r="D458" s="156" t="s">
        <v>192</v>
      </c>
      <c r="E458" s="163" t="s">
        <v>1</v>
      </c>
      <c r="F458" s="164" t="s">
        <v>568</v>
      </c>
      <c r="H458" s="165">
        <v>349.33</v>
      </c>
      <c r="I458" s="166"/>
      <c r="L458" s="162"/>
      <c r="M458" s="167"/>
      <c r="T458" s="168"/>
      <c r="AT458" s="163" t="s">
        <v>192</v>
      </c>
      <c r="AU458" s="163" t="s">
        <v>190</v>
      </c>
      <c r="AV458" s="13" t="s">
        <v>190</v>
      </c>
      <c r="AW458" s="13" t="s">
        <v>31</v>
      </c>
      <c r="AX458" s="13" t="s">
        <v>75</v>
      </c>
      <c r="AY458" s="163" t="s">
        <v>181</v>
      </c>
    </row>
    <row r="459" spans="2:65" s="14" customFormat="1">
      <c r="B459" s="169"/>
      <c r="D459" s="156" t="s">
        <v>192</v>
      </c>
      <c r="E459" s="170" t="s">
        <v>1</v>
      </c>
      <c r="F459" s="171" t="s">
        <v>195</v>
      </c>
      <c r="H459" s="172">
        <v>349.33</v>
      </c>
      <c r="I459" s="173"/>
      <c r="L459" s="169"/>
      <c r="M459" s="174"/>
      <c r="T459" s="175"/>
      <c r="AT459" s="170" t="s">
        <v>192</v>
      </c>
      <c r="AU459" s="170" t="s">
        <v>190</v>
      </c>
      <c r="AV459" s="14" t="s">
        <v>189</v>
      </c>
      <c r="AW459" s="14" t="s">
        <v>31</v>
      </c>
      <c r="AX459" s="14" t="s">
        <v>83</v>
      </c>
      <c r="AY459" s="170" t="s">
        <v>181</v>
      </c>
    </row>
    <row r="460" spans="2:65" s="11" customFormat="1" ht="22.9" customHeight="1">
      <c r="B460" s="128"/>
      <c r="D460" s="129" t="s">
        <v>74</v>
      </c>
      <c r="E460" s="138" t="s">
        <v>569</v>
      </c>
      <c r="F460" s="138" t="s">
        <v>570</v>
      </c>
      <c r="I460" s="131"/>
      <c r="J460" s="139">
        <f>BK460</f>
        <v>0</v>
      </c>
      <c r="L460" s="128"/>
      <c r="M460" s="133"/>
      <c r="P460" s="134">
        <f>SUM(P461:P464)</f>
        <v>0</v>
      </c>
      <c r="R460" s="134">
        <f>SUM(R461:R464)</f>
        <v>0</v>
      </c>
      <c r="T460" s="135">
        <f>SUM(T461:T464)</f>
        <v>10.003799999999998</v>
      </c>
      <c r="AR460" s="129" t="s">
        <v>190</v>
      </c>
      <c r="AT460" s="136" t="s">
        <v>74</v>
      </c>
      <c r="AU460" s="136" t="s">
        <v>83</v>
      </c>
      <c r="AY460" s="129" t="s">
        <v>181</v>
      </c>
      <c r="BK460" s="137">
        <f>SUM(BK461:BK464)</f>
        <v>0</v>
      </c>
    </row>
    <row r="461" spans="2:65" s="1" customFormat="1" ht="33" customHeight="1">
      <c r="B461" s="140"/>
      <c r="C461" s="141" t="s">
        <v>571</v>
      </c>
      <c r="D461" s="141" t="s">
        <v>185</v>
      </c>
      <c r="E461" s="142" t="s">
        <v>572</v>
      </c>
      <c r="F461" s="143" t="s">
        <v>573</v>
      </c>
      <c r="G461" s="144" t="s">
        <v>188</v>
      </c>
      <c r="H461" s="145">
        <v>33.345999999999997</v>
      </c>
      <c r="I461" s="146"/>
      <c r="J461" s="147">
        <f>ROUND(I461*H461,2)</f>
        <v>0</v>
      </c>
      <c r="K461" s="148"/>
      <c r="L461" s="32"/>
      <c r="M461" s="149" t="s">
        <v>1</v>
      </c>
      <c r="N461" s="150" t="s">
        <v>41</v>
      </c>
      <c r="P461" s="151">
        <f>O461*H461</f>
        <v>0</v>
      </c>
      <c r="Q461" s="151">
        <v>0</v>
      </c>
      <c r="R461" s="151">
        <f>Q461*H461</f>
        <v>0</v>
      </c>
      <c r="S461" s="151">
        <v>0.3</v>
      </c>
      <c r="T461" s="152">
        <f>S461*H461</f>
        <v>10.003799999999998</v>
      </c>
      <c r="AR461" s="153" t="s">
        <v>280</v>
      </c>
      <c r="AT461" s="153" t="s">
        <v>185</v>
      </c>
      <c r="AU461" s="153" t="s">
        <v>190</v>
      </c>
      <c r="AY461" s="17" t="s">
        <v>181</v>
      </c>
      <c r="BE461" s="154">
        <f>IF(N461="základná",J461,0)</f>
        <v>0</v>
      </c>
      <c r="BF461" s="154">
        <f>IF(N461="znížená",J461,0)</f>
        <v>0</v>
      </c>
      <c r="BG461" s="154">
        <f>IF(N461="zákl. prenesená",J461,0)</f>
        <v>0</v>
      </c>
      <c r="BH461" s="154">
        <f>IF(N461="zníž. prenesená",J461,0)</f>
        <v>0</v>
      </c>
      <c r="BI461" s="154">
        <f>IF(N461="nulová",J461,0)</f>
        <v>0</v>
      </c>
      <c r="BJ461" s="17" t="s">
        <v>190</v>
      </c>
      <c r="BK461" s="154">
        <f>ROUND(I461*H461,2)</f>
        <v>0</v>
      </c>
      <c r="BL461" s="17" t="s">
        <v>280</v>
      </c>
      <c r="BM461" s="153" t="s">
        <v>574</v>
      </c>
    </row>
    <row r="462" spans="2:65" s="12" customFormat="1">
      <c r="B462" s="155"/>
      <c r="D462" s="156" t="s">
        <v>192</v>
      </c>
      <c r="E462" s="157" t="s">
        <v>1</v>
      </c>
      <c r="F462" s="158" t="s">
        <v>193</v>
      </c>
      <c r="H462" s="157" t="s">
        <v>1</v>
      </c>
      <c r="I462" s="159"/>
      <c r="L462" s="155"/>
      <c r="M462" s="160"/>
      <c r="T462" s="161"/>
      <c r="AT462" s="157" t="s">
        <v>192</v>
      </c>
      <c r="AU462" s="157" t="s">
        <v>190</v>
      </c>
      <c r="AV462" s="12" t="s">
        <v>83</v>
      </c>
      <c r="AW462" s="12" t="s">
        <v>31</v>
      </c>
      <c r="AX462" s="12" t="s">
        <v>75</v>
      </c>
      <c r="AY462" s="157" t="s">
        <v>181</v>
      </c>
    </row>
    <row r="463" spans="2:65" s="13" customFormat="1">
      <c r="B463" s="162"/>
      <c r="D463" s="156" t="s">
        <v>192</v>
      </c>
      <c r="E463" s="163" t="s">
        <v>1</v>
      </c>
      <c r="F463" s="164" t="s">
        <v>575</v>
      </c>
      <c r="H463" s="165">
        <v>33.345999999999997</v>
      </c>
      <c r="I463" s="166"/>
      <c r="L463" s="162"/>
      <c r="M463" s="167"/>
      <c r="T463" s="168"/>
      <c r="AT463" s="163" t="s">
        <v>192</v>
      </c>
      <c r="AU463" s="163" t="s">
        <v>190</v>
      </c>
      <c r="AV463" s="13" t="s">
        <v>190</v>
      </c>
      <c r="AW463" s="13" t="s">
        <v>31</v>
      </c>
      <c r="AX463" s="13" t="s">
        <v>75</v>
      </c>
      <c r="AY463" s="163" t="s">
        <v>181</v>
      </c>
    </row>
    <row r="464" spans="2:65" s="14" customFormat="1">
      <c r="B464" s="169"/>
      <c r="D464" s="156" t="s">
        <v>192</v>
      </c>
      <c r="E464" s="170" t="s">
        <v>1</v>
      </c>
      <c r="F464" s="171" t="s">
        <v>195</v>
      </c>
      <c r="H464" s="172">
        <v>33.345999999999997</v>
      </c>
      <c r="I464" s="173"/>
      <c r="L464" s="169"/>
      <c r="M464" s="174"/>
      <c r="T464" s="175"/>
      <c r="AT464" s="170" t="s">
        <v>192</v>
      </c>
      <c r="AU464" s="170" t="s">
        <v>190</v>
      </c>
      <c r="AV464" s="14" t="s">
        <v>189</v>
      </c>
      <c r="AW464" s="14" t="s">
        <v>31</v>
      </c>
      <c r="AX464" s="14" t="s">
        <v>83</v>
      </c>
      <c r="AY464" s="170" t="s">
        <v>181</v>
      </c>
    </row>
    <row r="465" spans="2:65" s="11" customFormat="1" ht="22.9" customHeight="1">
      <c r="B465" s="128"/>
      <c r="D465" s="129" t="s">
        <v>74</v>
      </c>
      <c r="E465" s="138" t="s">
        <v>576</v>
      </c>
      <c r="F465" s="138" t="s">
        <v>577</v>
      </c>
      <c r="I465" s="131"/>
      <c r="J465" s="139">
        <f>BK465</f>
        <v>0</v>
      </c>
      <c r="L465" s="128"/>
      <c r="M465" s="133"/>
      <c r="P465" s="134">
        <f>P466</f>
        <v>0</v>
      </c>
      <c r="R465" s="134">
        <f>R466</f>
        <v>0.14691000000000001</v>
      </c>
      <c r="T465" s="135">
        <f>T466</f>
        <v>0</v>
      </c>
      <c r="AR465" s="129" t="s">
        <v>190</v>
      </c>
      <c r="AT465" s="136" t="s">
        <v>74</v>
      </c>
      <c r="AU465" s="136" t="s">
        <v>83</v>
      </c>
      <c r="AY465" s="129" t="s">
        <v>181</v>
      </c>
      <c r="BK465" s="137">
        <f>BK466</f>
        <v>0</v>
      </c>
    </row>
    <row r="466" spans="2:65" s="1" customFormat="1" ht="24.2" customHeight="1">
      <c r="B466" s="140"/>
      <c r="C466" s="141" t="s">
        <v>578</v>
      </c>
      <c r="D466" s="141" t="s">
        <v>185</v>
      </c>
      <c r="E466" s="142" t="s">
        <v>579</v>
      </c>
      <c r="F466" s="143" t="s">
        <v>580</v>
      </c>
      <c r="G466" s="144" t="s">
        <v>581</v>
      </c>
      <c r="H466" s="145">
        <v>1</v>
      </c>
      <c r="I466" s="146"/>
      <c r="J466" s="147">
        <f>ROUND(I466*H466,2)</f>
        <v>0</v>
      </c>
      <c r="K466" s="148"/>
      <c r="L466" s="32"/>
      <c r="M466" s="149" t="s">
        <v>1</v>
      </c>
      <c r="N466" s="150" t="s">
        <v>41</v>
      </c>
      <c r="P466" s="151">
        <f>O466*H466</f>
        <v>0</v>
      </c>
      <c r="Q466" s="151">
        <v>0.14691000000000001</v>
      </c>
      <c r="R466" s="151">
        <f>Q466*H466</f>
        <v>0.14691000000000001</v>
      </c>
      <c r="S466" s="151">
        <v>0</v>
      </c>
      <c r="T466" s="152">
        <f>S466*H466</f>
        <v>0</v>
      </c>
      <c r="AR466" s="153" t="s">
        <v>280</v>
      </c>
      <c r="AT466" s="153" t="s">
        <v>185</v>
      </c>
      <c r="AU466" s="153" t="s">
        <v>190</v>
      </c>
      <c r="AY466" s="17" t="s">
        <v>181</v>
      </c>
      <c r="BE466" s="154">
        <f>IF(N466="základná",J466,0)</f>
        <v>0</v>
      </c>
      <c r="BF466" s="154">
        <f>IF(N466="znížená",J466,0)</f>
        <v>0</v>
      </c>
      <c r="BG466" s="154">
        <f>IF(N466="zákl. prenesená",J466,0)</f>
        <v>0</v>
      </c>
      <c r="BH466" s="154">
        <f>IF(N466="zníž. prenesená",J466,0)</f>
        <v>0</v>
      </c>
      <c r="BI466" s="154">
        <f>IF(N466="nulová",J466,0)</f>
        <v>0</v>
      </c>
      <c r="BJ466" s="17" t="s">
        <v>190</v>
      </c>
      <c r="BK466" s="154">
        <f>ROUND(I466*H466,2)</f>
        <v>0</v>
      </c>
      <c r="BL466" s="17" t="s">
        <v>280</v>
      </c>
      <c r="BM466" s="153" t="s">
        <v>582</v>
      </c>
    </row>
    <row r="467" spans="2:65" s="11" customFormat="1" ht="22.9" customHeight="1">
      <c r="B467" s="128"/>
      <c r="D467" s="129" t="s">
        <v>74</v>
      </c>
      <c r="E467" s="138" t="s">
        <v>583</v>
      </c>
      <c r="F467" s="138" t="s">
        <v>584</v>
      </c>
      <c r="I467" s="131"/>
      <c r="J467" s="139">
        <f>BK467</f>
        <v>0</v>
      </c>
      <c r="L467" s="128"/>
      <c r="M467" s="133"/>
      <c r="P467" s="134">
        <f>SUM(P468:P470)</f>
        <v>0</v>
      </c>
      <c r="R467" s="134">
        <f>SUM(R468:R470)</f>
        <v>0</v>
      </c>
      <c r="T467" s="135">
        <f>SUM(T468:T470)</f>
        <v>12.226550000000001</v>
      </c>
      <c r="AR467" s="129" t="s">
        <v>190</v>
      </c>
      <c r="AT467" s="136" t="s">
        <v>74</v>
      </c>
      <c r="AU467" s="136" t="s">
        <v>83</v>
      </c>
      <c r="AY467" s="129" t="s">
        <v>181</v>
      </c>
      <c r="BK467" s="137">
        <f>SUM(BK468:BK470)</f>
        <v>0</v>
      </c>
    </row>
    <row r="468" spans="2:65" s="1" customFormat="1" ht="21.75" customHeight="1">
      <c r="B468" s="140"/>
      <c r="C468" s="141" t="s">
        <v>585</v>
      </c>
      <c r="D468" s="141" t="s">
        <v>185</v>
      </c>
      <c r="E468" s="142" t="s">
        <v>586</v>
      </c>
      <c r="F468" s="143" t="s">
        <v>587</v>
      </c>
      <c r="G468" s="144" t="s">
        <v>188</v>
      </c>
      <c r="H468" s="145">
        <v>349.33</v>
      </c>
      <c r="I468" s="146"/>
      <c r="J468" s="147">
        <f>ROUND(I468*H468,2)</f>
        <v>0</v>
      </c>
      <c r="K468" s="148"/>
      <c r="L468" s="32"/>
      <c r="M468" s="149" t="s">
        <v>1</v>
      </c>
      <c r="N468" s="150" t="s">
        <v>41</v>
      </c>
      <c r="P468" s="151">
        <f>O468*H468</f>
        <v>0</v>
      </c>
      <c r="Q468" s="151">
        <v>0</v>
      </c>
      <c r="R468" s="151">
        <f>Q468*H468</f>
        <v>0</v>
      </c>
      <c r="S468" s="151">
        <v>3.5000000000000003E-2</v>
      </c>
      <c r="T468" s="152">
        <f>S468*H468</f>
        <v>12.226550000000001</v>
      </c>
      <c r="AR468" s="153" t="s">
        <v>280</v>
      </c>
      <c r="AT468" s="153" t="s">
        <v>185</v>
      </c>
      <c r="AU468" s="153" t="s">
        <v>190</v>
      </c>
      <c r="AY468" s="17" t="s">
        <v>181</v>
      </c>
      <c r="BE468" s="154">
        <f>IF(N468="základná",J468,0)</f>
        <v>0</v>
      </c>
      <c r="BF468" s="154">
        <f>IF(N468="znížená",J468,0)</f>
        <v>0</v>
      </c>
      <c r="BG468" s="154">
        <f>IF(N468="zákl. prenesená",J468,0)</f>
        <v>0</v>
      </c>
      <c r="BH468" s="154">
        <f>IF(N468="zníž. prenesená",J468,0)</f>
        <v>0</v>
      </c>
      <c r="BI468" s="154">
        <f>IF(N468="nulová",J468,0)</f>
        <v>0</v>
      </c>
      <c r="BJ468" s="17" t="s">
        <v>190</v>
      </c>
      <c r="BK468" s="154">
        <f>ROUND(I468*H468,2)</f>
        <v>0</v>
      </c>
      <c r="BL468" s="17" t="s">
        <v>280</v>
      </c>
      <c r="BM468" s="153" t="s">
        <v>588</v>
      </c>
    </row>
    <row r="469" spans="2:65" s="13" customFormat="1">
      <c r="B469" s="162"/>
      <c r="D469" s="156" t="s">
        <v>192</v>
      </c>
      <c r="E469" s="163" t="s">
        <v>1</v>
      </c>
      <c r="F469" s="164" t="s">
        <v>138</v>
      </c>
      <c r="H469" s="165">
        <v>349.33</v>
      </c>
      <c r="I469" s="166"/>
      <c r="L469" s="162"/>
      <c r="M469" s="167"/>
      <c r="T469" s="168"/>
      <c r="AT469" s="163" t="s">
        <v>192</v>
      </c>
      <c r="AU469" s="163" t="s">
        <v>190</v>
      </c>
      <c r="AV469" s="13" t="s">
        <v>190</v>
      </c>
      <c r="AW469" s="13" t="s">
        <v>31</v>
      </c>
      <c r="AX469" s="13" t="s">
        <v>75</v>
      </c>
      <c r="AY469" s="163" t="s">
        <v>181</v>
      </c>
    </row>
    <row r="470" spans="2:65" s="14" customFormat="1">
      <c r="B470" s="169"/>
      <c r="D470" s="156" t="s">
        <v>192</v>
      </c>
      <c r="E470" s="170" t="s">
        <v>1</v>
      </c>
      <c r="F470" s="171" t="s">
        <v>195</v>
      </c>
      <c r="H470" s="172">
        <v>349.33</v>
      </c>
      <c r="I470" s="173"/>
      <c r="L470" s="169"/>
      <c r="M470" s="174"/>
      <c r="T470" s="175"/>
      <c r="AT470" s="170" t="s">
        <v>192</v>
      </c>
      <c r="AU470" s="170" t="s">
        <v>190</v>
      </c>
      <c r="AV470" s="14" t="s">
        <v>189</v>
      </c>
      <c r="AW470" s="14" t="s">
        <v>31</v>
      </c>
      <c r="AX470" s="14" t="s">
        <v>83</v>
      </c>
      <c r="AY470" s="170" t="s">
        <v>181</v>
      </c>
    </row>
    <row r="471" spans="2:65" s="11" customFormat="1" ht="22.9" customHeight="1">
      <c r="B471" s="128"/>
      <c r="D471" s="129" t="s">
        <v>74</v>
      </c>
      <c r="E471" s="138" t="s">
        <v>589</v>
      </c>
      <c r="F471" s="138" t="s">
        <v>590</v>
      </c>
      <c r="I471" s="131"/>
      <c r="J471" s="139">
        <f>BK471</f>
        <v>0</v>
      </c>
      <c r="L471" s="128"/>
      <c r="M471" s="133"/>
      <c r="P471" s="134">
        <f>SUM(P472:P474)</f>
        <v>0</v>
      </c>
      <c r="R471" s="134">
        <f>SUM(R472:R474)</f>
        <v>0</v>
      </c>
      <c r="T471" s="135">
        <f>SUM(T472:T474)</f>
        <v>0.55187120000000001</v>
      </c>
      <c r="AR471" s="129" t="s">
        <v>190</v>
      </c>
      <c r="AT471" s="136" t="s">
        <v>74</v>
      </c>
      <c r="AU471" s="136" t="s">
        <v>83</v>
      </c>
      <c r="AY471" s="129" t="s">
        <v>181</v>
      </c>
      <c r="BK471" s="137">
        <f>SUM(BK472:BK474)</f>
        <v>0</v>
      </c>
    </row>
    <row r="472" spans="2:65" s="1" customFormat="1" ht="24.2" customHeight="1">
      <c r="B472" s="140"/>
      <c r="C472" s="141" t="s">
        <v>591</v>
      </c>
      <c r="D472" s="141" t="s">
        <v>185</v>
      </c>
      <c r="E472" s="142" t="s">
        <v>592</v>
      </c>
      <c r="F472" s="143" t="s">
        <v>593</v>
      </c>
      <c r="G472" s="144" t="s">
        <v>407</v>
      </c>
      <c r="H472" s="145">
        <v>239.94399999999999</v>
      </c>
      <c r="I472" s="146"/>
      <c r="J472" s="147">
        <f>ROUND(I472*H472,2)</f>
        <v>0</v>
      </c>
      <c r="K472" s="148"/>
      <c r="L472" s="32"/>
      <c r="M472" s="149" t="s">
        <v>1</v>
      </c>
      <c r="N472" s="150" t="s">
        <v>41</v>
      </c>
      <c r="P472" s="151">
        <f>O472*H472</f>
        <v>0</v>
      </c>
      <c r="Q472" s="151">
        <v>0</v>
      </c>
      <c r="R472" s="151">
        <f>Q472*H472</f>
        <v>0</v>
      </c>
      <c r="S472" s="151">
        <v>2.3E-3</v>
      </c>
      <c r="T472" s="152">
        <f>S472*H472</f>
        <v>0.55187120000000001</v>
      </c>
      <c r="AR472" s="153" t="s">
        <v>280</v>
      </c>
      <c r="AT472" s="153" t="s">
        <v>185</v>
      </c>
      <c r="AU472" s="153" t="s">
        <v>190</v>
      </c>
      <c r="AY472" s="17" t="s">
        <v>181</v>
      </c>
      <c r="BE472" s="154">
        <f>IF(N472="základná",J472,0)</f>
        <v>0</v>
      </c>
      <c r="BF472" s="154">
        <f>IF(N472="znížená",J472,0)</f>
        <v>0</v>
      </c>
      <c r="BG472" s="154">
        <f>IF(N472="zákl. prenesená",J472,0)</f>
        <v>0</v>
      </c>
      <c r="BH472" s="154">
        <f>IF(N472="zníž. prenesená",J472,0)</f>
        <v>0</v>
      </c>
      <c r="BI472" s="154">
        <f>IF(N472="nulová",J472,0)</f>
        <v>0</v>
      </c>
      <c r="BJ472" s="17" t="s">
        <v>190</v>
      </c>
      <c r="BK472" s="154">
        <f>ROUND(I472*H472,2)</f>
        <v>0</v>
      </c>
      <c r="BL472" s="17" t="s">
        <v>280</v>
      </c>
      <c r="BM472" s="153" t="s">
        <v>594</v>
      </c>
    </row>
    <row r="473" spans="2:65" s="13" customFormat="1">
      <c r="B473" s="162"/>
      <c r="D473" s="156" t="s">
        <v>192</v>
      </c>
      <c r="E473" s="163" t="s">
        <v>1</v>
      </c>
      <c r="F473" s="164" t="s">
        <v>595</v>
      </c>
      <c r="H473" s="165">
        <v>239.94399999999999</v>
      </c>
      <c r="I473" s="166"/>
      <c r="L473" s="162"/>
      <c r="M473" s="167"/>
      <c r="T473" s="168"/>
      <c r="AT473" s="163" t="s">
        <v>192</v>
      </c>
      <c r="AU473" s="163" t="s">
        <v>190</v>
      </c>
      <c r="AV473" s="13" t="s">
        <v>190</v>
      </c>
      <c r="AW473" s="13" t="s">
        <v>31</v>
      </c>
      <c r="AX473" s="13" t="s">
        <v>75</v>
      </c>
      <c r="AY473" s="163" t="s">
        <v>181</v>
      </c>
    </row>
    <row r="474" spans="2:65" s="14" customFormat="1">
      <c r="B474" s="169"/>
      <c r="D474" s="156" t="s">
        <v>192</v>
      </c>
      <c r="E474" s="170" t="s">
        <v>1</v>
      </c>
      <c r="F474" s="171" t="s">
        <v>195</v>
      </c>
      <c r="H474" s="172">
        <v>239.94399999999999</v>
      </c>
      <c r="I474" s="173"/>
      <c r="L474" s="169"/>
      <c r="M474" s="174"/>
      <c r="T474" s="175"/>
      <c r="AT474" s="170" t="s">
        <v>192</v>
      </c>
      <c r="AU474" s="170" t="s">
        <v>190</v>
      </c>
      <c r="AV474" s="14" t="s">
        <v>189</v>
      </c>
      <c r="AW474" s="14" t="s">
        <v>31</v>
      </c>
      <c r="AX474" s="14" t="s">
        <v>83</v>
      </c>
      <c r="AY474" s="170" t="s">
        <v>181</v>
      </c>
    </row>
    <row r="475" spans="2:65" s="11" customFormat="1" ht="22.9" customHeight="1">
      <c r="B475" s="128"/>
      <c r="D475" s="129" t="s">
        <v>74</v>
      </c>
      <c r="E475" s="138" t="s">
        <v>596</v>
      </c>
      <c r="F475" s="138" t="s">
        <v>597</v>
      </c>
      <c r="I475" s="131"/>
      <c r="J475" s="139">
        <f>BK475</f>
        <v>0</v>
      </c>
      <c r="L475" s="128"/>
      <c r="M475" s="133"/>
      <c r="P475" s="134">
        <f>SUM(P476:P510)</f>
        <v>0</v>
      </c>
      <c r="R475" s="134">
        <f>SUM(R476:R510)</f>
        <v>0</v>
      </c>
      <c r="T475" s="135">
        <f>SUM(T476:T510)</f>
        <v>9.8204858999999995</v>
      </c>
      <c r="AR475" s="129" t="s">
        <v>190</v>
      </c>
      <c r="AT475" s="136" t="s">
        <v>74</v>
      </c>
      <c r="AU475" s="136" t="s">
        <v>83</v>
      </c>
      <c r="AY475" s="129" t="s">
        <v>181</v>
      </c>
      <c r="BK475" s="137">
        <f>SUM(BK476:BK510)</f>
        <v>0</v>
      </c>
    </row>
    <row r="476" spans="2:65" s="1" customFormat="1" ht="24.2" customHeight="1">
      <c r="B476" s="140"/>
      <c r="C476" s="141" t="s">
        <v>598</v>
      </c>
      <c r="D476" s="141" t="s">
        <v>185</v>
      </c>
      <c r="E476" s="142" t="s">
        <v>599</v>
      </c>
      <c r="F476" s="143" t="s">
        <v>600</v>
      </c>
      <c r="G476" s="144" t="s">
        <v>188</v>
      </c>
      <c r="H476" s="145">
        <v>72.674000000000007</v>
      </c>
      <c r="I476" s="146"/>
      <c r="J476" s="147">
        <f>ROUND(I476*H476,2)</f>
        <v>0</v>
      </c>
      <c r="K476" s="148"/>
      <c r="L476" s="32"/>
      <c r="M476" s="149" t="s">
        <v>1</v>
      </c>
      <c r="N476" s="150" t="s">
        <v>41</v>
      </c>
      <c r="P476" s="151">
        <f>O476*H476</f>
        <v>0</v>
      </c>
      <c r="Q476" s="151">
        <v>0</v>
      </c>
      <c r="R476" s="151">
        <f>Q476*H476</f>
        <v>0</v>
      </c>
      <c r="S476" s="151">
        <v>1.695E-2</v>
      </c>
      <c r="T476" s="152">
        <f>S476*H476</f>
        <v>1.2318243000000002</v>
      </c>
      <c r="AR476" s="153" t="s">
        <v>280</v>
      </c>
      <c r="AT476" s="153" t="s">
        <v>185</v>
      </c>
      <c r="AU476" s="153" t="s">
        <v>190</v>
      </c>
      <c r="AY476" s="17" t="s">
        <v>181</v>
      </c>
      <c r="BE476" s="154">
        <f>IF(N476="základná",J476,0)</f>
        <v>0</v>
      </c>
      <c r="BF476" s="154">
        <f>IF(N476="znížená",J476,0)</f>
        <v>0</v>
      </c>
      <c r="BG476" s="154">
        <f>IF(N476="zákl. prenesená",J476,0)</f>
        <v>0</v>
      </c>
      <c r="BH476" s="154">
        <f>IF(N476="zníž. prenesená",J476,0)</f>
        <v>0</v>
      </c>
      <c r="BI476" s="154">
        <f>IF(N476="nulová",J476,0)</f>
        <v>0</v>
      </c>
      <c r="BJ476" s="17" t="s">
        <v>190</v>
      </c>
      <c r="BK476" s="154">
        <f>ROUND(I476*H476,2)</f>
        <v>0</v>
      </c>
      <c r="BL476" s="17" t="s">
        <v>280</v>
      </c>
      <c r="BM476" s="153" t="s">
        <v>601</v>
      </c>
    </row>
    <row r="477" spans="2:65" s="12" customFormat="1">
      <c r="B477" s="155"/>
      <c r="D477" s="156" t="s">
        <v>192</v>
      </c>
      <c r="E477" s="157" t="s">
        <v>1</v>
      </c>
      <c r="F477" s="158" t="s">
        <v>218</v>
      </c>
      <c r="H477" s="157" t="s">
        <v>1</v>
      </c>
      <c r="I477" s="159"/>
      <c r="L477" s="155"/>
      <c r="M477" s="160"/>
      <c r="T477" s="161"/>
      <c r="AT477" s="157" t="s">
        <v>192</v>
      </c>
      <c r="AU477" s="157" t="s">
        <v>190</v>
      </c>
      <c r="AV477" s="12" t="s">
        <v>83</v>
      </c>
      <c r="AW477" s="12" t="s">
        <v>31</v>
      </c>
      <c r="AX477" s="12" t="s">
        <v>75</v>
      </c>
      <c r="AY477" s="157" t="s">
        <v>181</v>
      </c>
    </row>
    <row r="478" spans="2:65" s="12" customFormat="1">
      <c r="B478" s="155"/>
      <c r="D478" s="156" t="s">
        <v>192</v>
      </c>
      <c r="E478" s="157" t="s">
        <v>1</v>
      </c>
      <c r="F478" s="158" t="s">
        <v>440</v>
      </c>
      <c r="H478" s="157" t="s">
        <v>1</v>
      </c>
      <c r="I478" s="159"/>
      <c r="L478" s="155"/>
      <c r="M478" s="160"/>
      <c r="T478" s="161"/>
      <c r="AT478" s="157" t="s">
        <v>192</v>
      </c>
      <c r="AU478" s="157" t="s">
        <v>190</v>
      </c>
      <c r="AV478" s="12" t="s">
        <v>83</v>
      </c>
      <c r="AW478" s="12" t="s">
        <v>31</v>
      </c>
      <c r="AX478" s="12" t="s">
        <v>75</v>
      </c>
      <c r="AY478" s="157" t="s">
        <v>181</v>
      </c>
    </row>
    <row r="479" spans="2:65" s="13" customFormat="1">
      <c r="B479" s="162"/>
      <c r="D479" s="156" t="s">
        <v>192</v>
      </c>
      <c r="E479" s="163" t="s">
        <v>1</v>
      </c>
      <c r="F479" s="164" t="s">
        <v>602</v>
      </c>
      <c r="H479" s="165">
        <v>9.6839999999999993</v>
      </c>
      <c r="I479" s="166"/>
      <c r="L479" s="162"/>
      <c r="M479" s="167"/>
      <c r="T479" s="168"/>
      <c r="AT479" s="163" t="s">
        <v>192</v>
      </c>
      <c r="AU479" s="163" t="s">
        <v>190</v>
      </c>
      <c r="AV479" s="13" t="s">
        <v>190</v>
      </c>
      <c r="AW479" s="13" t="s">
        <v>31</v>
      </c>
      <c r="AX479" s="13" t="s">
        <v>75</v>
      </c>
      <c r="AY479" s="163" t="s">
        <v>181</v>
      </c>
    </row>
    <row r="480" spans="2:65" s="13" customFormat="1">
      <c r="B480" s="162"/>
      <c r="D480" s="156" t="s">
        <v>192</v>
      </c>
      <c r="E480" s="163" t="s">
        <v>1</v>
      </c>
      <c r="F480" s="164" t="s">
        <v>603</v>
      </c>
      <c r="H480" s="165">
        <v>12.266999999999999</v>
      </c>
      <c r="I480" s="166"/>
      <c r="L480" s="162"/>
      <c r="M480" s="167"/>
      <c r="T480" s="168"/>
      <c r="AT480" s="163" t="s">
        <v>192</v>
      </c>
      <c r="AU480" s="163" t="s">
        <v>190</v>
      </c>
      <c r="AV480" s="13" t="s">
        <v>190</v>
      </c>
      <c r="AW480" s="13" t="s">
        <v>31</v>
      </c>
      <c r="AX480" s="13" t="s">
        <v>75</v>
      </c>
      <c r="AY480" s="163" t="s">
        <v>181</v>
      </c>
    </row>
    <row r="481" spans="2:65" s="12" customFormat="1">
      <c r="B481" s="155"/>
      <c r="D481" s="156" t="s">
        <v>192</v>
      </c>
      <c r="E481" s="157" t="s">
        <v>1</v>
      </c>
      <c r="F481" s="158" t="s">
        <v>449</v>
      </c>
      <c r="H481" s="157" t="s">
        <v>1</v>
      </c>
      <c r="I481" s="159"/>
      <c r="L481" s="155"/>
      <c r="M481" s="160"/>
      <c r="T481" s="161"/>
      <c r="AT481" s="157" t="s">
        <v>192</v>
      </c>
      <c r="AU481" s="157" t="s">
        <v>190</v>
      </c>
      <c r="AV481" s="12" t="s">
        <v>83</v>
      </c>
      <c r="AW481" s="12" t="s">
        <v>31</v>
      </c>
      <c r="AX481" s="12" t="s">
        <v>75</v>
      </c>
      <c r="AY481" s="157" t="s">
        <v>181</v>
      </c>
    </row>
    <row r="482" spans="2:65" s="13" customFormat="1">
      <c r="B482" s="162"/>
      <c r="D482" s="156" t="s">
        <v>192</v>
      </c>
      <c r="E482" s="163" t="s">
        <v>1</v>
      </c>
      <c r="F482" s="164" t="s">
        <v>604</v>
      </c>
      <c r="H482" s="165">
        <v>13.53</v>
      </c>
      <c r="I482" s="166"/>
      <c r="L482" s="162"/>
      <c r="M482" s="167"/>
      <c r="T482" s="168"/>
      <c r="AT482" s="163" t="s">
        <v>192</v>
      </c>
      <c r="AU482" s="163" t="s">
        <v>190</v>
      </c>
      <c r="AV482" s="13" t="s">
        <v>190</v>
      </c>
      <c r="AW482" s="13" t="s">
        <v>31</v>
      </c>
      <c r="AX482" s="13" t="s">
        <v>75</v>
      </c>
      <c r="AY482" s="163" t="s">
        <v>181</v>
      </c>
    </row>
    <row r="483" spans="2:65" s="13" customFormat="1">
      <c r="B483" s="162"/>
      <c r="D483" s="156" t="s">
        <v>192</v>
      </c>
      <c r="E483" s="163" t="s">
        <v>1</v>
      </c>
      <c r="F483" s="164" t="s">
        <v>605</v>
      </c>
      <c r="H483" s="165">
        <v>18.48</v>
      </c>
      <c r="I483" s="166"/>
      <c r="L483" s="162"/>
      <c r="M483" s="167"/>
      <c r="T483" s="168"/>
      <c r="AT483" s="163" t="s">
        <v>192</v>
      </c>
      <c r="AU483" s="163" t="s">
        <v>190</v>
      </c>
      <c r="AV483" s="13" t="s">
        <v>190</v>
      </c>
      <c r="AW483" s="13" t="s">
        <v>31</v>
      </c>
      <c r="AX483" s="13" t="s">
        <v>75</v>
      </c>
      <c r="AY483" s="163" t="s">
        <v>181</v>
      </c>
    </row>
    <row r="484" spans="2:65" s="13" customFormat="1">
      <c r="B484" s="162"/>
      <c r="D484" s="156" t="s">
        <v>192</v>
      </c>
      <c r="E484" s="163" t="s">
        <v>1</v>
      </c>
      <c r="F484" s="164" t="s">
        <v>606</v>
      </c>
      <c r="H484" s="165">
        <v>5.5</v>
      </c>
      <c r="I484" s="166"/>
      <c r="L484" s="162"/>
      <c r="M484" s="167"/>
      <c r="T484" s="168"/>
      <c r="AT484" s="163" t="s">
        <v>192</v>
      </c>
      <c r="AU484" s="163" t="s">
        <v>190</v>
      </c>
      <c r="AV484" s="13" t="s">
        <v>190</v>
      </c>
      <c r="AW484" s="13" t="s">
        <v>31</v>
      </c>
      <c r="AX484" s="13" t="s">
        <v>75</v>
      </c>
      <c r="AY484" s="163" t="s">
        <v>181</v>
      </c>
    </row>
    <row r="485" spans="2:65" s="12" customFormat="1">
      <c r="B485" s="155"/>
      <c r="D485" s="156" t="s">
        <v>192</v>
      </c>
      <c r="E485" s="157" t="s">
        <v>1</v>
      </c>
      <c r="F485" s="158" t="s">
        <v>607</v>
      </c>
      <c r="H485" s="157" t="s">
        <v>1</v>
      </c>
      <c r="I485" s="159"/>
      <c r="L485" s="155"/>
      <c r="M485" s="160"/>
      <c r="T485" s="161"/>
      <c r="AT485" s="157" t="s">
        <v>192</v>
      </c>
      <c r="AU485" s="157" t="s">
        <v>190</v>
      </c>
      <c r="AV485" s="12" t="s">
        <v>83</v>
      </c>
      <c r="AW485" s="12" t="s">
        <v>31</v>
      </c>
      <c r="AX485" s="12" t="s">
        <v>75</v>
      </c>
      <c r="AY485" s="157" t="s">
        <v>181</v>
      </c>
    </row>
    <row r="486" spans="2:65" s="13" customFormat="1">
      <c r="B486" s="162"/>
      <c r="D486" s="156" t="s">
        <v>192</v>
      </c>
      <c r="E486" s="163" t="s">
        <v>1</v>
      </c>
      <c r="F486" s="164" t="s">
        <v>608</v>
      </c>
      <c r="H486" s="165">
        <v>13.212999999999999</v>
      </c>
      <c r="I486" s="166"/>
      <c r="L486" s="162"/>
      <c r="M486" s="167"/>
      <c r="T486" s="168"/>
      <c r="AT486" s="163" t="s">
        <v>192</v>
      </c>
      <c r="AU486" s="163" t="s">
        <v>190</v>
      </c>
      <c r="AV486" s="13" t="s">
        <v>190</v>
      </c>
      <c r="AW486" s="13" t="s">
        <v>31</v>
      </c>
      <c r="AX486" s="13" t="s">
        <v>75</v>
      </c>
      <c r="AY486" s="163" t="s">
        <v>181</v>
      </c>
    </row>
    <row r="487" spans="2:65" s="14" customFormat="1">
      <c r="B487" s="169"/>
      <c r="D487" s="156" t="s">
        <v>192</v>
      </c>
      <c r="E487" s="170" t="s">
        <v>1</v>
      </c>
      <c r="F487" s="171" t="s">
        <v>195</v>
      </c>
      <c r="H487" s="172">
        <v>72.674000000000007</v>
      </c>
      <c r="I487" s="173"/>
      <c r="L487" s="169"/>
      <c r="M487" s="174"/>
      <c r="T487" s="175"/>
      <c r="AT487" s="170" t="s">
        <v>192</v>
      </c>
      <c r="AU487" s="170" t="s">
        <v>190</v>
      </c>
      <c r="AV487" s="14" t="s">
        <v>189</v>
      </c>
      <c r="AW487" s="14" t="s">
        <v>31</v>
      </c>
      <c r="AX487" s="14" t="s">
        <v>83</v>
      </c>
      <c r="AY487" s="170" t="s">
        <v>181</v>
      </c>
    </row>
    <row r="488" spans="2:65" s="1" customFormat="1" ht="24.2" customHeight="1">
      <c r="B488" s="140"/>
      <c r="C488" s="141" t="s">
        <v>609</v>
      </c>
      <c r="D488" s="141" t="s">
        <v>185</v>
      </c>
      <c r="E488" s="142" t="s">
        <v>610</v>
      </c>
      <c r="F488" s="143" t="s">
        <v>611</v>
      </c>
      <c r="G488" s="144" t="s">
        <v>188</v>
      </c>
      <c r="H488" s="145">
        <v>112.52</v>
      </c>
      <c r="I488" s="146"/>
      <c r="J488" s="147">
        <f>ROUND(I488*H488,2)</f>
        <v>0</v>
      </c>
      <c r="K488" s="148"/>
      <c r="L488" s="32"/>
      <c r="M488" s="149" t="s">
        <v>1</v>
      </c>
      <c r="N488" s="150" t="s">
        <v>41</v>
      </c>
      <c r="P488" s="151">
        <f>O488*H488</f>
        <v>0</v>
      </c>
      <c r="Q488" s="151">
        <v>0</v>
      </c>
      <c r="R488" s="151">
        <f>Q488*H488</f>
        <v>0</v>
      </c>
      <c r="S488" s="151">
        <v>1.098E-2</v>
      </c>
      <c r="T488" s="152">
        <f>S488*H488</f>
        <v>1.2354696000000001</v>
      </c>
      <c r="AR488" s="153" t="s">
        <v>280</v>
      </c>
      <c r="AT488" s="153" t="s">
        <v>185</v>
      </c>
      <c r="AU488" s="153" t="s">
        <v>190</v>
      </c>
      <c r="AY488" s="17" t="s">
        <v>181</v>
      </c>
      <c r="BE488" s="154">
        <f>IF(N488="základná",J488,0)</f>
        <v>0</v>
      </c>
      <c r="BF488" s="154">
        <f>IF(N488="znížená",J488,0)</f>
        <v>0</v>
      </c>
      <c r="BG488" s="154">
        <f>IF(N488="zákl. prenesená",J488,0)</f>
        <v>0</v>
      </c>
      <c r="BH488" s="154">
        <f>IF(N488="zníž. prenesená",J488,0)</f>
        <v>0</v>
      </c>
      <c r="BI488" s="154">
        <f>IF(N488="nulová",J488,0)</f>
        <v>0</v>
      </c>
      <c r="BJ488" s="17" t="s">
        <v>190</v>
      </c>
      <c r="BK488" s="154">
        <f>ROUND(I488*H488,2)</f>
        <v>0</v>
      </c>
      <c r="BL488" s="17" t="s">
        <v>280</v>
      </c>
      <c r="BM488" s="153" t="s">
        <v>612</v>
      </c>
    </row>
    <row r="489" spans="2:65" s="12" customFormat="1">
      <c r="B489" s="155"/>
      <c r="D489" s="156" t="s">
        <v>192</v>
      </c>
      <c r="E489" s="157" t="s">
        <v>1</v>
      </c>
      <c r="F489" s="158" t="s">
        <v>613</v>
      </c>
      <c r="H489" s="157" t="s">
        <v>1</v>
      </c>
      <c r="I489" s="159"/>
      <c r="L489" s="155"/>
      <c r="M489" s="160"/>
      <c r="T489" s="161"/>
      <c r="AT489" s="157" t="s">
        <v>192</v>
      </c>
      <c r="AU489" s="157" t="s">
        <v>190</v>
      </c>
      <c r="AV489" s="12" t="s">
        <v>83</v>
      </c>
      <c r="AW489" s="12" t="s">
        <v>31</v>
      </c>
      <c r="AX489" s="12" t="s">
        <v>75</v>
      </c>
      <c r="AY489" s="157" t="s">
        <v>181</v>
      </c>
    </row>
    <row r="490" spans="2:65" s="13" customFormat="1">
      <c r="B490" s="162"/>
      <c r="D490" s="156" t="s">
        <v>192</v>
      </c>
      <c r="E490" s="163" t="s">
        <v>1</v>
      </c>
      <c r="F490" s="164" t="s">
        <v>614</v>
      </c>
      <c r="H490" s="165">
        <v>24.853999999999999</v>
      </c>
      <c r="I490" s="166"/>
      <c r="L490" s="162"/>
      <c r="M490" s="167"/>
      <c r="T490" s="168"/>
      <c r="AT490" s="163" t="s">
        <v>192</v>
      </c>
      <c r="AU490" s="163" t="s">
        <v>190</v>
      </c>
      <c r="AV490" s="13" t="s">
        <v>190</v>
      </c>
      <c r="AW490" s="13" t="s">
        <v>31</v>
      </c>
      <c r="AX490" s="13" t="s">
        <v>75</v>
      </c>
      <c r="AY490" s="163" t="s">
        <v>181</v>
      </c>
    </row>
    <row r="491" spans="2:65" s="12" customFormat="1">
      <c r="B491" s="155"/>
      <c r="D491" s="156" t="s">
        <v>192</v>
      </c>
      <c r="E491" s="157" t="s">
        <v>1</v>
      </c>
      <c r="F491" s="158" t="s">
        <v>615</v>
      </c>
      <c r="H491" s="157" t="s">
        <v>1</v>
      </c>
      <c r="I491" s="159"/>
      <c r="L491" s="155"/>
      <c r="M491" s="160"/>
      <c r="T491" s="161"/>
      <c r="AT491" s="157" t="s">
        <v>192</v>
      </c>
      <c r="AU491" s="157" t="s">
        <v>190</v>
      </c>
      <c r="AV491" s="12" t="s">
        <v>83</v>
      </c>
      <c r="AW491" s="12" t="s">
        <v>31</v>
      </c>
      <c r="AX491" s="12" t="s">
        <v>75</v>
      </c>
      <c r="AY491" s="157" t="s">
        <v>181</v>
      </c>
    </row>
    <row r="492" spans="2:65" s="13" customFormat="1">
      <c r="B492" s="162"/>
      <c r="D492" s="156" t="s">
        <v>192</v>
      </c>
      <c r="E492" s="163" t="s">
        <v>1</v>
      </c>
      <c r="F492" s="164" t="s">
        <v>616</v>
      </c>
      <c r="H492" s="165">
        <v>40.793999999999997</v>
      </c>
      <c r="I492" s="166"/>
      <c r="L492" s="162"/>
      <c r="M492" s="167"/>
      <c r="T492" s="168"/>
      <c r="AT492" s="163" t="s">
        <v>192</v>
      </c>
      <c r="AU492" s="163" t="s">
        <v>190</v>
      </c>
      <c r="AV492" s="13" t="s">
        <v>190</v>
      </c>
      <c r="AW492" s="13" t="s">
        <v>31</v>
      </c>
      <c r="AX492" s="13" t="s">
        <v>75</v>
      </c>
      <c r="AY492" s="163" t="s">
        <v>181</v>
      </c>
    </row>
    <row r="493" spans="2:65" s="13" customFormat="1">
      <c r="B493" s="162"/>
      <c r="D493" s="156" t="s">
        <v>192</v>
      </c>
      <c r="E493" s="163" t="s">
        <v>1</v>
      </c>
      <c r="F493" s="164" t="s">
        <v>617</v>
      </c>
      <c r="H493" s="165">
        <v>46.872</v>
      </c>
      <c r="I493" s="166"/>
      <c r="L493" s="162"/>
      <c r="M493" s="167"/>
      <c r="T493" s="168"/>
      <c r="AT493" s="163" t="s">
        <v>192</v>
      </c>
      <c r="AU493" s="163" t="s">
        <v>190</v>
      </c>
      <c r="AV493" s="13" t="s">
        <v>190</v>
      </c>
      <c r="AW493" s="13" t="s">
        <v>31</v>
      </c>
      <c r="AX493" s="13" t="s">
        <v>75</v>
      </c>
      <c r="AY493" s="163" t="s">
        <v>181</v>
      </c>
    </row>
    <row r="494" spans="2:65" s="14" customFormat="1">
      <c r="B494" s="169"/>
      <c r="D494" s="156" t="s">
        <v>192</v>
      </c>
      <c r="E494" s="170" t="s">
        <v>1</v>
      </c>
      <c r="F494" s="171" t="s">
        <v>195</v>
      </c>
      <c r="H494" s="172">
        <v>112.52</v>
      </c>
      <c r="I494" s="173"/>
      <c r="L494" s="169"/>
      <c r="M494" s="174"/>
      <c r="T494" s="175"/>
      <c r="AT494" s="170" t="s">
        <v>192</v>
      </c>
      <c r="AU494" s="170" t="s">
        <v>190</v>
      </c>
      <c r="AV494" s="14" t="s">
        <v>189</v>
      </c>
      <c r="AW494" s="14" t="s">
        <v>31</v>
      </c>
      <c r="AX494" s="14" t="s">
        <v>83</v>
      </c>
      <c r="AY494" s="170" t="s">
        <v>181</v>
      </c>
    </row>
    <row r="495" spans="2:65" s="1" customFormat="1" ht="24.2" customHeight="1">
      <c r="B495" s="140"/>
      <c r="C495" s="141" t="s">
        <v>618</v>
      </c>
      <c r="D495" s="141" t="s">
        <v>185</v>
      </c>
      <c r="E495" s="142" t="s">
        <v>619</v>
      </c>
      <c r="F495" s="143" t="s">
        <v>620</v>
      </c>
      <c r="G495" s="144" t="s">
        <v>188</v>
      </c>
      <c r="H495" s="145">
        <v>328.4</v>
      </c>
      <c r="I495" s="146"/>
      <c r="J495" s="147">
        <f>ROUND(I495*H495,2)</f>
        <v>0</v>
      </c>
      <c r="K495" s="148"/>
      <c r="L495" s="32"/>
      <c r="M495" s="149" t="s">
        <v>1</v>
      </c>
      <c r="N495" s="150" t="s">
        <v>41</v>
      </c>
      <c r="P495" s="151">
        <f>O495*H495</f>
        <v>0</v>
      </c>
      <c r="Q495" s="151">
        <v>0</v>
      </c>
      <c r="R495" s="151">
        <f>Q495*H495</f>
        <v>0</v>
      </c>
      <c r="S495" s="151">
        <v>1.098E-2</v>
      </c>
      <c r="T495" s="152">
        <f>S495*H495</f>
        <v>3.6058319999999999</v>
      </c>
      <c r="AR495" s="153" t="s">
        <v>280</v>
      </c>
      <c r="AT495" s="153" t="s">
        <v>185</v>
      </c>
      <c r="AU495" s="153" t="s">
        <v>190</v>
      </c>
      <c r="AY495" s="17" t="s">
        <v>181</v>
      </c>
      <c r="BE495" s="154">
        <f>IF(N495="základná",J495,0)</f>
        <v>0</v>
      </c>
      <c r="BF495" s="154">
        <f>IF(N495="znížená",J495,0)</f>
        <v>0</v>
      </c>
      <c r="BG495" s="154">
        <f>IF(N495="zákl. prenesená",J495,0)</f>
        <v>0</v>
      </c>
      <c r="BH495" s="154">
        <f>IF(N495="zníž. prenesená",J495,0)</f>
        <v>0</v>
      </c>
      <c r="BI495" s="154">
        <f>IF(N495="nulová",J495,0)</f>
        <v>0</v>
      </c>
      <c r="BJ495" s="17" t="s">
        <v>190</v>
      </c>
      <c r="BK495" s="154">
        <f>ROUND(I495*H495,2)</f>
        <v>0</v>
      </c>
      <c r="BL495" s="17" t="s">
        <v>280</v>
      </c>
      <c r="BM495" s="153" t="s">
        <v>621</v>
      </c>
    </row>
    <row r="496" spans="2:65" s="12" customFormat="1">
      <c r="B496" s="155"/>
      <c r="D496" s="156" t="s">
        <v>192</v>
      </c>
      <c r="E496" s="157" t="s">
        <v>1</v>
      </c>
      <c r="F496" s="158" t="s">
        <v>622</v>
      </c>
      <c r="H496" s="157" t="s">
        <v>1</v>
      </c>
      <c r="I496" s="159"/>
      <c r="L496" s="155"/>
      <c r="M496" s="160"/>
      <c r="T496" s="161"/>
      <c r="AT496" s="157" t="s">
        <v>192</v>
      </c>
      <c r="AU496" s="157" t="s">
        <v>190</v>
      </c>
      <c r="AV496" s="12" t="s">
        <v>83</v>
      </c>
      <c r="AW496" s="12" t="s">
        <v>31</v>
      </c>
      <c r="AX496" s="12" t="s">
        <v>75</v>
      </c>
      <c r="AY496" s="157" t="s">
        <v>181</v>
      </c>
    </row>
    <row r="497" spans="2:65" s="13" customFormat="1">
      <c r="B497" s="162"/>
      <c r="D497" s="156" t="s">
        <v>192</v>
      </c>
      <c r="E497" s="163" t="s">
        <v>1</v>
      </c>
      <c r="F497" s="164" t="s">
        <v>623</v>
      </c>
      <c r="H497" s="165">
        <v>184.95</v>
      </c>
      <c r="I497" s="166"/>
      <c r="L497" s="162"/>
      <c r="M497" s="167"/>
      <c r="T497" s="168"/>
      <c r="AT497" s="163" t="s">
        <v>192</v>
      </c>
      <c r="AU497" s="163" t="s">
        <v>190</v>
      </c>
      <c r="AV497" s="13" t="s">
        <v>190</v>
      </c>
      <c r="AW497" s="13" t="s">
        <v>31</v>
      </c>
      <c r="AX497" s="13" t="s">
        <v>75</v>
      </c>
      <c r="AY497" s="163" t="s">
        <v>181</v>
      </c>
    </row>
    <row r="498" spans="2:65" s="12" customFormat="1">
      <c r="B498" s="155"/>
      <c r="D498" s="156" t="s">
        <v>192</v>
      </c>
      <c r="E498" s="157" t="s">
        <v>1</v>
      </c>
      <c r="F498" s="158" t="s">
        <v>624</v>
      </c>
      <c r="H498" s="157" t="s">
        <v>1</v>
      </c>
      <c r="I498" s="159"/>
      <c r="L498" s="155"/>
      <c r="M498" s="160"/>
      <c r="T498" s="161"/>
      <c r="AT498" s="157" t="s">
        <v>192</v>
      </c>
      <c r="AU498" s="157" t="s">
        <v>190</v>
      </c>
      <c r="AV498" s="12" t="s">
        <v>83</v>
      </c>
      <c r="AW498" s="12" t="s">
        <v>31</v>
      </c>
      <c r="AX498" s="12" t="s">
        <v>75</v>
      </c>
      <c r="AY498" s="157" t="s">
        <v>181</v>
      </c>
    </row>
    <row r="499" spans="2:65" s="13" customFormat="1">
      <c r="B499" s="162"/>
      <c r="D499" s="156" t="s">
        <v>192</v>
      </c>
      <c r="E499" s="163" t="s">
        <v>1</v>
      </c>
      <c r="F499" s="164" t="s">
        <v>625</v>
      </c>
      <c r="H499" s="165">
        <v>137.24799999999999</v>
      </c>
      <c r="I499" s="166"/>
      <c r="L499" s="162"/>
      <c r="M499" s="167"/>
      <c r="T499" s="168"/>
      <c r="AT499" s="163" t="s">
        <v>192</v>
      </c>
      <c r="AU499" s="163" t="s">
        <v>190</v>
      </c>
      <c r="AV499" s="13" t="s">
        <v>190</v>
      </c>
      <c r="AW499" s="13" t="s">
        <v>31</v>
      </c>
      <c r="AX499" s="13" t="s">
        <v>75</v>
      </c>
      <c r="AY499" s="163" t="s">
        <v>181</v>
      </c>
    </row>
    <row r="500" spans="2:65" s="12" customFormat="1">
      <c r="B500" s="155"/>
      <c r="D500" s="156" t="s">
        <v>192</v>
      </c>
      <c r="E500" s="157" t="s">
        <v>1</v>
      </c>
      <c r="F500" s="158" t="s">
        <v>626</v>
      </c>
      <c r="H500" s="157" t="s">
        <v>1</v>
      </c>
      <c r="I500" s="159"/>
      <c r="L500" s="155"/>
      <c r="M500" s="160"/>
      <c r="T500" s="161"/>
      <c r="AT500" s="157" t="s">
        <v>192</v>
      </c>
      <c r="AU500" s="157" t="s">
        <v>190</v>
      </c>
      <c r="AV500" s="12" t="s">
        <v>83</v>
      </c>
      <c r="AW500" s="12" t="s">
        <v>31</v>
      </c>
      <c r="AX500" s="12" t="s">
        <v>75</v>
      </c>
      <c r="AY500" s="157" t="s">
        <v>181</v>
      </c>
    </row>
    <row r="501" spans="2:65" s="13" customFormat="1">
      <c r="B501" s="162"/>
      <c r="D501" s="156" t="s">
        <v>192</v>
      </c>
      <c r="E501" s="163" t="s">
        <v>1</v>
      </c>
      <c r="F501" s="164" t="s">
        <v>627</v>
      </c>
      <c r="H501" s="165">
        <v>6.202</v>
      </c>
      <c r="I501" s="166"/>
      <c r="L501" s="162"/>
      <c r="M501" s="167"/>
      <c r="T501" s="168"/>
      <c r="AT501" s="163" t="s">
        <v>192</v>
      </c>
      <c r="AU501" s="163" t="s">
        <v>190</v>
      </c>
      <c r="AV501" s="13" t="s">
        <v>190</v>
      </c>
      <c r="AW501" s="13" t="s">
        <v>31</v>
      </c>
      <c r="AX501" s="13" t="s">
        <v>75</v>
      </c>
      <c r="AY501" s="163" t="s">
        <v>181</v>
      </c>
    </row>
    <row r="502" spans="2:65" s="14" customFormat="1">
      <c r="B502" s="169"/>
      <c r="D502" s="156" t="s">
        <v>192</v>
      </c>
      <c r="E502" s="170" t="s">
        <v>1</v>
      </c>
      <c r="F502" s="171" t="s">
        <v>195</v>
      </c>
      <c r="H502" s="172">
        <v>328.4</v>
      </c>
      <c r="I502" s="173"/>
      <c r="L502" s="169"/>
      <c r="M502" s="174"/>
      <c r="T502" s="175"/>
      <c r="AT502" s="170" t="s">
        <v>192</v>
      </c>
      <c r="AU502" s="170" t="s">
        <v>190</v>
      </c>
      <c r="AV502" s="14" t="s">
        <v>189</v>
      </c>
      <c r="AW502" s="14" t="s">
        <v>31</v>
      </c>
      <c r="AX502" s="14" t="s">
        <v>83</v>
      </c>
      <c r="AY502" s="170" t="s">
        <v>181</v>
      </c>
    </row>
    <row r="503" spans="2:65" s="1" customFormat="1" ht="24.2" customHeight="1">
      <c r="B503" s="140"/>
      <c r="C503" s="141" t="s">
        <v>628</v>
      </c>
      <c r="D503" s="141" t="s">
        <v>185</v>
      </c>
      <c r="E503" s="142" t="s">
        <v>629</v>
      </c>
      <c r="F503" s="143" t="s">
        <v>630</v>
      </c>
      <c r="G503" s="144" t="s">
        <v>188</v>
      </c>
      <c r="H503" s="145">
        <v>328.4</v>
      </c>
      <c r="I503" s="146"/>
      <c r="J503" s="147">
        <f>ROUND(I503*H503,2)</f>
        <v>0</v>
      </c>
      <c r="K503" s="148"/>
      <c r="L503" s="32"/>
      <c r="M503" s="149" t="s">
        <v>1</v>
      </c>
      <c r="N503" s="150" t="s">
        <v>41</v>
      </c>
      <c r="P503" s="151">
        <f>O503*H503</f>
        <v>0</v>
      </c>
      <c r="Q503" s="151">
        <v>0</v>
      </c>
      <c r="R503" s="151">
        <f>Q503*H503</f>
        <v>0</v>
      </c>
      <c r="S503" s="151">
        <v>8.0000000000000002E-3</v>
      </c>
      <c r="T503" s="152">
        <f>S503*H503</f>
        <v>2.6271999999999998</v>
      </c>
      <c r="AR503" s="153" t="s">
        <v>280</v>
      </c>
      <c r="AT503" s="153" t="s">
        <v>185</v>
      </c>
      <c r="AU503" s="153" t="s">
        <v>190</v>
      </c>
      <c r="AY503" s="17" t="s">
        <v>181</v>
      </c>
      <c r="BE503" s="154">
        <f>IF(N503="základná",J503,0)</f>
        <v>0</v>
      </c>
      <c r="BF503" s="154">
        <f>IF(N503="znížená",J503,0)</f>
        <v>0</v>
      </c>
      <c r="BG503" s="154">
        <f>IF(N503="zákl. prenesená",J503,0)</f>
        <v>0</v>
      </c>
      <c r="BH503" s="154">
        <f>IF(N503="zníž. prenesená",J503,0)</f>
        <v>0</v>
      </c>
      <c r="BI503" s="154">
        <f>IF(N503="nulová",J503,0)</f>
        <v>0</v>
      </c>
      <c r="BJ503" s="17" t="s">
        <v>190</v>
      </c>
      <c r="BK503" s="154">
        <f>ROUND(I503*H503,2)</f>
        <v>0</v>
      </c>
      <c r="BL503" s="17" t="s">
        <v>280</v>
      </c>
      <c r="BM503" s="153" t="s">
        <v>631</v>
      </c>
    </row>
    <row r="504" spans="2:65" s="13" customFormat="1">
      <c r="B504" s="162"/>
      <c r="D504" s="156" t="s">
        <v>192</v>
      </c>
      <c r="E504" s="163" t="s">
        <v>1</v>
      </c>
      <c r="F504" s="164" t="s">
        <v>141</v>
      </c>
      <c r="H504" s="165">
        <v>328.4</v>
      </c>
      <c r="I504" s="166"/>
      <c r="L504" s="162"/>
      <c r="M504" s="167"/>
      <c r="T504" s="168"/>
      <c r="AT504" s="163" t="s">
        <v>192</v>
      </c>
      <c r="AU504" s="163" t="s">
        <v>190</v>
      </c>
      <c r="AV504" s="13" t="s">
        <v>190</v>
      </c>
      <c r="AW504" s="13" t="s">
        <v>31</v>
      </c>
      <c r="AX504" s="13" t="s">
        <v>75</v>
      </c>
      <c r="AY504" s="163" t="s">
        <v>181</v>
      </c>
    </row>
    <row r="505" spans="2:65" s="14" customFormat="1">
      <c r="B505" s="169"/>
      <c r="D505" s="156" t="s">
        <v>192</v>
      </c>
      <c r="E505" s="170" t="s">
        <v>1</v>
      </c>
      <c r="F505" s="171" t="s">
        <v>195</v>
      </c>
      <c r="H505" s="172">
        <v>328.4</v>
      </c>
      <c r="I505" s="173"/>
      <c r="L505" s="169"/>
      <c r="M505" s="174"/>
      <c r="T505" s="175"/>
      <c r="AT505" s="170" t="s">
        <v>192</v>
      </c>
      <c r="AU505" s="170" t="s">
        <v>190</v>
      </c>
      <c r="AV505" s="14" t="s">
        <v>189</v>
      </c>
      <c r="AW505" s="14" t="s">
        <v>31</v>
      </c>
      <c r="AX505" s="14" t="s">
        <v>83</v>
      </c>
      <c r="AY505" s="170" t="s">
        <v>181</v>
      </c>
    </row>
    <row r="506" spans="2:65" s="1" customFormat="1" ht="24.2" customHeight="1">
      <c r="B506" s="140"/>
      <c r="C506" s="141" t="s">
        <v>632</v>
      </c>
      <c r="D506" s="141" t="s">
        <v>185</v>
      </c>
      <c r="E506" s="142" t="s">
        <v>633</v>
      </c>
      <c r="F506" s="143" t="s">
        <v>634</v>
      </c>
      <c r="G506" s="144" t="s">
        <v>188</v>
      </c>
      <c r="H506" s="145">
        <v>112.52</v>
      </c>
      <c r="I506" s="146"/>
      <c r="J506" s="147">
        <f>ROUND(I506*H506,2)</f>
        <v>0</v>
      </c>
      <c r="K506" s="148"/>
      <c r="L506" s="32"/>
      <c r="M506" s="149" t="s">
        <v>1</v>
      </c>
      <c r="N506" s="150" t="s">
        <v>41</v>
      </c>
      <c r="P506" s="151">
        <f>O506*H506</f>
        <v>0</v>
      </c>
      <c r="Q506" s="151">
        <v>0</v>
      </c>
      <c r="R506" s="151">
        <f>Q506*H506</f>
        <v>0</v>
      </c>
      <c r="S506" s="151">
        <v>8.0000000000000002E-3</v>
      </c>
      <c r="T506" s="152">
        <f>S506*H506</f>
        <v>0.90015999999999996</v>
      </c>
      <c r="AR506" s="153" t="s">
        <v>280</v>
      </c>
      <c r="AT506" s="153" t="s">
        <v>185</v>
      </c>
      <c r="AU506" s="153" t="s">
        <v>190</v>
      </c>
      <c r="AY506" s="17" t="s">
        <v>181</v>
      </c>
      <c r="BE506" s="154">
        <f>IF(N506="základná",J506,0)</f>
        <v>0</v>
      </c>
      <c r="BF506" s="154">
        <f>IF(N506="znížená",J506,0)</f>
        <v>0</v>
      </c>
      <c r="BG506" s="154">
        <f>IF(N506="zákl. prenesená",J506,0)</f>
        <v>0</v>
      </c>
      <c r="BH506" s="154">
        <f>IF(N506="zníž. prenesená",J506,0)</f>
        <v>0</v>
      </c>
      <c r="BI506" s="154">
        <f>IF(N506="nulová",J506,0)</f>
        <v>0</v>
      </c>
      <c r="BJ506" s="17" t="s">
        <v>190</v>
      </c>
      <c r="BK506" s="154">
        <f>ROUND(I506*H506,2)</f>
        <v>0</v>
      </c>
      <c r="BL506" s="17" t="s">
        <v>280</v>
      </c>
      <c r="BM506" s="153" t="s">
        <v>635</v>
      </c>
    </row>
    <row r="507" spans="2:65" s="13" customFormat="1">
      <c r="B507" s="162"/>
      <c r="D507" s="156" t="s">
        <v>192</v>
      </c>
      <c r="E507" s="163" t="s">
        <v>1</v>
      </c>
      <c r="F507" s="164" t="s">
        <v>127</v>
      </c>
      <c r="H507" s="165">
        <v>112.52</v>
      </c>
      <c r="I507" s="166"/>
      <c r="L507" s="162"/>
      <c r="M507" s="167"/>
      <c r="T507" s="168"/>
      <c r="AT507" s="163" t="s">
        <v>192</v>
      </c>
      <c r="AU507" s="163" t="s">
        <v>190</v>
      </c>
      <c r="AV507" s="13" t="s">
        <v>190</v>
      </c>
      <c r="AW507" s="13" t="s">
        <v>31</v>
      </c>
      <c r="AX507" s="13" t="s">
        <v>75</v>
      </c>
      <c r="AY507" s="163" t="s">
        <v>181</v>
      </c>
    </row>
    <row r="508" spans="2:65" s="14" customFormat="1">
      <c r="B508" s="169"/>
      <c r="D508" s="156" t="s">
        <v>192</v>
      </c>
      <c r="E508" s="170" t="s">
        <v>1</v>
      </c>
      <c r="F508" s="171" t="s">
        <v>195</v>
      </c>
      <c r="H508" s="172">
        <v>112.52</v>
      </c>
      <c r="I508" s="173"/>
      <c r="L508" s="169"/>
      <c r="M508" s="174"/>
      <c r="T508" s="175"/>
      <c r="AT508" s="170" t="s">
        <v>192</v>
      </c>
      <c r="AU508" s="170" t="s">
        <v>190</v>
      </c>
      <c r="AV508" s="14" t="s">
        <v>189</v>
      </c>
      <c r="AW508" s="14" t="s">
        <v>31</v>
      </c>
      <c r="AX508" s="14" t="s">
        <v>83</v>
      </c>
      <c r="AY508" s="170" t="s">
        <v>181</v>
      </c>
    </row>
    <row r="509" spans="2:65" s="1" customFormat="1" ht="16.5" customHeight="1">
      <c r="B509" s="140"/>
      <c r="C509" s="141" t="s">
        <v>636</v>
      </c>
      <c r="D509" s="141" t="s">
        <v>185</v>
      </c>
      <c r="E509" s="142" t="s">
        <v>637</v>
      </c>
      <c r="F509" s="143" t="s">
        <v>638</v>
      </c>
      <c r="G509" s="144" t="s">
        <v>639</v>
      </c>
      <c r="H509" s="145">
        <v>1</v>
      </c>
      <c r="I509" s="146"/>
      <c r="J509" s="147">
        <f>ROUND(I509*H509,2)</f>
        <v>0</v>
      </c>
      <c r="K509" s="148"/>
      <c r="L509" s="32"/>
      <c r="M509" s="149" t="s">
        <v>1</v>
      </c>
      <c r="N509" s="150" t="s">
        <v>41</v>
      </c>
      <c r="P509" s="151">
        <f>O509*H509</f>
        <v>0</v>
      </c>
      <c r="Q509" s="151">
        <v>0</v>
      </c>
      <c r="R509" s="151">
        <f>Q509*H509</f>
        <v>0</v>
      </c>
      <c r="S509" s="151">
        <v>0.11</v>
      </c>
      <c r="T509" s="152">
        <f>S509*H509</f>
        <v>0.11</v>
      </c>
      <c r="AR509" s="153" t="s">
        <v>280</v>
      </c>
      <c r="AT509" s="153" t="s">
        <v>185</v>
      </c>
      <c r="AU509" s="153" t="s">
        <v>190</v>
      </c>
      <c r="AY509" s="17" t="s">
        <v>181</v>
      </c>
      <c r="BE509" s="154">
        <f>IF(N509="základná",J509,0)</f>
        <v>0</v>
      </c>
      <c r="BF509" s="154">
        <f>IF(N509="znížená",J509,0)</f>
        <v>0</v>
      </c>
      <c r="BG509" s="154">
        <f>IF(N509="zákl. prenesená",J509,0)</f>
        <v>0</v>
      </c>
      <c r="BH509" s="154">
        <f>IF(N509="zníž. prenesená",J509,0)</f>
        <v>0</v>
      </c>
      <c r="BI509" s="154">
        <f>IF(N509="nulová",J509,0)</f>
        <v>0</v>
      </c>
      <c r="BJ509" s="17" t="s">
        <v>190</v>
      </c>
      <c r="BK509" s="154">
        <f>ROUND(I509*H509,2)</f>
        <v>0</v>
      </c>
      <c r="BL509" s="17" t="s">
        <v>280</v>
      </c>
      <c r="BM509" s="153" t="s">
        <v>640</v>
      </c>
    </row>
    <row r="510" spans="2:65" s="1" customFormat="1" ht="16.5" customHeight="1">
      <c r="B510" s="140"/>
      <c r="C510" s="141" t="s">
        <v>641</v>
      </c>
      <c r="D510" s="141" t="s">
        <v>185</v>
      </c>
      <c r="E510" s="142" t="s">
        <v>642</v>
      </c>
      <c r="F510" s="143" t="s">
        <v>643</v>
      </c>
      <c r="G510" s="144" t="s">
        <v>639</v>
      </c>
      <c r="H510" s="145">
        <v>1</v>
      </c>
      <c r="I510" s="146"/>
      <c r="J510" s="147">
        <f>ROUND(I510*H510,2)</f>
        <v>0</v>
      </c>
      <c r="K510" s="148"/>
      <c r="L510" s="32"/>
      <c r="M510" s="149" t="s">
        <v>1</v>
      </c>
      <c r="N510" s="150" t="s">
        <v>41</v>
      </c>
      <c r="P510" s="151">
        <f>O510*H510</f>
        <v>0</v>
      </c>
      <c r="Q510" s="151">
        <v>0</v>
      </c>
      <c r="R510" s="151">
        <f>Q510*H510</f>
        <v>0</v>
      </c>
      <c r="S510" s="151">
        <v>0.11</v>
      </c>
      <c r="T510" s="152">
        <f>S510*H510</f>
        <v>0.11</v>
      </c>
      <c r="AR510" s="153" t="s">
        <v>280</v>
      </c>
      <c r="AT510" s="153" t="s">
        <v>185</v>
      </c>
      <c r="AU510" s="153" t="s">
        <v>190</v>
      </c>
      <c r="AY510" s="17" t="s">
        <v>181</v>
      </c>
      <c r="BE510" s="154">
        <f>IF(N510="základná",J510,0)</f>
        <v>0</v>
      </c>
      <c r="BF510" s="154">
        <f>IF(N510="znížená",J510,0)</f>
        <v>0</v>
      </c>
      <c r="BG510" s="154">
        <f>IF(N510="zákl. prenesená",J510,0)</f>
        <v>0</v>
      </c>
      <c r="BH510" s="154">
        <f>IF(N510="zníž. prenesená",J510,0)</f>
        <v>0</v>
      </c>
      <c r="BI510" s="154">
        <f>IF(N510="nulová",J510,0)</f>
        <v>0</v>
      </c>
      <c r="BJ510" s="17" t="s">
        <v>190</v>
      </c>
      <c r="BK510" s="154">
        <f>ROUND(I510*H510,2)</f>
        <v>0</v>
      </c>
      <c r="BL510" s="17" t="s">
        <v>280</v>
      </c>
      <c r="BM510" s="153" t="s">
        <v>644</v>
      </c>
    </row>
    <row r="511" spans="2:65" s="11" customFormat="1" ht="22.9" customHeight="1">
      <c r="B511" s="128"/>
      <c r="D511" s="129" t="s">
        <v>74</v>
      </c>
      <c r="E511" s="138" t="s">
        <v>645</v>
      </c>
      <c r="F511" s="138" t="s">
        <v>646</v>
      </c>
      <c r="I511" s="131"/>
      <c r="J511" s="139">
        <f>BK511</f>
        <v>0</v>
      </c>
      <c r="L511" s="128"/>
      <c r="M511" s="133"/>
      <c r="P511" s="134">
        <f>SUM(P512:P537)</f>
        <v>0</v>
      </c>
      <c r="R511" s="134">
        <f>SUM(R512:R537)</f>
        <v>0.1082322</v>
      </c>
      <c r="T511" s="135">
        <f>SUM(T512:T537)</f>
        <v>4.2614499999999991</v>
      </c>
      <c r="AR511" s="129" t="s">
        <v>190</v>
      </c>
      <c r="AT511" s="136" t="s">
        <v>74</v>
      </c>
      <c r="AU511" s="136" t="s">
        <v>83</v>
      </c>
      <c r="AY511" s="129" t="s">
        <v>181</v>
      </c>
      <c r="BK511" s="137">
        <f>SUM(BK512:BK537)</f>
        <v>0</v>
      </c>
    </row>
    <row r="512" spans="2:65" s="1" customFormat="1" ht="24.2" customHeight="1">
      <c r="B512" s="140"/>
      <c r="C512" s="141" t="s">
        <v>647</v>
      </c>
      <c r="D512" s="141" t="s">
        <v>185</v>
      </c>
      <c r="E512" s="142" t="s">
        <v>648</v>
      </c>
      <c r="F512" s="143" t="s">
        <v>649</v>
      </c>
      <c r="G512" s="144" t="s">
        <v>188</v>
      </c>
      <c r="H512" s="145">
        <v>53.95</v>
      </c>
      <c r="I512" s="146"/>
      <c r="J512" s="147">
        <f>ROUND(I512*H512,2)</f>
        <v>0</v>
      </c>
      <c r="K512" s="148"/>
      <c r="L512" s="32"/>
      <c r="M512" s="149" t="s">
        <v>1</v>
      </c>
      <c r="N512" s="150" t="s">
        <v>41</v>
      </c>
      <c r="P512" s="151">
        <f>O512*H512</f>
        <v>0</v>
      </c>
      <c r="Q512" s="151">
        <v>0</v>
      </c>
      <c r="R512" s="151">
        <f>Q512*H512</f>
        <v>0</v>
      </c>
      <c r="S512" s="151">
        <v>1.2800000000000001E-2</v>
      </c>
      <c r="T512" s="152">
        <f>S512*H512</f>
        <v>0.69056000000000006</v>
      </c>
      <c r="AR512" s="153" t="s">
        <v>280</v>
      </c>
      <c r="AT512" s="153" t="s">
        <v>185</v>
      </c>
      <c r="AU512" s="153" t="s">
        <v>190</v>
      </c>
      <c r="AY512" s="17" t="s">
        <v>181</v>
      </c>
      <c r="BE512" s="154">
        <f>IF(N512="základná",J512,0)</f>
        <v>0</v>
      </c>
      <c r="BF512" s="154">
        <f>IF(N512="znížená",J512,0)</f>
        <v>0</v>
      </c>
      <c r="BG512" s="154">
        <f>IF(N512="zákl. prenesená",J512,0)</f>
        <v>0</v>
      </c>
      <c r="BH512" s="154">
        <f>IF(N512="zníž. prenesená",J512,0)</f>
        <v>0</v>
      </c>
      <c r="BI512" s="154">
        <f>IF(N512="nulová",J512,0)</f>
        <v>0</v>
      </c>
      <c r="BJ512" s="17" t="s">
        <v>190</v>
      </c>
      <c r="BK512" s="154">
        <f>ROUND(I512*H512,2)</f>
        <v>0</v>
      </c>
      <c r="BL512" s="17" t="s">
        <v>280</v>
      </c>
      <c r="BM512" s="153" t="s">
        <v>650</v>
      </c>
    </row>
    <row r="513" spans="2:65" s="12" customFormat="1">
      <c r="B513" s="155"/>
      <c r="D513" s="156" t="s">
        <v>192</v>
      </c>
      <c r="E513" s="157" t="s">
        <v>1</v>
      </c>
      <c r="F513" s="158" t="s">
        <v>267</v>
      </c>
      <c r="H513" s="157" t="s">
        <v>1</v>
      </c>
      <c r="I513" s="159"/>
      <c r="L513" s="155"/>
      <c r="M513" s="160"/>
      <c r="T513" s="161"/>
      <c r="AT513" s="157" t="s">
        <v>192</v>
      </c>
      <c r="AU513" s="157" t="s">
        <v>190</v>
      </c>
      <c r="AV513" s="12" t="s">
        <v>83</v>
      </c>
      <c r="AW513" s="12" t="s">
        <v>31</v>
      </c>
      <c r="AX513" s="12" t="s">
        <v>75</v>
      </c>
      <c r="AY513" s="157" t="s">
        <v>181</v>
      </c>
    </row>
    <row r="514" spans="2:65" s="13" customFormat="1">
      <c r="B514" s="162"/>
      <c r="D514" s="156" t="s">
        <v>192</v>
      </c>
      <c r="E514" s="163" t="s">
        <v>1</v>
      </c>
      <c r="F514" s="164" t="s">
        <v>651</v>
      </c>
      <c r="H514" s="165">
        <v>53.95</v>
      </c>
      <c r="I514" s="166"/>
      <c r="L514" s="162"/>
      <c r="M514" s="167"/>
      <c r="T514" s="168"/>
      <c r="AT514" s="163" t="s">
        <v>192</v>
      </c>
      <c r="AU514" s="163" t="s">
        <v>190</v>
      </c>
      <c r="AV514" s="13" t="s">
        <v>190</v>
      </c>
      <c r="AW514" s="13" t="s">
        <v>31</v>
      </c>
      <c r="AX514" s="13" t="s">
        <v>75</v>
      </c>
      <c r="AY514" s="163" t="s">
        <v>181</v>
      </c>
    </row>
    <row r="515" spans="2:65" s="14" customFormat="1">
      <c r="B515" s="169"/>
      <c r="D515" s="156" t="s">
        <v>192</v>
      </c>
      <c r="E515" s="170" t="s">
        <v>1</v>
      </c>
      <c r="F515" s="171" t="s">
        <v>195</v>
      </c>
      <c r="H515" s="172">
        <v>53.95</v>
      </c>
      <c r="I515" s="173"/>
      <c r="L515" s="169"/>
      <c r="M515" s="174"/>
      <c r="T515" s="175"/>
      <c r="AT515" s="170" t="s">
        <v>192</v>
      </c>
      <c r="AU515" s="170" t="s">
        <v>190</v>
      </c>
      <c r="AV515" s="14" t="s">
        <v>189</v>
      </c>
      <c r="AW515" s="14" t="s">
        <v>31</v>
      </c>
      <c r="AX515" s="14" t="s">
        <v>83</v>
      </c>
      <c r="AY515" s="170" t="s">
        <v>181</v>
      </c>
    </row>
    <row r="516" spans="2:65" s="1" customFormat="1" ht="21.75" customHeight="1">
      <c r="B516" s="140"/>
      <c r="C516" s="141" t="s">
        <v>652</v>
      </c>
      <c r="D516" s="141" t="s">
        <v>185</v>
      </c>
      <c r="E516" s="142" t="s">
        <v>653</v>
      </c>
      <c r="F516" s="143" t="s">
        <v>654</v>
      </c>
      <c r="G516" s="144" t="s">
        <v>188</v>
      </c>
      <c r="H516" s="145">
        <v>173.27</v>
      </c>
      <c r="I516" s="146"/>
      <c r="J516" s="147">
        <f>ROUND(I516*H516,2)</f>
        <v>0</v>
      </c>
      <c r="K516" s="148"/>
      <c r="L516" s="32"/>
      <c r="M516" s="149" t="s">
        <v>1</v>
      </c>
      <c r="N516" s="150" t="s">
        <v>41</v>
      </c>
      <c r="P516" s="151">
        <f>O516*H516</f>
        <v>0</v>
      </c>
      <c r="Q516" s="151">
        <v>0</v>
      </c>
      <c r="R516" s="151">
        <f>Q516*H516</f>
        <v>0</v>
      </c>
      <c r="S516" s="151">
        <v>5.0000000000000001E-3</v>
      </c>
      <c r="T516" s="152">
        <f>S516*H516</f>
        <v>0.86635000000000006</v>
      </c>
      <c r="AR516" s="153" t="s">
        <v>280</v>
      </c>
      <c r="AT516" s="153" t="s">
        <v>185</v>
      </c>
      <c r="AU516" s="153" t="s">
        <v>190</v>
      </c>
      <c r="AY516" s="17" t="s">
        <v>181</v>
      </c>
      <c r="BE516" s="154">
        <f>IF(N516="základná",J516,0)</f>
        <v>0</v>
      </c>
      <c r="BF516" s="154">
        <f>IF(N516="znížená",J516,0)</f>
        <v>0</v>
      </c>
      <c r="BG516" s="154">
        <f>IF(N516="zákl. prenesená",J516,0)</f>
        <v>0</v>
      </c>
      <c r="BH516" s="154">
        <f>IF(N516="zníž. prenesená",J516,0)</f>
        <v>0</v>
      </c>
      <c r="BI516" s="154">
        <f>IF(N516="nulová",J516,0)</f>
        <v>0</v>
      </c>
      <c r="BJ516" s="17" t="s">
        <v>190</v>
      </c>
      <c r="BK516" s="154">
        <f>ROUND(I516*H516,2)</f>
        <v>0</v>
      </c>
      <c r="BL516" s="17" t="s">
        <v>280</v>
      </c>
      <c r="BM516" s="153" t="s">
        <v>655</v>
      </c>
    </row>
    <row r="517" spans="2:65" s="12" customFormat="1">
      <c r="B517" s="155"/>
      <c r="D517" s="156" t="s">
        <v>192</v>
      </c>
      <c r="E517" s="157" t="s">
        <v>1</v>
      </c>
      <c r="F517" s="158" t="s">
        <v>607</v>
      </c>
      <c r="H517" s="157" t="s">
        <v>1</v>
      </c>
      <c r="I517" s="159"/>
      <c r="L517" s="155"/>
      <c r="M517" s="160"/>
      <c r="T517" s="161"/>
      <c r="AT517" s="157" t="s">
        <v>192</v>
      </c>
      <c r="AU517" s="157" t="s">
        <v>190</v>
      </c>
      <c r="AV517" s="12" t="s">
        <v>83</v>
      </c>
      <c r="AW517" s="12" t="s">
        <v>31</v>
      </c>
      <c r="AX517" s="12" t="s">
        <v>75</v>
      </c>
      <c r="AY517" s="157" t="s">
        <v>181</v>
      </c>
    </row>
    <row r="518" spans="2:65" s="13" customFormat="1">
      <c r="B518" s="162"/>
      <c r="D518" s="156" t="s">
        <v>192</v>
      </c>
      <c r="E518" s="163" t="s">
        <v>1</v>
      </c>
      <c r="F518" s="164" t="s">
        <v>656</v>
      </c>
      <c r="H518" s="165">
        <v>52.9</v>
      </c>
      <c r="I518" s="166"/>
      <c r="L518" s="162"/>
      <c r="M518" s="167"/>
      <c r="T518" s="168"/>
      <c r="AT518" s="163" t="s">
        <v>192</v>
      </c>
      <c r="AU518" s="163" t="s">
        <v>190</v>
      </c>
      <c r="AV518" s="13" t="s">
        <v>190</v>
      </c>
      <c r="AW518" s="13" t="s">
        <v>31</v>
      </c>
      <c r="AX518" s="13" t="s">
        <v>75</v>
      </c>
      <c r="AY518" s="163" t="s">
        <v>181</v>
      </c>
    </row>
    <row r="519" spans="2:65" s="12" customFormat="1">
      <c r="B519" s="155"/>
      <c r="D519" s="156" t="s">
        <v>192</v>
      </c>
      <c r="E519" s="157" t="s">
        <v>1</v>
      </c>
      <c r="F519" s="158" t="s">
        <v>613</v>
      </c>
      <c r="H519" s="157" t="s">
        <v>1</v>
      </c>
      <c r="I519" s="159"/>
      <c r="L519" s="155"/>
      <c r="M519" s="160"/>
      <c r="T519" s="161"/>
      <c r="AT519" s="157" t="s">
        <v>192</v>
      </c>
      <c r="AU519" s="157" t="s">
        <v>190</v>
      </c>
      <c r="AV519" s="12" t="s">
        <v>83</v>
      </c>
      <c r="AW519" s="12" t="s">
        <v>31</v>
      </c>
      <c r="AX519" s="12" t="s">
        <v>75</v>
      </c>
      <c r="AY519" s="157" t="s">
        <v>181</v>
      </c>
    </row>
    <row r="520" spans="2:65" s="13" customFormat="1">
      <c r="B520" s="162"/>
      <c r="D520" s="156" t="s">
        <v>192</v>
      </c>
      <c r="E520" s="163" t="s">
        <v>1</v>
      </c>
      <c r="F520" s="164" t="s">
        <v>657</v>
      </c>
      <c r="H520" s="165">
        <v>5.27</v>
      </c>
      <c r="I520" s="166"/>
      <c r="L520" s="162"/>
      <c r="M520" s="167"/>
      <c r="T520" s="168"/>
      <c r="AT520" s="163" t="s">
        <v>192</v>
      </c>
      <c r="AU520" s="163" t="s">
        <v>190</v>
      </c>
      <c r="AV520" s="13" t="s">
        <v>190</v>
      </c>
      <c r="AW520" s="13" t="s">
        <v>31</v>
      </c>
      <c r="AX520" s="13" t="s">
        <v>75</v>
      </c>
      <c r="AY520" s="163" t="s">
        <v>181</v>
      </c>
    </row>
    <row r="521" spans="2:65" s="12" customFormat="1">
      <c r="B521" s="155"/>
      <c r="D521" s="156" t="s">
        <v>192</v>
      </c>
      <c r="E521" s="157" t="s">
        <v>1</v>
      </c>
      <c r="F521" s="158" t="s">
        <v>615</v>
      </c>
      <c r="H521" s="157" t="s">
        <v>1</v>
      </c>
      <c r="I521" s="159"/>
      <c r="L521" s="155"/>
      <c r="M521" s="160"/>
      <c r="T521" s="161"/>
      <c r="AT521" s="157" t="s">
        <v>192</v>
      </c>
      <c r="AU521" s="157" t="s">
        <v>190</v>
      </c>
      <c r="AV521" s="12" t="s">
        <v>83</v>
      </c>
      <c r="AW521" s="12" t="s">
        <v>31</v>
      </c>
      <c r="AX521" s="12" t="s">
        <v>75</v>
      </c>
      <c r="AY521" s="157" t="s">
        <v>181</v>
      </c>
    </row>
    <row r="522" spans="2:65" s="13" customFormat="1">
      <c r="B522" s="162"/>
      <c r="D522" s="156" t="s">
        <v>192</v>
      </c>
      <c r="E522" s="163" t="s">
        <v>1</v>
      </c>
      <c r="F522" s="164" t="s">
        <v>658</v>
      </c>
      <c r="H522" s="165">
        <v>14.27</v>
      </c>
      <c r="I522" s="166"/>
      <c r="L522" s="162"/>
      <c r="M522" s="167"/>
      <c r="T522" s="168"/>
      <c r="AT522" s="163" t="s">
        <v>192</v>
      </c>
      <c r="AU522" s="163" t="s">
        <v>190</v>
      </c>
      <c r="AV522" s="13" t="s">
        <v>190</v>
      </c>
      <c r="AW522" s="13" t="s">
        <v>31</v>
      </c>
      <c r="AX522" s="13" t="s">
        <v>75</v>
      </c>
      <c r="AY522" s="163" t="s">
        <v>181</v>
      </c>
    </row>
    <row r="523" spans="2:65" s="12" customFormat="1">
      <c r="B523" s="155"/>
      <c r="D523" s="156" t="s">
        <v>192</v>
      </c>
      <c r="E523" s="157" t="s">
        <v>1</v>
      </c>
      <c r="F523" s="158" t="s">
        <v>659</v>
      </c>
      <c r="H523" s="157" t="s">
        <v>1</v>
      </c>
      <c r="I523" s="159"/>
      <c r="L523" s="155"/>
      <c r="M523" s="160"/>
      <c r="T523" s="161"/>
      <c r="AT523" s="157" t="s">
        <v>192</v>
      </c>
      <c r="AU523" s="157" t="s">
        <v>190</v>
      </c>
      <c r="AV523" s="12" t="s">
        <v>83</v>
      </c>
      <c r="AW523" s="12" t="s">
        <v>31</v>
      </c>
      <c r="AX523" s="12" t="s">
        <v>75</v>
      </c>
      <c r="AY523" s="157" t="s">
        <v>181</v>
      </c>
    </row>
    <row r="524" spans="2:65" s="13" customFormat="1">
      <c r="B524" s="162"/>
      <c r="D524" s="156" t="s">
        <v>192</v>
      </c>
      <c r="E524" s="163" t="s">
        <v>1</v>
      </c>
      <c r="F524" s="164" t="s">
        <v>660</v>
      </c>
      <c r="H524" s="165">
        <v>29.42</v>
      </c>
      <c r="I524" s="166"/>
      <c r="L524" s="162"/>
      <c r="M524" s="167"/>
      <c r="T524" s="168"/>
      <c r="AT524" s="163" t="s">
        <v>192</v>
      </c>
      <c r="AU524" s="163" t="s">
        <v>190</v>
      </c>
      <c r="AV524" s="13" t="s">
        <v>190</v>
      </c>
      <c r="AW524" s="13" t="s">
        <v>31</v>
      </c>
      <c r="AX524" s="13" t="s">
        <v>75</v>
      </c>
      <c r="AY524" s="163" t="s">
        <v>181</v>
      </c>
    </row>
    <row r="525" spans="2:65" s="12" customFormat="1">
      <c r="B525" s="155"/>
      <c r="D525" s="156" t="s">
        <v>192</v>
      </c>
      <c r="E525" s="157" t="s">
        <v>1</v>
      </c>
      <c r="F525" s="158" t="s">
        <v>661</v>
      </c>
      <c r="H525" s="157" t="s">
        <v>1</v>
      </c>
      <c r="I525" s="159"/>
      <c r="L525" s="155"/>
      <c r="M525" s="160"/>
      <c r="T525" s="161"/>
      <c r="AT525" s="157" t="s">
        <v>192</v>
      </c>
      <c r="AU525" s="157" t="s">
        <v>190</v>
      </c>
      <c r="AV525" s="12" t="s">
        <v>83</v>
      </c>
      <c r="AW525" s="12" t="s">
        <v>31</v>
      </c>
      <c r="AX525" s="12" t="s">
        <v>75</v>
      </c>
      <c r="AY525" s="157" t="s">
        <v>181</v>
      </c>
    </row>
    <row r="526" spans="2:65" s="13" customFormat="1">
      <c r="B526" s="162"/>
      <c r="D526" s="156" t="s">
        <v>192</v>
      </c>
      <c r="E526" s="163" t="s">
        <v>1</v>
      </c>
      <c r="F526" s="164" t="s">
        <v>662</v>
      </c>
      <c r="H526" s="165">
        <v>64.86</v>
      </c>
      <c r="I526" s="166"/>
      <c r="L526" s="162"/>
      <c r="M526" s="167"/>
      <c r="T526" s="168"/>
      <c r="AT526" s="163" t="s">
        <v>192</v>
      </c>
      <c r="AU526" s="163" t="s">
        <v>190</v>
      </c>
      <c r="AV526" s="13" t="s">
        <v>190</v>
      </c>
      <c r="AW526" s="13" t="s">
        <v>31</v>
      </c>
      <c r="AX526" s="13" t="s">
        <v>75</v>
      </c>
      <c r="AY526" s="163" t="s">
        <v>181</v>
      </c>
    </row>
    <row r="527" spans="2:65" s="12" customFormat="1">
      <c r="B527" s="155"/>
      <c r="D527" s="156" t="s">
        <v>192</v>
      </c>
      <c r="E527" s="157" t="s">
        <v>1</v>
      </c>
      <c r="F527" s="158" t="s">
        <v>663</v>
      </c>
      <c r="H527" s="157" t="s">
        <v>1</v>
      </c>
      <c r="I527" s="159"/>
      <c r="L527" s="155"/>
      <c r="M527" s="160"/>
      <c r="T527" s="161"/>
      <c r="AT527" s="157" t="s">
        <v>192</v>
      </c>
      <c r="AU527" s="157" t="s">
        <v>190</v>
      </c>
      <c r="AV527" s="12" t="s">
        <v>83</v>
      </c>
      <c r="AW527" s="12" t="s">
        <v>31</v>
      </c>
      <c r="AX527" s="12" t="s">
        <v>75</v>
      </c>
      <c r="AY527" s="157" t="s">
        <v>181</v>
      </c>
    </row>
    <row r="528" spans="2:65" s="13" customFormat="1">
      <c r="B528" s="162"/>
      <c r="D528" s="156" t="s">
        <v>192</v>
      </c>
      <c r="E528" s="163" t="s">
        <v>1</v>
      </c>
      <c r="F528" s="164" t="s">
        <v>664</v>
      </c>
      <c r="H528" s="165">
        <v>6.55</v>
      </c>
      <c r="I528" s="166"/>
      <c r="L528" s="162"/>
      <c r="M528" s="167"/>
      <c r="T528" s="168"/>
      <c r="AT528" s="163" t="s">
        <v>192</v>
      </c>
      <c r="AU528" s="163" t="s">
        <v>190</v>
      </c>
      <c r="AV528" s="13" t="s">
        <v>190</v>
      </c>
      <c r="AW528" s="13" t="s">
        <v>31</v>
      </c>
      <c r="AX528" s="13" t="s">
        <v>75</v>
      </c>
      <c r="AY528" s="163" t="s">
        <v>181</v>
      </c>
    </row>
    <row r="529" spans="2:65" s="14" customFormat="1">
      <c r="B529" s="169"/>
      <c r="D529" s="156" t="s">
        <v>192</v>
      </c>
      <c r="E529" s="170" t="s">
        <v>1</v>
      </c>
      <c r="F529" s="171" t="s">
        <v>195</v>
      </c>
      <c r="H529" s="172">
        <v>173.27</v>
      </c>
      <c r="I529" s="173"/>
      <c r="L529" s="169"/>
      <c r="M529" s="174"/>
      <c r="T529" s="175"/>
      <c r="AT529" s="170" t="s">
        <v>192</v>
      </c>
      <c r="AU529" s="170" t="s">
        <v>190</v>
      </c>
      <c r="AV529" s="14" t="s">
        <v>189</v>
      </c>
      <c r="AW529" s="14" t="s">
        <v>31</v>
      </c>
      <c r="AX529" s="14" t="s">
        <v>83</v>
      </c>
      <c r="AY529" s="170" t="s">
        <v>181</v>
      </c>
    </row>
    <row r="530" spans="2:65" s="1" customFormat="1" ht="21.75" customHeight="1">
      <c r="B530" s="140"/>
      <c r="C530" s="141" t="s">
        <v>665</v>
      </c>
      <c r="D530" s="141" t="s">
        <v>185</v>
      </c>
      <c r="E530" s="142" t="s">
        <v>666</v>
      </c>
      <c r="F530" s="143" t="s">
        <v>667</v>
      </c>
      <c r="G530" s="144" t="s">
        <v>188</v>
      </c>
      <c r="H530" s="145">
        <v>173.27</v>
      </c>
      <c r="I530" s="146"/>
      <c r="J530" s="147">
        <f>ROUND(I530*H530,2)</f>
        <v>0</v>
      </c>
      <c r="K530" s="148"/>
      <c r="L530" s="32"/>
      <c r="M530" s="149" t="s">
        <v>1</v>
      </c>
      <c r="N530" s="150" t="s">
        <v>41</v>
      </c>
      <c r="P530" s="151">
        <f>O530*H530</f>
        <v>0</v>
      </c>
      <c r="Q530" s="151">
        <v>0</v>
      </c>
      <c r="R530" s="151">
        <f>Q530*H530</f>
        <v>0</v>
      </c>
      <c r="S530" s="151">
        <v>2E-3</v>
      </c>
      <c r="T530" s="152">
        <f>S530*H530</f>
        <v>0.34654000000000001</v>
      </c>
      <c r="AR530" s="153" t="s">
        <v>280</v>
      </c>
      <c r="AT530" s="153" t="s">
        <v>185</v>
      </c>
      <c r="AU530" s="153" t="s">
        <v>190</v>
      </c>
      <c r="AY530" s="17" t="s">
        <v>181</v>
      </c>
      <c r="BE530" s="154">
        <f>IF(N530="základná",J530,0)</f>
        <v>0</v>
      </c>
      <c r="BF530" s="154">
        <f>IF(N530="znížená",J530,0)</f>
        <v>0</v>
      </c>
      <c r="BG530" s="154">
        <f>IF(N530="zákl. prenesená",J530,0)</f>
        <v>0</v>
      </c>
      <c r="BH530" s="154">
        <f>IF(N530="zníž. prenesená",J530,0)</f>
        <v>0</v>
      </c>
      <c r="BI530" s="154">
        <f>IF(N530="nulová",J530,0)</f>
        <v>0</v>
      </c>
      <c r="BJ530" s="17" t="s">
        <v>190</v>
      </c>
      <c r="BK530" s="154">
        <f>ROUND(I530*H530,2)</f>
        <v>0</v>
      </c>
      <c r="BL530" s="17" t="s">
        <v>280</v>
      </c>
      <c r="BM530" s="153" t="s">
        <v>668</v>
      </c>
    </row>
    <row r="531" spans="2:65" s="13" customFormat="1">
      <c r="B531" s="162"/>
      <c r="D531" s="156" t="s">
        <v>192</v>
      </c>
      <c r="E531" s="163" t="s">
        <v>1</v>
      </c>
      <c r="F531" s="164" t="s">
        <v>131</v>
      </c>
      <c r="H531" s="165">
        <v>173.27</v>
      </c>
      <c r="I531" s="166"/>
      <c r="L531" s="162"/>
      <c r="M531" s="167"/>
      <c r="T531" s="168"/>
      <c r="AT531" s="163" t="s">
        <v>192</v>
      </c>
      <c r="AU531" s="163" t="s">
        <v>190</v>
      </c>
      <c r="AV531" s="13" t="s">
        <v>190</v>
      </c>
      <c r="AW531" s="13" t="s">
        <v>31</v>
      </c>
      <c r="AX531" s="13" t="s">
        <v>75</v>
      </c>
      <c r="AY531" s="163" t="s">
        <v>181</v>
      </c>
    </row>
    <row r="532" spans="2:65" s="14" customFormat="1">
      <c r="B532" s="169"/>
      <c r="D532" s="156" t="s">
        <v>192</v>
      </c>
      <c r="E532" s="170" t="s">
        <v>1</v>
      </c>
      <c r="F532" s="171" t="s">
        <v>195</v>
      </c>
      <c r="H532" s="172">
        <v>173.27</v>
      </c>
      <c r="I532" s="173"/>
      <c r="L532" s="169"/>
      <c r="M532" s="174"/>
      <c r="T532" s="175"/>
      <c r="AT532" s="170" t="s">
        <v>192</v>
      </c>
      <c r="AU532" s="170" t="s">
        <v>190</v>
      </c>
      <c r="AV532" s="14" t="s">
        <v>189</v>
      </c>
      <c r="AW532" s="14" t="s">
        <v>31</v>
      </c>
      <c r="AX532" s="14" t="s">
        <v>83</v>
      </c>
      <c r="AY532" s="170" t="s">
        <v>181</v>
      </c>
    </row>
    <row r="533" spans="2:65" s="1" customFormat="1" ht="16.5" customHeight="1">
      <c r="B533" s="140"/>
      <c r="C533" s="141" t="s">
        <v>669</v>
      </c>
      <c r="D533" s="141" t="s">
        <v>185</v>
      </c>
      <c r="E533" s="142" t="s">
        <v>670</v>
      </c>
      <c r="F533" s="143" t="s">
        <v>671</v>
      </c>
      <c r="G533" s="144" t="s">
        <v>672</v>
      </c>
      <c r="H533" s="145">
        <v>1500</v>
      </c>
      <c r="I533" s="146"/>
      <c r="J533" s="147">
        <f>ROUND(I533*H533,2)</f>
        <v>0</v>
      </c>
      <c r="K533" s="148"/>
      <c r="L533" s="32"/>
      <c r="M533" s="149" t="s">
        <v>1</v>
      </c>
      <c r="N533" s="150" t="s">
        <v>41</v>
      </c>
      <c r="P533" s="151">
        <f>O533*H533</f>
        <v>0</v>
      </c>
      <c r="Q533" s="151">
        <v>4.5899999999999998E-5</v>
      </c>
      <c r="R533" s="151">
        <f>Q533*H533</f>
        <v>6.8849999999999995E-2</v>
      </c>
      <c r="S533" s="151">
        <v>1E-3</v>
      </c>
      <c r="T533" s="152">
        <f>S533*H533</f>
        <v>1.5</v>
      </c>
      <c r="AR533" s="153" t="s">
        <v>280</v>
      </c>
      <c r="AT533" s="153" t="s">
        <v>185</v>
      </c>
      <c r="AU533" s="153" t="s">
        <v>190</v>
      </c>
      <c r="AY533" s="17" t="s">
        <v>181</v>
      </c>
      <c r="BE533" s="154">
        <f>IF(N533="základná",J533,0)</f>
        <v>0</v>
      </c>
      <c r="BF533" s="154">
        <f>IF(N533="znížená",J533,0)</f>
        <v>0</v>
      </c>
      <c r="BG533" s="154">
        <f>IF(N533="zákl. prenesená",J533,0)</f>
        <v>0</v>
      </c>
      <c r="BH533" s="154">
        <f>IF(N533="zníž. prenesená",J533,0)</f>
        <v>0</v>
      </c>
      <c r="BI533" s="154">
        <f>IF(N533="nulová",J533,0)</f>
        <v>0</v>
      </c>
      <c r="BJ533" s="17" t="s">
        <v>190</v>
      </c>
      <c r="BK533" s="154">
        <f>ROUND(I533*H533,2)</f>
        <v>0</v>
      </c>
      <c r="BL533" s="17" t="s">
        <v>280</v>
      </c>
      <c r="BM533" s="153" t="s">
        <v>673</v>
      </c>
    </row>
    <row r="534" spans="2:65" s="1" customFormat="1" ht="16.5" customHeight="1">
      <c r="B534" s="140"/>
      <c r="C534" s="141" t="s">
        <v>674</v>
      </c>
      <c r="D534" s="141" t="s">
        <v>185</v>
      </c>
      <c r="E534" s="142" t="s">
        <v>675</v>
      </c>
      <c r="F534" s="143" t="s">
        <v>676</v>
      </c>
      <c r="G534" s="144" t="s">
        <v>231</v>
      </c>
      <c r="H534" s="145">
        <v>850</v>
      </c>
      <c r="I534" s="146"/>
      <c r="J534" s="147">
        <f>ROUND(I534*H534,2)</f>
        <v>0</v>
      </c>
      <c r="K534" s="148"/>
      <c r="L534" s="32"/>
      <c r="M534" s="149" t="s">
        <v>1</v>
      </c>
      <c r="N534" s="150" t="s">
        <v>41</v>
      </c>
      <c r="P534" s="151">
        <f>O534*H534</f>
        <v>0</v>
      </c>
      <c r="Q534" s="151">
        <v>4.5899999999999998E-5</v>
      </c>
      <c r="R534" s="151">
        <f>Q534*H534</f>
        <v>3.9015000000000001E-2</v>
      </c>
      <c r="S534" s="151">
        <v>1E-3</v>
      </c>
      <c r="T534" s="152">
        <f>S534*H534</f>
        <v>0.85</v>
      </c>
      <c r="AR534" s="153" t="s">
        <v>280</v>
      </c>
      <c r="AT534" s="153" t="s">
        <v>185</v>
      </c>
      <c r="AU534" s="153" t="s">
        <v>190</v>
      </c>
      <c r="AY534" s="17" t="s">
        <v>181</v>
      </c>
      <c r="BE534" s="154">
        <f>IF(N534="základná",J534,0)</f>
        <v>0</v>
      </c>
      <c r="BF534" s="154">
        <f>IF(N534="znížená",J534,0)</f>
        <v>0</v>
      </c>
      <c r="BG534" s="154">
        <f>IF(N534="zákl. prenesená",J534,0)</f>
        <v>0</v>
      </c>
      <c r="BH534" s="154">
        <f>IF(N534="zníž. prenesená",J534,0)</f>
        <v>0</v>
      </c>
      <c r="BI534" s="154">
        <f>IF(N534="nulová",J534,0)</f>
        <v>0</v>
      </c>
      <c r="BJ534" s="17" t="s">
        <v>190</v>
      </c>
      <c r="BK534" s="154">
        <f>ROUND(I534*H534,2)</f>
        <v>0</v>
      </c>
      <c r="BL534" s="17" t="s">
        <v>280</v>
      </c>
      <c r="BM534" s="153" t="s">
        <v>677</v>
      </c>
    </row>
    <row r="535" spans="2:65" s="1" customFormat="1" ht="21.75" customHeight="1">
      <c r="B535" s="140"/>
      <c r="C535" s="141" t="s">
        <v>678</v>
      </c>
      <c r="D535" s="141" t="s">
        <v>185</v>
      </c>
      <c r="E535" s="142" t="s">
        <v>679</v>
      </c>
      <c r="F535" s="143" t="s">
        <v>680</v>
      </c>
      <c r="G535" s="144" t="s">
        <v>231</v>
      </c>
      <c r="H535" s="145">
        <v>4</v>
      </c>
      <c r="I535" s="146"/>
      <c r="J535" s="147">
        <f>ROUND(I535*H535,2)</f>
        <v>0</v>
      </c>
      <c r="K535" s="148"/>
      <c r="L535" s="32"/>
      <c r="M535" s="149" t="s">
        <v>1</v>
      </c>
      <c r="N535" s="150" t="s">
        <v>41</v>
      </c>
      <c r="P535" s="151">
        <f>O535*H535</f>
        <v>0</v>
      </c>
      <c r="Q535" s="151">
        <v>4.5899999999999998E-5</v>
      </c>
      <c r="R535" s="151">
        <f>Q535*H535</f>
        <v>1.8359999999999999E-4</v>
      </c>
      <c r="S535" s="151">
        <v>1E-3</v>
      </c>
      <c r="T535" s="152">
        <f>S535*H535</f>
        <v>4.0000000000000001E-3</v>
      </c>
      <c r="AR535" s="153" t="s">
        <v>280</v>
      </c>
      <c r="AT535" s="153" t="s">
        <v>185</v>
      </c>
      <c r="AU535" s="153" t="s">
        <v>190</v>
      </c>
      <c r="AY535" s="17" t="s">
        <v>181</v>
      </c>
      <c r="BE535" s="154">
        <f>IF(N535="základná",J535,0)</f>
        <v>0</v>
      </c>
      <c r="BF535" s="154">
        <f>IF(N535="znížená",J535,0)</f>
        <v>0</v>
      </c>
      <c r="BG535" s="154">
        <f>IF(N535="zákl. prenesená",J535,0)</f>
        <v>0</v>
      </c>
      <c r="BH535" s="154">
        <f>IF(N535="zníž. prenesená",J535,0)</f>
        <v>0</v>
      </c>
      <c r="BI535" s="154">
        <f>IF(N535="nulová",J535,0)</f>
        <v>0</v>
      </c>
      <c r="BJ535" s="17" t="s">
        <v>190</v>
      </c>
      <c r="BK535" s="154">
        <f>ROUND(I535*H535,2)</f>
        <v>0</v>
      </c>
      <c r="BL535" s="17" t="s">
        <v>280</v>
      </c>
      <c r="BM535" s="153" t="s">
        <v>681</v>
      </c>
    </row>
    <row r="536" spans="2:65" s="1" customFormat="1" ht="21.75" customHeight="1">
      <c r="B536" s="140"/>
      <c r="C536" s="141" t="s">
        <v>682</v>
      </c>
      <c r="D536" s="141" t="s">
        <v>185</v>
      </c>
      <c r="E536" s="142" t="s">
        <v>683</v>
      </c>
      <c r="F536" s="143" t="s">
        <v>684</v>
      </c>
      <c r="G536" s="144" t="s">
        <v>231</v>
      </c>
      <c r="H536" s="145">
        <v>2</v>
      </c>
      <c r="I536" s="146"/>
      <c r="J536" s="147">
        <f>ROUND(I536*H536,2)</f>
        <v>0</v>
      </c>
      <c r="K536" s="148"/>
      <c r="L536" s="32"/>
      <c r="M536" s="149" t="s">
        <v>1</v>
      </c>
      <c r="N536" s="150" t="s">
        <v>41</v>
      </c>
      <c r="P536" s="151">
        <f>O536*H536</f>
        <v>0</v>
      </c>
      <c r="Q536" s="151">
        <v>4.5899999999999998E-5</v>
      </c>
      <c r="R536" s="151">
        <f>Q536*H536</f>
        <v>9.1799999999999995E-5</v>
      </c>
      <c r="S536" s="151">
        <v>1E-3</v>
      </c>
      <c r="T536" s="152">
        <f>S536*H536</f>
        <v>2E-3</v>
      </c>
      <c r="AR536" s="153" t="s">
        <v>280</v>
      </c>
      <c r="AT536" s="153" t="s">
        <v>185</v>
      </c>
      <c r="AU536" s="153" t="s">
        <v>190</v>
      </c>
      <c r="AY536" s="17" t="s">
        <v>181</v>
      </c>
      <c r="BE536" s="154">
        <f>IF(N536="základná",J536,0)</f>
        <v>0</v>
      </c>
      <c r="BF536" s="154">
        <f>IF(N536="znížená",J536,0)</f>
        <v>0</v>
      </c>
      <c r="BG536" s="154">
        <f>IF(N536="zákl. prenesená",J536,0)</f>
        <v>0</v>
      </c>
      <c r="BH536" s="154">
        <f>IF(N536="zníž. prenesená",J536,0)</f>
        <v>0</v>
      </c>
      <c r="BI536" s="154">
        <f>IF(N536="nulová",J536,0)</f>
        <v>0</v>
      </c>
      <c r="BJ536" s="17" t="s">
        <v>190</v>
      </c>
      <c r="BK536" s="154">
        <f>ROUND(I536*H536,2)</f>
        <v>0</v>
      </c>
      <c r="BL536" s="17" t="s">
        <v>280</v>
      </c>
      <c r="BM536" s="153" t="s">
        <v>685</v>
      </c>
    </row>
    <row r="537" spans="2:65" s="1" customFormat="1" ht="16.5" customHeight="1">
      <c r="B537" s="140"/>
      <c r="C537" s="141" t="s">
        <v>686</v>
      </c>
      <c r="D537" s="141" t="s">
        <v>185</v>
      </c>
      <c r="E537" s="142" t="s">
        <v>687</v>
      </c>
      <c r="F537" s="143" t="s">
        <v>688</v>
      </c>
      <c r="G537" s="144" t="s">
        <v>231</v>
      </c>
      <c r="H537" s="145">
        <v>2</v>
      </c>
      <c r="I537" s="146"/>
      <c r="J537" s="147">
        <f>ROUND(I537*H537,2)</f>
        <v>0</v>
      </c>
      <c r="K537" s="148"/>
      <c r="L537" s="32"/>
      <c r="M537" s="149" t="s">
        <v>1</v>
      </c>
      <c r="N537" s="150" t="s">
        <v>41</v>
      </c>
      <c r="P537" s="151">
        <f>O537*H537</f>
        <v>0</v>
      </c>
      <c r="Q537" s="151">
        <v>4.5899999999999998E-5</v>
      </c>
      <c r="R537" s="151">
        <f>Q537*H537</f>
        <v>9.1799999999999995E-5</v>
      </c>
      <c r="S537" s="151">
        <v>1E-3</v>
      </c>
      <c r="T537" s="152">
        <f>S537*H537</f>
        <v>2E-3</v>
      </c>
      <c r="AR537" s="153" t="s">
        <v>280</v>
      </c>
      <c r="AT537" s="153" t="s">
        <v>185</v>
      </c>
      <c r="AU537" s="153" t="s">
        <v>190</v>
      </c>
      <c r="AY537" s="17" t="s">
        <v>181</v>
      </c>
      <c r="BE537" s="154">
        <f>IF(N537="základná",J537,0)</f>
        <v>0</v>
      </c>
      <c r="BF537" s="154">
        <f>IF(N537="znížená",J537,0)</f>
        <v>0</v>
      </c>
      <c r="BG537" s="154">
        <f>IF(N537="zákl. prenesená",J537,0)</f>
        <v>0</v>
      </c>
      <c r="BH537" s="154">
        <f>IF(N537="zníž. prenesená",J537,0)</f>
        <v>0</v>
      </c>
      <c r="BI537" s="154">
        <f>IF(N537="nulová",J537,0)</f>
        <v>0</v>
      </c>
      <c r="BJ537" s="17" t="s">
        <v>190</v>
      </c>
      <c r="BK537" s="154">
        <f>ROUND(I537*H537,2)</f>
        <v>0</v>
      </c>
      <c r="BL537" s="17" t="s">
        <v>280</v>
      </c>
      <c r="BM537" s="153" t="s">
        <v>689</v>
      </c>
    </row>
    <row r="538" spans="2:65" s="11" customFormat="1" ht="22.9" customHeight="1">
      <c r="B538" s="128"/>
      <c r="D538" s="129" t="s">
        <v>74</v>
      </c>
      <c r="E538" s="138" t="s">
        <v>690</v>
      </c>
      <c r="F538" s="138" t="s">
        <v>691</v>
      </c>
      <c r="I538" s="131"/>
      <c r="J538" s="139">
        <f>BK538</f>
        <v>0</v>
      </c>
      <c r="L538" s="128"/>
      <c r="M538" s="133"/>
      <c r="P538" s="134">
        <f>SUM(P539:P541)</f>
        <v>0</v>
      </c>
      <c r="R538" s="134">
        <f>SUM(R539:R541)</f>
        <v>0</v>
      </c>
      <c r="T538" s="135">
        <f>SUM(T539:T541)</f>
        <v>0.14767817999999999</v>
      </c>
      <c r="AR538" s="129" t="s">
        <v>190</v>
      </c>
      <c r="AT538" s="136" t="s">
        <v>74</v>
      </c>
      <c r="AU538" s="136" t="s">
        <v>83</v>
      </c>
      <c r="AY538" s="129" t="s">
        <v>181</v>
      </c>
      <c r="BK538" s="137">
        <f>SUM(BK539:BK541)</f>
        <v>0</v>
      </c>
    </row>
    <row r="539" spans="2:65" s="1" customFormat="1" ht="24.2" customHeight="1">
      <c r="B539" s="140"/>
      <c r="C539" s="141" t="s">
        <v>692</v>
      </c>
      <c r="D539" s="141" t="s">
        <v>185</v>
      </c>
      <c r="E539" s="142" t="s">
        <v>693</v>
      </c>
      <c r="F539" s="143" t="s">
        <v>694</v>
      </c>
      <c r="G539" s="144" t="s">
        <v>231</v>
      </c>
      <c r="H539" s="145">
        <v>2</v>
      </c>
      <c r="I539" s="146"/>
      <c r="J539" s="147">
        <f>ROUND(I539*H539,2)</f>
        <v>0</v>
      </c>
      <c r="K539" s="148"/>
      <c r="L539" s="32"/>
      <c r="M539" s="149" t="s">
        <v>1</v>
      </c>
      <c r="N539" s="150" t="s">
        <v>41</v>
      </c>
      <c r="P539" s="151">
        <f>O539*H539</f>
        <v>0</v>
      </c>
      <c r="Q539" s="151">
        <v>0</v>
      </c>
      <c r="R539" s="151">
        <f>Q539*H539</f>
        <v>0</v>
      </c>
      <c r="S539" s="151">
        <v>1.9800000000000002E-2</v>
      </c>
      <c r="T539" s="152">
        <f>S539*H539</f>
        <v>3.9600000000000003E-2</v>
      </c>
      <c r="AR539" s="153" t="s">
        <v>280</v>
      </c>
      <c r="AT539" s="153" t="s">
        <v>185</v>
      </c>
      <c r="AU539" s="153" t="s">
        <v>190</v>
      </c>
      <c r="AY539" s="17" t="s">
        <v>181</v>
      </c>
      <c r="BE539" s="154">
        <f>IF(N539="základná",J539,0)</f>
        <v>0</v>
      </c>
      <c r="BF539" s="154">
        <f>IF(N539="znížená",J539,0)</f>
        <v>0</v>
      </c>
      <c r="BG539" s="154">
        <f>IF(N539="zákl. prenesená",J539,0)</f>
        <v>0</v>
      </c>
      <c r="BH539" s="154">
        <f>IF(N539="zníž. prenesená",J539,0)</f>
        <v>0</v>
      </c>
      <c r="BI539" s="154">
        <f>IF(N539="nulová",J539,0)</f>
        <v>0</v>
      </c>
      <c r="BJ539" s="17" t="s">
        <v>190</v>
      </c>
      <c r="BK539" s="154">
        <f>ROUND(I539*H539,2)</f>
        <v>0</v>
      </c>
      <c r="BL539" s="17" t="s">
        <v>280</v>
      </c>
      <c r="BM539" s="153" t="s">
        <v>695</v>
      </c>
    </row>
    <row r="540" spans="2:65" s="1" customFormat="1" ht="24.2" customHeight="1">
      <c r="B540" s="140"/>
      <c r="C540" s="141" t="s">
        <v>696</v>
      </c>
      <c r="D540" s="141" t="s">
        <v>185</v>
      </c>
      <c r="E540" s="142" t="s">
        <v>697</v>
      </c>
      <c r="F540" s="143" t="s">
        <v>698</v>
      </c>
      <c r="G540" s="144" t="s">
        <v>231</v>
      </c>
      <c r="H540" s="145">
        <v>1</v>
      </c>
      <c r="I540" s="146"/>
      <c r="J540" s="147">
        <f>ROUND(I540*H540,2)</f>
        <v>0</v>
      </c>
      <c r="K540" s="148"/>
      <c r="L540" s="32"/>
      <c r="M540" s="149" t="s">
        <v>1</v>
      </c>
      <c r="N540" s="150" t="s">
        <v>41</v>
      </c>
      <c r="P540" s="151">
        <f>O540*H540</f>
        <v>0</v>
      </c>
      <c r="Q540" s="151">
        <v>0</v>
      </c>
      <c r="R540" s="151">
        <f>Q540*H540</f>
        <v>0</v>
      </c>
      <c r="S540" s="151">
        <v>1.9800000000000002E-2</v>
      </c>
      <c r="T540" s="152">
        <f>S540*H540</f>
        <v>1.9800000000000002E-2</v>
      </c>
      <c r="AR540" s="153" t="s">
        <v>280</v>
      </c>
      <c r="AT540" s="153" t="s">
        <v>185</v>
      </c>
      <c r="AU540" s="153" t="s">
        <v>190</v>
      </c>
      <c r="AY540" s="17" t="s">
        <v>181</v>
      </c>
      <c r="BE540" s="154">
        <f>IF(N540="základná",J540,0)</f>
        <v>0</v>
      </c>
      <c r="BF540" s="154">
        <f>IF(N540="znížená",J540,0)</f>
        <v>0</v>
      </c>
      <c r="BG540" s="154">
        <f>IF(N540="zákl. prenesená",J540,0)</f>
        <v>0</v>
      </c>
      <c r="BH540" s="154">
        <f>IF(N540="zníž. prenesená",J540,0)</f>
        <v>0</v>
      </c>
      <c r="BI540" s="154">
        <f>IF(N540="nulová",J540,0)</f>
        <v>0</v>
      </c>
      <c r="BJ540" s="17" t="s">
        <v>190</v>
      </c>
      <c r="BK540" s="154">
        <f>ROUND(I540*H540,2)</f>
        <v>0</v>
      </c>
      <c r="BL540" s="17" t="s">
        <v>280</v>
      </c>
      <c r="BM540" s="153" t="s">
        <v>699</v>
      </c>
    </row>
    <row r="541" spans="2:65" s="1" customFormat="1" ht="24.2" customHeight="1">
      <c r="B541" s="140"/>
      <c r="C541" s="141" t="s">
        <v>700</v>
      </c>
      <c r="D541" s="141" t="s">
        <v>185</v>
      </c>
      <c r="E541" s="142" t="s">
        <v>701</v>
      </c>
      <c r="F541" s="143" t="s">
        <v>702</v>
      </c>
      <c r="G541" s="144" t="s">
        <v>407</v>
      </c>
      <c r="H541" s="145">
        <v>13.946</v>
      </c>
      <c r="I541" s="146"/>
      <c r="J541" s="147">
        <f>ROUND(I541*H541,2)</f>
        <v>0</v>
      </c>
      <c r="K541" s="148"/>
      <c r="L541" s="32"/>
      <c r="M541" s="149" t="s">
        <v>1</v>
      </c>
      <c r="N541" s="150" t="s">
        <v>41</v>
      </c>
      <c r="P541" s="151">
        <f>O541*H541</f>
        <v>0</v>
      </c>
      <c r="Q541" s="151">
        <v>0</v>
      </c>
      <c r="R541" s="151">
        <f>Q541*H541</f>
        <v>0</v>
      </c>
      <c r="S541" s="151">
        <v>6.3299999999999997E-3</v>
      </c>
      <c r="T541" s="152">
        <f>S541*H541</f>
        <v>8.8278179999999998E-2</v>
      </c>
      <c r="AR541" s="153" t="s">
        <v>280</v>
      </c>
      <c r="AT541" s="153" t="s">
        <v>185</v>
      </c>
      <c r="AU541" s="153" t="s">
        <v>190</v>
      </c>
      <c r="AY541" s="17" t="s">
        <v>181</v>
      </c>
      <c r="BE541" s="154">
        <f>IF(N541="základná",J541,0)</f>
        <v>0</v>
      </c>
      <c r="BF541" s="154">
        <f>IF(N541="znížená",J541,0)</f>
        <v>0</v>
      </c>
      <c r="BG541" s="154">
        <f>IF(N541="zákl. prenesená",J541,0)</f>
        <v>0</v>
      </c>
      <c r="BH541" s="154">
        <f>IF(N541="zníž. prenesená",J541,0)</f>
        <v>0</v>
      </c>
      <c r="BI541" s="154">
        <f>IF(N541="nulová",J541,0)</f>
        <v>0</v>
      </c>
      <c r="BJ541" s="17" t="s">
        <v>190</v>
      </c>
      <c r="BK541" s="154">
        <f>ROUND(I541*H541,2)</f>
        <v>0</v>
      </c>
      <c r="BL541" s="17" t="s">
        <v>280</v>
      </c>
      <c r="BM541" s="153" t="s">
        <v>703</v>
      </c>
    </row>
    <row r="542" spans="2:65" s="11" customFormat="1" ht="22.9" customHeight="1">
      <c r="B542" s="128"/>
      <c r="D542" s="129" t="s">
        <v>74</v>
      </c>
      <c r="E542" s="138" t="s">
        <v>704</v>
      </c>
      <c r="F542" s="138" t="s">
        <v>705</v>
      </c>
      <c r="I542" s="131"/>
      <c r="J542" s="139">
        <f>BK542</f>
        <v>0</v>
      </c>
      <c r="L542" s="128"/>
      <c r="M542" s="133"/>
      <c r="P542" s="134">
        <f>SUM(P543:P551)</f>
        <v>0</v>
      </c>
      <c r="R542" s="134">
        <f>SUM(R543:R551)</f>
        <v>0</v>
      </c>
      <c r="T542" s="135">
        <f>SUM(T543:T551)</f>
        <v>44.387100000000004</v>
      </c>
      <c r="AR542" s="129" t="s">
        <v>190</v>
      </c>
      <c r="AT542" s="136" t="s">
        <v>74</v>
      </c>
      <c r="AU542" s="136" t="s">
        <v>83</v>
      </c>
      <c r="AY542" s="129" t="s">
        <v>181</v>
      </c>
      <c r="BK542" s="137">
        <f>SUM(BK543:BK551)</f>
        <v>0</v>
      </c>
    </row>
    <row r="543" spans="2:65" s="1" customFormat="1" ht="33" customHeight="1">
      <c r="B543" s="140"/>
      <c r="C543" s="141" t="s">
        <v>706</v>
      </c>
      <c r="D543" s="141" t="s">
        <v>185</v>
      </c>
      <c r="E543" s="142" t="s">
        <v>707</v>
      </c>
      <c r="F543" s="143" t="s">
        <v>708</v>
      </c>
      <c r="G543" s="144" t="s">
        <v>188</v>
      </c>
      <c r="H543" s="145">
        <v>986.38</v>
      </c>
      <c r="I543" s="146"/>
      <c r="J543" s="147">
        <f>ROUND(I543*H543,2)</f>
        <v>0</v>
      </c>
      <c r="K543" s="148"/>
      <c r="L543" s="32"/>
      <c r="M543" s="149" t="s">
        <v>1</v>
      </c>
      <c r="N543" s="150" t="s">
        <v>41</v>
      </c>
      <c r="P543" s="151">
        <f>O543*H543</f>
        <v>0</v>
      </c>
      <c r="Q543" s="151">
        <v>0</v>
      </c>
      <c r="R543" s="151">
        <f>Q543*H543</f>
        <v>0</v>
      </c>
      <c r="S543" s="151">
        <v>1.4999999999999999E-2</v>
      </c>
      <c r="T543" s="152">
        <f>S543*H543</f>
        <v>14.7957</v>
      </c>
      <c r="AR543" s="153" t="s">
        <v>280</v>
      </c>
      <c r="AT543" s="153" t="s">
        <v>185</v>
      </c>
      <c r="AU543" s="153" t="s">
        <v>190</v>
      </c>
      <c r="AY543" s="17" t="s">
        <v>181</v>
      </c>
      <c r="BE543" s="154">
        <f>IF(N543="základná",J543,0)</f>
        <v>0</v>
      </c>
      <c r="BF543" s="154">
        <f>IF(N543="znížená",J543,0)</f>
        <v>0</v>
      </c>
      <c r="BG543" s="154">
        <f>IF(N543="zákl. prenesená",J543,0)</f>
        <v>0</v>
      </c>
      <c r="BH543" s="154">
        <f>IF(N543="zníž. prenesená",J543,0)</f>
        <v>0</v>
      </c>
      <c r="BI543" s="154">
        <f>IF(N543="nulová",J543,0)</f>
        <v>0</v>
      </c>
      <c r="BJ543" s="17" t="s">
        <v>190</v>
      </c>
      <c r="BK543" s="154">
        <f>ROUND(I543*H543,2)</f>
        <v>0</v>
      </c>
      <c r="BL543" s="17" t="s">
        <v>280</v>
      </c>
      <c r="BM543" s="153" t="s">
        <v>709</v>
      </c>
    </row>
    <row r="544" spans="2:65" s="13" customFormat="1">
      <c r="B544" s="162"/>
      <c r="D544" s="156" t="s">
        <v>192</v>
      </c>
      <c r="E544" s="163" t="s">
        <v>1</v>
      </c>
      <c r="F544" s="164" t="s">
        <v>710</v>
      </c>
      <c r="H544" s="165">
        <v>986.38</v>
      </c>
      <c r="I544" s="166"/>
      <c r="L544" s="162"/>
      <c r="M544" s="167"/>
      <c r="T544" s="168"/>
      <c r="AT544" s="163" t="s">
        <v>192</v>
      </c>
      <c r="AU544" s="163" t="s">
        <v>190</v>
      </c>
      <c r="AV544" s="13" t="s">
        <v>190</v>
      </c>
      <c r="AW544" s="13" t="s">
        <v>31</v>
      </c>
      <c r="AX544" s="13" t="s">
        <v>75</v>
      </c>
      <c r="AY544" s="163" t="s">
        <v>181</v>
      </c>
    </row>
    <row r="545" spans="2:65" s="14" customFormat="1">
      <c r="B545" s="169"/>
      <c r="D545" s="156" t="s">
        <v>192</v>
      </c>
      <c r="E545" s="170" t="s">
        <v>1</v>
      </c>
      <c r="F545" s="171" t="s">
        <v>195</v>
      </c>
      <c r="H545" s="172">
        <v>986.38</v>
      </c>
      <c r="I545" s="173"/>
      <c r="L545" s="169"/>
      <c r="M545" s="174"/>
      <c r="T545" s="175"/>
      <c r="AT545" s="170" t="s">
        <v>192</v>
      </c>
      <c r="AU545" s="170" t="s">
        <v>190</v>
      </c>
      <c r="AV545" s="14" t="s">
        <v>189</v>
      </c>
      <c r="AW545" s="14" t="s">
        <v>31</v>
      </c>
      <c r="AX545" s="14" t="s">
        <v>83</v>
      </c>
      <c r="AY545" s="170" t="s">
        <v>181</v>
      </c>
    </row>
    <row r="546" spans="2:65" s="1" customFormat="1" ht="24.2" customHeight="1">
      <c r="B546" s="140"/>
      <c r="C546" s="141" t="s">
        <v>711</v>
      </c>
      <c r="D546" s="141" t="s">
        <v>185</v>
      </c>
      <c r="E546" s="142" t="s">
        <v>712</v>
      </c>
      <c r="F546" s="143" t="s">
        <v>713</v>
      </c>
      <c r="G546" s="144" t="s">
        <v>188</v>
      </c>
      <c r="H546" s="145">
        <v>986.38</v>
      </c>
      <c r="I546" s="146"/>
      <c r="J546" s="147">
        <f>ROUND(I546*H546,2)</f>
        <v>0</v>
      </c>
      <c r="K546" s="148"/>
      <c r="L546" s="32"/>
      <c r="M546" s="149" t="s">
        <v>1</v>
      </c>
      <c r="N546" s="150" t="s">
        <v>41</v>
      </c>
      <c r="P546" s="151">
        <f>O546*H546</f>
        <v>0</v>
      </c>
      <c r="Q546" s="151">
        <v>0</v>
      </c>
      <c r="R546" s="151">
        <f>Q546*H546</f>
        <v>0</v>
      </c>
      <c r="S546" s="151">
        <v>1.4999999999999999E-2</v>
      </c>
      <c r="T546" s="152">
        <f>S546*H546</f>
        <v>14.7957</v>
      </c>
      <c r="AR546" s="153" t="s">
        <v>280</v>
      </c>
      <c r="AT546" s="153" t="s">
        <v>185</v>
      </c>
      <c r="AU546" s="153" t="s">
        <v>190</v>
      </c>
      <c r="AY546" s="17" t="s">
        <v>181</v>
      </c>
      <c r="BE546" s="154">
        <f>IF(N546="základná",J546,0)</f>
        <v>0</v>
      </c>
      <c r="BF546" s="154">
        <f>IF(N546="znížená",J546,0)</f>
        <v>0</v>
      </c>
      <c r="BG546" s="154">
        <f>IF(N546="zákl. prenesená",J546,0)</f>
        <v>0</v>
      </c>
      <c r="BH546" s="154">
        <f>IF(N546="zníž. prenesená",J546,0)</f>
        <v>0</v>
      </c>
      <c r="BI546" s="154">
        <f>IF(N546="nulová",J546,0)</f>
        <v>0</v>
      </c>
      <c r="BJ546" s="17" t="s">
        <v>190</v>
      </c>
      <c r="BK546" s="154">
        <f>ROUND(I546*H546,2)</f>
        <v>0</v>
      </c>
      <c r="BL546" s="17" t="s">
        <v>280</v>
      </c>
      <c r="BM546" s="153" t="s">
        <v>714</v>
      </c>
    </row>
    <row r="547" spans="2:65" s="13" customFormat="1">
      <c r="B547" s="162"/>
      <c r="D547" s="156" t="s">
        <v>192</v>
      </c>
      <c r="E547" s="163" t="s">
        <v>1</v>
      </c>
      <c r="F547" s="164" t="s">
        <v>710</v>
      </c>
      <c r="H547" s="165">
        <v>986.38</v>
      </c>
      <c r="I547" s="166"/>
      <c r="L547" s="162"/>
      <c r="M547" s="167"/>
      <c r="T547" s="168"/>
      <c r="AT547" s="163" t="s">
        <v>192</v>
      </c>
      <c r="AU547" s="163" t="s">
        <v>190</v>
      </c>
      <c r="AV547" s="13" t="s">
        <v>190</v>
      </c>
      <c r="AW547" s="13" t="s">
        <v>31</v>
      </c>
      <c r="AX547" s="13" t="s">
        <v>75</v>
      </c>
      <c r="AY547" s="163" t="s">
        <v>181</v>
      </c>
    </row>
    <row r="548" spans="2:65" s="14" customFormat="1">
      <c r="B548" s="169"/>
      <c r="D548" s="156" t="s">
        <v>192</v>
      </c>
      <c r="E548" s="170" t="s">
        <v>1</v>
      </c>
      <c r="F548" s="171" t="s">
        <v>195</v>
      </c>
      <c r="H548" s="172">
        <v>986.38</v>
      </c>
      <c r="I548" s="173"/>
      <c r="L548" s="169"/>
      <c r="M548" s="174"/>
      <c r="T548" s="175"/>
      <c r="AT548" s="170" t="s">
        <v>192</v>
      </c>
      <c r="AU548" s="170" t="s">
        <v>190</v>
      </c>
      <c r="AV548" s="14" t="s">
        <v>189</v>
      </c>
      <c r="AW548" s="14" t="s">
        <v>31</v>
      </c>
      <c r="AX548" s="14" t="s">
        <v>83</v>
      </c>
      <c r="AY548" s="170" t="s">
        <v>181</v>
      </c>
    </row>
    <row r="549" spans="2:65" s="1" customFormat="1" ht="24.2" customHeight="1">
      <c r="B549" s="140"/>
      <c r="C549" s="141" t="s">
        <v>715</v>
      </c>
      <c r="D549" s="141" t="s">
        <v>185</v>
      </c>
      <c r="E549" s="142" t="s">
        <v>716</v>
      </c>
      <c r="F549" s="143" t="s">
        <v>717</v>
      </c>
      <c r="G549" s="144" t="s">
        <v>188</v>
      </c>
      <c r="H549" s="145">
        <v>986.38</v>
      </c>
      <c r="I549" s="146"/>
      <c r="J549" s="147">
        <f>ROUND(I549*H549,2)</f>
        <v>0</v>
      </c>
      <c r="K549" s="148"/>
      <c r="L549" s="32"/>
      <c r="M549" s="149" t="s">
        <v>1</v>
      </c>
      <c r="N549" s="150" t="s">
        <v>41</v>
      </c>
      <c r="P549" s="151">
        <f>O549*H549</f>
        <v>0</v>
      </c>
      <c r="Q549" s="151">
        <v>0</v>
      </c>
      <c r="R549" s="151">
        <f>Q549*H549</f>
        <v>0</v>
      </c>
      <c r="S549" s="151">
        <v>1.4999999999999999E-2</v>
      </c>
      <c r="T549" s="152">
        <f>S549*H549</f>
        <v>14.7957</v>
      </c>
      <c r="AR549" s="153" t="s">
        <v>280</v>
      </c>
      <c r="AT549" s="153" t="s">
        <v>185</v>
      </c>
      <c r="AU549" s="153" t="s">
        <v>190</v>
      </c>
      <c r="AY549" s="17" t="s">
        <v>181</v>
      </c>
      <c r="BE549" s="154">
        <f>IF(N549="základná",J549,0)</f>
        <v>0</v>
      </c>
      <c r="BF549" s="154">
        <f>IF(N549="znížená",J549,0)</f>
        <v>0</v>
      </c>
      <c r="BG549" s="154">
        <f>IF(N549="zákl. prenesená",J549,0)</f>
        <v>0</v>
      </c>
      <c r="BH549" s="154">
        <f>IF(N549="zníž. prenesená",J549,0)</f>
        <v>0</v>
      </c>
      <c r="BI549" s="154">
        <f>IF(N549="nulová",J549,0)</f>
        <v>0</v>
      </c>
      <c r="BJ549" s="17" t="s">
        <v>190</v>
      </c>
      <c r="BK549" s="154">
        <f>ROUND(I549*H549,2)</f>
        <v>0</v>
      </c>
      <c r="BL549" s="17" t="s">
        <v>280</v>
      </c>
      <c r="BM549" s="153" t="s">
        <v>718</v>
      </c>
    </row>
    <row r="550" spans="2:65" s="13" customFormat="1">
      <c r="B550" s="162"/>
      <c r="D550" s="156" t="s">
        <v>192</v>
      </c>
      <c r="E550" s="163" t="s">
        <v>1</v>
      </c>
      <c r="F550" s="164" t="s">
        <v>710</v>
      </c>
      <c r="H550" s="165">
        <v>986.38</v>
      </c>
      <c r="I550" s="166"/>
      <c r="L550" s="162"/>
      <c r="M550" s="167"/>
      <c r="T550" s="168"/>
      <c r="AT550" s="163" t="s">
        <v>192</v>
      </c>
      <c r="AU550" s="163" t="s">
        <v>190</v>
      </c>
      <c r="AV550" s="13" t="s">
        <v>190</v>
      </c>
      <c r="AW550" s="13" t="s">
        <v>31</v>
      </c>
      <c r="AX550" s="13" t="s">
        <v>75</v>
      </c>
      <c r="AY550" s="163" t="s">
        <v>181</v>
      </c>
    </row>
    <row r="551" spans="2:65" s="14" customFormat="1">
      <c r="B551" s="169"/>
      <c r="D551" s="156" t="s">
        <v>192</v>
      </c>
      <c r="E551" s="170" t="s">
        <v>1</v>
      </c>
      <c r="F551" s="171" t="s">
        <v>195</v>
      </c>
      <c r="H551" s="172">
        <v>986.38</v>
      </c>
      <c r="I551" s="173"/>
      <c r="L551" s="169"/>
      <c r="M551" s="174"/>
      <c r="T551" s="175"/>
      <c r="AT551" s="170" t="s">
        <v>192</v>
      </c>
      <c r="AU551" s="170" t="s">
        <v>190</v>
      </c>
      <c r="AV551" s="14" t="s">
        <v>189</v>
      </c>
      <c r="AW551" s="14" t="s">
        <v>31</v>
      </c>
      <c r="AX551" s="14" t="s">
        <v>83</v>
      </c>
      <c r="AY551" s="170" t="s">
        <v>181</v>
      </c>
    </row>
    <row r="552" spans="2:65" s="11" customFormat="1" ht="22.9" customHeight="1">
      <c r="B552" s="128"/>
      <c r="D552" s="129" t="s">
        <v>74</v>
      </c>
      <c r="E552" s="138" t="s">
        <v>719</v>
      </c>
      <c r="F552" s="138" t="s">
        <v>720</v>
      </c>
      <c r="I552" s="131"/>
      <c r="J552" s="139">
        <f>BK552</f>
        <v>0</v>
      </c>
      <c r="L552" s="128"/>
      <c r="M552" s="133"/>
      <c r="P552" s="134">
        <f>SUM(P553:P558)</f>
        <v>0</v>
      </c>
      <c r="R552" s="134">
        <f>SUM(R553:R558)</f>
        <v>3.9375315000000001E-2</v>
      </c>
      <c r="T552" s="135">
        <f>SUM(T553:T558)</f>
        <v>0.22059000000000001</v>
      </c>
      <c r="AR552" s="129" t="s">
        <v>190</v>
      </c>
      <c r="AT552" s="136" t="s">
        <v>74</v>
      </c>
      <c r="AU552" s="136" t="s">
        <v>83</v>
      </c>
      <c r="AY552" s="129" t="s">
        <v>181</v>
      </c>
      <c r="BK552" s="137">
        <f>SUM(BK553:BK558)</f>
        <v>0</v>
      </c>
    </row>
    <row r="553" spans="2:65" s="1" customFormat="1" ht="21.75" customHeight="1">
      <c r="B553" s="140"/>
      <c r="C553" s="141" t="s">
        <v>721</v>
      </c>
      <c r="D553" s="141" t="s">
        <v>185</v>
      </c>
      <c r="E553" s="142" t="s">
        <v>722</v>
      </c>
      <c r="F553" s="143" t="s">
        <v>723</v>
      </c>
      <c r="G553" s="144" t="s">
        <v>188</v>
      </c>
      <c r="H553" s="145">
        <v>220.59</v>
      </c>
      <c r="I553" s="146"/>
      <c r="J553" s="147">
        <f>ROUND(I553*H553,2)</f>
        <v>0</v>
      </c>
      <c r="K553" s="148"/>
      <c r="L553" s="32"/>
      <c r="M553" s="149" t="s">
        <v>1</v>
      </c>
      <c r="N553" s="150" t="s">
        <v>41</v>
      </c>
      <c r="P553" s="151">
        <f>O553*H553</f>
        <v>0</v>
      </c>
      <c r="Q553" s="151">
        <v>0</v>
      </c>
      <c r="R553" s="151">
        <f>Q553*H553</f>
        <v>0</v>
      </c>
      <c r="S553" s="151">
        <v>1E-3</v>
      </c>
      <c r="T553" s="152">
        <f>S553*H553</f>
        <v>0.22059000000000001</v>
      </c>
      <c r="AR553" s="153" t="s">
        <v>280</v>
      </c>
      <c r="AT553" s="153" t="s">
        <v>185</v>
      </c>
      <c r="AU553" s="153" t="s">
        <v>190</v>
      </c>
      <c r="AY553" s="17" t="s">
        <v>181</v>
      </c>
      <c r="BE553" s="154">
        <f>IF(N553="základná",J553,0)</f>
        <v>0</v>
      </c>
      <c r="BF553" s="154">
        <f>IF(N553="znížená",J553,0)</f>
        <v>0</v>
      </c>
      <c r="BG553" s="154">
        <f>IF(N553="zákl. prenesená",J553,0)</f>
        <v>0</v>
      </c>
      <c r="BH553" s="154">
        <f>IF(N553="zníž. prenesená",J553,0)</f>
        <v>0</v>
      </c>
      <c r="BI553" s="154">
        <f>IF(N553="nulová",J553,0)</f>
        <v>0</v>
      </c>
      <c r="BJ553" s="17" t="s">
        <v>190</v>
      </c>
      <c r="BK553" s="154">
        <f>ROUND(I553*H553,2)</f>
        <v>0</v>
      </c>
      <c r="BL553" s="17" t="s">
        <v>280</v>
      </c>
      <c r="BM553" s="153" t="s">
        <v>724</v>
      </c>
    </row>
    <row r="554" spans="2:65" s="13" customFormat="1">
      <c r="B554" s="162"/>
      <c r="D554" s="156" t="s">
        <v>192</v>
      </c>
      <c r="E554" s="163" t="s">
        <v>1</v>
      </c>
      <c r="F554" s="164" t="s">
        <v>725</v>
      </c>
      <c r="H554" s="165">
        <v>220.59</v>
      </c>
      <c r="I554" s="166"/>
      <c r="L554" s="162"/>
      <c r="M554" s="167"/>
      <c r="T554" s="168"/>
      <c r="AT554" s="163" t="s">
        <v>192</v>
      </c>
      <c r="AU554" s="163" t="s">
        <v>190</v>
      </c>
      <c r="AV554" s="13" t="s">
        <v>190</v>
      </c>
      <c r="AW554" s="13" t="s">
        <v>31</v>
      </c>
      <c r="AX554" s="13" t="s">
        <v>75</v>
      </c>
      <c r="AY554" s="163" t="s">
        <v>181</v>
      </c>
    </row>
    <row r="555" spans="2:65" s="14" customFormat="1">
      <c r="B555" s="169"/>
      <c r="D555" s="156" t="s">
        <v>192</v>
      </c>
      <c r="E555" s="170" t="s">
        <v>1</v>
      </c>
      <c r="F555" s="171" t="s">
        <v>195</v>
      </c>
      <c r="H555" s="172">
        <v>220.59</v>
      </c>
      <c r="I555" s="173"/>
      <c r="L555" s="169"/>
      <c r="M555" s="174"/>
      <c r="T555" s="175"/>
      <c r="AT555" s="170" t="s">
        <v>192</v>
      </c>
      <c r="AU555" s="170" t="s">
        <v>190</v>
      </c>
      <c r="AV555" s="14" t="s">
        <v>189</v>
      </c>
      <c r="AW555" s="14" t="s">
        <v>31</v>
      </c>
      <c r="AX555" s="14" t="s">
        <v>83</v>
      </c>
      <c r="AY555" s="170" t="s">
        <v>181</v>
      </c>
    </row>
    <row r="556" spans="2:65" s="1" customFormat="1" ht="24.2" customHeight="1">
      <c r="B556" s="140"/>
      <c r="C556" s="141" t="s">
        <v>726</v>
      </c>
      <c r="D556" s="141" t="s">
        <v>185</v>
      </c>
      <c r="E556" s="142" t="s">
        <v>727</v>
      </c>
      <c r="F556" s="143" t="s">
        <v>728</v>
      </c>
      <c r="G556" s="144" t="s">
        <v>188</v>
      </c>
      <c r="H556" s="145">
        <v>220.59</v>
      </c>
      <c r="I556" s="146"/>
      <c r="J556" s="147">
        <f>ROUND(I556*H556,2)</f>
        <v>0</v>
      </c>
      <c r="K556" s="148"/>
      <c r="L556" s="32"/>
      <c r="M556" s="149" t="s">
        <v>1</v>
      </c>
      <c r="N556" s="150" t="s">
        <v>41</v>
      </c>
      <c r="P556" s="151">
        <f>O556*H556</f>
        <v>0</v>
      </c>
      <c r="Q556" s="151">
        <v>1.785E-4</v>
      </c>
      <c r="R556" s="151">
        <f>Q556*H556</f>
        <v>3.9375315000000001E-2</v>
      </c>
      <c r="S556" s="151">
        <v>0</v>
      </c>
      <c r="T556" s="152">
        <f>S556*H556</f>
        <v>0</v>
      </c>
      <c r="AR556" s="153" t="s">
        <v>280</v>
      </c>
      <c r="AT556" s="153" t="s">
        <v>185</v>
      </c>
      <c r="AU556" s="153" t="s">
        <v>190</v>
      </c>
      <c r="AY556" s="17" t="s">
        <v>181</v>
      </c>
      <c r="BE556" s="154">
        <f>IF(N556="základná",J556,0)</f>
        <v>0</v>
      </c>
      <c r="BF556" s="154">
        <f>IF(N556="znížená",J556,0)</f>
        <v>0</v>
      </c>
      <c r="BG556" s="154">
        <f>IF(N556="zákl. prenesená",J556,0)</f>
        <v>0</v>
      </c>
      <c r="BH556" s="154">
        <f>IF(N556="zníž. prenesená",J556,0)</f>
        <v>0</v>
      </c>
      <c r="BI556" s="154">
        <f>IF(N556="nulová",J556,0)</f>
        <v>0</v>
      </c>
      <c r="BJ556" s="17" t="s">
        <v>190</v>
      </c>
      <c r="BK556" s="154">
        <f>ROUND(I556*H556,2)</f>
        <v>0</v>
      </c>
      <c r="BL556" s="17" t="s">
        <v>280</v>
      </c>
      <c r="BM556" s="153" t="s">
        <v>729</v>
      </c>
    </row>
    <row r="557" spans="2:65" s="13" customFormat="1">
      <c r="B557" s="162"/>
      <c r="D557" s="156" t="s">
        <v>192</v>
      </c>
      <c r="E557" s="163" t="s">
        <v>1</v>
      </c>
      <c r="F557" s="164" t="s">
        <v>725</v>
      </c>
      <c r="H557" s="165">
        <v>220.59</v>
      </c>
      <c r="I557" s="166"/>
      <c r="L557" s="162"/>
      <c r="M557" s="167"/>
      <c r="T557" s="168"/>
      <c r="AT557" s="163" t="s">
        <v>192</v>
      </c>
      <c r="AU557" s="163" t="s">
        <v>190</v>
      </c>
      <c r="AV557" s="13" t="s">
        <v>190</v>
      </c>
      <c r="AW557" s="13" t="s">
        <v>31</v>
      </c>
      <c r="AX557" s="13" t="s">
        <v>75</v>
      </c>
      <c r="AY557" s="163" t="s">
        <v>181</v>
      </c>
    </row>
    <row r="558" spans="2:65" s="14" customFormat="1">
      <c r="B558" s="169"/>
      <c r="D558" s="156" t="s">
        <v>192</v>
      </c>
      <c r="E558" s="170" t="s">
        <v>1</v>
      </c>
      <c r="F558" s="171" t="s">
        <v>195</v>
      </c>
      <c r="H558" s="172">
        <v>220.59</v>
      </c>
      <c r="I558" s="173"/>
      <c r="L558" s="169"/>
      <c r="M558" s="174"/>
      <c r="T558" s="175"/>
      <c r="AT558" s="170" t="s">
        <v>192</v>
      </c>
      <c r="AU558" s="170" t="s">
        <v>190</v>
      </c>
      <c r="AV558" s="14" t="s">
        <v>189</v>
      </c>
      <c r="AW558" s="14" t="s">
        <v>31</v>
      </c>
      <c r="AX558" s="14" t="s">
        <v>83</v>
      </c>
      <c r="AY558" s="170" t="s">
        <v>181</v>
      </c>
    </row>
    <row r="559" spans="2:65" s="11" customFormat="1" ht="25.9" customHeight="1">
      <c r="B559" s="128"/>
      <c r="D559" s="129" t="s">
        <v>74</v>
      </c>
      <c r="E559" s="130" t="s">
        <v>730</v>
      </c>
      <c r="F559" s="130" t="s">
        <v>731</v>
      </c>
      <c r="I559" s="131"/>
      <c r="J559" s="132">
        <f>BK559</f>
        <v>0</v>
      </c>
      <c r="L559" s="128"/>
      <c r="M559" s="133"/>
      <c r="P559" s="134">
        <f>SUM(P560:P561)</f>
        <v>0</v>
      </c>
      <c r="R559" s="134">
        <f>SUM(R560:R561)</f>
        <v>0</v>
      </c>
      <c r="T559" s="135">
        <f>SUM(T560:T561)</f>
        <v>0</v>
      </c>
      <c r="AR559" s="129" t="s">
        <v>732</v>
      </c>
      <c r="AT559" s="136" t="s">
        <v>74</v>
      </c>
      <c r="AU559" s="136" t="s">
        <v>75</v>
      </c>
      <c r="AY559" s="129" t="s">
        <v>181</v>
      </c>
      <c r="BK559" s="137">
        <f>SUM(BK560:BK561)</f>
        <v>0</v>
      </c>
    </row>
    <row r="560" spans="2:65" s="1" customFormat="1" ht="16.5" customHeight="1">
      <c r="B560" s="140"/>
      <c r="C560" s="141" t="s">
        <v>733</v>
      </c>
      <c r="D560" s="141" t="s">
        <v>185</v>
      </c>
      <c r="E560" s="142" t="s">
        <v>734</v>
      </c>
      <c r="F560" s="143" t="s">
        <v>735</v>
      </c>
      <c r="G560" s="144" t="s">
        <v>639</v>
      </c>
      <c r="H560" s="145">
        <v>1</v>
      </c>
      <c r="I560" s="146"/>
      <c r="J560" s="147">
        <f>ROUND(I560*H560,2)</f>
        <v>0</v>
      </c>
      <c r="K560" s="148"/>
      <c r="L560" s="32"/>
      <c r="M560" s="149" t="s">
        <v>1</v>
      </c>
      <c r="N560" s="150" t="s">
        <v>41</v>
      </c>
      <c r="P560" s="151">
        <f>O560*H560</f>
        <v>0</v>
      </c>
      <c r="Q560" s="151">
        <v>0</v>
      </c>
      <c r="R560" s="151">
        <f>Q560*H560</f>
        <v>0</v>
      </c>
      <c r="S560" s="151">
        <v>0</v>
      </c>
      <c r="T560" s="152">
        <f>S560*H560</f>
        <v>0</v>
      </c>
      <c r="AR560" s="153" t="s">
        <v>736</v>
      </c>
      <c r="AT560" s="153" t="s">
        <v>185</v>
      </c>
      <c r="AU560" s="153" t="s">
        <v>83</v>
      </c>
      <c r="AY560" s="17" t="s">
        <v>181</v>
      </c>
      <c r="BE560" s="154">
        <f>IF(N560="základná",J560,0)</f>
        <v>0</v>
      </c>
      <c r="BF560" s="154">
        <f>IF(N560="znížená",J560,0)</f>
        <v>0</v>
      </c>
      <c r="BG560" s="154">
        <f>IF(N560="zákl. prenesená",J560,0)</f>
        <v>0</v>
      </c>
      <c r="BH560" s="154">
        <f>IF(N560="zníž. prenesená",J560,0)</f>
        <v>0</v>
      </c>
      <c r="BI560" s="154">
        <f>IF(N560="nulová",J560,0)</f>
        <v>0</v>
      </c>
      <c r="BJ560" s="17" t="s">
        <v>190</v>
      </c>
      <c r="BK560" s="154">
        <f>ROUND(I560*H560,2)</f>
        <v>0</v>
      </c>
      <c r="BL560" s="17" t="s">
        <v>736</v>
      </c>
      <c r="BM560" s="153" t="s">
        <v>737</v>
      </c>
    </row>
    <row r="561" spans="2:65" s="1" customFormat="1" ht="24.2" customHeight="1">
      <c r="B561" s="140"/>
      <c r="C561" s="141" t="s">
        <v>738</v>
      </c>
      <c r="D561" s="141" t="s">
        <v>185</v>
      </c>
      <c r="E561" s="142" t="s">
        <v>739</v>
      </c>
      <c r="F561" s="143" t="s">
        <v>740</v>
      </c>
      <c r="G561" s="144" t="s">
        <v>741</v>
      </c>
      <c r="H561" s="145">
        <v>1</v>
      </c>
      <c r="I561" s="146"/>
      <c r="J561" s="147">
        <f>ROUND(I561*H561,2)</f>
        <v>0</v>
      </c>
      <c r="K561" s="148"/>
      <c r="L561" s="32"/>
      <c r="M561" s="183" t="s">
        <v>1</v>
      </c>
      <c r="N561" s="184" t="s">
        <v>41</v>
      </c>
      <c r="O561" s="185"/>
      <c r="P561" s="186">
        <f>O561*H561</f>
        <v>0</v>
      </c>
      <c r="Q561" s="186">
        <v>0</v>
      </c>
      <c r="R561" s="186">
        <f>Q561*H561</f>
        <v>0</v>
      </c>
      <c r="S561" s="186">
        <v>0</v>
      </c>
      <c r="T561" s="187">
        <f>S561*H561</f>
        <v>0</v>
      </c>
      <c r="AR561" s="153" t="s">
        <v>736</v>
      </c>
      <c r="AT561" s="153" t="s">
        <v>185</v>
      </c>
      <c r="AU561" s="153" t="s">
        <v>83</v>
      </c>
      <c r="AY561" s="17" t="s">
        <v>181</v>
      </c>
      <c r="BE561" s="154">
        <f>IF(N561="základná",J561,0)</f>
        <v>0</v>
      </c>
      <c r="BF561" s="154">
        <f>IF(N561="znížená",J561,0)</f>
        <v>0</v>
      </c>
      <c r="BG561" s="154">
        <f>IF(N561="zákl. prenesená",J561,0)</f>
        <v>0</v>
      </c>
      <c r="BH561" s="154">
        <f>IF(N561="zníž. prenesená",J561,0)</f>
        <v>0</v>
      </c>
      <c r="BI561" s="154">
        <f>IF(N561="nulová",J561,0)</f>
        <v>0</v>
      </c>
      <c r="BJ561" s="17" t="s">
        <v>190</v>
      </c>
      <c r="BK561" s="154">
        <f>ROUND(I561*H561,2)</f>
        <v>0</v>
      </c>
      <c r="BL561" s="17" t="s">
        <v>736</v>
      </c>
      <c r="BM561" s="153" t="s">
        <v>742</v>
      </c>
    </row>
    <row r="562" spans="2:65" s="1" customFormat="1" ht="6.95" customHeight="1">
      <c r="B562" s="47"/>
      <c r="C562" s="48"/>
      <c r="D562" s="48"/>
      <c r="E562" s="48"/>
      <c r="F562" s="48"/>
      <c r="G562" s="48"/>
      <c r="H562" s="48"/>
      <c r="I562" s="48"/>
      <c r="J562" s="48"/>
      <c r="K562" s="48"/>
      <c r="L562" s="32"/>
    </row>
  </sheetData>
  <autoFilter ref="C131:K561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0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87</v>
      </c>
      <c r="AZ2" s="91" t="s">
        <v>743</v>
      </c>
      <c r="BA2" s="91" t="s">
        <v>744</v>
      </c>
      <c r="BB2" s="91" t="s">
        <v>188</v>
      </c>
      <c r="BC2" s="91" t="s">
        <v>745</v>
      </c>
      <c r="BD2" s="91" t="s">
        <v>190</v>
      </c>
    </row>
    <row r="3" spans="2:5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  <c r="AZ3" s="91" t="s">
        <v>746</v>
      </c>
      <c r="BA3" s="91" t="s">
        <v>747</v>
      </c>
      <c r="BB3" s="91" t="s">
        <v>188</v>
      </c>
      <c r="BC3" s="91" t="s">
        <v>748</v>
      </c>
      <c r="BD3" s="91" t="s">
        <v>190</v>
      </c>
    </row>
    <row r="4" spans="2:56" ht="24.95" customHeight="1">
      <c r="B4" s="20"/>
      <c r="D4" s="21" t="s">
        <v>134</v>
      </c>
      <c r="L4" s="20"/>
      <c r="M4" s="92" t="s">
        <v>9</v>
      </c>
      <c r="AT4" s="17" t="s">
        <v>3</v>
      </c>
      <c r="AZ4" s="91" t="s">
        <v>749</v>
      </c>
      <c r="BA4" s="91" t="s">
        <v>750</v>
      </c>
      <c r="BB4" s="91" t="s">
        <v>188</v>
      </c>
      <c r="BC4" s="91" t="s">
        <v>751</v>
      </c>
      <c r="BD4" s="91" t="s">
        <v>190</v>
      </c>
    </row>
    <row r="5" spans="2:56" ht="6.95" customHeight="1">
      <c r="B5" s="20"/>
      <c r="L5" s="20"/>
      <c r="AZ5" s="91" t="s">
        <v>752</v>
      </c>
      <c r="BA5" s="91" t="s">
        <v>753</v>
      </c>
      <c r="BB5" s="91" t="s">
        <v>188</v>
      </c>
      <c r="BC5" s="91" t="s">
        <v>754</v>
      </c>
      <c r="BD5" s="91" t="s">
        <v>190</v>
      </c>
    </row>
    <row r="6" spans="2:56" ht="12" customHeight="1">
      <c r="B6" s="20"/>
      <c r="D6" s="27" t="s">
        <v>15</v>
      </c>
      <c r="L6" s="20"/>
      <c r="AZ6" s="91" t="s">
        <v>755</v>
      </c>
      <c r="BA6" s="91" t="s">
        <v>756</v>
      </c>
      <c r="BB6" s="91" t="s">
        <v>188</v>
      </c>
      <c r="BC6" s="91" t="s">
        <v>757</v>
      </c>
      <c r="BD6" s="91" t="s">
        <v>190</v>
      </c>
    </row>
    <row r="7" spans="2:56" ht="26.25" customHeight="1">
      <c r="B7" s="20"/>
      <c r="E7" s="257" t="str">
        <f>'Rekapitulácia stavby'!K6</f>
        <v>Obnova a modernizácia objektu Centra univerzitného športu pri SPU v Nitre</v>
      </c>
      <c r="F7" s="258"/>
      <c r="G7" s="258"/>
      <c r="H7" s="258"/>
      <c r="L7" s="20"/>
      <c r="AZ7" s="91" t="s">
        <v>758</v>
      </c>
      <c r="BA7" s="91" t="s">
        <v>759</v>
      </c>
      <c r="BB7" s="91" t="s">
        <v>188</v>
      </c>
      <c r="BC7" s="91" t="s">
        <v>760</v>
      </c>
      <c r="BD7" s="91" t="s">
        <v>190</v>
      </c>
    </row>
    <row r="8" spans="2:56" s="1" customFormat="1" ht="12" customHeight="1">
      <c r="B8" s="32"/>
      <c r="D8" s="27" t="s">
        <v>144</v>
      </c>
      <c r="L8" s="32"/>
      <c r="AZ8" s="91" t="s">
        <v>761</v>
      </c>
      <c r="BA8" s="91" t="s">
        <v>762</v>
      </c>
      <c r="BB8" s="91" t="s">
        <v>188</v>
      </c>
      <c r="BC8" s="91" t="s">
        <v>763</v>
      </c>
      <c r="BD8" s="91" t="s">
        <v>190</v>
      </c>
    </row>
    <row r="9" spans="2:56" s="1" customFormat="1" ht="16.5" customHeight="1">
      <c r="B9" s="32"/>
      <c r="E9" s="250" t="s">
        <v>764</v>
      </c>
      <c r="F9" s="256"/>
      <c r="G9" s="256"/>
      <c r="H9" s="256"/>
      <c r="L9" s="32"/>
      <c r="AZ9" s="91" t="s">
        <v>765</v>
      </c>
      <c r="BA9" s="91" t="s">
        <v>766</v>
      </c>
      <c r="BB9" s="91" t="s">
        <v>188</v>
      </c>
      <c r="BC9" s="91" t="s">
        <v>767</v>
      </c>
      <c r="BD9" s="91" t="s">
        <v>190</v>
      </c>
    </row>
    <row r="10" spans="2:56" s="1" customFormat="1">
      <c r="B10" s="32"/>
      <c r="L10" s="32"/>
      <c r="AZ10" s="91" t="s">
        <v>768</v>
      </c>
      <c r="BA10" s="91" t="s">
        <v>769</v>
      </c>
      <c r="BB10" s="91" t="s">
        <v>188</v>
      </c>
      <c r="BC10" s="91" t="s">
        <v>770</v>
      </c>
      <c r="BD10" s="91" t="s">
        <v>190</v>
      </c>
    </row>
    <row r="11" spans="2:5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AZ11" s="91" t="s">
        <v>771</v>
      </c>
      <c r="BA11" s="91" t="s">
        <v>772</v>
      </c>
      <c r="BB11" s="91" t="s">
        <v>188</v>
      </c>
      <c r="BC11" s="91" t="s">
        <v>773</v>
      </c>
      <c r="BD11" s="91" t="s">
        <v>190</v>
      </c>
    </row>
    <row r="12" spans="2:5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1. 2. 2024</v>
      </c>
      <c r="L12" s="32"/>
      <c r="AZ12" s="91" t="s">
        <v>774</v>
      </c>
      <c r="BA12" s="91" t="s">
        <v>775</v>
      </c>
      <c r="BB12" s="91" t="s">
        <v>188</v>
      </c>
      <c r="BC12" s="91" t="s">
        <v>776</v>
      </c>
      <c r="BD12" s="91" t="s">
        <v>190</v>
      </c>
    </row>
    <row r="13" spans="2:56" s="1" customFormat="1" ht="10.9" customHeight="1">
      <c r="B13" s="32"/>
      <c r="L13" s="32"/>
      <c r="AZ13" s="91" t="s">
        <v>777</v>
      </c>
      <c r="BA13" s="91" t="s">
        <v>778</v>
      </c>
      <c r="BB13" s="91" t="s">
        <v>188</v>
      </c>
      <c r="BC13" s="91" t="s">
        <v>779</v>
      </c>
      <c r="BD13" s="91" t="s">
        <v>190</v>
      </c>
    </row>
    <row r="14" spans="2:5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  <c r="AZ14" s="91" t="s">
        <v>780</v>
      </c>
      <c r="BA14" s="91" t="s">
        <v>781</v>
      </c>
      <c r="BB14" s="91" t="s">
        <v>198</v>
      </c>
      <c r="BC14" s="91" t="s">
        <v>782</v>
      </c>
      <c r="BD14" s="91" t="s">
        <v>190</v>
      </c>
    </row>
    <row r="15" spans="2:5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  <c r="AZ15" s="91" t="s">
        <v>783</v>
      </c>
      <c r="BA15" s="91" t="s">
        <v>784</v>
      </c>
      <c r="BB15" s="91" t="s">
        <v>188</v>
      </c>
      <c r="BC15" s="91" t="s">
        <v>785</v>
      </c>
      <c r="BD15" s="91" t="s">
        <v>190</v>
      </c>
    </row>
    <row r="16" spans="2:56" s="1" customFormat="1" ht="6.95" customHeight="1">
      <c r="B16" s="32"/>
      <c r="L16" s="32"/>
      <c r="AZ16" s="91" t="s">
        <v>786</v>
      </c>
      <c r="BA16" s="91" t="s">
        <v>787</v>
      </c>
      <c r="BB16" s="91" t="s">
        <v>188</v>
      </c>
      <c r="BC16" s="91" t="s">
        <v>788</v>
      </c>
      <c r="BD16" s="91" t="s">
        <v>190</v>
      </c>
    </row>
    <row r="17" spans="2:56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  <c r="AZ17" s="91" t="s">
        <v>789</v>
      </c>
      <c r="BA17" s="91" t="s">
        <v>790</v>
      </c>
      <c r="BB17" s="91" t="s">
        <v>198</v>
      </c>
      <c r="BC17" s="91" t="s">
        <v>754</v>
      </c>
      <c r="BD17" s="91" t="s">
        <v>190</v>
      </c>
    </row>
    <row r="18" spans="2:56" s="1" customFormat="1" ht="18" customHeight="1">
      <c r="B18" s="32"/>
      <c r="E18" s="259" t="str">
        <f>'Rekapitulácia stavby'!E14</f>
        <v>Vyplň údaj</v>
      </c>
      <c r="F18" s="241"/>
      <c r="G18" s="241"/>
      <c r="H18" s="241"/>
      <c r="I18" s="27" t="s">
        <v>26</v>
      </c>
      <c r="J18" s="28" t="str">
        <f>'Rekapitulácia stavby'!AN14</f>
        <v>Vyplň údaj</v>
      </c>
      <c r="L18" s="32"/>
      <c r="AZ18" s="91" t="s">
        <v>791</v>
      </c>
      <c r="BA18" s="91" t="s">
        <v>792</v>
      </c>
      <c r="BB18" s="91" t="s">
        <v>1</v>
      </c>
      <c r="BC18" s="91" t="s">
        <v>793</v>
      </c>
      <c r="BD18" s="91" t="s">
        <v>130</v>
      </c>
    </row>
    <row r="19" spans="2:56" s="1" customFormat="1" ht="6.95" customHeight="1">
      <c r="B19" s="32"/>
      <c r="L19" s="32"/>
      <c r="AZ19" s="91" t="s">
        <v>794</v>
      </c>
      <c r="BA19" s="91" t="s">
        <v>795</v>
      </c>
      <c r="BB19" s="91" t="s">
        <v>1</v>
      </c>
      <c r="BC19" s="91" t="s">
        <v>796</v>
      </c>
      <c r="BD19" s="91" t="s">
        <v>130</v>
      </c>
    </row>
    <row r="20" spans="2:56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  <c r="AZ20" s="91" t="s">
        <v>797</v>
      </c>
      <c r="BA20" s="91" t="s">
        <v>798</v>
      </c>
      <c r="BB20" s="91" t="s">
        <v>1</v>
      </c>
      <c r="BC20" s="91" t="s">
        <v>799</v>
      </c>
      <c r="BD20" s="91" t="s">
        <v>130</v>
      </c>
    </row>
    <row r="21" spans="2:56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  <c r="AZ21" s="91" t="s">
        <v>800</v>
      </c>
      <c r="BA21" s="91" t="s">
        <v>801</v>
      </c>
      <c r="BB21" s="91" t="s">
        <v>1</v>
      </c>
      <c r="BC21" s="91" t="s">
        <v>802</v>
      </c>
      <c r="BD21" s="91" t="s">
        <v>130</v>
      </c>
    </row>
    <row r="22" spans="2:56" s="1" customFormat="1" ht="6.95" customHeight="1">
      <c r="B22" s="32"/>
      <c r="L22" s="32"/>
      <c r="AZ22" s="91" t="s">
        <v>803</v>
      </c>
      <c r="BA22" s="91" t="s">
        <v>804</v>
      </c>
      <c r="BB22" s="91" t="s">
        <v>1</v>
      </c>
      <c r="BC22" s="91" t="s">
        <v>805</v>
      </c>
      <c r="BD22" s="91" t="s">
        <v>130</v>
      </c>
    </row>
    <row r="23" spans="2:56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  <c r="AZ23" s="91" t="s">
        <v>806</v>
      </c>
      <c r="BA23" s="91" t="s">
        <v>807</v>
      </c>
      <c r="BB23" s="91" t="s">
        <v>1</v>
      </c>
      <c r="BC23" s="91" t="s">
        <v>808</v>
      </c>
      <c r="BD23" s="91" t="s">
        <v>130</v>
      </c>
    </row>
    <row r="24" spans="2:56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  <c r="AZ24" s="91" t="s">
        <v>809</v>
      </c>
      <c r="BA24" s="91" t="s">
        <v>810</v>
      </c>
      <c r="BB24" s="91" t="s">
        <v>1</v>
      </c>
      <c r="BC24" s="91" t="s">
        <v>811</v>
      </c>
      <c r="BD24" s="91" t="s">
        <v>130</v>
      </c>
    </row>
    <row r="25" spans="2:56" s="1" customFormat="1" ht="6.95" customHeight="1">
      <c r="B25" s="32"/>
      <c r="L25" s="32"/>
      <c r="AZ25" s="91" t="s">
        <v>812</v>
      </c>
      <c r="BA25" s="91" t="s">
        <v>813</v>
      </c>
      <c r="BB25" s="91" t="s">
        <v>1</v>
      </c>
      <c r="BC25" s="91" t="s">
        <v>814</v>
      </c>
      <c r="BD25" s="91" t="s">
        <v>130</v>
      </c>
    </row>
    <row r="26" spans="2:56" s="1" customFormat="1" ht="12" customHeight="1">
      <c r="B26" s="32"/>
      <c r="D26" s="27" t="s">
        <v>34</v>
      </c>
      <c r="L26" s="32"/>
      <c r="AZ26" s="91" t="s">
        <v>127</v>
      </c>
      <c r="BA26" s="91" t="s">
        <v>815</v>
      </c>
      <c r="BB26" s="91" t="s">
        <v>1</v>
      </c>
      <c r="BC26" s="91" t="s">
        <v>816</v>
      </c>
      <c r="BD26" s="91" t="s">
        <v>130</v>
      </c>
    </row>
    <row r="27" spans="2:56" s="7" customFormat="1" ht="16.5" customHeight="1">
      <c r="B27" s="93"/>
      <c r="E27" s="245" t="s">
        <v>1</v>
      </c>
      <c r="F27" s="245"/>
      <c r="G27" s="245"/>
      <c r="H27" s="245"/>
      <c r="L27" s="93"/>
      <c r="AZ27" s="188" t="s">
        <v>817</v>
      </c>
      <c r="BA27" s="188" t="s">
        <v>818</v>
      </c>
      <c r="BB27" s="188" t="s">
        <v>1</v>
      </c>
      <c r="BC27" s="188" t="s">
        <v>819</v>
      </c>
      <c r="BD27" s="188" t="s">
        <v>130</v>
      </c>
    </row>
    <row r="28" spans="2:56" s="1" customFormat="1" ht="6.95" customHeight="1">
      <c r="B28" s="32"/>
      <c r="L28" s="32"/>
      <c r="AZ28" s="91" t="s">
        <v>131</v>
      </c>
      <c r="BA28" s="91" t="s">
        <v>820</v>
      </c>
      <c r="BB28" s="91" t="s">
        <v>1</v>
      </c>
      <c r="BC28" s="91" t="s">
        <v>821</v>
      </c>
      <c r="BD28" s="91" t="s">
        <v>130</v>
      </c>
    </row>
    <row r="29" spans="2:56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  <c r="AZ29" s="91" t="s">
        <v>138</v>
      </c>
      <c r="BA29" s="91" t="s">
        <v>822</v>
      </c>
      <c r="BB29" s="91" t="s">
        <v>1</v>
      </c>
      <c r="BC29" s="91" t="s">
        <v>823</v>
      </c>
      <c r="BD29" s="91" t="s">
        <v>130</v>
      </c>
    </row>
    <row r="30" spans="2:56" s="1" customFormat="1" ht="25.35" customHeight="1">
      <c r="B30" s="32"/>
      <c r="D30" s="94" t="s">
        <v>35</v>
      </c>
      <c r="J30" s="69">
        <f>ROUND(J151, 2)</f>
        <v>0</v>
      </c>
      <c r="L30" s="32"/>
      <c r="AZ30" s="91" t="s">
        <v>824</v>
      </c>
      <c r="BA30" s="91" t="s">
        <v>825</v>
      </c>
      <c r="BB30" s="91" t="s">
        <v>1</v>
      </c>
      <c r="BC30" s="91" t="s">
        <v>826</v>
      </c>
      <c r="BD30" s="91" t="s">
        <v>130</v>
      </c>
    </row>
    <row r="31" spans="2:56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  <c r="AZ31" s="91" t="s">
        <v>827</v>
      </c>
      <c r="BA31" s="91" t="s">
        <v>828</v>
      </c>
      <c r="BB31" s="91" t="s">
        <v>1</v>
      </c>
      <c r="BC31" s="91" t="s">
        <v>829</v>
      </c>
      <c r="BD31" s="91" t="s">
        <v>130</v>
      </c>
    </row>
    <row r="32" spans="2:56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  <c r="AZ32" s="91" t="s">
        <v>830</v>
      </c>
      <c r="BA32" s="91" t="s">
        <v>831</v>
      </c>
      <c r="BB32" s="91" t="s">
        <v>1</v>
      </c>
      <c r="BC32" s="91" t="s">
        <v>832</v>
      </c>
      <c r="BD32" s="91" t="s">
        <v>130</v>
      </c>
    </row>
    <row r="33" spans="2:56" s="1" customFormat="1" ht="14.45" customHeight="1">
      <c r="B33" s="32"/>
      <c r="D33" s="58" t="s">
        <v>39</v>
      </c>
      <c r="E33" s="37" t="s">
        <v>40</v>
      </c>
      <c r="F33" s="95">
        <f>ROUND((SUM(BE151:BE1901)),  2)</f>
        <v>0</v>
      </c>
      <c r="G33" s="96"/>
      <c r="H33" s="96"/>
      <c r="I33" s="97">
        <v>0.2</v>
      </c>
      <c r="J33" s="95">
        <f>ROUND(((SUM(BE151:BE1901))*I33),  2)</f>
        <v>0</v>
      </c>
      <c r="L33" s="32"/>
      <c r="AZ33" s="91" t="s">
        <v>141</v>
      </c>
      <c r="BA33" s="91" t="s">
        <v>833</v>
      </c>
      <c r="BB33" s="91" t="s">
        <v>1</v>
      </c>
      <c r="BC33" s="91" t="s">
        <v>834</v>
      </c>
      <c r="BD33" s="91" t="s">
        <v>130</v>
      </c>
    </row>
    <row r="34" spans="2:56" s="1" customFormat="1" ht="14.45" customHeight="1">
      <c r="B34" s="32"/>
      <c r="E34" s="37" t="s">
        <v>41</v>
      </c>
      <c r="F34" s="95">
        <f>ROUND((SUM(BF151:BF1901)),  2)</f>
        <v>0</v>
      </c>
      <c r="G34" s="96"/>
      <c r="H34" s="96"/>
      <c r="I34" s="97">
        <v>0.2</v>
      </c>
      <c r="J34" s="95">
        <f>ROUND(((SUM(BF151:BF1901))*I34),  2)</f>
        <v>0</v>
      </c>
      <c r="L34" s="32"/>
      <c r="AZ34" s="91" t="s">
        <v>835</v>
      </c>
      <c r="BA34" s="91" t="s">
        <v>836</v>
      </c>
      <c r="BB34" s="91" t="s">
        <v>1</v>
      </c>
      <c r="BC34" s="91" t="s">
        <v>837</v>
      </c>
      <c r="BD34" s="91" t="s">
        <v>130</v>
      </c>
    </row>
    <row r="35" spans="2:56" s="1" customFormat="1" ht="14.45" hidden="1" customHeight="1">
      <c r="B35" s="32"/>
      <c r="E35" s="27" t="s">
        <v>42</v>
      </c>
      <c r="F35" s="98">
        <f>ROUND((SUM(BG151:BG1901)),  2)</f>
        <v>0</v>
      </c>
      <c r="I35" s="99">
        <v>0.2</v>
      </c>
      <c r="J35" s="98">
        <f>0</f>
        <v>0</v>
      </c>
      <c r="L35" s="32"/>
      <c r="AZ35" s="91" t="s">
        <v>838</v>
      </c>
      <c r="BA35" s="91" t="s">
        <v>839</v>
      </c>
      <c r="BB35" s="91" t="s">
        <v>1</v>
      </c>
      <c r="BC35" s="91" t="s">
        <v>840</v>
      </c>
      <c r="BD35" s="91" t="s">
        <v>130</v>
      </c>
    </row>
    <row r="36" spans="2:56" s="1" customFormat="1" ht="14.45" hidden="1" customHeight="1">
      <c r="B36" s="32"/>
      <c r="E36" s="27" t="s">
        <v>43</v>
      </c>
      <c r="F36" s="98">
        <f>ROUND((SUM(BH151:BH1901)),  2)</f>
        <v>0</v>
      </c>
      <c r="I36" s="99">
        <v>0.2</v>
      </c>
      <c r="J36" s="98">
        <f>0</f>
        <v>0</v>
      </c>
      <c r="L36" s="32"/>
      <c r="AZ36" s="91" t="s">
        <v>841</v>
      </c>
      <c r="BA36" s="91" t="s">
        <v>842</v>
      </c>
      <c r="BB36" s="91" t="s">
        <v>1</v>
      </c>
      <c r="BC36" s="91" t="s">
        <v>843</v>
      </c>
      <c r="BD36" s="91" t="s">
        <v>130</v>
      </c>
    </row>
    <row r="37" spans="2:56" s="1" customFormat="1" ht="14.45" hidden="1" customHeight="1">
      <c r="B37" s="32"/>
      <c r="E37" s="37" t="s">
        <v>44</v>
      </c>
      <c r="F37" s="95">
        <f>ROUND((SUM(BI151:BI1901)),  2)</f>
        <v>0</v>
      </c>
      <c r="G37" s="96"/>
      <c r="H37" s="96"/>
      <c r="I37" s="97">
        <v>0</v>
      </c>
      <c r="J37" s="95">
        <f>0</f>
        <v>0</v>
      </c>
      <c r="L37" s="32"/>
      <c r="AZ37" s="91" t="s">
        <v>844</v>
      </c>
      <c r="BA37" s="91" t="s">
        <v>845</v>
      </c>
      <c r="BB37" s="91" t="s">
        <v>1</v>
      </c>
      <c r="BC37" s="91" t="s">
        <v>846</v>
      </c>
      <c r="BD37" s="91" t="s">
        <v>130</v>
      </c>
    </row>
    <row r="38" spans="2:56" s="1" customFormat="1" ht="6.95" customHeight="1">
      <c r="B38" s="32"/>
      <c r="L38" s="32"/>
      <c r="AZ38" s="91" t="s">
        <v>847</v>
      </c>
      <c r="BA38" s="91" t="s">
        <v>848</v>
      </c>
      <c r="BB38" s="91" t="s">
        <v>1</v>
      </c>
      <c r="BC38" s="91" t="s">
        <v>849</v>
      </c>
      <c r="BD38" s="91" t="s">
        <v>130</v>
      </c>
    </row>
    <row r="39" spans="2:56" s="1" customFormat="1" ht="25.35" customHeight="1">
      <c r="B39" s="32"/>
      <c r="C39" s="100"/>
      <c r="D39" s="101" t="s">
        <v>45</v>
      </c>
      <c r="E39" s="60"/>
      <c r="F39" s="60"/>
      <c r="G39" s="102" t="s">
        <v>46</v>
      </c>
      <c r="H39" s="103" t="s">
        <v>47</v>
      </c>
      <c r="I39" s="60"/>
      <c r="J39" s="104">
        <f>SUM(J30:J37)</f>
        <v>0</v>
      </c>
      <c r="K39" s="105"/>
      <c r="L39" s="32"/>
      <c r="AZ39" s="91" t="s">
        <v>850</v>
      </c>
      <c r="BA39" s="91" t="s">
        <v>851</v>
      </c>
      <c r="BB39" s="91" t="s">
        <v>1</v>
      </c>
      <c r="BC39" s="91" t="s">
        <v>852</v>
      </c>
      <c r="BD39" s="91" t="s">
        <v>130</v>
      </c>
    </row>
    <row r="40" spans="2:56" s="1" customFormat="1" ht="14.45" customHeight="1">
      <c r="B40" s="32"/>
      <c r="L40" s="32"/>
      <c r="AZ40" s="91" t="s">
        <v>853</v>
      </c>
      <c r="BA40" s="91" t="s">
        <v>854</v>
      </c>
      <c r="BB40" s="91" t="s">
        <v>1</v>
      </c>
      <c r="BC40" s="91" t="s">
        <v>855</v>
      </c>
      <c r="BD40" s="91" t="s">
        <v>130</v>
      </c>
    </row>
    <row r="41" spans="2:56" ht="14.45" customHeight="1">
      <c r="B41" s="20"/>
      <c r="L41" s="20"/>
      <c r="AZ41" s="91" t="s">
        <v>856</v>
      </c>
      <c r="BA41" s="91" t="s">
        <v>857</v>
      </c>
      <c r="BB41" s="91" t="s">
        <v>1</v>
      </c>
      <c r="BC41" s="91" t="s">
        <v>858</v>
      </c>
      <c r="BD41" s="91" t="s">
        <v>130</v>
      </c>
    </row>
    <row r="42" spans="2:56" ht="14.45" customHeight="1">
      <c r="B42" s="20"/>
      <c r="L42" s="20"/>
      <c r="AZ42" s="91" t="s">
        <v>859</v>
      </c>
      <c r="BA42" s="91" t="s">
        <v>860</v>
      </c>
      <c r="BB42" s="91" t="s">
        <v>1</v>
      </c>
      <c r="BC42" s="91" t="s">
        <v>861</v>
      </c>
      <c r="BD42" s="91" t="s">
        <v>130</v>
      </c>
    </row>
    <row r="43" spans="2:56" ht="14.45" customHeight="1">
      <c r="B43" s="20"/>
      <c r="L43" s="20"/>
      <c r="AZ43" s="91" t="s">
        <v>862</v>
      </c>
      <c r="BA43" s="91" t="s">
        <v>863</v>
      </c>
      <c r="BB43" s="91" t="s">
        <v>1</v>
      </c>
      <c r="BC43" s="91" t="s">
        <v>864</v>
      </c>
      <c r="BD43" s="91" t="s">
        <v>130</v>
      </c>
    </row>
    <row r="44" spans="2:56" ht="14.45" customHeight="1">
      <c r="B44" s="20"/>
      <c r="L44" s="20"/>
      <c r="AZ44" s="91" t="s">
        <v>865</v>
      </c>
      <c r="BA44" s="91" t="s">
        <v>866</v>
      </c>
      <c r="BB44" s="91" t="s">
        <v>1</v>
      </c>
      <c r="BC44" s="91" t="s">
        <v>867</v>
      </c>
      <c r="BD44" s="91" t="s">
        <v>130</v>
      </c>
    </row>
    <row r="45" spans="2:56" ht="14.45" customHeight="1">
      <c r="B45" s="20"/>
      <c r="L45" s="20"/>
      <c r="AZ45" s="91" t="s">
        <v>868</v>
      </c>
      <c r="BA45" s="91" t="s">
        <v>869</v>
      </c>
      <c r="BB45" s="91" t="s">
        <v>1</v>
      </c>
      <c r="BC45" s="91" t="s">
        <v>870</v>
      </c>
      <c r="BD45" s="91" t="s">
        <v>130</v>
      </c>
    </row>
    <row r="46" spans="2:56" ht="14.45" customHeight="1">
      <c r="B46" s="20"/>
      <c r="L46" s="20"/>
      <c r="AZ46" s="91" t="s">
        <v>871</v>
      </c>
      <c r="BA46" s="91" t="s">
        <v>872</v>
      </c>
      <c r="BB46" s="91" t="s">
        <v>1</v>
      </c>
      <c r="BC46" s="91" t="s">
        <v>873</v>
      </c>
      <c r="BD46" s="91" t="s">
        <v>130</v>
      </c>
    </row>
    <row r="47" spans="2:56" ht="14.45" customHeight="1">
      <c r="B47" s="20"/>
      <c r="L47" s="20"/>
      <c r="AZ47" s="91" t="s">
        <v>874</v>
      </c>
      <c r="BA47" s="91" t="s">
        <v>875</v>
      </c>
      <c r="BB47" s="91" t="s">
        <v>198</v>
      </c>
      <c r="BC47" s="91" t="s">
        <v>876</v>
      </c>
      <c r="BD47" s="91" t="s">
        <v>190</v>
      </c>
    </row>
    <row r="48" spans="2:56" ht="14.45" customHeight="1">
      <c r="B48" s="20"/>
      <c r="L48" s="20"/>
      <c r="AZ48" s="91" t="s">
        <v>877</v>
      </c>
      <c r="BA48" s="91" t="s">
        <v>878</v>
      </c>
      <c r="BB48" s="91" t="s">
        <v>198</v>
      </c>
      <c r="BC48" s="91" t="s">
        <v>879</v>
      </c>
      <c r="BD48" s="91" t="s">
        <v>190</v>
      </c>
    </row>
    <row r="49" spans="2:56" ht="14.45" customHeight="1">
      <c r="B49" s="20"/>
      <c r="L49" s="20"/>
      <c r="AZ49" s="91" t="s">
        <v>880</v>
      </c>
      <c r="BA49" s="91" t="s">
        <v>881</v>
      </c>
      <c r="BB49" s="91" t="s">
        <v>198</v>
      </c>
      <c r="BC49" s="91" t="s">
        <v>882</v>
      </c>
      <c r="BD49" s="91" t="s">
        <v>190</v>
      </c>
    </row>
    <row r="50" spans="2:56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  <c r="AZ50" s="91" t="s">
        <v>883</v>
      </c>
      <c r="BA50" s="91" t="s">
        <v>884</v>
      </c>
      <c r="BB50" s="91" t="s">
        <v>188</v>
      </c>
      <c r="BC50" s="91" t="s">
        <v>885</v>
      </c>
      <c r="BD50" s="91" t="s">
        <v>190</v>
      </c>
    </row>
    <row r="51" spans="2:56">
      <c r="B51" s="20"/>
      <c r="L51" s="20"/>
    </row>
    <row r="52" spans="2:56">
      <c r="B52" s="20"/>
      <c r="L52" s="20"/>
    </row>
    <row r="53" spans="2:56">
      <c r="B53" s="20"/>
      <c r="L53" s="20"/>
    </row>
    <row r="54" spans="2:56">
      <c r="B54" s="20"/>
      <c r="L54" s="20"/>
    </row>
    <row r="55" spans="2:56">
      <c r="B55" s="20"/>
      <c r="L55" s="20"/>
    </row>
    <row r="56" spans="2:56">
      <c r="B56" s="20"/>
      <c r="L56" s="20"/>
    </row>
    <row r="57" spans="2:56">
      <c r="B57" s="20"/>
      <c r="L57" s="20"/>
    </row>
    <row r="58" spans="2:56">
      <c r="B58" s="20"/>
      <c r="L58" s="20"/>
    </row>
    <row r="59" spans="2:56">
      <c r="B59" s="20"/>
      <c r="L59" s="20"/>
    </row>
    <row r="60" spans="2:56">
      <c r="B60" s="20"/>
      <c r="L60" s="20"/>
    </row>
    <row r="61" spans="2:56" s="1" customFormat="1" ht="12.75">
      <c r="B61" s="32"/>
      <c r="D61" s="46" t="s">
        <v>50</v>
      </c>
      <c r="E61" s="34"/>
      <c r="F61" s="106" t="s">
        <v>51</v>
      </c>
      <c r="G61" s="46" t="s">
        <v>50</v>
      </c>
      <c r="H61" s="34"/>
      <c r="I61" s="34"/>
      <c r="J61" s="107" t="s">
        <v>51</v>
      </c>
      <c r="K61" s="34"/>
      <c r="L61" s="32"/>
    </row>
    <row r="62" spans="2:56">
      <c r="B62" s="20"/>
      <c r="L62" s="20"/>
    </row>
    <row r="63" spans="2:56">
      <c r="B63" s="20"/>
      <c r="L63" s="20"/>
    </row>
    <row r="64" spans="2:56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6" t="s">
        <v>51</v>
      </c>
      <c r="G76" s="46" t="s">
        <v>50</v>
      </c>
      <c r="H76" s="34"/>
      <c r="I76" s="34"/>
      <c r="J76" s="107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7" t="str">
        <f>E7</f>
        <v>Obnova a modernizácia objektu Centra univerzitného športu pri SPU v Nitre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144</v>
      </c>
      <c r="L86" s="32"/>
    </row>
    <row r="87" spans="2:47" s="1" customFormat="1" ht="16.5" customHeight="1">
      <c r="B87" s="32"/>
      <c r="E87" s="250" t="str">
        <f>E9</f>
        <v>02 - Nové stavebné úpravy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Nitra</v>
      </c>
      <c r="I89" s="27" t="s">
        <v>21</v>
      </c>
      <c r="J89" s="55" t="str">
        <f>IF(J12="","",J12)</f>
        <v>1. 2. 2024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SPU v Nitre</v>
      </c>
      <c r="I91" s="27" t="s">
        <v>29</v>
      </c>
      <c r="J91" s="30" t="str">
        <f>E21</f>
        <v>Ing. Stanislav Mikle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Béger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147</v>
      </c>
      <c r="D94" s="100"/>
      <c r="E94" s="100"/>
      <c r="F94" s="100"/>
      <c r="G94" s="100"/>
      <c r="H94" s="100"/>
      <c r="I94" s="100"/>
      <c r="J94" s="109" t="s">
        <v>148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149</v>
      </c>
      <c r="J96" s="69">
        <f>J151</f>
        <v>0</v>
      </c>
      <c r="L96" s="32"/>
      <c r="AU96" s="17" t="s">
        <v>150</v>
      </c>
    </row>
    <row r="97" spans="2:12" s="8" customFormat="1" ht="24.95" customHeight="1">
      <c r="B97" s="111"/>
      <c r="D97" s="112" t="s">
        <v>151</v>
      </c>
      <c r="E97" s="113"/>
      <c r="F97" s="113"/>
      <c r="G97" s="113"/>
      <c r="H97" s="113"/>
      <c r="I97" s="113"/>
      <c r="J97" s="114">
        <f>J152</f>
        <v>0</v>
      </c>
      <c r="L97" s="111"/>
    </row>
    <row r="98" spans="2:12" s="9" customFormat="1" ht="19.899999999999999" customHeight="1">
      <c r="B98" s="115"/>
      <c r="D98" s="116" t="s">
        <v>886</v>
      </c>
      <c r="E98" s="117"/>
      <c r="F98" s="117"/>
      <c r="G98" s="117"/>
      <c r="H98" s="117"/>
      <c r="I98" s="117"/>
      <c r="J98" s="118">
        <f>J153</f>
        <v>0</v>
      </c>
      <c r="L98" s="115"/>
    </row>
    <row r="99" spans="2:12" s="9" customFormat="1" ht="19.899999999999999" customHeight="1">
      <c r="B99" s="115"/>
      <c r="D99" s="116" t="s">
        <v>887</v>
      </c>
      <c r="E99" s="117"/>
      <c r="F99" s="117"/>
      <c r="G99" s="117"/>
      <c r="H99" s="117"/>
      <c r="I99" s="117"/>
      <c r="J99" s="118">
        <f>J212</f>
        <v>0</v>
      </c>
      <c r="L99" s="115"/>
    </row>
    <row r="100" spans="2:12" s="9" customFormat="1" ht="19.899999999999999" customHeight="1">
      <c r="B100" s="115"/>
      <c r="D100" s="116" t="s">
        <v>888</v>
      </c>
      <c r="E100" s="117"/>
      <c r="F100" s="117"/>
      <c r="G100" s="117"/>
      <c r="H100" s="117"/>
      <c r="I100" s="117"/>
      <c r="J100" s="118">
        <f>J285</f>
        <v>0</v>
      </c>
      <c r="L100" s="115"/>
    </row>
    <row r="101" spans="2:12" s="9" customFormat="1" ht="19.899999999999999" customHeight="1">
      <c r="B101" s="115"/>
      <c r="D101" s="116" t="s">
        <v>889</v>
      </c>
      <c r="E101" s="117"/>
      <c r="F101" s="117"/>
      <c r="G101" s="117"/>
      <c r="H101" s="117"/>
      <c r="I101" s="117"/>
      <c r="J101" s="118">
        <f>J380</f>
        <v>0</v>
      </c>
      <c r="L101" s="115"/>
    </row>
    <row r="102" spans="2:12" s="9" customFormat="1" ht="19.899999999999999" customHeight="1">
      <c r="B102" s="115"/>
      <c r="D102" s="116" t="s">
        <v>890</v>
      </c>
      <c r="E102" s="117"/>
      <c r="F102" s="117"/>
      <c r="G102" s="117"/>
      <c r="H102" s="117"/>
      <c r="I102" s="117"/>
      <c r="J102" s="118">
        <f>J402</f>
        <v>0</v>
      </c>
      <c r="L102" s="115"/>
    </row>
    <row r="103" spans="2:12" s="9" customFormat="1" ht="19.899999999999999" customHeight="1">
      <c r="B103" s="115"/>
      <c r="D103" s="116" t="s">
        <v>891</v>
      </c>
      <c r="E103" s="117"/>
      <c r="F103" s="117"/>
      <c r="G103" s="117"/>
      <c r="H103" s="117"/>
      <c r="I103" s="117"/>
      <c r="J103" s="118">
        <f>J734</f>
        <v>0</v>
      </c>
      <c r="L103" s="115"/>
    </row>
    <row r="104" spans="2:12" s="9" customFormat="1" ht="19.899999999999999" customHeight="1">
      <c r="B104" s="115"/>
      <c r="D104" s="116" t="s">
        <v>152</v>
      </c>
      <c r="E104" s="117"/>
      <c r="F104" s="117"/>
      <c r="G104" s="117"/>
      <c r="H104" s="117"/>
      <c r="I104" s="117"/>
      <c r="J104" s="118">
        <f>J737</f>
        <v>0</v>
      </c>
      <c r="L104" s="115"/>
    </row>
    <row r="105" spans="2:12" s="9" customFormat="1" ht="19.899999999999999" customHeight="1">
      <c r="B105" s="115"/>
      <c r="D105" s="116" t="s">
        <v>892</v>
      </c>
      <c r="E105" s="117"/>
      <c r="F105" s="117"/>
      <c r="G105" s="117"/>
      <c r="H105" s="117"/>
      <c r="I105" s="117"/>
      <c r="J105" s="118">
        <f>J863</f>
        <v>0</v>
      </c>
      <c r="L105" s="115"/>
    </row>
    <row r="106" spans="2:12" s="9" customFormat="1" ht="19.899999999999999" customHeight="1">
      <c r="B106" s="115"/>
      <c r="D106" s="116" t="s">
        <v>153</v>
      </c>
      <c r="E106" s="117"/>
      <c r="F106" s="117"/>
      <c r="G106" s="117"/>
      <c r="H106" s="117"/>
      <c r="I106" s="117"/>
      <c r="J106" s="118">
        <f>J890</f>
        <v>0</v>
      </c>
      <c r="L106" s="115"/>
    </row>
    <row r="107" spans="2:12" s="8" customFormat="1" ht="24.95" customHeight="1">
      <c r="B107" s="111"/>
      <c r="D107" s="112" t="s">
        <v>154</v>
      </c>
      <c r="E107" s="113"/>
      <c r="F107" s="113"/>
      <c r="G107" s="113"/>
      <c r="H107" s="113"/>
      <c r="I107" s="113"/>
      <c r="J107" s="114">
        <f>J892</f>
        <v>0</v>
      </c>
      <c r="L107" s="111"/>
    </row>
    <row r="108" spans="2:12" s="9" customFormat="1" ht="19.899999999999999" customHeight="1">
      <c r="B108" s="115"/>
      <c r="D108" s="116" t="s">
        <v>893</v>
      </c>
      <c r="E108" s="117"/>
      <c r="F108" s="117"/>
      <c r="G108" s="117"/>
      <c r="H108" s="117"/>
      <c r="I108" s="117"/>
      <c r="J108" s="118">
        <f>J893</f>
        <v>0</v>
      </c>
      <c r="L108" s="115"/>
    </row>
    <row r="109" spans="2:12" s="9" customFormat="1" ht="19.899999999999999" customHeight="1">
      <c r="B109" s="115"/>
      <c r="D109" s="116" t="s">
        <v>155</v>
      </c>
      <c r="E109" s="117"/>
      <c r="F109" s="117"/>
      <c r="G109" s="117"/>
      <c r="H109" s="117"/>
      <c r="I109" s="117"/>
      <c r="J109" s="118">
        <f>J952</f>
        <v>0</v>
      </c>
      <c r="L109" s="115"/>
    </row>
    <row r="110" spans="2:12" s="9" customFormat="1" ht="19.899999999999999" customHeight="1">
      <c r="B110" s="115"/>
      <c r="D110" s="116" t="s">
        <v>156</v>
      </c>
      <c r="E110" s="117"/>
      <c r="F110" s="117"/>
      <c r="G110" s="117"/>
      <c r="H110" s="117"/>
      <c r="I110" s="117"/>
      <c r="J110" s="118">
        <f>J992</f>
        <v>0</v>
      </c>
      <c r="L110" s="115"/>
    </row>
    <row r="111" spans="2:12" s="9" customFormat="1" ht="19.899999999999999" customHeight="1">
      <c r="B111" s="115"/>
      <c r="D111" s="116" t="s">
        <v>894</v>
      </c>
      <c r="E111" s="117"/>
      <c r="F111" s="117"/>
      <c r="G111" s="117"/>
      <c r="H111" s="117"/>
      <c r="I111" s="117"/>
      <c r="J111" s="118">
        <f>J1027</f>
        <v>0</v>
      </c>
      <c r="L111" s="115"/>
    </row>
    <row r="112" spans="2:12" s="9" customFormat="1" ht="19.899999999999999" customHeight="1">
      <c r="B112" s="115"/>
      <c r="D112" s="116" t="s">
        <v>895</v>
      </c>
      <c r="E112" s="117"/>
      <c r="F112" s="117"/>
      <c r="G112" s="117"/>
      <c r="H112" s="117"/>
      <c r="I112" s="117"/>
      <c r="J112" s="118">
        <f>J1040</f>
        <v>0</v>
      </c>
      <c r="L112" s="115"/>
    </row>
    <row r="113" spans="2:12" s="9" customFormat="1" ht="19.899999999999999" customHeight="1">
      <c r="B113" s="115"/>
      <c r="D113" s="116" t="s">
        <v>896</v>
      </c>
      <c r="E113" s="117"/>
      <c r="F113" s="117"/>
      <c r="G113" s="117"/>
      <c r="H113" s="117"/>
      <c r="I113" s="117"/>
      <c r="J113" s="118">
        <f>J1050</f>
        <v>0</v>
      </c>
      <c r="L113" s="115"/>
    </row>
    <row r="114" spans="2:12" s="9" customFormat="1" ht="19.899999999999999" customHeight="1">
      <c r="B114" s="115"/>
      <c r="D114" s="116" t="s">
        <v>897</v>
      </c>
      <c r="E114" s="117"/>
      <c r="F114" s="117"/>
      <c r="G114" s="117"/>
      <c r="H114" s="117"/>
      <c r="I114" s="117"/>
      <c r="J114" s="118">
        <f>J1095</f>
        <v>0</v>
      </c>
      <c r="L114" s="115"/>
    </row>
    <row r="115" spans="2:12" s="9" customFormat="1" ht="19.899999999999999" customHeight="1">
      <c r="B115" s="115"/>
      <c r="D115" s="116" t="s">
        <v>159</v>
      </c>
      <c r="E115" s="117"/>
      <c r="F115" s="117"/>
      <c r="G115" s="117"/>
      <c r="H115" s="117"/>
      <c r="I115" s="117"/>
      <c r="J115" s="118">
        <f>J1108</f>
        <v>0</v>
      </c>
      <c r="L115" s="115"/>
    </row>
    <row r="116" spans="2:12" s="9" customFormat="1" ht="19.899999999999999" customHeight="1">
      <c r="B116" s="115"/>
      <c r="D116" s="116" t="s">
        <v>898</v>
      </c>
      <c r="E116" s="117"/>
      <c r="F116" s="117"/>
      <c r="G116" s="117"/>
      <c r="H116" s="117"/>
      <c r="I116" s="117"/>
      <c r="J116" s="118">
        <f>J1131</f>
        <v>0</v>
      </c>
      <c r="L116" s="115"/>
    </row>
    <row r="117" spans="2:12" s="9" customFormat="1" ht="19.899999999999999" customHeight="1">
      <c r="B117" s="115"/>
      <c r="D117" s="116" t="s">
        <v>160</v>
      </c>
      <c r="E117" s="117"/>
      <c r="F117" s="117"/>
      <c r="G117" s="117"/>
      <c r="H117" s="117"/>
      <c r="I117" s="117"/>
      <c r="J117" s="118">
        <f>J1285</f>
        <v>0</v>
      </c>
      <c r="L117" s="115"/>
    </row>
    <row r="118" spans="2:12" s="9" customFormat="1" ht="19.899999999999999" customHeight="1">
      <c r="B118" s="115"/>
      <c r="D118" s="116" t="s">
        <v>161</v>
      </c>
      <c r="E118" s="117"/>
      <c r="F118" s="117"/>
      <c r="G118" s="117"/>
      <c r="H118" s="117"/>
      <c r="I118" s="117"/>
      <c r="J118" s="118">
        <f>J1295</f>
        <v>0</v>
      </c>
      <c r="L118" s="115"/>
    </row>
    <row r="119" spans="2:12" s="9" customFormat="1" ht="19.899999999999999" customHeight="1">
      <c r="B119" s="115"/>
      <c r="D119" s="116" t="s">
        <v>899</v>
      </c>
      <c r="E119" s="117"/>
      <c r="F119" s="117"/>
      <c r="G119" s="117"/>
      <c r="H119" s="117"/>
      <c r="I119" s="117"/>
      <c r="J119" s="118">
        <f>J1461</f>
        <v>0</v>
      </c>
      <c r="L119" s="115"/>
    </row>
    <row r="120" spans="2:12" s="9" customFormat="1" ht="19.899999999999999" customHeight="1">
      <c r="B120" s="115"/>
      <c r="D120" s="116" t="s">
        <v>162</v>
      </c>
      <c r="E120" s="117"/>
      <c r="F120" s="117"/>
      <c r="G120" s="117"/>
      <c r="H120" s="117"/>
      <c r="I120" s="117"/>
      <c r="J120" s="118">
        <f>J1472</f>
        <v>0</v>
      </c>
      <c r="L120" s="115"/>
    </row>
    <row r="121" spans="2:12" s="9" customFormat="1" ht="19.899999999999999" customHeight="1">
      <c r="B121" s="115"/>
      <c r="D121" s="116" t="s">
        <v>900</v>
      </c>
      <c r="E121" s="117"/>
      <c r="F121" s="117"/>
      <c r="G121" s="117"/>
      <c r="H121" s="117"/>
      <c r="I121" s="117"/>
      <c r="J121" s="118">
        <f>J1658</f>
        <v>0</v>
      </c>
      <c r="L121" s="115"/>
    </row>
    <row r="122" spans="2:12" s="9" customFormat="1" ht="19.899999999999999" customHeight="1">
      <c r="B122" s="115"/>
      <c r="D122" s="116" t="s">
        <v>901</v>
      </c>
      <c r="E122" s="117"/>
      <c r="F122" s="117"/>
      <c r="G122" s="117"/>
      <c r="H122" s="117"/>
      <c r="I122" s="117"/>
      <c r="J122" s="118">
        <f>J1685</f>
        <v>0</v>
      </c>
      <c r="L122" s="115"/>
    </row>
    <row r="123" spans="2:12" s="9" customFormat="1" ht="19.899999999999999" customHeight="1">
      <c r="B123" s="115"/>
      <c r="D123" s="116" t="s">
        <v>165</v>
      </c>
      <c r="E123" s="117"/>
      <c r="F123" s="117"/>
      <c r="G123" s="117"/>
      <c r="H123" s="117"/>
      <c r="I123" s="117"/>
      <c r="J123" s="118">
        <f>J1705</f>
        <v>0</v>
      </c>
      <c r="L123" s="115"/>
    </row>
    <row r="124" spans="2:12" s="9" customFormat="1" ht="19.899999999999999" customHeight="1">
      <c r="B124" s="115"/>
      <c r="D124" s="116" t="s">
        <v>902</v>
      </c>
      <c r="E124" s="117"/>
      <c r="F124" s="117"/>
      <c r="G124" s="117"/>
      <c r="H124" s="117"/>
      <c r="I124" s="117"/>
      <c r="J124" s="118">
        <f>J1813</f>
        <v>0</v>
      </c>
      <c r="L124" s="115"/>
    </row>
    <row r="125" spans="2:12" s="9" customFormat="1" ht="19.899999999999999" customHeight="1">
      <c r="B125" s="115"/>
      <c r="D125" s="116" t="s">
        <v>903</v>
      </c>
      <c r="E125" s="117"/>
      <c r="F125" s="117"/>
      <c r="G125" s="117"/>
      <c r="H125" s="117"/>
      <c r="I125" s="117"/>
      <c r="J125" s="118">
        <f>J1823</f>
        <v>0</v>
      </c>
      <c r="L125" s="115"/>
    </row>
    <row r="126" spans="2:12" s="9" customFormat="1" ht="19.899999999999999" customHeight="1">
      <c r="B126" s="115"/>
      <c r="D126" s="116" t="s">
        <v>904</v>
      </c>
      <c r="E126" s="117"/>
      <c r="F126" s="117"/>
      <c r="G126" s="117"/>
      <c r="H126" s="117"/>
      <c r="I126" s="117"/>
      <c r="J126" s="118">
        <f>J1835</f>
        <v>0</v>
      </c>
      <c r="L126" s="115"/>
    </row>
    <row r="127" spans="2:12" s="9" customFormat="1" ht="19.899999999999999" customHeight="1">
      <c r="B127" s="115"/>
      <c r="D127" s="116" t="s">
        <v>905</v>
      </c>
      <c r="E127" s="117"/>
      <c r="F127" s="117"/>
      <c r="G127" s="117"/>
      <c r="H127" s="117"/>
      <c r="I127" s="117"/>
      <c r="J127" s="118">
        <f>J1843</f>
        <v>0</v>
      </c>
      <c r="L127" s="115"/>
    </row>
    <row r="128" spans="2:12" s="9" customFormat="1" ht="19.899999999999999" customHeight="1">
      <c r="B128" s="115"/>
      <c r="D128" s="116" t="s">
        <v>906</v>
      </c>
      <c r="E128" s="117"/>
      <c r="F128" s="117"/>
      <c r="G128" s="117"/>
      <c r="H128" s="117"/>
      <c r="I128" s="117"/>
      <c r="J128" s="118">
        <f>J1866</f>
        <v>0</v>
      </c>
      <c r="L128" s="115"/>
    </row>
    <row r="129" spans="2:12" s="8" customFormat="1" ht="24.95" customHeight="1">
      <c r="B129" s="111"/>
      <c r="D129" s="112" t="s">
        <v>907</v>
      </c>
      <c r="E129" s="113"/>
      <c r="F129" s="113"/>
      <c r="G129" s="113"/>
      <c r="H129" s="113"/>
      <c r="I129" s="113"/>
      <c r="J129" s="114">
        <f>J1893</f>
        <v>0</v>
      </c>
      <c r="L129" s="111"/>
    </row>
    <row r="130" spans="2:12" s="9" customFormat="1" ht="19.899999999999999" customHeight="1">
      <c r="B130" s="115"/>
      <c r="D130" s="116" t="s">
        <v>908</v>
      </c>
      <c r="E130" s="117"/>
      <c r="F130" s="117"/>
      <c r="G130" s="117"/>
      <c r="H130" s="117"/>
      <c r="I130" s="117"/>
      <c r="J130" s="118">
        <f>J1894</f>
        <v>0</v>
      </c>
      <c r="L130" s="115"/>
    </row>
    <row r="131" spans="2:12" s="8" customFormat="1" ht="24.95" customHeight="1">
      <c r="B131" s="111"/>
      <c r="D131" s="112" t="s">
        <v>166</v>
      </c>
      <c r="E131" s="113"/>
      <c r="F131" s="113"/>
      <c r="G131" s="113"/>
      <c r="H131" s="113"/>
      <c r="I131" s="113"/>
      <c r="J131" s="114">
        <f>J1899</f>
        <v>0</v>
      </c>
      <c r="L131" s="111"/>
    </row>
    <row r="132" spans="2:12" s="1" customFormat="1" ht="21.75" customHeight="1">
      <c r="B132" s="32"/>
      <c r="L132" s="32"/>
    </row>
    <row r="133" spans="2:12" s="1" customFormat="1" ht="6.95" customHeight="1">
      <c r="B133" s="47"/>
      <c r="C133" s="48"/>
      <c r="D133" s="48"/>
      <c r="E133" s="48"/>
      <c r="F133" s="48"/>
      <c r="G133" s="48"/>
      <c r="H133" s="48"/>
      <c r="I133" s="48"/>
      <c r="J133" s="48"/>
      <c r="K133" s="48"/>
      <c r="L133" s="32"/>
    </row>
    <row r="137" spans="2:12" s="1" customFormat="1" ht="6.95" customHeight="1">
      <c r="B137" s="49"/>
      <c r="C137" s="50"/>
      <c r="D137" s="50"/>
      <c r="E137" s="50"/>
      <c r="F137" s="50"/>
      <c r="G137" s="50"/>
      <c r="H137" s="50"/>
      <c r="I137" s="50"/>
      <c r="J137" s="50"/>
      <c r="K137" s="50"/>
      <c r="L137" s="32"/>
    </row>
    <row r="138" spans="2:12" s="1" customFormat="1" ht="24.95" customHeight="1">
      <c r="B138" s="32"/>
      <c r="C138" s="21" t="s">
        <v>167</v>
      </c>
      <c r="L138" s="32"/>
    </row>
    <row r="139" spans="2:12" s="1" customFormat="1" ht="6.95" customHeight="1">
      <c r="B139" s="32"/>
      <c r="L139" s="32"/>
    </row>
    <row r="140" spans="2:12" s="1" customFormat="1" ht="12" customHeight="1">
      <c r="B140" s="32"/>
      <c r="C140" s="27" t="s">
        <v>15</v>
      </c>
      <c r="L140" s="32"/>
    </row>
    <row r="141" spans="2:12" s="1" customFormat="1" ht="26.25" customHeight="1">
      <c r="B141" s="32"/>
      <c r="E141" s="257" t="str">
        <f>E7</f>
        <v>Obnova a modernizácia objektu Centra univerzitného športu pri SPU v Nitre</v>
      </c>
      <c r="F141" s="258"/>
      <c r="G141" s="258"/>
      <c r="H141" s="258"/>
      <c r="L141" s="32"/>
    </row>
    <row r="142" spans="2:12" s="1" customFormat="1" ht="12" customHeight="1">
      <c r="B142" s="32"/>
      <c r="C142" s="27" t="s">
        <v>144</v>
      </c>
      <c r="L142" s="32"/>
    </row>
    <row r="143" spans="2:12" s="1" customFormat="1" ht="16.5" customHeight="1">
      <c r="B143" s="32"/>
      <c r="E143" s="250" t="str">
        <f>E9</f>
        <v>02 - Nové stavebné úpravy</v>
      </c>
      <c r="F143" s="256"/>
      <c r="G143" s="256"/>
      <c r="H143" s="256"/>
      <c r="L143" s="32"/>
    </row>
    <row r="144" spans="2:12" s="1" customFormat="1" ht="6.95" customHeight="1">
      <c r="B144" s="32"/>
      <c r="L144" s="32"/>
    </row>
    <row r="145" spans="2:65" s="1" customFormat="1" ht="12" customHeight="1">
      <c r="B145" s="32"/>
      <c r="C145" s="27" t="s">
        <v>19</v>
      </c>
      <c r="F145" s="25" t="str">
        <f>F12</f>
        <v>Nitra</v>
      </c>
      <c r="I145" s="27" t="s">
        <v>21</v>
      </c>
      <c r="J145" s="55" t="str">
        <f>IF(J12="","",J12)</f>
        <v>1. 2. 2024</v>
      </c>
      <c r="L145" s="32"/>
    </row>
    <row r="146" spans="2:65" s="1" customFormat="1" ht="6.95" customHeight="1">
      <c r="B146" s="32"/>
      <c r="L146" s="32"/>
    </row>
    <row r="147" spans="2:65" s="1" customFormat="1" ht="15.2" customHeight="1">
      <c r="B147" s="32"/>
      <c r="C147" s="27" t="s">
        <v>23</v>
      </c>
      <c r="F147" s="25" t="str">
        <f>E15</f>
        <v>SPU v Nitre</v>
      </c>
      <c r="I147" s="27" t="s">
        <v>29</v>
      </c>
      <c r="J147" s="30" t="str">
        <f>E21</f>
        <v>Ing. Stanislav Mikle</v>
      </c>
      <c r="L147" s="32"/>
    </row>
    <row r="148" spans="2:65" s="1" customFormat="1" ht="15.2" customHeight="1">
      <c r="B148" s="32"/>
      <c r="C148" s="27" t="s">
        <v>27</v>
      </c>
      <c r="F148" s="25" t="str">
        <f>IF(E18="","",E18)</f>
        <v>Vyplň údaj</v>
      </c>
      <c r="I148" s="27" t="s">
        <v>32</v>
      </c>
      <c r="J148" s="30" t="str">
        <f>E24</f>
        <v>Béger</v>
      </c>
      <c r="L148" s="32"/>
    </row>
    <row r="149" spans="2:65" s="1" customFormat="1" ht="10.35" customHeight="1">
      <c r="B149" s="32"/>
      <c r="L149" s="32"/>
    </row>
    <row r="150" spans="2:65" s="10" customFormat="1" ht="29.25" customHeight="1">
      <c r="B150" s="119"/>
      <c r="C150" s="120" t="s">
        <v>168</v>
      </c>
      <c r="D150" s="121" t="s">
        <v>60</v>
      </c>
      <c r="E150" s="121" t="s">
        <v>56</v>
      </c>
      <c r="F150" s="121" t="s">
        <v>57</v>
      </c>
      <c r="G150" s="121" t="s">
        <v>169</v>
      </c>
      <c r="H150" s="121" t="s">
        <v>170</v>
      </c>
      <c r="I150" s="121" t="s">
        <v>171</v>
      </c>
      <c r="J150" s="122" t="s">
        <v>148</v>
      </c>
      <c r="K150" s="123" t="s">
        <v>172</v>
      </c>
      <c r="L150" s="119"/>
      <c r="M150" s="62" t="s">
        <v>1</v>
      </c>
      <c r="N150" s="63" t="s">
        <v>39</v>
      </c>
      <c r="O150" s="63" t="s">
        <v>173</v>
      </c>
      <c r="P150" s="63" t="s">
        <v>174</v>
      </c>
      <c r="Q150" s="63" t="s">
        <v>175</v>
      </c>
      <c r="R150" s="63" t="s">
        <v>176</v>
      </c>
      <c r="S150" s="63" t="s">
        <v>177</v>
      </c>
      <c r="T150" s="64" t="s">
        <v>178</v>
      </c>
    </row>
    <row r="151" spans="2:65" s="1" customFormat="1" ht="22.9" customHeight="1">
      <c r="B151" s="32"/>
      <c r="C151" s="67" t="s">
        <v>149</v>
      </c>
      <c r="J151" s="124">
        <f>BK151</f>
        <v>0</v>
      </c>
      <c r="L151" s="32"/>
      <c r="M151" s="65"/>
      <c r="N151" s="56"/>
      <c r="O151" s="56"/>
      <c r="P151" s="125">
        <f>P152+P892+P1893+P1899</f>
        <v>0</v>
      </c>
      <c r="Q151" s="56"/>
      <c r="R151" s="125">
        <f>R152+R892+R1893+R1899</f>
        <v>2614.8550757771404</v>
      </c>
      <c r="S151" s="56"/>
      <c r="T151" s="126">
        <f>T152+T892+T1893+T1899</f>
        <v>0</v>
      </c>
      <c r="AT151" s="17" t="s">
        <v>74</v>
      </c>
      <c r="AU151" s="17" t="s">
        <v>150</v>
      </c>
      <c r="BK151" s="127">
        <f>BK152+BK892+BK1893+BK1899</f>
        <v>0</v>
      </c>
    </row>
    <row r="152" spans="2:65" s="11" customFormat="1" ht="25.9" customHeight="1">
      <c r="B152" s="128"/>
      <c r="D152" s="129" t="s">
        <v>74</v>
      </c>
      <c r="E152" s="130" t="s">
        <v>179</v>
      </c>
      <c r="F152" s="130" t="s">
        <v>180</v>
      </c>
      <c r="I152" s="131"/>
      <c r="J152" s="132">
        <f>BK152</f>
        <v>0</v>
      </c>
      <c r="L152" s="128"/>
      <c r="M152" s="133"/>
      <c r="P152" s="134">
        <f>P153+P212+P285+P380+P402+P734+P737+P863+P890</f>
        <v>0</v>
      </c>
      <c r="R152" s="134">
        <f>R153+R212+R285+R380+R402+R734+R737+R863+R890</f>
        <v>495.72371158576004</v>
      </c>
      <c r="T152" s="135">
        <f>T153+T212+T285+T380+T402+T734+T737+T863+T890</f>
        <v>0</v>
      </c>
      <c r="AR152" s="129" t="s">
        <v>83</v>
      </c>
      <c r="AT152" s="136" t="s">
        <v>74</v>
      </c>
      <c r="AU152" s="136" t="s">
        <v>75</v>
      </c>
      <c r="AY152" s="129" t="s">
        <v>181</v>
      </c>
      <c r="BK152" s="137">
        <f>BK153+BK212+BK285+BK380+BK402+BK734+BK737+BK863+BK890</f>
        <v>0</v>
      </c>
    </row>
    <row r="153" spans="2:65" s="11" customFormat="1" ht="22.9" customHeight="1">
      <c r="B153" s="128"/>
      <c r="D153" s="129" t="s">
        <v>74</v>
      </c>
      <c r="E153" s="138" t="s">
        <v>83</v>
      </c>
      <c r="F153" s="138" t="s">
        <v>909</v>
      </c>
      <c r="I153" s="131"/>
      <c r="J153" s="139">
        <f>BK153</f>
        <v>0</v>
      </c>
      <c r="L153" s="128"/>
      <c r="M153" s="133"/>
      <c r="P153" s="134">
        <f>SUM(P154:P211)</f>
        <v>0</v>
      </c>
      <c r="R153" s="134">
        <f>SUM(R154:R211)</f>
        <v>25.234000000000002</v>
      </c>
      <c r="T153" s="135">
        <f>SUM(T154:T211)</f>
        <v>0</v>
      </c>
      <c r="AR153" s="129" t="s">
        <v>83</v>
      </c>
      <c r="AT153" s="136" t="s">
        <v>74</v>
      </c>
      <c r="AU153" s="136" t="s">
        <v>83</v>
      </c>
      <c r="AY153" s="129" t="s">
        <v>181</v>
      </c>
      <c r="BK153" s="137">
        <f>SUM(BK154:BK211)</f>
        <v>0</v>
      </c>
    </row>
    <row r="154" spans="2:65" s="1" customFormat="1" ht="21.75" customHeight="1">
      <c r="B154" s="140"/>
      <c r="C154" s="141" t="s">
        <v>83</v>
      </c>
      <c r="D154" s="141" t="s">
        <v>185</v>
      </c>
      <c r="E154" s="142" t="s">
        <v>910</v>
      </c>
      <c r="F154" s="143" t="s">
        <v>911</v>
      </c>
      <c r="G154" s="144" t="s">
        <v>198</v>
      </c>
      <c r="H154" s="145">
        <v>7.6680000000000001</v>
      </c>
      <c r="I154" s="146"/>
      <c r="J154" s="147">
        <f>ROUND(I154*H154,2)</f>
        <v>0</v>
      </c>
      <c r="K154" s="148"/>
      <c r="L154" s="32"/>
      <c r="M154" s="149" t="s">
        <v>1</v>
      </c>
      <c r="N154" s="150" t="s">
        <v>41</v>
      </c>
      <c r="P154" s="151">
        <f>O154*H154</f>
        <v>0</v>
      </c>
      <c r="Q154" s="151">
        <v>0</v>
      </c>
      <c r="R154" s="151">
        <f>Q154*H154</f>
        <v>0</v>
      </c>
      <c r="S154" s="151">
        <v>0</v>
      </c>
      <c r="T154" s="152">
        <f>S154*H154</f>
        <v>0</v>
      </c>
      <c r="AR154" s="153" t="s">
        <v>189</v>
      </c>
      <c r="AT154" s="153" t="s">
        <v>185</v>
      </c>
      <c r="AU154" s="153" t="s">
        <v>190</v>
      </c>
      <c r="AY154" s="17" t="s">
        <v>181</v>
      </c>
      <c r="BE154" s="154">
        <f>IF(N154="základná",J154,0)</f>
        <v>0</v>
      </c>
      <c r="BF154" s="154">
        <f>IF(N154="znížená",J154,0)</f>
        <v>0</v>
      </c>
      <c r="BG154" s="154">
        <f>IF(N154="zákl. prenesená",J154,0)</f>
        <v>0</v>
      </c>
      <c r="BH154" s="154">
        <f>IF(N154="zníž. prenesená",J154,0)</f>
        <v>0</v>
      </c>
      <c r="BI154" s="154">
        <f>IF(N154="nulová",J154,0)</f>
        <v>0</v>
      </c>
      <c r="BJ154" s="17" t="s">
        <v>190</v>
      </c>
      <c r="BK154" s="154">
        <f>ROUND(I154*H154,2)</f>
        <v>0</v>
      </c>
      <c r="BL154" s="17" t="s">
        <v>189</v>
      </c>
      <c r="BM154" s="153" t="s">
        <v>912</v>
      </c>
    </row>
    <row r="155" spans="2:65" s="12" customFormat="1">
      <c r="B155" s="155"/>
      <c r="D155" s="156" t="s">
        <v>192</v>
      </c>
      <c r="E155" s="157" t="s">
        <v>1</v>
      </c>
      <c r="F155" s="158" t="s">
        <v>913</v>
      </c>
      <c r="H155" s="157" t="s">
        <v>1</v>
      </c>
      <c r="I155" s="159"/>
      <c r="L155" s="155"/>
      <c r="M155" s="160"/>
      <c r="T155" s="161"/>
      <c r="AT155" s="157" t="s">
        <v>192</v>
      </c>
      <c r="AU155" s="157" t="s">
        <v>190</v>
      </c>
      <c r="AV155" s="12" t="s">
        <v>83</v>
      </c>
      <c r="AW155" s="12" t="s">
        <v>31</v>
      </c>
      <c r="AX155" s="12" t="s">
        <v>75</v>
      </c>
      <c r="AY155" s="157" t="s">
        <v>181</v>
      </c>
    </row>
    <row r="156" spans="2:65" s="13" customFormat="1">
      <c r="B156" s="162"/>
      <c r="D156" s="156" t="s">
        <v>192</v>
      </c>
      <c r="E156" s="163" t="s">
        <v>1</v>
      </c>
      <c r="F156" s="164" t="s">
        <v>914</v>
      </c>
      <c r="H156" s="165">
        <v>4.32</v>
      </c>
      <c r="I156" s="166"/>
      <c r="L156" s="162"/>
      <c r="M156" s="167"/>
      <c r="T156" s="168"/>
      <c r="AT156" s="163" t="s">
        <v>192</v>
      </c>
      <c r="AU156" s="163" t="s">
        <v>190</v>
      </c>
      <c r="AV156" s="13" t="s">
        <v>190</v>
      </c>
      <c r="AW156" s="13" t="s">
        <v>31</v>
      </c>
      <c r="AX156" s="13" t="s">
        <v>75</v>
      </c>
      <c r="AY156" s="163" t="s">
        <v>181</v>
      </c>
    </row>
    <row r="157" spans="2:65" s="12" customFormat="1">
      <c r="B157" s="155"/>
      <c r="D157" s="156" t="s">
        <v>192</v>
      </c>
      <c r="E157" s="157" t="s">
        <v>1</v>
      </c>
      <c r="F157" s="158" t="s">
        <v>915</v>
      </c>
      <c r="H157" s="157" t="s">
        <v>1</v>
      </c>
      <c r="I157" s="159"/>
      <c r="L157" s="155"/>
      <c r="M157" s="160"/>
      <c r="T157" s="161"/>
      <c r="AT157" s="157" t="s">
        <v>192</v>
      </c>
      <c r="AU157" s="157" t="s">
        <v>190</v>
      </c>
      <c r="AV157" s="12" t="s">
        <v>83</v>
      </c>
      <c r="AW157" s="12" t="s">
        <v>31</v>
      </c>
      <c r="AX157" s="12" t="s">
        <v>75</v>
      </c>
      <c r="AY157" s="157" t="s">
        <v>181</v>
      </c>
    </row>
    <row r="158" spans="2:65" s="13" customFormat="1">
      <c r="B158" s="162"/>
      <c r="D158" s="156" t="s">
        <v>192</v>
      </c>
      <c r="E158" s="163" t="s">
        <v>1</v>
      </c>
      <c r="F158" s="164" t="s">
        <v>916</v>
      </c>
      <c r="H158" s="165">
        <v>3.3479999999999999</v>
      </c>
      <c r="I158" s="166"/>
      <c r="L158" s="162"/>
      <c r="M158" s="167"/>
      <c r="T158" s="168"/>
      <c r="AT158" s="163" t="s">
        <v>192</v>
      </c>
      <c r="AU158" s="163" t="s">
        <v>190</v>
      </c>
      <c r="AV158" s="13" t="s">
        <v>190</v>
      </c>
      <c r="AW158" s="13" t="s">
        <v>31</v>
      </c>
      <c r="AX158" s="13" t="s">
        <v>75</v>
      </c>
      <c r="AY158" s="163" t="s">
        <v>181</v>
      </c>
    </row>
    <row r="159" spans="2:65" s="14" customFormat="1">
      <c r="B159" s="169"/>
      <c r="D159" s="156" t="s">
        <v>192</v>
      </c>
      <c r="E159" s="170" t="s">
        <v>874</v>
      </c>
      <c r="F159" s="171" t="s">
        <v>195</v>
      </c>
      <c r="H159" s="172">
        <v>7.6680000000000001</v>
      </c>
      <c r="I159" s="173"/>
      <c r="L159" s="169"/>
      <c r="M159" s="174"/>
      <c r="T159" s="175"/>
      <c r="AT159" s="170" t="s">
        <v>192</v>
      </c>
      <c r="AU159" s="170" t="s">
        <v>190</v>
      </c>
      <c r="AV159" s="14" t="s">
        <v>189</v>
      </c>
      <c r="AW159" s="14" t="s">
        <v>31</v>
      </c>
      <c r="AX159" s="14" t="s">
        <v>83</v>
      </c>
      <c r="AY159" s="170" t="s">
        <v>181</v>
      </c>
    </row>
    <row r="160" spans="2:65" s="1" customFormat="1" ht="24.2" customHeight="1">
      <c r="B160" s="140"/>
      <c r="C160" s="141" t="s">
        <v>190</v>
      </c>
      <c r="D160" s="141" t="s">
        <v>185</v>
      </c>
      <c r="E160" s="142" t="s">
        <v>917</v>
      </c>
      <c r="F160" s="143" t="s">
        <v>918</v>
      </c>
      <c r="G160" s="144" t="s">
        <v>198</v>
      </c>
      <c r="H160" s="145">
        <v>2.2999999999999998</v>
      </c>
      <c r="I160" s="146"/>
      <c r="J160" s="147">
        <f>ROUND(I160*H160,2)</f>
        <v>0</v>
      </c>
      <c r="K160" s="148"/>
      <c r="L160" s="32"/>
      <c r="M160" s="149" t="s">
        <v>1</v>
      </c>
      <c r="N160" s="150" t="s">
        <v>41</v>
      </c>
      <c r="P160" s="151">
        <f>O160*H160</f>
        <v>0</v>
      </c>
      <c r="Q160" s="151">
        <v>0</v>
      </c>
      <c r="R160" s="151">
        <f>Q160*H160</f>
        <v>0</v>
      </c>
      <c r="S160" s="151">
        <v>0</v>
      </c>
      <c r="T160" s="152">
        <f>S160*H160</f>
        <v>0</v>
      </c>
      <c r="AR160" s="153" t="s">
        <v>189</v>
      </c>
      <c r="AT160" s="153" t="s">
        <v>185</v>
      </c>
      <c r="AU160" s="153" t="s">
        <v>190</v>
      </c>
      <c r="AY160" s="17" t="s">
        <v>181</v>
      </c>
      <c r="BE160" s="154">
        <f>IF(N160="základná",J160,0)</f>
        <v>0</v>
      </c>
      <c r="BF160" s="154">
        <f>IF(N160="znížená",J160,0)</f>
        <v>0</v>
      </c>
      <c r="BG160" s="154">
        <f>IF(N160="zákl. prenesená",J160,0)</f>
        <v>0</v>
      </c>
      <c r="BH160" s="154">
        <f>IF(N160="zníž. prenesená",J160,0)</f>
        <v>0</v>
      </c>
      <c r="BI160" s="154">
        <f>IF(N160="nulová",J160,0)</f>
        <v>0</v>
      </c>
      <c r="BJ160" s="17" t="s">
        <v>190</v>
      </c>
      <c r="BK160" s="154">
        <f>ROUND(I160*H160,2)</f>
        <v>0</v>
      </c>
      <c r="BL160" s="17" t="s">
        <v>189</v>
      </c>
      <c r="BM160" s="153" t="s">
        <v>919</v>
      </c>
    </row>
    <row r="161" spans="2:65" s="13" customFormat="1">
      <c r="B161" s="162"/>
      <c r="D161" s="156" t="s">
        <v>192</v>
      </c>
      <c r="E161" s="163" t="s">
        <v>1</v>
      </c>
      <c r="F161" s="164" t="s">
        <v>920</v>
      </c>
      <c r="H161" s="165">
        <v>2.2999999999999998</v>
      </c>
      <c r="I161" s="166"/>
      <c r="L161" s="162"/>
      <c r="M161" s="167"/>
      <c r="T161" s="168"/>
      <c r="AT161" s="163" t="s">
        <v>192</v>
      </c>
      <c r="AU161" s="163" t="s">
        <v>190</v>
      </c>
      <c r="AV161" s="13" t="s">
        <v>190</v>
      </c>
      <c r="AW161" s="13" t="s">
        <v>31</v>
      </c>
      <c r="AX161" s="13" t="s">
        <v>75</v>
      </c>
      <c r="AY161" s="163" t="s">
        <v>181</v>
      </c>
    </row>
    <row r="162" spans="2:65" s="14" customFormat="1">
      <c r="B162" s="169"/>
      <c r="D162" s="156" t="s">
        <v>192</v>
      </c>
      <c r="E162" s="170" t="s">
        <v>1</v>
      </c>
      <c r="F162" s="171" t="s">
        <v>195</v>
      </c>
      <c r="H162" s="172">
        <v>2.2999999999999998</v>
      </c>
      <c r="I162" s="173"/>
      <c r="L162" s="169"/>
      <c r="M162" s="174"/>
      <c r="T162" s="175"/>
      <c r="AT162" s="170" t="s">
        <v>192</v>
      </c>
      <c r="AU162" s="170" t="s">
        <v>190</v>
      </c>
      <c r="AV162" s="14" t="s">
        <v>189</v>
      </c>
      <c r="AW162" s="14" t="s">
        <v>31</v>
      </c>
      <c r="AX162" s="14" t="s">
        <v>83</v>
      </c>
      <c r="AY162" s="170" t="s">
        <v>181</v>
      </c>
    </row>
    <row r="163" spans="2:65" s="1" customFormat="1" ht="21.75" customHeight="1">
      <c r="B163" s="140"/>
      <c r="C163" s="141" t="s">
        <v>130</v>
      </c>
      <c r="D163" s="141" t="s">
        <v>185</v>
      </c>
      <c r="E163" s="142" t="s">
        <v>921</v>
      </c>
      <c r="F163" s="143" t="s">
        <v>922</v>
      </c>
      <c r="G163" s="144" t="s">
        <v>198</v>
      </c>
      <c r="H163" s="145">
        <v>5.4720000000000004</v>
      </c>
      <c r="I163" s="146"/>
      <c r="J163" s="147">
        <f>ROUND(I163*H163,2)</f>
        <v>0</v>
      </c>
      <c r="K163" s="148"/>
      <c r="L163" s="32"/>
      <c r="M163" s="149" t="s">
        <v>1</v>
      </c>
      <c r="N163" s="150" t="s">
        <v>41</v>
      </c>
      <c r="P163" s="151">
        <f>O163*H163</f>
        <v>0</v>
      </c>
      <c r="Q163" s="151">
        <v>0</v>
      </c>
      <c r="R163" s="151">
        <f>Q163*H163</f>
        <v>0</v>
      </c>
      <c r="S163" s="151">
        <v>0</v>
      </c>
      <c r="T163" s="152">
        <f>S163*H163</f>
        <v>0</v>
      </c>
      <c r="AR163" s="153" t="s">
        <v>189</v>
      </c>
      <c r="AT163" s="153" t="s">
        <v>185</v>
      </c>
      <c r="AU163" s="153" t="s">
        <v>190</v>
      </c>
      <c r="AY163" s="17" t="s">
        <v>181</v>
      </c>
      <c r="BE163" s="154">
        <f>IF(N163="základná",J163,0)</f>
        <v>0</v>
      </c>
      <c r="BF163" s="154">
        <f>IF(N163="znížená",J163,0)</f>
        <v>0</v>
      </c>
      <c r="BG163" s="154">
        <f>IF(N163="zákl. prenesená",J163,0)</f>
        <v>0</v>
      </c>
      <c r="BH163" s="154">
        <f>IF(N163="zníž. prenesená",J163,0)</f>
        <v>0</v>
      </c>
      <c r="BI163" s="154">
        <f>IF(N163="nulová",J163,0)</f>
        <v>0</v>
      </c>
      <c r="BJ163" s="17" t="s">
        <v>190</v>
      </c>
      <c r="BK163" s="154">
        <f>ROUND(I163*H163,2)</f>
        <v>0</v>
      </c>
      <c r="BL163" s="17" t="s">
        <v>189</v>
      </c>
      <c r="BM163" s="153" t="s">
        <v>923</v>
      </c>
    </row>
    <row r="164" spans="2:65" s="12" customFormat="1">
      <c r="B164" s="155"/>
      <c r="D164" s="156" t="s">
        <v>192</v>
      </c>
      <c r="E164" s="157" t="s">
        <v>1</v>
      </c>
      <c r="F164" s="158" t="s">
        <v>924</v>
      </c>
      <c r="H164" s="157" t="s">
        <v>1</v>
      </c>
      <c r="I164" s="159"/>
      <c r="L164" s="155"/>
      <c r="M164" s="160"/>
      <c r="T164" s="161"/>
      <c r="AT164" s="157" t="s">
        <v>192</v>
      </c>
      <c r="AU164" s="157" t="s">
        <v>190</v>
      </c>
      <c r="AV164" s="12" t="s">
        <v>83</v>
      </c>
      <c r="AW164" s="12" t="s">
        <v>31</v>
      </c>
      <c r="AX164" s="12" t="s">
        <v>75</v>
      </c>
      <c r="AY164" s="157" t="s">
        <v>181</v>
      </c>
    </row>
    <row r="165" spans="2:65" s="13" customFormat="1">
      <c r="B165" s="162"/>
      <c r="D165" s="156" t="s">
        <v>192</v>
      </c>
      <c r="E165" s="163" t="s">
        <v>1</v>
      </c>
      <c r="F165" s="164" t="s">
        <v>925</v>
      </c>
      <c r="H165" s="165">
        <v>5.4720000000000004</v>
      </c>
      <c r="I165" s="166"/>
      <c r="L165" s="162"/>
      <c r="M165" s="167"/>
      <c r="T165" s="168"/>
      <c r="AT165" s="163" t="s">
        <v>192</v>
      </c>
      <c r="AU165" s="163" t="s">
        <v>190</v>
      </c>
      <c r="AV165" s="13" t="s">
        <v>190</v>
      </c>
      <c r="AW165" s="13" t="s">
        <v>31</v>
      </c>
      <c r="AX165" s="13" t="s">
        <v>75</v>
      </c>
      <c r="AY165" s="163" t="s">
        <v>181</v>
      </c>
    </row>
    <row r="166" spans="2:65" s="14" customFormat="1">
      <c r="B166" s="169"/>
      <c r="D166" s="156" t="s">
        <v>192</v>
      </c>
      <c r="E166" s="170" t="s">
        <v>877</v>
      </c>
      <c r="F166" s="171" t="s">
        <v>195</v>
      </c>
      <c r="H166" s="172">
        <v>5.4720000000000004</v>
      </c>
      <c r="I166" s="173"/>
      <c r="L166" s="169"/>
      <c r="M166" s="174"/>
      <c r="T166" s="175"/>
      <c r="AT166" s="170" t="s">
        <v>192</v>
      </c>
      <c r="AU166" s="170" t="s">
        <v>190</v>
      </c>
      <c r="AV166" s="14" t="s">
        <v>189</v>
      </c>
      <c r="AW166" s="14" t="s">
        <v>31</v>
      </c>
      <c r="AX166" s="14" t="s">
        <v>83</v>
      </c>
      <c r="AY166" s="170" t="s">
        <v>181</v>
      </c>
    </row>
    <row r="167" spans="2:65" s="1" customFormat="1" ht="37.9" customHeight="1">
      <c r="B167" s="140"/>
      <c r="C167" s="141" t="s">
        <v>189</v>
      </c>
      <c r="D167" s="141" t="s">
        <v>185</v>
      </c>
      <c r="E167" s="142" t="s">
        <v>926</v>
      </c>
      <c r="F167" s="143" t="s">
        <v>927</v>
      </c>
      <c r="G167" s="144" t="s">
        <v>198</v>
      </c>
      <c r="H167" s="145">
        <v>1.6419999999999999</v>
      </c>
      <c r="I167" s="146"/>
      <c r="J167" s="147">
        <f>ROUND(I167*H167,2)</f>
        <v>0</v>
      </c>
      <c r="K167" s="148"/>
      <c r="L167" s="32"/>
      <c r="M167" s="149" t="s">
        <v>1</v>
      </c>
      <c r="N167" s="150" t="s">
        <v>41</v>
      </c>
      <c r="P167" s="151">
        <f>O167*H167</f>
        <v>0</v>
      </c>
      <c r="Q167" s="151">
        <v>0</v>
      </c>
      <c r="R167" s="151">
        <f>Q167*H167</f>
        <v>0</v>
      </c>
      <c r="S167" s="151">
        <v>0</v>
      </c>
      <c r="T167" s="152">
        <f>S167*H167</f>
        <v>0</v>
      </c>
      <c r="AR167" s="153" t="s">
        <v>189</v>
      </c>
      <c r="AT167" s="153" t="s">
        <v>185</v>
      </c>
      <c r="AU167" s="153" t="s">
        <v>190</v>
      </c>
      <c r="AY167" s="17" t="s">
        <v>181</v>
      </c>
      <c r="BE167" s="154">
        <f>IF(N167="základná",J167,0)</f>
        <v>0</v>
      </c>
      <c r="BF167" s="154">
        <f>IF(N167="znížená",J167,0)</f>
        <v>0</v>
      </c>
      <c r="BG167" s="154">
        <f>IF(N167="zákl. prenesená",J167,0)</f>
        <v>0</v>
      </c>
      <c r="BH167" s="154">
        <f>IF(N167="zníž. prenesená",J167,0)</f>
        <v>0</v>
      </c>
      <c r="BI167" s="154">
        <f>IF(N167="nulová",J167,0)</f>
        <v>0</v>
      </c>
      <c r="BJ167" s="17" t="s">
        <v>190</v>
      </c>
      <c r="BK167" s="154">
        <f>ROUND(I167*H167,2)</f>
        <v>0</v>
      </c>
      <c r="BL167" s="17" t="s">
        <v>189</v>
      </c>
      <c r="BM167" s="153" t="s">
        <v>928</v>
      </c>
    </row>
    <row r="168" spans="2:65" s="13" customFormat="1">
      <c r="B168" s="162"/>
      <c r="D168" s="156" t="s">
        <v>192</v>
      </c>
      <c r="E168" s="163" t="s">
        <v>1</v>
      </c>
      <c r="F168" s="164" t="s">
        <v>929</v>
      </c>
      <c r="H168" s="165">
        <v>1.6419999999999999</v>
      </c>
      <c r="I168" s="166"/>
      <c r="L168" s="162"/>
      <c r="M168" s="167"/>
      <c r="T168" s="168"/>
      <c r="AT168" s="163" t="s">
        <v>192</v>
      </c>
      <c r="AU168" s="163" t="s">
        <v>190</v>
      </c>
      <c r="AV168" s="13" t="s">
        <v>190</v>
      </c>
      <c r="AW168" s="13" t="s">
        <v>31</v>
      </c>
      <c r="AX168" s="13" t="s">
        <v>75</v>
      </c>
      <c r="AY168" s="163" t="s">
        <v>181</v>
      </c>
    </row>
    <row r="169" spans="2:65" s="14" customFormat="1">
      <c r="B169" s="169"/>
      <c r="D169" s="156" t="s">
        <v>192</v>
      </c>
      <c r="E169" s="170" t="s">
        <v>1</v>
      </c>
      <c r="F169" s="171" t="s">
        <v>195</v>
      </c>
      <c r="H169" s="172">
        <v>1.6419999999999999</v>
      </c>
      <c r="I169" s="173"/>
      <c r="L169" s="169"/>
      <c r="M169" s="174"/>
      <c r="T169" s="175"/>
      <c r="AT169" s="170" t="s">
        <v>192</v>
      </c>
      <c r="AU169" s="170" t="s">
        <v>190</v>
      </c>
      <c r="AV169" s="14" t="s">
        <v>189</v>
      </c>
      <c r="AW169" s="14" t="s">
        <v>31</v>
      </c>
      <c r="AX169" s="14" t="s">
        <v>83</v>
      </c>
      <c r="AY169" s="170" t="s">
        <v>181</v>
      </c>
    </row>
    <row r="170" spans="2:65" s="1" customFormat="1" ht="21.75" customHeight="1">
      <c r="B170" s="140"/>
      <c r="C170" s="141" t="s">
        <v>732</v>
      </c>
      <c r="D170" s="141" t="s">
        <v>185</v>
      </c>
      <c r="E170" s="142" t="s">
        <v>921</v>
      </c>
      <c r="F170" s="143" t="s">
        <v>922</v>
      </c>
      <c r="G170" s="144" t="s">
        <v>198</v>
      </c>
      <c r="H170" s="145">
        <v>33.345999999999997</v>
      </c>
      <c r="I170" s="146"/>
      <c r="J170" s="147">
        <f>ROUND(I170*H170,2)</f>
        <v>0</v>
      </c>
      <c r="K170" s="148"/>
      <c r="L170" s="32"/>
      <c r="M170" s="149" t="s">
        <v>1</v>
      </c>
      <c r="N170" s="150" t="s">
        <v>41</v>
      </c>
      <c r="P170" s="151">
        <f>O170*H170</f>
        <v>0</v>
      </c>
      <c r="Q170" s="151">
        <v>0</v>
      </c>
      <c r="R170" s="151">
        <f>Q170*H170</f>
        <v>0</v>
      </c>
      <c r="S170" s="151">
        <v>0</v>
      </c>
      <c r="T170" s="152">
        <f>S170*H170</f>
        <v>0</v>
      </c>
      <c r="AR170" s="153" t="s">
        <v>189</v>
      </c>
      <c r="AT170" s="153" t="s">
        <v>185</v>
      </c>
      <c r="AU170" s="153" t="s">
        <v>190</v>
      </c>
      <c r="AY170" s="17" t="s">
        <v>181</v>
      </c>
      <c r="BE170" s="154">
        <f>IF(N170="základná",J170,0)</f>
        <v>0</v>
      </c>
      <c r="BF170" s="154">
        <f>IF(N170="znížená",J170,0)</f>
        <v>0</v>
      </c>
      <c r="BG170" s="154">
        <f>IF(N170="zákl. prenesená",J170,0)</f>
        <v>0</v>
      </c>
      <c r="BH170" s="154">
        <f>IF(N170="zníž. prenesená",J170,0)</f>
        <v>0</v>
      </c>
      <c r="BI170" s="154">
        <f>IF(N170="nulová",J170,0)</f>
        <v>0</v>
      </c>
      <c r="BJ170" s="17" t="s">
        <v>190</v>
      </c>
      <c r="BK170" s="154">
        <f>ROUND(I170*H170,2)</f>
        <v>0</v>
      </c>
      <c r="BL170" s="17" t="s">
        <v>189</v>
      </c>
      <c r="BM170" s="153" t="s">
        <v>930</v>
      </c>
    </row>
    <row r="171" spans="2:65" s="12" customFormat="1">
      <c r="B171" s="155"/>
      <c r="D171" s="156" t="s">
        <v>192</v>
      </c>
      <c r="E171" s="157" t="s">
        <v>1</v>
      </c>
      <c r="F171" s="158" t="s">
        <v>931</v>
      </c>
      <c r="H171" s="157" t="s">
        <v>1</v>
      </c>
      <c r="I171" s="159"/>
      <c r="L171" s="155"/>
      <c r="M171" s="160"/>
      <c r="T171" s="161"/>
      <c r="AT171" s="157" t="s">
        <v>192</v>
      </c>
      <c r="AU171" s="157" t="s">
        <v>190</v>
      </c>
      <c r="AV171" s="12" t="s">
        <v>83</v>
      </c>
      <c r="AW171" s="12" t="s">
        <v>31</v>
      </c>
      <c r="AX171" s="12" t="s">
        <v>75</v>
      </c>
      <c r="AY171" s="157" t="s">
        <v>181</v>
      </c>
    </row>
    <row r="172" spans="2:65" s="13" customFormat="1">
      <c r="B172" s="162"/>
      <c r="D172" s="156" t="s">
        <v>192</v>
      </c>
      <c r="E172" s="163" t="s">
        <v>1</v>
      </c>
      <c r="F172" s="164" t="s">
        <v>932</v>
      </c>
      <c r="H172" s="165">
        <v>33.345999999999997</v>
      </c>
      <c r="I172" s="166"/>
      <c r="L172" s="162"/>
      <c r="M172" s="167"/>
      <c r="T172" s="168"/>
      <c r="AT172" s="163" t="s">
        <v>192</v>
      </c>
      <c r="AU172" s="163" t="s">
        <v>190</v>
      </c>
      <c r="AV172" s="13" t="s">
        <v>190</v>
      </c>
      <c r="AW172" s="13" t="s">
        <v>31</v>
      </c>
      <c r="AX172" s="13" t="s">
        <v>75</v>
      </c>
      <c r="AY172" s="163" t="s">
        <v>181</v>
      </c>
    </row>
    <row r="173" spans="2:65" s="14" customFormat="1">
      <c r="B173" s="169"/>
      <c r="D173" s="156" t="s">
        <v>192</v>
      </c>
      <c r="E173" s="170" t="s">
        <v>789</v>
      </c>
      <c r="F173" s="171" t="s">
        <v>195</v>
      </c>
      <c r="H173" s="172">
        <v>33.345999999999997</v>
      </c>
      <c r="I173" s="173"/>
      <c r="L173" s="169"/>
      <c r="M173" s="174"/>
      <c r="T173" s="175"/>
      <c r="AT173" s="170" t="s">
        <v>192</v>
      </c>
      <c r="AU173" s="170" t="s">
        <v>190</v>
      </c>
      <c r="AV173" s="14" t="s">
        <v>189</v>
      </c>
      <c r="AW173" s="14" t="s">
        <v>31</v>
      </c>
      <c r="AX173" s="14" t="s">
        <v>83</v>
      </c>
      <c r="AY173" s="170" t="s">
        <v>181</v>
      </c>
    </row>
    <row r="174" spans="2:65" s="1" customFormat="1" ht="24.2" customHeight="1">
      <c r="B174" s="140"/>
      <c r="C174" s="141" t="s">
        <v>933</v>
      </c>
      <c r="D174" s="141" t="s">
        <v>185</v>
      </c>
      <c r="E174" s="142" t="s">
        <v>934</v>
      </c>
      <c r="F174" s="143" t="s">
        <v>935</v>
      </c>
      <c r="G174" s="144" t="s">
        <v>198</v>
      </c>
      <c r="H174" s="145">
        <v>10.004</v>
      </c>
      <c r="I174" s="146"/>
      <c r="J174" s="147">
        <f>ROUND(I174*H174,2)</f>
        <v>0</v>
      </c>
      <c r="K174" s="148"/>
      <c r="L174" s="32"/>
      <c r="M174" s="149" t="s">
        <v>1</v>
      </c>
      <c r="N174" s="150" t="s">
        <v>41</v>
      </c>
      <c r="P174" s="151">
        <f>O174*H174</f>
        <v>0</v>
      </c>
      <c r="Q174" s="151">
        <v>0</v>
      </c>
      <c r="R174" s="151">
        <f>Q174*H174</f>
        <v>0</v>
      </c>
      <c r="S174" s="151">
        <v>0</v>
      </c>
      <c r="T174" s="152">
        <f>S174*H174</f>
        <v>0</v>
      </c>
      <c r="AR174" s="153" t="s">
        <v>189</v>
      </c>
      <c r="AT174" s="153" t="s">
        <v>185</v>
      </c>
      <c r="AU174" s="153" t="s">
        <v>190</v>
      </c>
      <c r="AY174" s="17" t="s">
        <v>181</v>
      </c>
      <c r="BE174" s="154">
        <f>IF(N174="základná",J174,0)</f>
        <v>0</v>
      </c>
      <c r="BF174" s="154">
        <f>IF(N174="znížená",J174,0)</f>
        <v>0</v>
      </c>
      <c r="BG174" s="154">
        <f>IF(N174="zákl. prenesená",J174,0)</f>
        <v>0</v>
      </c>
      <c r="BH174" s="154">
        <f>IF(N174="zníž. prenesená",J174,0)</f>
        <v>0</v>
      </c>
      <c r="BI174" s="154">
        <f>IF(N174="nulová",J174,0)</f>
        <v>0</v>
      </c>
      <c r="BJ174" s="17" t="s">
        <v>190</v>
      </c>
      <c r="BK174" s="154">
        <f>ROUND(I174*H174,2)</f>
        <v>0</v>
      </c>
      <c r="BL174" s="17" t="s">
        <v>189</v>
      </c>
      <c r="BM174" s="153" t="s">
        <v>936</v>
      </c>
    </row>
    <row r="175" spans="2:65" s="13" customFormat="1">
      <c r="B175" s="162"/>
      <c r="D175" s="156" t="s">
        <v>192</v>
      </c>
      <c r="E175" s="163" t="s">
        <v>1</v>
      </c>
      <c r="F175" s="164" t="s">
        <v>937</v>
      </c>
      <c r="H175" s="165">
        <v>10.004</v>
      </c>
      <c r="I175" s="166"/>
      <c r="L175" s="162"/>
      <c r="M175" s="167"/>
      <c r="T175" s="168"/>
      <c r="AT175" s="163" t="s">
        <v>192</v>
      </c>
      <c r="AU175" s="163" t="s">
        <v>190</v>
      </c>
      <c r="AV175" s="13" t="s">
        <v>190</v>
      </c>
      <c r="AW175" s="13" t="s">
        <v>31</v>
      </c>
      <c r="AX175" s="13" t="s">
        <v>75</v>
      </c>
      <c r="AY175" s="163" t="s">
        <v>181</v>
      </c>
    </row>
    <row r="176" spans="2:65" s="14" customFormat="1">
      <c r="B176" s="169"/>
      <c r="D176" s="156" t="s">
        <v>192</v>
      </c>
      <c r="E176" s="170" t="s">
        <v>1</v>
      </c>
      <c r="F176" s="171" t="s">
        <v>195</v>
      </c>
      <c r="H176" s="172">
        <v>10.004</v>
      </c>
      <c r="I176" s="173"/>
      <c r="L176" s="169"/>
      <c r="M176" s="174"/>
      <c r="T176" s="175"/>
      <c r="AT176" s="170" t="s">
        <v>192</v>
      </c>
      <c r="AU176" s="170" t="s">
        <v>190</v>
      </c>
      <c r="AV176" s="14" t="s">
        <v>189</v>
      </c>
      <c r="AW176" s="14" t="s">
        <v>31</v>
      </c>
      <c r="AX176" s="14" t="s">
        <v>83</v>
      </c>
      <c r="AY176" s="170" t="s">
        <v>181</v>
      </c>
    </row>
    <row r="177" spans="2:65" s="1" customFormat="1" ht="33" customHeight="1">
      <c r="B177" s="140"/>
      <c r="C177" s="141" t="s">
        <v>938</v>
      </c>
      <c r="D177" s="141" t="s">
        <v>185</v>
      </c>
      <c r="E177" s="142" t="s">
        <v>939</v>
      </c>
      <c r="F177" s="143" t="s">
        <v>940</v>
      </c>
      <c r="G177" s="144" t="s">
        <v>198</v>
      </c>
      <c r="H177" s="145">
        <v>27.585999999999999</v>
      </c>
      <c r="I177" s="146"/>
      <c r="J177" s="147">
        <f>ROUND(I177*H177,2)</f>
        <v>0</v>
      </c>
      <c r="K177" s="148"/>
      <c r="L177" s="32"/>
      <c r="M177" s="149" t="s">
        <v>1</v>
      </c>
      <c r="N177" s="150" t="s">
        <v>41</v>
      </c>
      <c r="P177" s="151">
        <f>O177*H177</f>
        <v>0</v>
      </c>
      <c r="Q177" s="151">
        <v>0</v>
      </c>
      <c r="R177" s="151">
        <f>Q177*H177</f>
        <v>0</v>
      </c>
      <c r="S177" s="151">
        <v>0</v>
      </c>
      <c r="T177" s="152">
        <f>S177*H177</f>
        <v>0</v>
      </c>
      <c r="AR177" s="153" t="s">
        <v>189</v>
      </c>
      <c r="AT177" s="153" t="s">
        <v>185</v>
      </c>
      <c r="AU177" s="153" t="s">
        <v>190</v>
      </c>
      <c r="AY177" s="17" t="s">
        <v>181</v>
      </c>
      <c r="BE177" s="154">
        <f>IF(N177="základná",J177,0)</f>
        <v>0</v>
      </c>
      <c r="BF177" s="154">
        <f>IF(N177="znížená",J177,0)</f>
        <v>0</v>
      </c>
      <c r="BG177" s="154">
        <f>IF(N177="zákl. prenesená",J177,0)</f>
        <v>0</v>
      </c>
      <c r="BH177" s="154">
        <f>IF(N177="zníž. prenesená",J177,0)</f>
        <v>0</v>
      </c>
      <c r="BI177" s="154">
        <f>IF(N177="nulová",J177,0)</f>
        <v>0</v>
      </c>
      <c r="BJ177" s="17" t="s">
        <v>190</v>
      </c>
      <c r="BK177" s="154">
        <f>ROUND(I177*H177,2)</f>
        <v>0</v>
      </c>
      <c r="BL177" s="17" t="s">
        <v>189</v>
      </c>
      <c r="BM177" s="153" t="s">
        <v>941</v>
      </c>
    </row>
    <row r="178" spans="2:65" s="13" customFormat="1">
      <c r="B178" s="162"/>
      <c r="D178" s="156" t="s">
        <v>192</v>
      </c>
      <c r="E178" s="163" t="s">
        <v>1</v>
      </c>
      <c r="F178" s="164" t="s">
        <v>874</v>
      </c>
      <c r="H178" s="165">
        <v>7.6680000000000001</v>
      </c>
      <c r="I178" s="166"/>
      <c r="L178" s="162"/>
      <c r="M178" s="167"/>
      <c r="T178" s="168"/>
      <c r="AT178" s="163" t="s">
        <v>192</v>
      </c>
      <c r="AU178" s="163" t="s">
        <v>190</v>
      </c>
      <c r="AV178" s="13" t="s">
        <v>190</v>
      </c>
      <c r="AW178" s="13" t="s">
        <v>31</v>
      </c>
      <c r="AX178" s="13" t="s">
        <v>75</v>
      </c>
      <c r="AY178" s="163" t="s">
        <v>181</v>
      </c>
    </row>
    <row r="179" spans="2:65" s="13" customFormat="1">
      <c r="B179" s="162"/>
      <c r="D179" s="156" t="s">
        <v>192</v>
      </c>
      <c r="E179" s="163" t="s">
        <v>1</v>
      </c>
      <c r="F179" s="164" t="s">
        <v>877</v>
      </c>
      <c r="H179" s="165">
        <v>5.4720000000000004</v>
      </c>
      <c r="I179" s="166"/>
      <c r="L179" s="162"/>
      <c r="M179" s="167"/>
      <c r="T179" s="168"/>
      <c r="AT179" s="163" t="s">
        <v>192</v>
      </c>
      <c r="AU179" s="163" t="s">
        <v>190</v>
      </c>
      <c r="AV179" s="13" t="s">
        <v>190</v>
      </c>
      <c r="AW179" s="13" t="s">
        <v>31</v>
      </c>
      <c r="AX179" s="13" t="s">
        <v>75</v>
      </c>
      <c r="AY179" s="163" t="s">
        <v>181</v>
      </c>
    </row>
    <row r="180" spans="2:65" s="13" customFormat="1">
      <c r="B180" s="162"/>
      <c r="D180" s="156" t="s">
        <v>192</v>
      </c>
      <c r="E180" s="163" t="s">
        <v>1</v>
      </c>
      <c r="F180" s="164" t="s">
        <v>789</v>
      </c>
      <c r="H180" s="165">
        <v>33.345999999999997</v>
      </c>
      <c r="I180" s="166"/>
      <c r="L180" s="162"/>
      <c r="M180" s="167"/>
      <c r="T180" s="168"/>
      <c r="AT180" s="163" t="s">
        <v>192</v>
      </c>
      <c r="AU180" s="163" t="s">
        <v>190</v>
      </c>
      <c r="AV180" s="13" t="s">
        <v>190</v>
      </c>
      <c r="AW180" s="13" t="s">
        <v>31</v>
      </c>
      <c r="AX180" s="13" t="s">
        <v>75</v>
      </c>
      <c r="AY180" s="163" t="s">
        <v>181</v>
      </c>
    </row>
    <row r="181" spans="2:65" s="13" customFormat="1">
      <c r="B181" s="162"/>
      <c r="D181" s="156" t="s">
        <v>192</v>
      </c>
      <c r="E181" s="163" t="s">
        <v>1</v>
      </c>
      <c r="F181" s="164" t="s">
        <v>942</v>
      </c>
      <c r="H181" s="165">
        <v>-18.899999999999999</v>
      </c>
      <c r="I181" s="166"/>
      <c r="L181" s="162"/>
      <c r="M181" s="167"/>
      <c r="T181" s="168"/>
      <c r="AT181" s="163" t="s">
        <v>192</v>
      </c>
      <c r="AU181" s="163" t="s">
        <v>190</v>
      </c>
      <c r="AV181" s="13" t="s">
        <v>190</v>
      </c>
      <c r="AW181" s="13" t="s">
        <v>31</v>
      </c>
      <c r="AX181" s="13" t="s">
        <v>75</v>
      </c>
      <c r="AY181" s="163" t="s">
        <v>181</v>
      </c>
    </row>
    <row r="182" spans="2:65" s="14" customFormat="1">
      <c r="B182" s="169"/>
      <c r="D182" s="156" t="s">
        <v>192</v>
      </c>
      <c r="E182" s="170" t="s">
        <v>780</v>
      </c>
      <c r="F182" s="171" t="s">
        <v>195</v>
      </c>
      <c r="H182" s="172">
        <v>27.585999999999999</v>
      </c>
      <c r="I182" s="173"/>
      <c r="L182" s="169"/>
      <c r="M182" s="174"/>
      <c r="T182" s="175"/>
      <c r="AT182" s="170" t="s">
        <v>192</v>
      </c>
      <c r="AU182" s="170" t="s">
        <v>190</v>
      </c>
      <c r="AV182" s="14" t="s">
        <v>189</v>
      </c>
      <c r="AW182" s="14" t="s">
        <v>31</v>
      </c>
      <c r="AX182" s="14" t="s">
        <v>83</v>
      </c>
      <c r="AY182" s="170" t="s">
        <v>181</v>
      </c>
    </row>
    <row r="183" spans="2:65" s="1" customFormat="1" ht="16.5" customHeight="1">
      <c r="B183" s="140"/>
      <c r="C183" s="141" t="s">
        <v>943</v>
      </c>
      <c r="D183" s="141" t="s">
        <v>185</v>
      </c>
      <c r="E183" s="142" t="s">
        <v>944</v>
      </c>
      <c r="F183" s="143" t="s">
        <v>945</v>
      </c>
      <c r="G183" s="144" t="s">
        <v>198</v>
      </c>
      <c r="H183" s="145">
        <v>27.585999999999999</v>
      </c>
      <c r="I183" s="146"/>
      <c r="J183" s="147">
        <f>ROUND(I183*H183,2)</f>
        <v>0</v>
      </c>
      <c r="K183" s="148"/>
      <c r="L183" s="32"/>
      <c r="M183" s="149" t="s">
        <v>1</v>
      </c>
      <c r="N183" s="150" t="s">
        <v>41</v>
      </c>
      <c r="P183" s="151">
        <f>O183*H183</f>
        <v>0</v>
      </c>
      <c r="Q183" s="151">
        <v>0</v>
      </c>
      <c r="R183" s="151">
        <f>Q183*H183</f>
        <v>0</v>
      </c>
      <c r="S183" s="151">
        <v>0</v>
      </c>
      <c r="T183" s="152">
        <f>S183*H183</f>
        <v>0</v>
      </c>
      <c r="AR183" s="153" t="s">
        <v>189</v>
      </c>
      <c r="AT183" s="153" t="s">
        <v>185</v>
      </c>
      <c r="AU183" s="153" t="s">
        <v>190</v>
      </c>
      <c r="AY183" s="17" t="s">
        <v>181</v>
      </c>
      <c r="BE183" s="154">
        <f>IF(N183="základná",J183,0)</f>
        <v>0</v>
      </c>
      <c r="BF183" s="154">
        <f>IF(N183="znížená",J183,0)</f>
        <v>0</v>
      </c>
      <c r="BG183" s="154">
        <f>IF(N183="zákl. prenesená",J183,0)</f>
        <v>0</v>
      </c>
      <c r="BH183" s="154">
        <f>IF(N183="zníž. prenesená",J183,0)</f>
        <v>0</v>
      </c>
      <c r="BI183" s="154">
        <f>IF(N183="nulová",J183,0)</f>
        <v>0</v>
      </c>
      <c r="BJ183" s="17" t="s">
        <v>190</v>
      </c>
      <c r="BK183" s="154">
        <f>ROUND(I183*H183,2)</f>
        <v>0</v>
      </c>
      <c r="BL183" s="17" t="s">
        <v>189</v>
      </c>
      <c r="BM183" s="153" t="s">
        <v>946</v>
      </c>
    </row>
    <row r="184" spans="2:65" s="13" customFormat="1">
      <c r="B184" s="162"/>
      <c r="D184" s="156" t="s">
        <v>192</v>
      </c>
      <c r="E184" s="163" t="s">
        <v>1</v>
      </c>
      <c r="F184" s="164" t="s">
        <v>780</v>
      </c>
      <c r="H184" s="165">
        <v>27.585999999999999</v>
      </c>
      <c r="I184" s="166"/>
      <c r="L184" s="162"/>
      <c r="M184" s="167"/>
      <c r="T184" s="168"/>
      <c r="AT184" s="163" t="s">
        <v>192</v>
      </c>
      <c r="AU184" s="163" t="s">
        <v>190</v>
      </c>
      <c r="AV184" s="13" t="s">
        <v>190</v>
      </c>
      <c r="AW184" s="13" t="s">
        <v>31</v>
      </c>
      <c r="AX184" s="13" t="s">
        <v>75</v>
      </c>
      <c r="AY184" s="163" t="s">
        <v>181</v>
      </c>
    </row>
    <row r="185" spans="2:65" s="14" customFormat="1">
      <c r="B185" s="169"/>
      <c r="D185" s="156" t="s">
        <v>192</v>
      </c>
      <c r="E185" s="170" t="s">
        <v>1</v>
      </c>
      <c r="F185" s="171" t="s">
        <v>195</v>
      </c>
      <c r="H185" s="172">
        <v>27.585999999999999</v>
      </c>
      <c r="I185" s="173"/>
      <c r="L185" s="169"/>
      <c r="M185" s="174"/>
      <c r="T185" s="175"/>
      <c r="AT185" s="170" t="s">
        <v>192</v>
      </c>
      <c r="AU185" s="170" t="s">
        <v>190</v>
      </c>
      <c r="AV185" s="14" t="s">
        <v>189</v>
      </c>
      <c r="AW185" s="14" t="s">
        <v>31</v>
      </c>
      <c r="AX185" s="14" t="s">
        <v>83</v>
      </c>
      <c r="AY185" s="170" t="s">
        <v>181</v>
      </c>
    </row>
    <row r="186" spans="2:65" s="1" customFormat="1" ht="24.2" customHeight="1">
      <c r="B186" s="140"/>
      <c r="C186" s="141" t="s">
        <v>182</v>
      </c>
      <c r="D186" s="141" t="s">
        <v>185</v>
      </c>
      <c r="E186" s="142" t="s">
        <v>947</v>
      </c>
      <c r="F186" s="143" t="s">
        <v>948</v>
      </c>
      <c r="G186" s="144" t="s">
        <v>478</v>
      </c>
      <c r="H186" s="145">
        <v>46.896000000000001</v>
      </c>
      <c r="I186" s="146"/>
      <c r="J186" s="147">
        <f>ROUND(I186*H186,2)</f>
        <v>0</v>
      </c>
      <c r="K186" s="148"/>
      <c r="L186" s="32"/>
      <c r="M186" s="149" t="s">
        <v>1</v>
      </c>
      <c r="N186" s="150" t="s">
        <v>41</v>
      </c>
      <c r="P186" s="151">
        <f>O186*H186</f>
        <v>0</v>
      </c>
      <c r="Q186" s="151">
        <v>0</v>
      </c>
      <c r="R186" s="151">
        <f>Q186*H186</f>
        <v>0</v>
      </c>
      <c r="S186" s="151">
        <v>0</v>
      </c>
      <c r="T186" s="152">
        <f>S186*H186</f>
        <v>0</v>
      </c>
      <c r="AR186" s="153" t="s">
        <v>189</v>
      </c>
      <c r="AT186" s="153" t="s">
        <v>185</v>
      </c>
      <c r="AU186" s="153" t="s">
        <v>190</v>
      </c>
      <c r="AY186" s="17" t="s">
        <v>181</v>
      </c>
      <c r="BE186" s="154">
        <f>IF(N186="základná",J186,0)</f>
        <v>0</v>
      </c>
      <c r="BF186" s="154">
        <f>IF(N186="znížená",J186,0)</f>
        <v>0</v>
      </c>
      <c r="BG186" s="154">
        <f>IF(N186="zákl. prenesená",J186,0)</f>
        <v>0</v>
      </c>
      <c r="BH186" s="154">
        <f>IF(N186="zníž. prenesená",J186,0)</f>
        <v>0</v>
      </c>
      <c r="BI186" s="154">
        <f>IF(N186="nulová",J186,0)</f>
        <v>0</v>
      </c>
      <c r="BJ186" s="17" t="s">
        <v>190</v>
      </c>
      <c r="BK186" s="154">
        <f>ROUND(I186*H186,2)</f>
        <v>0</v>
      </c>
      <c r="BL186" s="17" t="s">
        <v>189</v>
      </c>
      <c r="BM186" s="153" t="s">
        <v>949</v>
      </c>
    </row>
    <row r="187" spans="2:65" s="13" customFormat="1">
      <c r="B187" s="162"/>
      <c r="D187" s="156" t="s">
        <v>192</v>
      </c>
      <c r="E187" s="163" t="s">
        <v>1</v>
      </c>
      <c r="F187" s="164" t="s">
        <v>950</v>
      </c>
      <c r="H187" s="165">
        <v>46.896000000000001</v>
      </c>
      <c r="I187" s="166"/>
      <c r="L187" s="162"/>
      <c r="M187" s="167"/>
      <c r="T187" s="168"/>
      <c r="AT187" s="163" t="s">
        <v>192</v>
      </c>
      <c r="AU187" s="163" t="s">
        <v>190</v>
      </c>
      <c r="AV187" s="13" t="s">
        <v>190</v>
      </c>
      <c r="AW187" s="13" t="s">
        <v>31</v>
      </c>
      <c r="AX187" s="13" t="s">
        <v>75</v>
      </c>
      <c r="AY187" s="163" t="s">
        <v>181</v>
      </c>
    </row>
    <row r="188" spans="2:65" s="14" customFormat="1">
      <c r="B188" s="169"/>
      <c r="D188" s="156" t="s">
        <v>192</v>
      </c>
      <c r="E188" s="170" t="s">
        <v>1</v>
      </c>
      <c r="F188" s="171" t="s">
        <v>195</v>
      </c>
      <c r="H188" s="172">
        <v>46.896000000000001</v>
      </c>
      <c r="I188" s="173"/>
      <c r="L188" s="169"/>
      <c r="M188" s="174"/>
      <c r="T188" s="175"/>
      <c r="AT188" s="170" t="s">
        <v>192</v>
      </c>
      <c r="AU188" s="170" t="s">
        <v>190</v>
      </c>
      <c r="AV188" s="14" t="s">
        <v>189</v>
      </c>
      <c r="AW188" s="14" t="s">
        <v>31</v>
      </c>
      <c r="AX188" s="14" t="s">
        <v>83</v>
      </c>
      <c r="AY188" s="170" t="s">
        <v>181</v>
      </c>
    </row>
    <row r="189" spans="2:65" s="1" customFormat="1" ht="33" customHeight="1">
      <c r="B189" s="140"/>
      <c r="C189" s="141" t="s">
        <v>109</v>
      </c>
      <c r="D189" s="141" t="s">
        <v>185</v>
      </c>
      <c r="E189" s="142" t="s">
        <v>951</v>
      </c>
      <c r="F189" s="143" t="s">
        <v>952</v>
      </c>
      <c r="G189" s="144" t="s">
        <v>198</v>
      </c>
      <c r="H189" s="145">
        <v>32.85</v>
      </c>
      <c r="I189" s="146"/>
      <c r="J189" s="147">
        <f>ROUND(I189*H189,2)</f>
        <v>0</v>
      </c>
      <c r="K189" s="148"/>
      <c r="L189" s="32"/>
      <c r="M189" s="149" t="s">
        <v>1</v>
      </c>
      <c r="N189" s="150" t="s">
        <v>41</v>
      </c>
      <c r="P189" s="151">
        <f>O189*H189</f>
        <v>0</v>
      </c>
      <c r="Q189" s="151">
        <v>0</v>
      </c>
      <c r="R189" s="151">
        <f>Q189*H189</f>
        <v>0</v>
      </c>
      <c r="S189" s="151">
        <v>0</v>
      </c>
      <c r="T189" s="152">
        <f>S189*H189</f>
        <v>0</v>
      </c>
      <c r="AR189" s="153" t="s">
        <v>189</v>
      </c>
      <c r="AT189" s="153" t="s">
        <v>185</v>
      </c>
      <c r="AU189" s="153" t="s">
        <v>190</v>
      </c>
      <c r="AY189" s="17" t="s">
        <v>181</v>
      </c>
      <c r="BE189" s="154">
        <f>IF(N189="základná",J189,0)</f>
        <v>0</v>
      </c>
      <c r="BF189" s="154">
        <f>IF(N189="znížená",J189,0)</f>
        <v>0</v>
      </c>
      <c r="BG189" s="154">
        <f>IF(N189="zákl. prenesená",J189,0)</f>
        <v>0</v>
      </c>
      <c r="BH189" s="154">
        <f>IF(N189="zníž. prenesená",J189,0)</f>
        <v>0</v>
      </c>
      <c r="BI189" s="154">
        <f>IF(N189="nulová",J189,0)</f>
        <v>0</v>
      </c>
      <c r="BJ189" s="17" t="s">
        <v>190</v>
      </c>
      <c r="BK189" s="154">
        <f>ROUND(I189*H189,2)</f>
        <v>0</v>
      </c>
      <c r="BL189" s="17" t="s">
        <v>189</v>
      </c>
      <c r="BM189" s="153" t="s">
        <v>953</v>
      </c>
    </row>
    <row r="190" spans="2:65" s="12" customFormat="1">
      <c r="B190" s="155"/>
      <c r="D190" s="156" t="s">
        <v>192</v>
      </c>
      <c r="E190" s="157" t="s">
        <v>1</v>
      </c>
      <c r="F190" s="158" t="s">
        <v>954</v>
      </c>
      <c r="H190" s="157" t="s">
        <v>1</v>
      </c>
      <c r="I190" s="159"/>
      <c r="L190" s="155"/>
      <c r="M190" s="160"/>
      <c r="T190" s="161"/>
      <c r="AT190" s="157" t="s">
        <v>192</v>
      </c>
      <c r="AU190" s="157" t="s">
        <v>190</v>
      </c>
      <c r="AV190" s="12" t="s">
        <v>83</v>
      </c>
      <c r="AW190" s="12" t="s">
        <v>31</v>
      </c>
      <c r="AX190" s="12" t="s">
        <v>75</v>
      </c>
      <c r="AY190" s="157" t="s">
        <v>181</v>
      </c>
    </row>
    <row r="191" spans="2:65" s="12" customFormat="1">
      <c r="B191" s="155"/>
      <c r="D191" s="156" t="s">
        <v>192</v>
      </c>
      <c r="E191" s="157" t="s">
        <v>1</v>
      </c>
      <c r="F191" s="158" t="s">
        <v>955</v>
      </c>
      <c r="H191" s="157" t="s">
        <v>1</v>
      </c>
      <c r="I191" s="159"/>
      <c r="L191" s="155"/>
      <c r="M191" s="160"/>
      <c r="T191" s="161"/>
      <c r="AT191" s="157" t="s">
        <v>192</v>
      </c>
      <c r="AU191" s="157" t="s">
        <v>190</v>
      </c>
      <c r="AV191" s="12" t="s">
        <v>83</v>
      </c>
      <c r="AW191" s="12" t="s">
        <v>31</v>
      </c>
      <c r="AX191" s="12" t="s">
        <v>75</v>
      </c>
      <c r="AY191" s="157" t="s">
        <v>181</v>
      </c>
    </row>
    <row r="192" spans="2:65" s="13" customFormat="1">
      <c r="B192" s="162"/>
      <c r="D192" s="156" t="s">
        <v>192</v>
      </c>
      <c r="E192" s="163" t="s">
        <v>1</v>
      </c>
      <c r="F192" s="164" t="s">
        <v>956</v>
      </c>
      <c r="H192" s="165">
        <v>1.35</v>
      </c>
      <c r="I192" s="166"/>
      <c r="L192" s="162"/>
      <c r="M192" s="167"/>
      <c r="T192" s="168"/>
      <c r="AT192" s="163" t="s">
        <v>192</v>
      </c>
      <c r="AU192" s="163" t="s">
        <v>190</v>
      </c>
      <c r="AV192" s="13" t="s">
        <v>190</v>
      </c>
      <c r="AW192" s="13" t="s">
        <v>31</v>
      </c>
      <c r="AX192" s="13" t="s">
        <v>75</v>
      </c>
      <c r="AY192" s="163" t="s">
        <v>181</v>
      </c>
    </row>
    <row r="193" spans="2:65" s="15" customFormat="1">
      <c r="B193" s="176"/>
      <c r="D193" s="156" t="s">
        <v>192</v>
      </c>
      <c r="E193" s="177" t="s">
        <v>957</v>
      </c>
      <c r="F193" s="178" t="s">
        <v>329</v>
      </c>
      <c r="H193" s="179">
        <v>1.35</v>
      </c>
      <c r="I193" s="180"/>
      <c r="L193" s="176"/>
      <c r="M193" s="181"/>
      <c r="T193" s="182"/>
      <c r="AT193" s="177" t="s">
        <v>192</v>
      </c>
      <c r="AU193" s="177" t="s">
        <v>190</v>
      </c>
      <c r="AV193" s="15" t="s">
        <v>130</v>
      </c>
      <c r="AW193" s="15" t="s">
        <v>31</v>
      </c>
      <c r="AX193" s="15" t="s">
        <v>75</v>
      </c>
      <c r="AY193" s="177" t="s">
        <v>181</v>
      </c>
    </row>
    <row r="194" spans="2:65" s="12" customFormat="1">
      <c r="B194" s="155"/>
      <c r="D194" s="156" t="s">
        <v>192</v>
      </c>
      <c r="E194" s="157" t="s">
        <v>1</v>
      </c>
      <c r="F194" s="158" t="s">
        <v>958</v>
      </c>
      <c r="H194" s="157" t="s">
        <v>1</v>
      </c>
      <c r="I194" s="159"/>
      <c r="L194" s="155"/>
      <c r="M194" s="160"/>
      <c r="T194" s="161"/>
      <c r="AT194" s="157" t="s">
        <v>192</v>
      </c>
      <c r="AU194" s="157" t="s">
        <v>190</v>
      </c>
      <c r="AV194" s="12" t="s">
        <v>83</v>
      </c>
      <c r="AW194" s="12" t="s">
        <v>31</v>
      </c>
      <c r="AX194" s="12" t="s">
        <v>75</v>
      </c>
      <c r="AY194" s="157" t="s">
        <v>181</v>
      </c>
    </row>
    <row r="195" spans="2:65" s="13" customFormat="1">
      <c r="B195" s="162"/>
      <c r="D195" s="156" t="s">
        <v>192</v>
      </c>
      <c r="E195" s="163" t="s">
        <v>1</v>
      </c>
      <c r="F195" s="164" t="s">
        <v>959</v>
      </c>
      <c r="H195" s="165">
        <v>3.6</v>
      </c>
      <c r="I195" s="166"/>
      <c r="L195" s="162"/>
      <c r="M195" s="167"/>
      <c r="T195" s="168"/>
      <c r="AT195" s="163" t="s">
        <v>192</v>
      </c>
      <c r="AU195" s="163" t="s">
        <v>190</v>
      </c>
      <c r="AV195" s="13" t="s">
        <v>190</v>
      </c>
      <c r="AW195" s="13" t="s">
        <v>31</v>
      </c>
      <c r="AX195" s="13" t="s">
        <v>75</v>
      </c>
      <c r="AY195" s="163" t="s">
        <v>181</v>
      </c>
    </row>
    <row r="196" spans="2:65" s="15" customFormat="1">
      <c r="B196" s="176"/>
      <c r="D196" s="156" t="s">
        <v>192</v>
      </c>
      <c r="E196" s="177" t="s">
        <v>960</v>
      </c>
      <c r="F196" s="178" t="s">
        <v>329</v>
      </c>
      <c r="H196" s="179">
        <v>3.6</v>
      </c>
      <c r="I196" s="180"/>
      <c r="L196" s="176"/>
      <c r="M196" s="181"/>
      <c r="T196" s="182"/>
      <c r="AT196" s="177" t="s">
        <v>192</v>
      </c>
      <c r="AU196" s="177" t="s">
        <v>190</v>
      </c>
      <c r="AV196" s="15" t="s">
        <v>130</v>
      </c>
      <c r="AW196" s="15" t="s">
        <v>31</v>
      </c>
      <c r="AX196" s="15" t="s">
        <v>75</v>
      </c>
      <c r="AY196" s="177" t="s">
        <v>181</v>
      </c>
    </row>
    <row r="197" spans="2:65" s="12" customFormat="1">
      <c r="B197" s="155"/>
      <c r="D197" s="156" t="s">
        <v>192</v>
      </c>
      <c r="E197" s="157" t="s">
        <v>1</v>
      </c>
      <c r="F197" s="158" t="s">
        <v>961</v>
      </c>
      <c r="H197" s="157" t="s">
        <v>1</v>
      </c>
      <c r="I197" s="159"/>
      <c r="L197" s="155"/>
      <c r="M197" s="160"/>
      <c r="T197" s="161"/>
      <c r="AT197" s="157" t="s">
        <v>192</v>
      </c>
      <c r="AU197" s="157" t="s">
        <v>190</v>
      </c>
      <c r="AV197" s="12" t="s">
        <v>83</v>
      </c>
      <c r="AW197" s="12" t="s">
        <v>31</v>
      </c>
      <c r="AX197" s="12" t="s">
        <v>75</v>
      </c>
      <c r="AY197" s="157" t="s">
        <v>181</v>
      </c>
    </row>
    <row r="198" spans="2:65" s="13" customFormat="1">
      <c r="B198" s="162"/>
      <c r="D198" s="156" t="s">
        <v>192</v>
      </c>
      <c r="E198" s="163" t="s">
        <v>1</v>
      </c>
      <c r="F198" s="164" t="s">
        <v>962</v>
      </c>
      <c r="H198" s="165">
        <v>18.899999999999999</v>
      </c>
      <c r="I198" s="166"/>
      <c r="L198" s="162"/>
      <c r="M198" s="167"/>
      <c r="T198" s="168"/>
      <c r="AT198" s="163" t="s">
        <v>192</v>
      </c>
      <c r="AU198" s="163" t="s">
        <v>190</v>
      </c>
      <c r="AV198" s="13" t="s">
        <v>190</v>
      </c>
      <c r="AW198" s="13" t="s">
        <v>31</v>
      </c>
      <c r="AX198" s="13" t="s">
        <v>75</v>
      </c>
      <c r="AY198" s="163" t="s">
        <v>181</v>
      </c>
    </row>
    <row r="199" spans="2:65" s="15" customFormat="1">
      <c r="B199" s="176"/>
      <c r="D199" s="156" t="s">
        <v>192</v>
      </c>
      <c r="E199" s="177" t="s">
        <v>880</v>
      </c>
      <c r="F199" s="178" t="s">
        <v>329</v>
      </c>
      <c r="H199" s="179">
        <v>18.899999999999999</v>
      </c>
      <c r="I199" s="180"/>
      <c r="L199" s="176"/>
      <c r="M199" s="181"/>
      <c r="T199" s="182"/>
      <c r="AT199" s="177" t="s">
        <v>192</v>
      </c>
      <c r="AU199" s="177" t="s">
        <v>190</v>
      </c>
      <c r="AV199" s="15" t="s">
        <v>130</v>
      </c>
      <c r="AW199" s="15" t="s">
        <v>31</v>
      </c>
      <c r="AX199" s="15" t="s">
        <v>75</v>
      </c>
      <c r="AY199" s="177" t="s">
        <v>181</v>
      </c>
    </row>
    <row r="200" spans="2:65" s="12" customFormat="1">
      <c r="B200" s="155"/>
      <c r="D200" s="156" t="s">
        <v>192</v>
      </c>
      <c r="E200" s="157" t="s">
        <v>1</v>
      </c>
      <c r="F200" s="158" t="s">
        <v>963</v>
      </c>
      <c r="H200" s="157" t="s">
        <v>1</v>
      </c>
      <c r="I200" s="159"/>
      <c r="L200" s="155"/>
      <c r="M200" s="160"/>
      <c r="T200" s="161"/>
      <c r="AT200" s="157" t="s">
        <v>192</v>
      </c>
      <c r="AU200" s="157" t="s">
        <v>190</v>
      </c>
      <c r="AV200" s="12" t="s">
        <v>83</v>
      </c>
      <c r="AW200" s="12" t="s">
        <v>31</v>
      </c>
      <c r="AX200" s="12" t="s">
        <v>75</v>
      </c>
      <c r="AY200" s="157" t="s">
        <v>181</v>
      </c>
    </row>
    <row r="201" spans="2:65" s="13" customFormat="1">
      <c r="B201" s="162"/>
      <c r="D201" s="156" t="s">
        <v>192</v>
      </c>
      <c r="E201" s="163" t="s">
        <v>1</v>
      </c>
      <c r="F201" s="164" t="s">
        <v>964</v>
      </c>
      <c r="H201" s="165">
        <v>9</v>
      </c>
      <c r="I201" s="166"/>
      <c r="L201" s="162"/>
      <c r="M201" s="167"/>
      <c r="T201" s="168"/>
      <c r="AT201" s="163" t="s">
        <v>192</v>
      </c>
      <c r="AU201" s="163" t="s">
        <v>190</v>
      </c>
      <c r="AV201" s="13" t="s">
        <v>190</v>
      </c>
      <c r="AW201" s="13" t="s">
        <v>31</v>
      </c>
      <c r="AX201" s="13" t="s">
        <v>75</v>
      </c>
      <c r="AY201" s="163" t="s">
        <v>181</v>
      </c>
    </row>
    <row r="202" spans="2:65" s="15" customFormat="1">
      <c r="B202" s="176"/>
      <c r="D202" s="156" t="s">
        <v>192</v>
      </c>
      <c r="E202" s="177" t="s">
        <v>965</v>
      </c>
      <c r="F202" s="178" t="s">
        <v>329</v>
      </c>
      <c r="H202" s="179">
        <v>9</v>
      </c>
      <c r="I202" s="180"/>
      <c r="L202" s="176"/>
      <c r="M202" s="181"/>
      <c r="T202" s="182"/>
      <c r="AT202" s="177" t="s">
        <v>192</v>
      </c>
      <c r="AU202" s="177" t="s">
        <v>190</v>
      </c>
      <c r="AV202" s="15" t="s">
        <v>130</v>
      </c>
      <c r="AW202" s="15" t="s">
        <v>31</v>
      </c>
      <c r="AX202" s="15" t="s">
        <v>75</v>
      </c>
      <c r="AY202" s="177" t="s">
        <v>181</v>
      </c>
    </row>
    <row r="203" spans="2:65" s="14" customFormat="1">
      <c r="B203" s="169"/>
      <c r="D203" s="156" t="s">
        <v>192</v>
      </c>
      <c r="E203" s="170" t="s">
        <v>1</v>
      </c>
      <c r="F203" s="171" t="s">
        <v>195</v>
      </c>
      <c r="H203" s="172">
        <v>32.85</v>
      </c>
      <c r="I203" s="173"/>
      <c r="L203" s="169"/>
      <c r="M203" s="174"/>
      <c r="T203" s="175"/>
      <c r="AT203" s="170" t="s">
        <v>192</v>
      </c>
      <c r="AU203" s="170" t="s">
        <v>190</v>
      </c>
      <c r="AV203" s="14" t="s">
        <v>189</v>
      </c>
      <c r="AW203" s="14" t="s">
        <v>31</v>
      </c>
      <c r="AX203" s="14" t="s">
        <v>83</v>
      </c>
      <c r="AY203" s="170" t="s">
        <v>181</v>
      </c>
    </row>
    <row r="204" spans="2:65" s="1" customFormat="1" ht="16.5" customHeight="1">
      <c r="B204" s="140"/>
      <c r="C204" s="189" t="s">
        <v>112</v>
      </c>
      <c r="D204" s="189" t="s">
        <v>966</v>
      </c>
      <c r="E204" s="190" t="s">
        <v>967</v>
      </c>
      <c r="F204" s="191" t="s">
        <v>968</v>
      </c>
      <c r="G204" s="192" t="s">
        <v>478</v>
      </c>
      <c r="H204" s="193">
        <v>2.5539999999999998</v>
      </c>
      <c r="I204" s="194"/>
      <c r="J204" s="195">
        <f>ROUND(I204*H204,2)</f>
        <v>0</v>
      </c>
      <c r="K204" s="196"/>
      <c r="L204" s="197"/>
      <c r="M204" s="198" t="s">
        <v>1</v>
      </c>
      <c r="N204" s="199" t="s">
        <v>41</v>
      </c>
      <c r="P204" s="151">
        <f>O204*H204</f>
        <v>0</v>
      </c>
      <c r="Q204" s="151">
        <v>1</v>
      </c>
      <c r="R204" s="151">
        <f>Q204*H204</f>
        <v>2.5539999999999998</v>
      </c>
      <c r="S204" s="151">
        <v>0</v>
      </c>
      <c r="T204" s="152">
        <f>S204*H204</f>
        <v>0</v>
      </c>
      <c r="AR204" s="153" t="s">
        <v>943</v>
      </c>
      <c r="AT204" s="153" t="s">
        <v>966</v>
      </c>
      <c r="AU204" s="153" t="s">
        <v>190</v>
      </c>
      <c r="AY204" s="17" t="s">
        <v>181</v>
      </c>
      <c r="BE204" s="154">
        <f>IF(N204="základná",J204,0)</f>
        <v>0</v>
      </c>
      <c r="BF204" s="154">
        <f>IF(N204="znížená",J204,0)</f>
        <v>0</v>
      </c>
      <c r="BG204" s="154">
        <f>IF(N204="zákl. prenesená",J204,0)</f>
        <v>0</v>
      </c>
      <c r="BH204" s="154">
        <f>IF(N204="zníž. prenesená",J204,0)</f>
        <v>0</v>
      </c>
      <c r="BI204" s="154">
        <f>IF(N204="nulová",J204,0)</f>
        <v>0</v>
      </c>
      <c r="BJ204" s="17" t="s">
        <v>190</v>
      </c>
      <c r="BK204" s="154">
        <f>ROUND(I204*H204,2)</f>
        <v>0</v>
      </c>
      <c r="BL204" s="17" t="s">
        <v>189</v>
      </c>
      <c r="BM204" s="153" t="s">
        <v>969</v>
      </c>
    </row>
    <row r="205" spans="2:65" s="13" customFormat="1" ht="22.5">
      <c r="B205" s="162"/>
      <c r="D205" s="156" t="s">
        <v>192</v>
      </c>
      <c r="F205" s="164" t="s">
        <v>970</v>
      </c>
      <c r="H205" s="165">
        <v>2.5539999999999998</v>
      </c>
      <c r="I205" s="166"/>
      <c r="L205" s="162"/>
      <c r="M205" s="167"/>
      <c r="T205" s="168"/>
      <c r="AT205" s="163" t="s">
        <v>192</v>
      </c>
      <c r="AU205" s="163" t="s">
        <v>190</v>
      </c>
      <c r="AV205" s="13" t="s">
        <v>190</v>
      </c>
      <c r="AW205" s="13" t="s">
        <v>3</v>
      </c>
      <c r="AX205" s="13" t="s">
        <v>83</v>
      </c>
      <c r="AY205" s="163" t="s">
        <v>181</v>
      </c>
    </row>
    <row r="206" spans="2:65" s="1" customFormat="1" ht="16.5" customHeight="1">
      <c r="B206" s="140"/>
      <c r="C206" s="189" t="s">
        <v>115</v>
      </c>
      <c r="D206" s="189" t="s">
        <v>966</v>
      </c>
      <c r="E206" s="190" t="s">
        <v>971</v>
      </c>
      <c r="F206" s="191" t="s">
        <v>972</v>
      </c>
      <c r="G206" s="192" t="s">
        <v>478</v>
      </c>
      <c r="H206" s="193">
        <v>6.4809999999999999</v>
      </c>
      <c r="I206" s="194"/>
      <c r="J206" s="195">
        <f>ROUND(I206*H206,2)</f>
        <v>0</v>
      </c>
      <c r="K206" s="196"/>
      <c r="L206" s="197"/>
      <c r="M206" s="198" t="s">
        <v>1</v>
      </c>
      <c r="N206" s="199" t="s">
        <v>41</v>
      </c>
      <c r="P206" s="151">
        <f>O206*H206</f>
        <v>0</v>
      </c>
      <c r="Q206" s="151">
        <v>1</v>
      </c>
      <c r="R206" s="151">
        <f>Q206*H206</f>
        <v>6.4809999999999999</v>
      </c>
      <c r="S206" s="151">
        <v>0</v>
      </c>
      <c r="T206" s="152">
        <f>S206*H206</f>
        <v>0</v>
      </c>
      <c r="AR206" s="153" t="s">
        <v>943</v>
      </c>
      <c r="AT206" s="153" t="s">
        <v>966</v>
      </c>
      <c r="AU206" s="153" t="s">
        <v>190</v>
      </c>
      <c r="AY206" s="17" t="s">
        <v>181</v>
      </c>
      <c r="BE206" s="154">
        <f>IF(N206="základná",J206,0)</f>
        <v>0</v>
      </c>
      <c r="BF206" s="154">
        <f>IF(N206="znížená",J206,0)</f>
        <v>0</v>
      </c>
      <c r="BG206" s="154">
        <f>IF(N206="zákl. prenesená",J206,0)</f>
        <v>0</v>
      </c>
      <c r="BH206" s="154">
        <f>IF(N206="zníž. prenesená",J206,0)</f>
        <v>0</v>
      </c>
      <c r="BI206" s="154">
        <f>IF(N206="nulová",J206,0)</f>
        <v>0</v>
      </c>
      <c r="BJ206" s="17" t="s">
        <v>190</v>
      </c>
      <c r="BK206" s="154">
        <f>ROUND(I206*H206,2)</f>
        <v>0</v>
      </c>
      <c r="BL206" s="17" t="s">
        <v>189</v>
      </c>
      <c r="BM206" s="153" t="s">
        <v>973</v>
      </c>
    </row>
    <row r="207" spans="2:65" s="1" customFormat="1" ht="16.5" customHeight="1">
      <c r="B207" s="140"/>
      <c r="C207" s="189" t="s">
        <v>118</v>
      </c>
      <c r="D207" s="189" t="s">
        <v>966</v>
      </c>
      <c r="E207" s="190" t="s">
        <v>974</v>
      </c>
      <c r="F207" s="191" t="s">
        <v>975</v>
      </c>
      <c r="G207" s="192" t="s">
        <v>478</v>
      </c>
      <c r="H207" s="193">
        <v>16.199000000000002</v>
      </c>
      <c r="I207" s="194"/>
      <c r="J207" s="195">
        <f>ROUND(I207*H207,2)</f>
        <v>0</v>
      </c>
      <c r="K207" s="196"/>
      <c r="L207" s="197"/>
      <c r="M207" s="198" t="s">
        <v>1</v>
      </c>
      <c r="N207" s="199" t="s">
        <v>41</v>
      </c>
      <c r="P207" s="151">
        <f>O207*H207</f>
        <v>0</v>
      </c>
      <c r="Q207" s="151">
        <v>1</v>
      </c>
      <c r="R207" s="151">
        <f>Q207*H207</f>
        <v>16.199000000000002</v>
      </c>
      <c r="S207" s="151">
        <v>0</v>
      </c>
      <c r="T207" s="152">
        <f>S207*H207</f>
        <v>0</v>
      </c>
      <c r="AR207" s="153" t="s">
        <v>943</v>
      </c>
      <c r="AT207" s="153" t="s">
        <v>966</v>
      </c>
      <c r="AU207" s="153" t="s">
        <v>190</v>
      </c>
      <c r="AY207" s="17" t="s">
        <v>181</v>
      </c>
      <c r="BE207" s="154">
        <f>IF(N207="základná",J207,0)</f>
        <v>0</v>
      </c>
      <c r="BF207" s="154">
        <f>IF(N207="znížená",J207,0)</f>
        <v>0</v>
      </c>
      <c r="BG207" s="154">
        <f>IF(N207="zákl. prenesená",J207,0)</f>
        <v>0</v>
      </c>
      <c r="BH207" s="154">
        <f>IF(N207="zníž. prenesená",J207,0)</f>
        <v>0</v>
      </c>
      <c r="BI207" s="154">
        <f>IF(N207="nulová",J207,0)</f>
        <v>0</v>
      </c>
      <c r="BJ207" s="17" t="s">
        <v>190</v>
      </c>
      <c r="BK207" s="154">
        <f>ROUND(I207*H207,2)</f>
        <v>0</v>
      </c>
      <c r="BL207" s="17" t="s">
        <v>189</v>
      </c>
      <c r="BM207" s="153" t="s">
        <v>976</v>
      </c>
    </row>
    <row r="208" spans="2:65" s="1" customFormat="1" ht="21.75" customHeight="1">
      <c r="B208" s="140"/>
      <c r="C208" s="141" t="s">
        <v>121</v>
      </c>
      <c r="D208" s="141" t="s">
        <v>185</v>
      </c>
      <c r="E208" s="142" t="s">
        <v>977</v>
      </c>
      <c r="F208" s="143" t="s">
        <v>978</v>
      </c>
      <c r="G208" s="144" t="s">
        <v>188</v>
      </c>
      <c r="H208" s="145">
        <v>168.27500000000001</v>
      </c>
      <c r="I208" s="146"/>
      <c r="J208" s="147">
        <f>ROUND(I208*H208,2)</f>
        <v>0</v>
      </c>
      <c r="K208" s="148"/>
      <c r="L208" s="32"/>
      <c r="M208" s="149" t="s">
        <v>1</v>
      </c>
      <c r="N208" s="150" t="s">
        <v>41</v>
      </c>
      <c r="P208" s="151">
        <f>O208*H208</f>
        <v>0</v>
      </c>
      <c r="Q208" s="151">
        <v>0</v>
      </c>
      <c r="R208" s="151">
        <f>Q208*H208</f>
        <v>0</v>
      </c>
      <c r="S208" s="151">
        <v>0</v>
      </c>
      <c r="T208" s="152">
        <f>S208*H208</f>
        <v>0</v>
      </c>
      <c r="AR208" s="153" t="s">
        <v>189</v>
      </c>
      <c r="AT208" s="153" t="s">
        <v>185</v>
      </c>
      <c r="AU208" s="153" t="s">
        <v>190</v>
      </c>
      <c r="AY208" s="17" t="s">
        <v>181</v>
      </c>
      <c r="BE208" s="154">
        <f>IF(N208="základná",J208,0)</f>
        <v>0</v>
      </c>
      <c r="BF208" s="154">
        <f>IF(N208="znížená",J208,0)</f>
        <v>0</v>
      </c>
      <c r="BG208" s="154">
        <f>IF(N208="zákl. prenesená",J208,0)</f>
        <v>0</v>
      </c>
      <c r="BH208" s="154">
        <f>IF(N208="zníž. prenesená",J208,0)</f>
        <v>0</v>
      </c>
      <c r="BI208" s="154">
        <f>IF(N208="nulová",J208,0)</f>
        <v>0</v>
      </c>
      <c r="BJ208" s="17" t="s">
        <v>190</v>
      </c>
      <c r="BK208" s="154">
        <f>ROUND(I208*H208,2)</f>
        <v>0</v>
      </c>
      <c r="BL208" s="17" t="s">
        <v>189</v>
      </c>
      <c r="BM208" s="153" t="s">
        <v>979</v>
      </c>
    </row>
    <row r="209" spans="2:65" s="12" customFormat="1">
      <c r="B209" s="155"/>
      <c r="D209" s="156" t="s">
        <v>192</v>
      </c>
      <c r="E209" s="157" t="s">
        <v>1</v>
      </c>
      <c r="F209" s="158" t="s">
        <v>980</v>
      </c>
      <c r="H209" s="157" t="s">
        <v>1</v>
      </c>
      <c r="I209" s="159"/>
      <c r="L209" s="155"/>
      <c r="M209" s="160"/>
      <c r="T209" s="161"/>
      <c r="AT209" s="157" t="s">
        <v>192</v>
      </c>
      <c r="AU209" s="157" t="s">
        <v>190</v>
      </c>
      <c r="AV209" s="12" t="s">
        <v>83</v>
      </c>
      <c r="AW209" s="12" t="s">
        <v>31</v>
      </c>
      <c r="AX209" s="12" t="s">
        <v>75</v>
      </c>
      <c r="AY209" s="157" t="s">
        <v>181</v>
      </c>
    </row>
    <row r="210" spans="2:65" s="13" customFormat="1">
      <c r="B210" s="162"/>
      <c r="D210" s="156" t="s">
        <v>192</v>
      </c>
      <c r="E210" s="163" t="s">
        <v>1</v>
      </c>
      <c r="F210" s="164" t="s">
        <v>981</v>
      </c>
      <c r="H210" s="165">
        <v>168.27500000000001</v>
      </c>
      <c r="I210" s="166"/>
      <c r="L210" s="162"/>
      <c r="M210" s="167"/>
      <c r="T210" s="168"/>
      <c r="AT210" s="163" t="s">
        <v>192</v>
      </c>
      <c r="AU210" s="163" t="s">
        <v>190</v>
      </c>
      <c r="AV210" s="13" t="s">
        <v>190</v>
      </c>
      <c r="AW210" s="13" t="s">
        <v>31</v>
      </c>
      <c r="AX210" s="13" t="s">
        <v>75</v>
      </c>
      <c r="AY210" s="163" t="s">
        <v>181</v>
      </c>
    </row>
    <row r="211" spans="2:65" s="14" customFormat="1">
      <c r="B211" s="169"/>
      <c r="D211" s="156" t="s">
        <v>192</v>
      </c>
      <c r="E211" s="170" t="s">
        <v>1</v>
      </c>
      <c r="F211" s="171" t="s">
        <v>195</v>
      </c>
      <c r="H211" s="172">
        <v>168.27500000000001</v>
      </c>
      <c r="I211" s="173"/>
      <c r="L211" s="169"/>
      <c r="M211" s="174"/>
      <c r="T211" s="175"/>
      <c r="AT211" s="170" t="s">
        <v>192</v>
      </c>
      <c r="AU211" s="170" t="s">
        <v>190</v>
      </c>
      <c r="AV211" s="14" t="s">
        <v>189</v>
      </c>
      <c r="AW211" s="14" t="s">
        <v>31</v>
      </c>
      <c r="AX211" s="14" t="s">
        <v>83</v>
      </c>
      <c r="AY211" s="170" t="s">
        <v>181</v>
      </c>
    </row>
    <row r="212" spans="2:65" s="11" customFormat="1" ht="22.9" customHeight="1">
      <c r="B212" s="128"/>
      <c r="D212" s="129" t="s">
        <v>74</v>
      </c>
      <c r="E212" s="138" t="s">
        <v>190</v>
      </c>
      <c r="F212" s="138" t="s">
        <v>982</v>
      </c>
      <c r="I212" s="131"/>
      <c r="J212" s="139">
        <f>BK212</f>
        <v>0</v>
      </c>
      <c r="L212" s="128"/>
      <c r="M212" s="133"/>
      <c r="P212" s="134">
        <f>SUM(P213:P284)</f>
        <v>0</v>
      </c>
      <c r="R212" s="134">
        <f>SUM(R213:R284)</f>
        <v>79.928463921339983</v>
      </c>
      <c r="T212" s="135">
        <f>SUM(T213:T284)</f>
        <v>0</v>
      </c>
      <c r="AR212" s="129" t="s">
        <v>83</v>
      </c>
      <c r="AT212" s="136" t="s">
        <v>74</v>
      </c>
      <c r="AU212" s="136" t="s">
        <v>83</v>
      </c>
      <c r="AY212" s="129" t="s">
        <v>181</v>
      </c>
      <c r="BK212" s="137">
        <f>SUM(BK213:BK284)</f>
        <v>0</v>
      </c>
    </row>
    <row r="213" spans="2:65" s="1" customFormat="1" ht="33" customHeight="1">
      <c r="B213" s="140"/>
      <c r="C213" s="141" t="s">
        <v>124</v>
      </c>
      <c r="D213" s="141" t="s">
        <v>185</v>
      </c>
      <c r="E213" s="142" t="s">
        <v>983</v>
      </c>
      <c r="F213" s="143" t="s">
        <v>984</v>
      </c>
      <c r="G213" s="144" t="s">
        <v>188</v>
      </c>
      <c r="H213" s="145">
        <v>108</v>
      </c>
      <c r="I213" s="146"/>
      <c r="J213" s="147">
        <f>ROUND(I213*H213,2)</f>
        <v>0</v>
      </c>
      <c r="K213" s="148"/>
      <c r="L213" s="32"/>
      <c r="M213" s="149" t="s">
        <v>1</v>
      </c>
      <c r="N213" s="150" t="s">
        <v>41</v>
      </c>
      <c r="P213" s="151">
        <f>O213*H213</f>
        <v>0</v>
      </c>
      <c r="Q213" s="151">
        <v>3.1981000000000002E-4</v>
      </c>
      <c r="R213" s="151">
        <f>Q213*H213</f>
        <v>3.4539480000000004E-2</v>
      </c>
      <c r="S213" s="151">
        <v>0</v>
      </c>
      <c r="T213" s="152">
        <f>S213*H213</f>
        <v>0</v>
      </c>
      <c r="AR213" s="153" t="s">
        <v>189</v>
      </c>
      <c r="AT213" s="153" t="s">
        <v>185</v>
      </c>
      <c r="AU213" s="153" t="s">
        <v>190</v>
      </c>
      <c r="AY213" s="17" t="s">
        <v>181</v>
      </c>
      <c r="BE213" s="154">
        <f>IF(N213="základná",J213,0)</f>
        <v>0</v>
      </c>
      <c r="BF213" s="154">
        <f>IF(N213="znížená",J213,0)</f>
        <v>0</v>
      </c>
      <c r="BG213" s="154">
        <f>IF(N213="zákl. prenesená",J213,0)</f>
        <v>0</v>
      </c>
      <c r="BH213" s="154">
        <f>IF(N213="zníž. prenesená",J213,0)</f>
        <v>0</v>
      </c>
      <c r="BI213" s="154">
        <f>IF(N213="nulová",J213,0)</f>
        <v>0</v>
      </c>
      <c r="BJ213" s="17" t="s">
        <v>190</v>
      </c>
      <c r="BK213" s="154">
        <f>ROUND(I213*H213,2)</f>
        <v>0</v>
      </c>
      <c r="BL213" s="17" t="s">
        <v>189</v>
      </c>
      <c r="BM213" s="153" t="s">
        <v>985</v>
      </c>
    </row>
    <row r="214" spans="2:65" s="12" customFormat="1">
      <c r="B214" s="155"/>
      <c r="D214" s="156" t="s">
        <v>192</v>
      </c>
      <c r="E214" s="157" t="s">
        <v>1</v>
      </c>
      <c r="F214" s="158" t="s">
        <v>986</v>
      </c>
      <c r="H214" s="157" t="s">
        <v>1</v>
      </c>
      <c r="I214" s="159"/>
      <c r="L214" s="155"/>
      <c r="M214" s="160"/>
      <c r="T214" s="161"/>
      <c r="AT214" s="157" t="s">
        <v>192</v>
      </c>
      <c r="AU214" s="157" t="s">
        <v>190</v>
      </c>
      <c r="AV214" s="12" t="s">
        <v>83</v>
      </c>
      <c r="AW214" s="12" t="s">
        <v>31</v>
      </c>
      <c r="AX214" s="12" t="s">
        <v>75</v>
      </c>
      <c r="AY214" s="157" t="s">
        <v>181</v>
      </c>
    </row>
    <row r="215" spans="2:65" s="13" customFormat="1">
      <c r="B215" s="162"/>
      <c r="D215" s="156" t="s">
        <v>192</v>
      </c>
      <c r="E215" s="163" t="s">
        <v>1</v>
      </c>
      <c r="F215" s="164" t="s">
        <v>987</v>
      </c>
      <c r="H215" s="165">
        <v>108</v>
      </c>
      <c r="I215" s="166"/>
      <c r="L215" s="162"/>
      <c r="M215" s="167"/>
      <c r="T215" s="168"/>
      <c r="AT215" s="163" t="s">
        <v>192</v>
      </c>
      <c r="AU215" s="163" t="s">
        <v>190</v>
      </c>
      <c r="AV215" s="13" t="s">
        <v>190</v>
      </c>
      <c r="AW215" s="13" t="s">
        <v>31</v>
      </c>
      <c r="AX215" s="13" t="s">
        <v>75</v>
      </c>
      <c r="AY215" s="163" t="s">
        <v>181</v>
      </c>
    </row>
    <row r="216" spans="2:65" s="14" customFormat="1">
      <c r="B216" s="169"/>
      <c r="D216" s="156" t="s">
        <v>192</v>
      </c>
      <c r="E216" s="170" t="s">
        <v>1</v>
      </c>
      <c r="F216" s="171" t="s">
        <v>195</v>
      </c>
      <c r="H216" s="172">
        <v>108</v>
      </c>
      <c r="I216" s="173"/>
      <c r="L216" s="169"/>
      <c r="M216" s="174"/>
      <c r="T216" s="175"/>
      <c r="AT216" s="170" t="s">
        <v>192</v>
      </c>
      <c r="AU216" s="170" t="s">
        <v>190</v>
      </c>
      <c r="AV216" s="14" t="s">
        <v>189</v>
      </c>
      <c r="AW216" s="14" t="s">
        <v>31</v>
      </c>
      <c r="AX216" s="14" t="s">
        <v>83</v>
      </c>
      <c r="AY216" s="170" t="s">
        <v>181</v>
      </c>
    </row>
    <row r="217" spans="2:65" s="1" customFormat="1" ht="21.75" customHeight="1">
      <c r="B217" s="140"/>
      <c r="C217" s="189" t="s">
        <v>280</v>
      </c>
      <c r="D217" s="189" t="s">
        <v>966</v>
      </c>
      <c r="E217" s="190" t="s">
        <v>988</v>
      </c>
      <c r="F217" s="191" t="s">
        <v>989</v>
      </c>
      <c r="G217" s="192" t="s">
        <v>188</v>
      </c>
      <c r="H217" s="193">
        <v>110.16</v>
      </c>
      <c r="I217" s="194"/>
      <c r="J217" s="195">
        <f>ROUND(I217*H217,2)</f>
        <v>0</v>
      </c>
      <c r="K217" s="196"/>
      <c r="L217" s="197"/>
      <c r="M217" s="198" t="s">
        <v>1</v>
      </c>
      <c r="N217" s="199" t="s">
        <v>41</v>
      </c>
      <c r="P217" s="151">
        <f>O217*H217</f>
        <v>0</v>
      </c>
      <c r="Q217" s="151">
        <v>5.0000000000000001E-4</v>
      </c>
      <c r="R217" s="151">
        <f>Q217*H217</f>
        <v>5.5079999999999997E-2</v>
      </c>
      <c r="S217" s="151">
        <v>0</v>
      </c>
      <c r="T217" s="152">
        <f>S217*H217</f>
        <v>0</v>
      </c>
      <c r="AR217" s="153" t="s">
        <v>943</v>
      </c>
      <c r="AT217" s="153" t="s">
        <v>966</v>
      </c>
      <c r="AU217" s="153" t="s">
        <v>190</v>
      </c>
      <c r="AY217" s="17" t="s">
        <v>181</v>
      </c>
      <c r="BE217" s="154">
        <f>IF(N217="základná",J217,0)</f>
        <v>0</v>
      </c>
      <c r="BF217" s="154">
        <f>IF(N217="znížená",J217,0)</f>
        <v>0</v>
      </c>
      <c r="BG217" s="154">
        <f>IF(N217="zákl. prenesená",J217,0)</f>
        <v>0</v>
      </c>
      <c r="BH217" s="154">
        <f>IF(N217="zníž. prenesená",J217,0)</f>
        <v>0</v>
      </c>
      <c r="BI217" s="154">
        <f>IF(N217="nulová",J217,0)</f>
        <v>0</v>
      </c>
      <c r="BJ217" s="17" t="s">
        <v>190</v>
      </c>
      <c r="BK217" s="154">
        <f>ROUND(I217*H217,2)</f>
        <v>0</v>
      </c>
      <c r="BL217" s="17" t="s">
        <v>189</v>
      </c>
      <c r="BM217" s="153" t="s">
        <v>990</v>
      </c>
    </row>
    <row r="218" spans="2:65" s="13" customFormat="1">
      <c r="B218" s="162"/>
      <c r="D218" s="156" t="s">
        <v>192</v>
      </c>
      <c r="F218" s="164" t="s">
        <v>991</v>
      </c>
      <c r="H218" s="165">
        <v>110.16</v>
      </c>
      <c r="I218" s="166"/>
      <c r="L218" s="162"/>
      <c r="M218" s="167"/>
      <c r="T218" s="168"/>
      <c r="AT218" s="163" t="s">
        <v>192</v>
      </c>
      <c r="AU218" s="163" t="s">
        <v>190</v>
      </c>
      <c r="AV218" s="13" t="s">
        <v>190</v>
      </c>
      <c r="AW218" s="13" t="s">
        <v>3</v>
      </c>
      <c r="AX218" s="13" t="s">
        <v>83</v>
      </c>
      <c r="AY218" s="163" t="s">
        <v>181</v>
      </c>
    </row>
    <row r="219" spans="2:65" s="1" customFormat="1" ht="24.2" customHeight="1">
      <c r="B219" s="140"/>
      <c r="C219" s="141" t="s">
        <v>285</v>
      </c>
      <c r="D219" s="141" t="s">
        <v>185</v>
      </c>
      <c r="E219" s="142" t="s">
        <v>992</v>
      </c>
      <c r="F219" s="143" t="s">
        <v>993</v>
      </c>
      <c r="G219" s="144" t="s">
        <v>198</v>
      </c>
      <c r="H219" s="145">
        <v>8.4139999999999997</v>
      </c>
      <c r="I219" s="146"/>
      <c r="J219" s="147">
        <f>ROUND(I219*H219,2)</f>
        <v>0</v>
      </c>
      <c r="K219" s="148"/>
      <c r="L219" s="32"/>
      <c r="M219" s="149" t="s">
        <v>1</v>
      </c>
      <c r="N219" s="150" t="s">
        <v>41</v>
      </c>
      <c r="P219" s="151">
        <f>O219*H219</f>
        <v>0</v>
      </c>
      <c r="Q219" s="151">
        <v>2.0699999999999998</v>
      </c>
      <c r="R219" s="151">
        <f>Q219*H219</f>
        <v>17.416979999999999</v>
      </c>
      <c r="S219" s="151">
        <v>0</v>
      </c>
      <c r="T219" s="152">
        <f>S219*H219</f>
        <v>0</v>
      </c>
      <c r="AR219" s="153" t="s">
        <v>189</v>
      </c>
      <c r="AT219" s="153" t="s">
        <v>185</v>
      </c>
      <c r="AU219" s="153" t="s">
        <v>190</v>
      </c>
      <c r="AY219" s="17" t="s">
        <v>181</v>
      </c>
      <c r="BE219" s="154">
        <f>IF(N219="základná",J219,0)</f>
        <v>0</v>
      </c>
      <c r="BF219" s="154">
        <f>IF(N219="znížená",J219,0)</f>
        <v>0</v>
      </c>
      <c r="BG219" s="154">
        <f>IF(N219="zákl. prenesená",J219,0)</f>
        <v>0</v>
      </c>
      <c r="BH219" s="154">
        <f>IF(N219="zníž. prenesená",J219,0)</f>
        <v>0</v>
      </c>
      <c r="BI219" s="154">
        <f>IF(N219="nulová",J219,0)</f>
        <v>0</v>
      </c>
      <c r="BJ219" s="17" t="s">
        <v>190</v>
      </c>
      <c r="BK219" s="154">
        <f>ROUND(I219*H219,2)</f>
        <v>0</v>
      </c>
      <c r="BL219" s="17" t="s">
        <v>189</v>
      </c>
      <c r="BM219" s="153" t="s">
        <v>994</v>
      </c>
    </row>
    <row r="220" spans="2:65" s="12" customFormat="1">
      <c r="B220" s="155"/>
      <c r="D220" s="156" t="s">
        <v>192</v>
      </c>
      <c r="E220" s="157" t="s">
        <v>1</v>
      </c>
      <c r="F220" s="158" t="s">
        <v>995</v>
      </c>
      <c r="H220" s="157" t="s">
        <v>1</v>
      </c>
      <c r="I220" s="159"/>
      <c r="L220" s="155"/>
      <c r="M220" s="160"/>
      <c r="T220" s="161"/>
      <c r="AT220" s="157" t="s">
        <v>192</v>
      </c>
      <c r="AU220" s="157" t="s">
        <v>190</v>
      </c>
      <c r="AV220" s="12" t="s">
        <v>83</v>
      </c>
      <c r="AW220" s="12" t="s">
        <v>31</v>
      </c>
      <c r="AX220" s="12" t="s">
        <v>75</v>
      </c>
      <c r="AY220" s="157" t="s">
        <v>181</v>
      </c>
    </row>
    <row r="221" spans="2:65" s="13" customFormat="1">
      <c r="B221" s="162"/>
      <c r="D221" s="156" t="s">
        <v>192</v>
      </c>
      <c r="E221" s="163" t="s">
        <v>1</v>
      </c>
      <c r="F221" s="164" t="s">
        <v>996</v>
      </c>
      <c r="H221" s="165">
        <v>8.4139999999999997</v>
      </c>
      <c r="I221" s="166"/>
      <c r="L221" s="162"/>
      <c r="M221" s="167"/>
      <c r="T221" s="168"/>
      <c r="AT221" s="163" t="s">
        <v>192</v>
      </c>
      <c r="AU221" s="163" t="s">
        <v>190</v>
      </c>
      <c r="AV221" s="13" t="s">
        <v>190</v>
      </c>
      <c r="AW221" s="13" t="s">
        <v>31</v>
      </c>
      <c r="AX221" s="13" t="s">
        <v>75</v>
      </c>
      <c r="AY221" s="163" t="s">
        <v>181</v>
      </c>
    </row>
    <row r="222" spans="2:65" s="14" customFormat="1">
      <c r="B222" s="169"/>
      <c r="D222" s="156" t="s">
        <v>192</v>
      </c>
      <c r="E222" s="170" t="s">
        <v>1</v>
      </c>
      <c r="F222" s="171" t="s">
        <v>195</v>
      </c>
      <c r="H222" s="172">
        <v>8.4139999999999997</v>
      </c>
      <c r="I222" s="173"/>
      <c r="L222" s="169"/>
      <c r="M222" s="174"/>
      <c r="T222" s="175"/>
      <c r="AT222" s="170" t="s">
        <v>192</v>
      </c>
      <c r="AU222" s="170" t="s">
        <v>190</v>
      </c>
      <c r="AV222" s="14" t="s">
        <v>189</v>
      </c>
      <c r="AW222" s="14" t="s">
        <v>31</v>
      </c>
      <c r="AX222" s="14" t="s">
        <v>83</v>
      </c>
      <c r="AY222" s="170" t="s">
        <v>181</v>
      </c>
    </row>
    <row r="223" spans="2:65" s="1" customFormat="1" ht="24.2" customHeight="1">
      <c r="B223" s="140"/>
      <c r="C223" s="141" t="s">
        <v>291</v>
      </c>
      <c r="D223" s="141" t="s">
        <v>185</v>
      </c>
      <c r="E223" s="142" t="s">
        <v>997</v>
      </c>
      <c r="F223" s="143" t="s">
        <v>998</v>
      </c>
      <c r="G223" s="144" t="s">
        <v>198</v>
      </c>
      <c r="H223" s="145">
        <v>12.621</v>
      </c>
      <c r="I223" s="146"/>
      <c r="J223" s="147">
        <f>ROUND(I223*H223,2)</f>
        <v>0</v>
      </c>
      <c r="K223" s="148"/>
      <c r="L223" s="32"/>
      <c r="M223" s="149" t="s">
        <v>1</v>
      </c>
      <c r="N223" s="150" t="s">
        <v>41</v>
      </c>
      <c r="P223" s="151">
        <f>O223*H223</f>
        <v>0</v>
      </c>
      <c r="Q223" s="151">
        <v>2.19408</v>
      </c>
      <c r="R223" s="151">
        <f>Q223*H223</f>
        <v>27.691483680000001</v>
      </c>
      <c r="S223" s="151">
        <v>0</v>
      </c>
      <c r="T223" s="152">
        <f>S223*H223</f>
        <v>0</v>
      </c>
      <c r="AR223" s="153" t="s">
        <v>189</v>
      </c>
      <c r="AT223" s="153" t="s">
        <v>185</v>
      </c>
      <c r="AU223" s="153" t="s">
        <v>190</v>
      </c>
      <c r="AY223" s="17" t="s">
        <v>181</v>
      </c>
      <c r="BE223" s="154">
        <f>IF(N223="základná",J223,0)</f>
        <v>0</v>
      </c>
      <c r="BF223" s="154">
        <f>IF(N223="znížená",J223,0)</f>
        <v>0</v>
      </c>
      <c r="BG223" s="154">
        <f>IF(N223="zákl. prenesená",J223,0)</f>
        <v>0</v>
      </c>
      <c r="BH223" s="154">
        <f>IF(N223="zníž. prenesená",J223,0)</f>
        <v>0</v>
      </c>
      <c r="BI223" s="154">
        <f>IF(N223="nulová",J223,0)</f>
        <v>0</v>
      </c>
      <c r="BJ223" s="17" t="s">
        <v>190</v>
      </c>
      <c r="BK223" s="154">
        <f>ROUND(I223*H223,2)</f>
        <v>0</v>
      </c>
      <c r="BL223" s="17" t="s">
        <v>189</v>
      </c>
      <c r="BM223" s="153" t="s">
        <v>999</v>
      </c>
    </row>
    <row r="224" spans="2:65" s="12" customFormat="1">
      <c r="B224" s="155"/>
      <c r="D224" s="156" t="s">
        <v>192</v>
      </c>
      <c r="E224" s="157" t="s">
        <v>1</v>
      </c>
      <c r="F224" s="158" t="s">
        <v>995</v>
      </c>
      <c r="H224" s="157" t="s">
        <v>1</v>
      </c>
      <c r="I224" s="159"/>
      <c r="L224" s="155"/>
      <c r="M224" s="160"/>
      <c r="T224" s="161"/>
      <c r="AT224" s="157" t="s">
        <v>192</v>
      </c>
      <c r="AU224" s="157" t="s">
        <v>190</v>
      </c>
      <c r="AV224" s="12" t="s">
        <v>83</v>
      </c>
      <c r="AW224" s="12" t="s">
        <v>31</v>
      </c>
      <c r="AX224" s="12" t="s">
        <v>75</v>
      </c>
      <c r="AY224" s="157" t="s">
        <v>181</v>
      </c>
    </row>
    <row r="225" spans="2:65" s="13" customFormat="1">
      <c r="B225" s="162"/>
      <c r="D225" s="156" t="s">
        <v>192</v>
      </c>
      <c r="E225" s="163" t="s">
        <v>1</v>
      </c>
      <c r="F225" s="164" t="s">
        <v>1000</v>
      </c>
      <c r="H225" s="165">
        <v>12.621</v>
      </c>
      <c r="I225" s="166"/>
      <c r="L225" s="162"/>
      <c r="M225" s="167"/>
      <c r="T225" s="168"/>
      <c r="AT225" s="163" t="s">
        <v>192</v>
      </c>
      <c r="AU225" s="163" t="s">
        <v>190</v>
      </c>
      <c r="AV225" s="13" t="s">
        <v>190</v>
      </c>
      <c r="AW225" s="13" t="s">
        <v>31</v>
      </c>
      <c r="AX225" s="13" t="s">
        <v>75</v>
      </c>
      <c r="AY225" s="163" t="s">
        <v>181</v>
      </c>
    </row>
    <row r="226" spans="2:65" s="14" customFormat="1">
      <c r="B226" s="169"/>
      <c r="D226" s="156" t="s">
        <v>192</v>
      </c>
      <c r="E226" s="170" t="s">
        <v>1</v>
      </c>
      <c r="F226" s="171" t="s">
        <v>195</v>
      </c>
      <c r="H226" s="172">
        <v>12.621</v>
      </c>
      <c r="I226" s="173"/>
      <c r="L226" s="169"/>
      <c r="M226" s="174"/>
      <c r="T226" s="175"/>
      <c r="AT226" s="170" t="s">
        <v>192</v>
      </c>
      <c r="AU226" s="170" t="s">
        <v>190</v>
      </c>
      <c r="AV226" s="14" t="s">
        <v>189</v>
      </c>
      <c r="AW226" s="14" t="s">
        <v>31</v>
      </c>
      <c r="AX226" s="14" t="s">
        <v>83</v>
      </c>
      <c r="AY226" s="170" t="s">
        <v>181</v>
      </c>
    </row>
    <row r="227" spans="2:65" s="1" customFormat="1" ht="21.75" customHeight="1">
      <c r="B227" s="140"/>
      <c r="C227" s="141" t="s">
        <v>351</v>
      </c>
      <c r="D227" s="141" t="s">
        <v>185</v>
      </c>
      <c r="E227" s="142" t="s">
        <v>1001</v>
      </c>
      <c r="F227" s="143" t="s">
        <v>1002</v>
      </c>
      <c r="G227" s="144" t="s">
        <v>198</v>
      </c>
      <c r="H227" s="145">
        <v>0.68799999999999994</v>
      </c>
      <c r="I227" s="146"/>
      <c r="J227" s="147">
        <f>ROUND(I227*H227,2)</f>
        <v>0</v>
      </c>
      <c r="K227" s="148"/>
      <c r="L227" s="32"/>
      <c r="M227" s="149" t="s">
        <v>1</v>
      </c>
      <c r="N227" s="150" t="s">
        <v>41</v>
      </c>
      <c r="P227" s="151">
        <f>O227*H227</f>
        <v>0</v>
      </c>
      <c r="Q227" s="151">
        <v>2.4157199999999999</v>
      </c>
      <c r="R227" s="151">
        <f>Q227*H227</f>
        <v>1.6620153599999998</v>
      </c>
      <c r="S227" s="151">
        <v>0</v>
      </c>
      <c r="T227" s="152">
        <f>S227*H227</f>
        <v>0</v>
      </c>
      <c r="AR227" s="153" t="s">
        <v>189</v>
      </c>
      <c r="AT227" s="153" t="s">
        <v>185</v>
      </c>
      <c r="AU227" s="153" t="s">
        <v>190</v>
      </c>
      <c r="AY227" s="17" t="s">
        <v>181</v>
      </c>
      <c r="BE227" s="154">
        <f>IF(N227="základná",J227,0)</f>
        <v>0</v>
      </c>
      <c r="BF227" s="154">
        <f>IF(N227="znížená",J227,0)</f>
        <v>0</v>
      </c>
      <c r="BG227" s="154">
        <f>IF(N227="zákl. prenesená",J227,0)</f>
        <v>0</v>
      </c>
      <c r="BH227" s="154">
        <f>IF(N227="zníž. prenesená",J227,0)</f>
        <v>0</v>
      </c>
      <c r="BI227" s="154">
        <f>IF(N227="nulová",J227,0)</f>
        <v>0</v>
      </c>
      <c r="BJ227" s="17" t="s">
        <v>190</v>
      </c>
      <c r="BK227" s="154">
        <f>ROUND(I227*H227,2)</f>
        <v>0</v>
      </c>
      <c r="BL227" s="17" t="s">
        <v>189</v>
      </c>
      <c r="BM227" s="153" t="s">
        <v>1003</v>
      </c>
    </row>
    <row r="228" spans="2:65" s="12" customFormat="1">
      <c r="B228" s="155"/>
      <c r="D228" s="156" t="s">
        <v>192</v>
      </c>
      <c r="E228" s="157" t="s">
        <v>1</v>
      </c>
      <c r="F228" s="158" t="s">
        <v>1004</v>
      </c>
      <c r="H228" s="157" t="s">
        <v>1</v>
      </c>
      <c r="I228" s="159"/>
      <c r="L228" s="155"/>
      <c r="M228" s="160"/>
      <c r="T228" s="161"/>
      <c r="AT228" s="157" t="s">
        <v>192</v>
      </c>
      <c r="AU228" s="157" t="s">
        <v>190</v>
      </c>
      <c r="AV228" s="12" t="s">
        <v>83</v>
      </c>
      <c r="AW228" s="12" t="s">
        <v>31</v>
      </c>
      <c r="AX228" s="12" t="s">
        <v>75</v>
      </c>
      <c r="AY228" s="157" t="s">
        <v>181</v>
      </c>
    </row>
    <row r="229" spans="2:65" s="13" customFormat="1">
      <c r="B229" s="162"/>
      <c r="D229" s="156" t="s">
        <v>192</v>
      </c>
      <c r="E229" s="163" t="s">
        <v>1</v>
      </c>
      <c r="F229" s="164" t="s">
        <v>1005</v>
      </c>
      <c r="H229" s="165">
        <v>0.28799999999999998</v>
      </c>
      <c r="I229" s="166"/>
      <c r="L229" s="162"/>
      <c r="M229" s="167"/>
      <c r="T229" s="168"/>
      <c r="AT229" s="163" t="s">
        <v>192</v>
      </c>
      <c r="AU229" s="163" t="s">
        <v>190</v>
      </c>
      <c r="AV229" s="13" t="s">
        <v>190</v>
      </c>
      <c r="AW229" s="13" t="s">
        <v>31</v>
      </c>
      <c r="AX229" s="13" t="s">
        <v>75</v>
      </c>
      <c r="AY229" s="163" t="s">
        <v>181</v>
      </c>
    </row>
    <row r="230" spans="2:65" s="12" customFormat="1">
      <c r="B230" s="155"/>
      <c r="D230" s="156" t="s">
        <v>192</v>
      </c>
      <c r="E230" s="157" t="s">
        <v>1</v>
      </c>
      <c r="F230" s="158" t="s">
        <v>1006</v>
      </c>
      <c r="H230" s="157" t="s">
        <v>1</v>
      </c>
      <c r="I230" s="159"/>
      <c r="L230" s="155"/>
      <c r="M230" s="160"/>
      <c r="T230" s="161"/>
      <c r="AT230" s="157" t="s">
        <v>192</v>
      </c>
      <c r="AU230" s="157" t="s">
        <v>190</v>
      </c>
      <c r="AV230" s="12" t="s">
        <v>83</v>
      </c>
      <c r="AW230" s="12" t="s">
        <v>31</v>
      </c>
      <c r="AX230" s="12" t="s">
        <v>75</v>
      </c>
      <c r="AY230" s="157" t="s">
        <v>181</v>
      </c>
    </row>
    <row r="231" spans="2:65" s="13" customFormat="1">
      <c r="B231" s="162"/>
      <c r="D231" s="156" t="s">
        <v>192</v>
      </c>
      <c r="E231" s="163" t="s">
        <v>1</v>
      </c>
      <c r="F231" s="164" t="s">
        <v>1007</v>
      </c>
      <c r="H231" s="165">
        <v>0.4</v>
      </c>
      <c r="I231" s="166"/>
      <c r="L231" s="162"/>
      <c r="M231" s="167"/>
      <c r="T231" s="168"/>
      <c r="AT231" s="163" t="s">
        <v>192</v>
      </c>
      <c r="AU231" s="163" t="s">
        <v>190</v>
      </c>
      <c r="AV231" s="13" t="s">
        <v>190</v>
      </c>
      <c r="AW231" s="13" t="s">
        <v>31</v>
      </c>
      <c r="AX231" s="13" t="s">
        <v>75</v>
      </c>
      <c r="AY231" s="163" t="s">
        <v>181</v>
      </c>
    </row>
    <row r="232" spans="2:65" s="14" customFormat="1">
      <c r="B232" s="169"/>
      <c r="D232" s="156" t="s">
        <v>192</v>
      </c>
      <c r="E232" s="170" t="s">
        <v>1</v>
      </c>
      <c r="F232" s="171" t="s">
        <v>195</v>
      </c>
      <c r="H232" s="172">
        <v>0.68799999999999994</v>
      </c>
      <c r="I232" s="173"/>
      <c r="L232" s="169"/>
      <c r="M232" s="174"/>
      <c r="T232" s="175"/>
      <c r="AT232" s="170" t="s">
        <v>192</v>
      </c>
      <c r="AU232" s="170" t="s">
        <v>190</v>
      </c>
      <c r="AV232" s="14" t="s">
        <v>189</v>
      </c>
      <c r="AW232" s="14" t="s">
        <v>31</v>
      </c>
      <c r="AX232" s="14" t="s">
        <v>83</v>
      </c>
      <c r="AY232" s="170" t="s">
        <v>181</v>
      </c>
    </row>
    <row r="233" spans="2:65" s="1" customFormat="1" ht="24.2" customHeight="1">
      <c r="B233" s="140"/>
      <c r="C233" s="141" t="s">
        <v>7</v>
      </c>
      <c r="D233" s="141" t="s">
        <v>185</v>
      </c>
      <c r="E233" s="142" t="s">
        <v>1008</v>
      </c>
      <c r="F233" s="143" t="s">
        <v>1009</v>
      </c>
      <c r="G233" s="144" t="s">
        <v>198</v>
      </c>
      <c r="H233" s="145">
        <v>2.0409999999999999</v>
      </c>
      <c r="I233" s="146"/>
      <c r="J233" s="147">
        <f>ROUND(I233*H233,2)</f>
        <v>0</v>
      </c>
      <c r="K233" s="148"/>
      <c r="L233" s="32"/>
      <c r="M233" s="149" t="s">
        <v>1</v>
      </c>
      <c r="N233" s="150" t="s">
        <v>41</v>
      </c>
      <c r="P233" s="151">
        <f>O233*H233</f>
        <v>0</v>
      </c>
      <c r="Q233" s="151">
        <v>2.4157199999999999</v>
      </c>
      <c r="R233" s="151">
        <f>Q233*H233</f>
        <v>4.9304845199999994</v>
      </c>
      <c r="S233" s="151">
        <v>0</v>
      </c>
      <c r="T233" s="152">
        <f>S233*H233</f>
        <v>0</v>
      </c>
      <c r="AR233" s="153" t="s">
        <v>189</v>
      </c>
      <c r="AT233" s="153" t="s">
        <v>185</v>
      </c>
      <c r="AU233" s="153" t="s">
        <v>190</v>
      </c>
      <c r="AY233" s="17" t="s">
        <v>181</v>
      </c>
      <c r="BE233" s="154">
        <f>IF(N233="základná",J233,0)</f>
        <v>0</v>
      </c>
      <c r="BF233" s="154">
        <f>IF(N233="znížená",J233,0)</f>
        <v>0</v>
      </c>
      <c r="BG233" s="154">
        <f>IF(N233="zákl. prenesená",J233,0)</f>
        <v>0</v>
      </c>
      <c r="BH233" s="154">
        <f>IF(N233="zníž. prenesená",J233,0)</f>
        <v>0</v>
      </c>
      <c r="BI233" s="154">
        <f>IF(N233="nulová",J233,0)</f>
        <v>0</v>
      </c>
      <c r="BJ233" s="17" t="s">
        <v>190</v>
      </c>
      <c r="BK233" s="154">
        <f>ROUND(I233*H233,2)</f>
        <v>0</v>
      </c>
      <c r="BL233" s="17" t="s">
        <v>189</v>
      </c>
      <c r="BM233" s="153" t="s">
        <v>1010</v>
      </c>
    </row>
    <row r="234" spans="2:65" s="12" customFormat="1">
      <c r="B234" s="155"/>
      <c r="D234" s="156" t="s">
        <v>192</v>
      </c>
      <c r="E234" s="157" t="s">
        <v>1</v>
      </c>
      <c r="F234" s="158" t="s">
        <v>1011</v>
      </c>
      <c r="H234" s="157" t="s">
        <v>1</v>
      </c>
      <c r="I234" s="159"/>
      <c r="L234" s="155"/>
      <c r="M234" s="160"/>
      <c r="T234" s="161"/>
      <c r="AT234" s="157" t="s">
        <v>192</v>
      </c>
      <c r="AU234" s="157" t="s">
        <v>190</v>
      </c>
      <c r="AV234" s="12" t="s">
        <v>83</v>
      </c>
      <c r="AW234" s="12" t="s">
        <v>31</v>
      </c>
      <c r="AX234" s="12" t="s">
        <v>75</v>
      </c>
      <c r="AY234" s="157" t="s">
        <v>181</v>
      </c>
    </row>
    <row r="235" spans="2:65" s="13" customFormat="1">
      <c r="B235" s="162"/>
      <c r="D235" s="156" t="s">
        <v>192</v>
      </c>
      <c r="E235" s="163" t="s">
        <v>1</v>
      </c>
      <c r="F235" s="164" t="s">
        <v>1012</v>
      </c>
      <c r="H235" s="165">
        <v>2.0409999999999999</v>
      </c>
      <c r="I235" s="166"/>
      <c r="L235" s="162"/>
      <c r="M235" s="167"/>
      <c r="T235" s="168"/>
      <c r="AT235" s="163" t="s">
        <v>192</v>
      </c>
      <c r="AU235" s="163" t="s">
        <v>190</v>
      </c>
      <c r="AV235" s="13" t="s">
        <v>190</v>
      </c>
      <c r="AW235" s="13" t="s">
        <v>31</v>
      </c>
      <c r="AX235" s="13" t="s">
        <v>75</v>
      </c>
      <c r="AY235" s="163" t="s">
        <v>181</v>
      </c>
    </row>
    <row r="236" spans="2:65" s="14" customFormat="1">
      <c r="B236" s="169"/>
      <c r="D236" s="156" t="s">
        <v>192</v>
      </c>
      <c r="E236" s="170" t="s">
        <v>1</v>
      </c>
      <c r="F236" s="171" t="s">
        <v>195</v>
      </c>
      <c r="H236" s="172">
        <v>2.0409999999999999</v>
      </c>
      <c r="I236" s="173"/>
      <c r="L236" s="169"/>
      <c r="M236" s="174"/>
      <c r="T236" s="175"/>
      <c r="AT236" s="170" t="s">
        <v>192</v>
      </c>
      <c r="AU236" s="170" t="s">
        <v>190</v>
      </c>
      <c r="AV236" s="14" t="s">
        <v>189</v>
      </c>
      <c r="AW236" s="14" t="s">
        <v>31</v>
      </c>
      <c r="AX236" s="14" t="s">
        <v>83</v>
      </c>
      <c r="AY236" s="170" t="s">
        <v>181</v>
      </c>
    </row>
    <row r="237" spans="2:65" s="1" customFormat="1" ht="24.2" customHeight="1">
      <c r="B237" s="140"/>
      <c r="C237" s="141" t="s">
        <v>379</v>
      </c>
      <c r="D237" s="141" t="s">
        <v>185</v>
      </c>
      <c r="E237" s="142" t="s">
        <v>1013</v>
      </c>
      <c r="F237" s="143" t="s">
        <v>1014</v>
      </c>
      <c r="G237" s="144" t="s">
        <v>188</v>
      </c>
      <c r="H237" s="145">
        <v>42.4</v>
      </c>
      <c r="I237" s="146"/>
      <c r="J237" s="147">
        <f>ROUND(I237*H237,2)</f>
        <v>0</v>
      </c>
      <c r="K237" s="148"/>
      <c r="L237" s="32"/>
      <c r="M237" s="149" t="s">
        <v>1</v>
      </c>
      <c r="N237" s="150" t="s">
        <v>41</v>
      </c>
      <c r="P237" s="151">
        <f>O237*H237</f>
        <v>0</v>
      </c>
      <c r="Q237" s="151">
        <v>3.7699999999999999E-3</v>
      </c>
      <c r="R237" s="151">
        <f>Q237*H237</f>
        <v>0.15984799999999999</v>
      </c>
      <c r="S237" s="151">
        <v>0</v>
      </c>
      <c r="T237" s="152">
        <f>S237*H237</f>
        <v>0</v>
      </c>
      <c r="AR237" s="153" t="s">
        <v>189</v>
      </c>
      <c r="AT237" s="153" t="s">
        <v>185</v>
      </c>
      <c r="AU237" s="153" t="s">
        <v>190</v>
      </c>
      <c r="AY237" s="17" t="s">
        <v>181</v>
      </c>
      <c r="BE237" s="154">
        <f>IF(N237="základná",J237,0)</f>
        <v>0</v>
      </c>
      <c r="BF237" s="154">
        <f>IF(N237="znížená",J237,0)</f>
        <v>0</v>
      </c>
      <c r="BG237" s="154">
        <f>IF(N237="zákl. prenesená",J237,0)</f>
        <v>0</v>
      </c>
      <c r="BH237" s="154">
        <f>IF(N237="zníž. prenesená",J237,0)</f>
        <v>0</v>
      </c>
      <c r="BI237" s="154">
        <f>IF(N237="nulová",J237,0)</f>
        <v>0</v>
      </c>
      <c r="BJ237" s="17" t="s">
        <v>190</v>
      </c>
      <c r="BK237" s="154">
        <f>ROUND(I237*H237,2)</f>
        <v>0</v>
      </c>
      <c r="BL237" s="17" t="s">
        <v>189</v>
      </c>
      <c r="BM237" s="153" t="s">
        <v>1015</v>
      </c>
    </row>
    <row r="238" spans="2:65" s="12" customFormat="1">
      <c r="B238" s="155"/>
      <c r="D238" s="156" t="s">
        <v>192</v>
      </c>
      <c r="E238" s="157" t="s">
        <v>1</v>
      </c>
      <c r="F238" s="158" t="s">
        <v>995</v>
      </c>
      <c r="H238" s="157" t="s">
        <v>1</v>
      </c>
      <c r="I238" s="159"/>
      <c r="L238" s="155"/>
      <c r="M238" s="160"/>
      <c r="T238" s="161"/>
      <c r="AT238" s="157" t="s">
        <v>192</v>
      </c>
      <c r="AU238" s="157" t="s">
        <v>190</v>
      </c>
      <c r="AV238" s="12" t="s">
        <v>83</v>
      </c>
      <c r="AW238" s="12" t="s">
        <v>31</v>
      </c>
      <c r="AX238" s="12" t="s">
        <v>75</v>
      </c>
      <c r="AY238" s="157" t="s">
        <v>181</v>
      </c>
    </row>
    <row r="239" spans="2:65" s="13" customFormat="1">
      <c r="B239" s="162"/>
      <c r="D239" s="156" t="s">
        <v>192</v>
      </c>
      <c r="E239" s="163" t="s">
        <v>1</v>
      </c>
      <c r="F239" s="164" t="s">
        <v>1016</v>
      </c>
      <c r="H239" s="165">
        <v>34</v>
      </c>
      <c r="I239" s="166"/>
      <c r="L239" s="162"/>
      <c r="M239" s="167"/>
      <c r="T239" s="168"/>
      <c r="AT239" s="163" t="s">
        <v>192</v>
      </c>
      <c r="AU239" s="163" t="s">
        <v>190</v>
      </c>
      <c r="AV239" s="13" t="s">
        <v>190</v>
      </c>
      <c r="AW239" s="13" t="s">
        <v>31</v>
      </c>
      <c r="AX239" s="13" t="s">
        <v>75</v>
      </c>
      <c r="AY239" s="163" t="s">
        <v>181</v>
      </c>
    </row>
    <row r="240" spans="2:65" s="12" customFormat="1">
      <c r="B240" s="155"/>
      <c r="D240" s="156" t="s">
        <v>192</v>
      </c>
      <c r="E240" s="157" t="s">
        <v>1</v>
      </c>
      <c r="F240" s="158" t="s">
        <v>1011</v>
      </c>
      <c r="H240" s="157" t="s">
        <v>1</v>
      </c>
      <c r="I240" s="159"/>
      <c r="L240" s="155"/>
      <c r="M240" s="160"/>
      <c r="T240" s="161"/>
      <c r="AT240" s="157" t="s">
        <v>192</v>
      </c>
      <c r="AU240" s="157" t="s">
        <v>190</v>
      </c>
      <c r="AV240" s="12" t="s">
        <v>83</v>
      </c>
      <c r="AW240" s="12" t="s">
        <v>31</v>
      </c>
      <c r="AX240" s="12" t="s">
        <v>75</v>
      </c>
      <c r="AY240" s="157" t="s">
        <v>181</v>
      </c>
    </row>
    <row r="241" spans="2:65" s="13" customFormat="1">
      <c r="B241" s="162"/>
      <c r="D241" s="156" t="s">
        <v>192</v>
      </c>
      <c r="E241" s="163" t="s">
        <v>1</v>
      </c>
      <c r="F241" s="164" t="s">
        <v>1017</v>
      </c>
      <c r="H241" s="165">
        <v>5.2</v>
      </c>
      <c r="I241" s="166"/>
      <c r="L241" s="162"/>
      <c r="M241" s="167"/>
      <c r="T241" s="168"/>
      <c r="AT241" s="163" t="s">
        <v>192</v>
      </c>
      <c r="AU241" s="163" t="s">
        <v>190</v>
      </c>
      <c r="AV241" s="13" t="s">
        <v>190</v>
      </c>
      <c r="AW241" s="13" t="s">
        <v>31</v>
      </c>
      <c r="AX241" s="13" t="s">
        <v>75</v>
      </c>
      <c r="AY241" s="163" t="s">
        <v>181</v>
      </c>
    </row>
    <row r="242" spans="2:65" s="12" customFormat="1">
      <c r="B242" s="155"/>
      <c r="D242" s="156" t="s">
        <v>192</v>
      </c>
      <c r="E242" s="157" t="s">
        <v>1</v>
      </c>
      <c r="F242" s="158" t="s">
        <v>915</v>
      </c>
      <c r="H242" s="157" t="s">
        <v>1</v>
      </c>
      <c r="I242" s="159"/>
      <c r="L242" s="155"/>
      <c r="M242" s="160"/>
      <c r="T242" s="161"/>
      <c r="AT242" s="157" t="s">
        <v>192</v>
      </c>
      <c r="AU242" s="157" t="s">
        <v>190</v>
      </c>
      <c r="AV242" s="12" t="s">
        <v>83</v>
      </c>
      <c r="AW242" s="12" t="s">
        <v>31</v>
      </c>
      <c r="AX242" s="12" t="s">
        <v>75</v>
      </c>
      <c r="AY242" s="157" t="s">
        <v>181</v>
      </c>
    </row>
    <row r="243" spans="2:65" s="13" customFormat="1">
      <c r="B243" s="162"/>
      <c r="D243" s="156" t="s">
        <v>192</v>
      </c>
      <c r="E243" s="163" t="s">
        <v>1</v>
      </c>
      <c r="F243" s="164" t="s">
        <v>1018</v>
      </c>
      <c r="H243" s="165">
        <v>3.2</v>
      </c>
      <c r="I243" s="166"/>
      <c r="L243" s="162"/>
      <c r="M243" s="167"/>
      <c r="T243" s="168"/>
      <c r="AT243" s="163" t="s">
        <v>192</v>
      </c>
      <c r="AU243" s="163" t="s">
        <v>190</v>
      </c>
      <c r="AV243" s="13" t="s">
        <v>190</v>
      </c>
      <c r="AW243" s="13" t="s">
        <v>31</v>
      </c>
      <c r="AX243" s="13" t="s">
        <v>75</v>
      </c>
      <c r="AY243" s="163" t="s">
        <v>181</v>
      </c>
    </row>
    <row r="244" spans="2:65" s="14" customFormat="1">
      <c r="B244" s="169"/>
      <c r="D244" s="156" t="s">
        <v>192</v>
      </c>
      <c r="E244" s="170" t="s">
        <v>1</v>
      </c>
      <c r="F244" s="171" t="s">
        <v>195</v>
      </c>
      <c r="H244" s="172">
        <v>42.4</v>
      </c>
      <c r="I244" s="173"/>
      <c r="L244" s="169"/>
      <c r="M244" s="174"/>
      <c r="T244" s="175"/>
      <c r="AT244" s="170" t="s">
        <v>192</v>
      </c>
      <c r="AU244" s="170" t="s">
        <v>190</v>
      </c>
      <c r="AV244" s="14" t="s">
        <v>189</v>
      </c>
      <c r="AW244" s="14" t="s">
        <v>31</v>
      </c>
      <c r="AX244" s="14" t="s">
        <v>83</v>
      </c>
      <c r="AY244" s="170" t="s">
        <v>181</v>
      </c>
    </row>
    <row r="245" spans="2:65" s="1" customFormat="1" ht="24.2" customHeight="1">
      <c r="B245" s="140"/>
      <c r="C245" s="141" t="s">
        <v>392</v>
      </c>
      <c r="D245" s="141" t="s">
        <v>185</v>
      </c>
      <c r="E245" s="142" t="s">
        <v>1019</v>
      </c>
      <c r="F245" s="143" t="s">
        <v>1020</v>
      </c>
      <c r="G245" s="144" t="s">
        <v>188</v>
      </c>
      <c r="H245" s="145">
        <v>42.4</v>
      </c>
      <c r="I245" s="146"/>
      <c r="J245" s="147">
        <f>ROUND(I245*H245,2)</f>
        <v>0</v>
      </c>
      <c r="K245" s="148"/>
      <c r="L245" s="32"/>
      <c r="M245" s="149" t="s">
        <v>1</v>
      </c>
      <c r="N245" s="150" t="s">
        <v>41</v>
      </c>
      <c r="P245" s="151">
        <f>O245*H245</f>
        <v>0</v>
      </c>
      <c r="Q245" s="151">
        <v>0</v>
      </c>
      <c r="R245" s="151">
        <f>Q245*H245</f>
        <v>0</v>
      </c>
      <c r="S245" s="151">
        <v>0</v>
      </c>
      <c r="T245" s="152">
        <f>S245*H245</f>
        <v>0</v>
      </c>
      <c r="AR245" s="153" t="s">
        <v>189</v>
      </c>
      <c r="AT245" s="153" t="s">
        <v>185</v>
      </c>
      <c r="AU245" s="153" t="s">
        <v>190</v>
      </c>
      <c r="AY245" s="17" t="s">
        <v>181</v>
      </c>
      <c r="BE245" s="154">
        <f>IF(N245="základná",J245,0)</f>
        <v>0</v>
      </c>
      <c r="BF245" s="154">
        <f>IF(N245="znížená",J245,0)</f>
        <v>0</v>
      </c>
      <c r="BG245" s="154">
        <f>IF(N245="zákl. prenesená",J245,0)</f>
        <v>0</v>
      </c>
      <c r="BH245" s="154">
        <f>IF(N245="zníž. prenesená",J245,0)</f>
        <v>0</v>
      </c>
      <c r="BI245" s="154">
        <f>IF(N245="nulová",J245,0)</f>
        <v>0</v>
      </c>
      <c r="BJ245" s="17" t="s">
        <v>190</v>
      </c>
      <c r="BK245" s="154">
        <f>ROUND(I245*H245,2)</f>
        <v>0</v>
      </c>
      <c r="BL245" s="17" t="s">
        <v>189</v>
      </c>
      <c r="BM245" s="153" t="s">
        <v>1021</v>
      </c>
    </row>
    <row r="246" spans="2:65" s="1" customFormat="1" ht="24.2" customHeight="1">
      <c r="B246" s="140"/>
      <c r="C246" s="141" t="s">
        <v>398</v>
      </c>
      <c r="D246" s="141" t="s">
        <v>185</v>
      </c>
      <c r="E246" s="142" t="s">
        <v>1022</v>
      </c>
      <c r="F246" s="143" t="s">
        <v>1023</v>
      </c>
      <c r="G246" s="144" t="s">
        <v>188</v>
      </c>
      <c r="H246" s="145">
        <v>2</v>
      </c>
      <c r="I246" s="146"/>
      <c r="J246" s="147">
        <f>ROUND(I246*H246,2)</f>
        <v>0</v>
      </c>
      <c r="K246" s="148"/>
      <c r="L246" s="32"/>
      <c r="M246" s="149" t="s">
        <v>1</v>
      </c>
      <c r="N246" s="150" t="s">
        <v>41</v>
      </c>
      <c r="P246" s="151">
        <f>O246*H246</f>
        <v>0</v>
      </c>
      <c r="Q246" s="151">
        <v>3.7699999999999999E-3</v>
      </c>
      <c r="R246" s="151">
        <f>Q246*H246</f>
        <v>7.5399999999999998E-3</v>
      </c>
      <c r="S246" s="151">
        <v>0</v>
      </c>
      <c r="T246" s="152">
        <f>S246*H246</f>
        <v>0</v>
      </c>
      <c r="AR246" s="153" t="s">
        <v>189</v>
      </c>
      <c r="AT246" s="153" t="s">
        <v>185</v>
      </c>
      <c r="AU246" s="153" t="s">
        <v>190</v>
      </c>
      <c r="AY246" s="17" t="s">
        <v>181</v>
      </c>
      <c r="BE246" s="154">
        <f>IF(N246="základná",J246,0)</f>
        <v>0</v>
      </c>
      <c r="BF246" s="154">
        <f>IF(N246="znížená",J246,0)</f>
        <v>0</v>
      </c>
      <c r="BG246" s="154">
        <f>IF(N246="zákl. prenesená",J246,0)</f>
        <v>0</v>
      </c>
      <c r="BH246" s="154">
        <f>IF(N246="zníž. prenesená",J246,0)</f>
        <v>0</v>
      </c>
      <c r="BI246" s="154">
        <f>IF(N246="nulová",J246,0)</f>
        <v>0</v>
      </c>
      <c r="BJ246" s="17" t="s">
        <v>190</v>
      </c>
      <c r="BK246" s="154">
        <f>ROUND(I246*H246,2)</f>
        <v>0</v>
      </c>
      <c r="BL246" s="17" t="s">
        <v>189</v>
      </c>
      <c r="BM246" s="153" t="s">
        <v>1024</v>
      </c>
    </row>
    <row r="247" spans="2:65" s="12" customFormat="1">
      <c r="B247" s="155"/>
      <c r="D247" s="156" t="s">
        <v>192</v>
      </c>
      <c r="E247" s="157" t="s">
        <v>1</v>
      </c>
      <c r="F247" s="158" t="s">
        <v>1025</v>
      </c>
      <c r="H247" s="157" t="s">
        <v>1</v>
      </c>
      <c r="I247" s="159"/>
      <c r="L247" s="155"/>
      <c r="M247" s="160"/>
      <c r="T247" s="161"/>
      <c r="AT247" s="157" t="s">
        <v>192</v>
      </c>
      <c r="AU247" s="157" t="s">
        <v>190</v>
      </c>
      <c r="AV247" s="12" t="s">
        <v>83</v>
      </c>
      <c r="AW247" s="12" t="s">
        <v>31</v>
      </c>
      <c r="AX247" s="12" t="s">
        <v>75</v>
      </c>
      <c r="AY247" s="157" t="s">
        <v>181</v>
      </c>
    </row>
    <row r="248" spans="2:65" s="13" customFormat="1">
      <c r="B248" s="162"/>
      <c r="D248" s="156" t="s">
        <v>192</v>
      </c>
      <c r="E248" s="163" t="s">
        <v>1</v>
      </c>
      <c r="F248" s="164" t="s">
        <v>1026</v>
      </c>
      <c r="H248" s="165">
        <v>2</v>
      </c>
      <c r="I248" s="166"/>
      <c r="L248" s="162"/>
      <c r="M248" s="167"/>
      <c r="T248" s="168"/>
      <c r="AT248" s="163" t="s">
        <v>192</v>
      </c>
      <c r="AU248" s="163" t="s">
        <v>190</v>
      </c>
      <c r="AV248" s="13" t="s">
        <v>190</v>
      </c>
      <c r="AW248" s="13" t="s">
        <v>31</v>
      </c>
      <c r="AX248" s="13" t="s">
        <v>75</v>
      </c>
      <c r="AY248" s="163" t="s">
        <v>181</v>
      </c>
    </row>
    <row r="249" spans="2:65" s="14" customFormat="1">
      <c r="B249" s="169"/>
      <c r="D249" s="156" t="s">
        <v>192</v>
      </c>
      <c r="E249" s="170" t="s">
        <v>1</v>
      </c>
      <c r="F249" s="171" t="s">
        <v>195</v>
      </c>
      <c r="H249" s="172">
        <v>2</v>
      </c>
      <c r="I249" s="173"/>
      <c r="L249" s="169"/>
      <c r="M249" s="174"/>
      <c r="T249" s="175"/>
      <c r="AT249" s="170" t="s">
        <v>192</v>
      </c>
      <c r="AU249" s="170" t="s">
        <v>190</v>
      </c>
      <c r="AV249" s="14" t="s">
        <v>189</v>
      </c>
      <c r="AW249" s="14" t="s">
        <v>31</v>
      </c>
      <c r="AX249" s="14" t="s">
        <v>83</v>
      </c>
      <c r="AY249" s="170" t="s">
        <v>181</v>
      </c>
    </row>
    <row r="250" spans="2:65" s="1" customFormat="1" ht="24.2" customHeight="1">
      <c r="B250" s="140"/>
      <c r="C250" s="141" t="s">
        <v>417</v>
      </c>
      <c r="D250" s="141" t="s">
        <v>185</v>
      </c>
      <c r="E250" s="142" t="s">
        <v>1027</v>
      </c>
      <c r="F250" s="143" t="s">
        <v>1028</v>
      </c>
      <c r="G250" s="144" t="s">
        <v>188</v>
      </c>
      <c r="H250" s="145">
        <v>2</v>
      </c>
      <c r="I250" s="146"/>
      <c r="J250" s="147">
        <f>ROUND(I250*H250,2)</f>
        <v>0</v>
      </c>
      <c r="K250" s="148"/>
      <c r="L250" s="32"/>
      <c r="M250" s="149" t="s">
        <v>1</v>
      </c>
      <c r="N250" s="150" t="s">
        <v>41</v>
      </c>
      <c r="P250" s="151">
        <f>O250*H250</f>
        <v>0</v>
      </c>
      <c r="Q250" s="151">
        <v>0</v>
      </c>
      <c r="R250" s="151">
        <f>Q250*H250</f>
        <v>0</v>
      </c>
      <c r="S250" s="151">
        <v>0</v>
      </c>
      <c r="T250" s="152">
        <f>S250*H250</f>
        <v>0</v>
      </c>
      <c r="AR250" s="153" t="s">
        <v>189</v>
      </c>
      <c r="AT250" s="153" t="s">
        <v>185</v>
      </c>
      <c r="AU250" s="153" t="s">
        <v>190</v>
      </c>
      <c r="AY250" s="17" t="s">
        <v>181</v>
      </c>
      <c r="BE250" s="154">
        <f>IF(N250="základná",J250,0)</f>
        <v>0</v>
      </c>
      <c r="BF250" s="154">
        <f>IF(N250="znížená",J250,0)</f>
        <v>0</v>
      </c>
      <c r="BG250" s="154">
        <f>IF(N250="zákl. prenesená",J250,0)</f>
        <v>0</v>
      </c>
      <c r="BH250" s="154">
        <f>IF(N250="zníž. prenesená",J250,0)</f>
        <v>0</v>
      </c>
      <c r="BI250" s="154">
        <f>IF(N250="nulová",J250,0)</f>
        <v>0</v>
      </c>
      <c r="BJ250" s="17" t="s">
        <v>190</v>
      </c>
      <c r="BK250" s="154">
        <f>ROUND(I250*H250,2)</f>
        <v>0</v>
      </c>
      <c r="BL250" s="17" t="s">
        <v>189</v>
      </c>
      <c r="BM250" s="153" t="s">
        <v>1029</v>
      </c>
    </row>
    <row r="251" spans="2:65" s="1" customFormat="1" ht="16.5" customHeight="1">
      <c r="B251" s="140"/>
      <c r="C251" s="141" t="s">
        <v>422</v>
      </c>
      <c r="D251" s="141" t="s">
        <v>185</v>
      </c>
      <c r="E251" s="142" t="s">
        <v>1030</v>
      </c>
      <c r="F251" s="143" t="s">
        <v>1031</v>
      </c>
      <c r="G251" s="144" t="s">
        <v>407</v>
      </c>
      <c r="H251" s="145">
        <v>36</v>
      </c>
      <c r="I251" s="146"/>
      <c r="J251" s="147">
        <f>ROUND(I251*H251,2)</f>
        <v>0</v>
      </c>
      <c r="K251" s="148"/>
      <c r="L251" s="32"/>
      <c r="M251" s="149" t="s">
        <v>1</v>
      </c>
      <c r="N251" s="150" t="s">
        <v>41</v>
      </c>
      <c r="P251" s="151">
        <f>O251*H251</f>
        <v>0</v>
      </c>
      <c r="Q251" s="151">
        <v>0</v>
      </c>
      <c r="R251" s="151">
        <f>Q251*H251</f>
        <v>0</v>
      </c>
      <c r="S251" s="151">
        <v>0</v>
      </c>
      <c r="T251" s="152">
        <f>S251*H251</f>
        <v>0</v>
      </c>
      <c r="AR251" s="153" t="s">
        <v>189</v>
      </c>
      <c r="AT251" s="153" t="s">
        <v>185</v>
      </c>
      <c r="AU251" s="153" t="s">
        <v>190</v>
      </c>
      <c r="AY251" s="17" t="s">
        <v>181</v>
      </c>
      <c r="BE251" s="154">
        <f>IF(N251="základná",J251,0)</f>
        <v>0</v>
      </c>
      <c r="BF251" s="154">
        <f>IF(N251="znížená",J251,0)</f>
        <v>0</v>
      </c>
      <c r="BG251" s="154">
        <f>IF(N251="zákl. prenesená",J251,0)</f>
        <v>0</v>
      </c>
      <c r="BH251" s="154">
        <f>IF(N251="zníž. prenesená",J251,0)</f>
        <v>0</v>
      </c>
      <c r="BI251" s="154">
        <f>IF(N251="nulová",J251,0)</f>
        <v>0</v>
      </c>
      <c r="BJ251" s="17" t="s">
        <v>190</v>
      </c>
      <c r="BK251" s="154">
        <f>ROUND(I251*H251,2)</f>
        <v>0</v>
      </c>
      <c r="BL251" s="17" t="s">
        <v>189</v>
      </c>
      <c r="BM251" s="153" t="s">
        <v>1032</v>
      </c>
    </row>
    <row r="252" spans="2:65" s="12" customFormat="1">
      <c r="B252" s="155"/>
      <c r="D252" s="156" t="s">
        <v>192</v>
      </c>
      <c r="E252" s="157" t="s">
        <v>1</v>
      </c>
      <c r="F252" s="158" t="s">
        <v>1033</v>
      </c>
      <c r="H252" s="157" t="s">
        <v>1</v>
      </c>
      <c r="I252" s="159"/>
      <c r="L252" s="155"/>
      <c r="M252" s="160"/>
      <c r="T252" s="161"/>
      <c r="AT252" s="157" t="s">
        <v>192</v>
      </c>
      <c r="AU252" s="157" t="s">
        <v>190</v>
      </c>
      <c r="AV252" s="12" t="s">
        <v>83</v>
      </c>
      <c r="AW252" s="12" t="s">
        <v>31</v>
      </c>
      <c r="AX252" s="12" t="s">
        <v>75</v>
      </c>
      <c r="AY252" s="157" t="s">
        <v>181</v>
      </c>
    </row>
    <row r="253" spans="2:65" s="13" customFormat="1">
      <c r="B253" s="162"/>
      <c r="D253" s="156" t="s">
        <v>192</v>
      </c>
      <c r="E253" s="163" t="s">
        <v>1</v>
      </c>
      <c r="F253" s="164" t="s">
        <v>1034</v>
      </c>
      <c r="H253" s="165">
        <v>36</v>
      </c>
      <c r="I253" s="166"/>
      <c r="L253" s="162"/>
      <c r="M253" s="167"/>
      <c r="T253" s="168"/>
      <c r="AT253" s="163" t="s">
        <v>192</v>
      </c>
      <c r="AU253" s="163" t="s">
        <v>190</v>
      </c>
      <c r="AV253" s="13" t="s">
        <v>190</v>
      </c>
      <c r="AW253" s="13" t="s">
        <v>31</v>
      </c>
      <c r="AX253" s="13" t="s">
        <v>75</v>
      </c>
      <c r="AY253" s="163" t="s">
        <v>181</v>
      </c>
    </row>
    <row r="254" spans="2:65" s="14" customFormat="1">
      <c r="B254" s="169"/>
      <c r="D254" s="156" t="s">
        <v>192</v>
      </c>
      <c r="E254" s="170" t="s">
        <v>1</v>
      </c>
      <c r="F254" s="171" t="s">
        <v>195</v>
      </c>
      <c r="H254" s="172">
        <v>36</v>
      </c>
      <c r="I254" s="173"/>
      <c r="L254" s="169"/>
      <c r="M254" s="174"/>
      <c r="T254" s="175"/>
      <c r="AT254" s="170" t="s">
        <v>192</v>
      </c>
      <c r="AU254" s="170" t="s">
        <v>190</v>
      </c>
      <c r="AV254" s="14" t="s">
        <v>189</v>
      </c>
      <c r="AW254" s="14" t="s">
        <v>31</v>
      </c>
      <c r="AX254" s="14" t="s">
        <v>83</v>
      </c>
      <c r="AY254" s="170" t="s">
        <v>181</v>
      </c>
    </row>
    <row r="255" spans="2:65" s="1" customFormat="1" ht="33" customHeight="1">
      <c r="B255" s="140"/>
      <c r="C255" s="141" t="s">
        <v>436</v>
      </c>
      <c r="D255" s="141" t="s">
        <v>185</v>
      </c>
      <c r="E255" s="142" t="s">
        <v>1035</v>
      </c>
      <c r="F255" s="143" t="s">
        <v>1036</v>
      </c>
      <c r="G255" s="144" t="s">
        <v>188</v>
      </c>
      <c r="H255" s="145">
        <v>6.9000000000000006E-2</v>
      </c>
      <c r="I255" s="146"/>
      <c r="J255" s="147">
        <f>ROUND(I255*H255,2)</f>
        <v>0</v>
      </c>
      <c r="K255" s="148"/>
      <c r="L255" s="32"/>
      <c r="M255" s="149" t="s">
        <v>1</v>
      </c>
      <c r="N255" s="150" t="s">
        <v>41</v>
      </c>
      <c r="P255" s="151">
        <f>O255*H255</f>
        <v>0</v>
      </c>
      <c r="Q255" s="151">
        <v>6.2736099999999998E-3</v>
      </c>
      <c r="R255" s="151">
        <f>Q255*H255</f>
        <v>4.3287909000000002E-4</v>
      </c>
      <c r="S255" s="151">
        <v>0</v>
      </c>
      <c r="T255" s="152">
        <f>S255*H255</f>
        <v>0</v>
      </c>
      <c r="AR255" s="153" t="s">
        <v>189</v>
      </c>
      <c r="AT255" s="153" t="s">
        <v>185</v>
      </c>
      <c r="AU255" s="153" t="s">
        <v>190</v>
      </c>
      <c r="AY255" s="17" t="s">
        <v>181</v>
      </c>
      <c r="BE255" s="154">
        <f>IF(N255="základná",J255,0)</f>
        <v>0</v>
      </c>
      <c r="BF255" s="154">
        <f>IF(N255="znížená",J255,0)</f>
        <v>0</v>
      </c>
      <c r="BG255" s="154">
        <f>IF(N255="zákl. prenesená",J255,0)</f>
        <v>0</v>
      </c>
      <c r="BH255" s="154">
        <f>IF(N255="zníž. prenesená",J255,0)</f>
        <v>0</v>
      </c>
      <c r="BI255" s="154">
        <f>IF(N255="nulová",J255,0)</f>
        <v>0</v>
      </c>
      <c r="BJ255" s="17" t="s">
        <v>190</v>
      </c>
      <c r="BK255" s="154">
        <f>ROUND(I255*H255,2)</f>
        <v>0</v>
      </c>
      <c r="BL255" s="17" t="s">
        <v>189</v>
      </c>
      <c r="BM255" s="153" t="s">
        <v>1037</v>
      </c>
    </row>
    <row r="256" spans="2:65" s="12" customFormat="1">
      <c r="B256" s="155"/>
      <c r="D256" s="156" t="s">
        <v>192</v>
      </c>
      <c r="E256" s="157" t="s">
        <v>1</v>
      </c>
      <c r="F256" s="158" t="s">
        <v>1004</v>
      </c>
      <c r="H256" s="157" t="s">
        <v>1</v>
      </c>
      <c r="I256" s="159"/>
      <c r="L256" s="155"/>
      <c r="M256" s="160"/>
      <c r="T256" s="161"/>
      <c r="AT256" s="157" t="s">
        <v>192</v>
      </c>
      <c r="AU256" s="157" t="s">
        <v>190</v>
      </c>
      <c r="AV256" s="12" t="s">
        <v>83</v>
      </c>
      <c r="AW256" s="12" t="s">
        <v>31</v>
      </c>
      <c r="AX256" s="12" t="s">
        <v>75</v>
      </c>
      <c r="AY256" s="157" t="s">
        <v>181</v>
      </c>
    </row>
    <row r="257" spans="2:65" s="13" customFormat="1">
      <c r="B257" s="162"/>
      <c r="D257" s="156" t="s">
        <v>192</v>
      </c>
      <c r="E257" s="163" t="s">
        <v>1</v>
      </c>
      <c r="F257" s="164" t="s">
        <v>1038</v>
      </c>
      <c r="H257" s="165">
        <v>2.9000000000000001E-2</v>
      </c>
      <c r="I257" s="166"/>
      <c r="L257" s="162"/>
      <c r="M257" s="167"/>
      <c r="T257" s="168"/>
      <c r="AT257" s="163" t="s">
        <v>192</v>
      </c>
      <c r="AU257" s="163" t="s">
        <v>190</v>
      </c>
      <c r="AV257" s="13" t="s">
        <v>190</v>
      </c>
      <c r="AW257" s="13" t="s">
        <v>31</v>
      </c>
      <c r="AX257" s="13" t="s">
        <v>75</v>
      </c>
      <c r="AY257" s="163" t="s">
        <v>181</v>
      </c>
    </row>
    <row r="258" spans="2:65" s="12" customFormat="1">
      <c r="B258" s="155"/>
      <c r="D258" s="156" t="s">
        <v>192</v>
      </c>
      <c r="E258" s="157" t="s">
        <v>1</v>
      </c>
      <c r="F258" s="158" t="s">
        <v>1006</v>
      </c>
      <c r="H258" s="157" t="s">
        <v>1</v>
      </c>
      <c r="I258" s="159"/>
      <c r="L258" s="155"/>
      <c r="M258" s="160"/>
      <c r="T258" s="161"/>
      <c r="AT258" s="157" t="s">
        <v>192</v>
      </c>
      <c r="AU258" s="157" t="s">
        <v>190</v>
      </c>
      <c r="AV258" s="12" t="s">
        <v>83</v>
      </c>
      <c r="AW258" s="12" t="s">
        <v>31</v>
      </c>
      <c r="AX258" s="12" t="s">
        <v>75</v>
      </c>
      <c r="AY258" s="157" t="s">
        <v>181</v>
      </c>
    </row>
    <row r="259" spans="2:65" s="13" customFormat="1">
      <c r="B259" s="162"/>
      <c r="D259" s="156" t="s">
        <v>192</v>
      </c>
      <c r="E259" s="163" t="s">
        <v>1</v>
      </c>
      <c r="F259" s="164" t="s">
        <v>1039</v>
      </c>
      <c r="H259" s="165">
        <v>0.04</v>
      </c>
      <c r="I259" s="166"/>
      <c r="L259" s="162"/>
      <c r="M259" s="167"/>
      <c r="T259" s="168"/>
      <c r="AT259" s="163" t="s">
        <v>192</v>
      </c>
      <c r="AU259" s="163" t="s">
        <v>190</v>
      </c>
      <c r="AV259" s="13" t="s">
        <v>190</v>
      </c>
      <c r="AW259" s="13" t="s">
        <v>31</v>
      </c>
      <c r="AX259" s="13" t="s">
        <v>75</v>
      </c>
      <c r="AY259" s="163" t="s">
        <v>181</v>
      </c>
    </row>
    <row r="260" spans="2:65" s="14" customFormat="1">
      <c r="B260" s="169"/>
      <c r="D260" s="156" t="s">
        <v>192</v>
      </c>
      <c r="E260" s="170" t="s">
        <v>1</v>
      </c>
      <c r="F260" s="171" t="s">
        <v>195</v>
      </c>
      <c r="H260" s="172">
        <v>6.9000000000000006E-2</v>
      </c>
      <c r="I260" s="173"/>
      <c r="L260" s="169"/>
      <c r="M260" s="174"/>
      <c r="T260" s="175"/>
      <c r="AT260" s="170" t="s">
        <v>192</v>
      </c>
      <c r="AU260" s="170" t="s">
        <v>190</v>
      </c>
      <c r="AV260" s="14" t="s">
        <v>189</v>
      </c>
      <c r="AW260" s="14" t="s">
        <v>31</v>
      </c>
      <c r="AX260" s="14" t="s">
        <v>83</v>
      </c>
      <c r="AY260" s="170" t="s">
        <v>181</v>
      </c>
    </row>
    <row r="261" spans="2:65" s="1" customFormat="1" ht="24.2" customHeight="1">
      <c r="B261" s="140"/>
      <c r="C261" s="141" t="s">
        <v>469</v>
      </c>
      <c r="D261" s="141" t="s">
        <v>185</v>
      </c>
      <c r="E261" s="142" t="s">
        <v>1040</v>
      </c>
      <c r="F261" s="143" t="s">
        <v>1041</v>
      </c>
      <c r="G261" s="144" t="s">
        <v>478</v>
      </c>
      <c r="H261" s="145">
        <v>0.60599999999999998</v>
      </c>
      <c r="I261" s="146"/>
      <c r="J261" s="147">
        <f>ROUND(I261*H261,2)</f>
        <v>0</v>
      </c>
      <c r="K261" s="148"/>
      <c r="L261" s="32"/>
      <c r="M261" s="149" t="s">
        <v>1</v>
      </c>
      <c r="N261" s="150" t="s">
        <v>41</v>
      </c>
      <c r="P261" s="151">
        <f>O261*H261</f>
        <v>0</v>
      </c>
      <c r="Q261" s="151">
        <v>1.2029614</v>
      </c>
      <c r="R261" s="151">
        <f>Q261*H261</f>
        <v>0.72899460839999997</v>
      </c>
      <c r="S261" s="151">
        <v>0</v>
      </c>
      <c r="T261" s="152">
        <f>S261*H261</f>
        <v>0</v>
      </c>
      <c r="AR261" s="153" t="s">
        <v>189</v>
      </c>
      <c r="AT261" s="153" t="s">
        <v>185</v>
      </c>
      <c r="AU261" s="153" t="s">
        <v>190</v>
      </c>
      <c r="AY261" s="17" t="s">
        <v>181</v>
      </c>
      <c r="BE261" s="154">
        <f>IF(N261="základná",J261,0)</f>
        <v>0</v>
      </c>
      <c r="BF261" s="154">
        <f>IF(N261="znížená",J261,0)</f>
        <v>0</v>
      </c>
      <c r="BG261" s="154">
        <f>IF(N261="zákl. prenesená",J261,0)</f>
        <v>0</v>
      </c>
      <c r="BH261" s="154">
        <f>IF(N261="zníž. prenesená",J261,0)</f>
        <v>0</v>
      </c>
      <c r="BI261" s="154">
        <f>IF(N261="nulová",J261,0)</f>
        <v>0</v>
      </c>
      <c r="BJ261" s="17" t="s">
        <v>190</v>
      </c>
      <c r="BK261" s="154">
        <f>ROUND(I261*H261,2)</f>
        <v>0</v>
      </c>
      <c r="BL261" s="17" t="s">
        <v>189</v>
      </c>
      <c r="BM261" s="153" t="s">
        <v>1042</v>
      </c>
    </row>
    <row r="262" spans="2:65" s="13" customFormat="1">
      <c r="B262" s="162"/>
      <c r="D262" s="156" t="s">
        <v>192</v>
      </c>
      <c r="E262" s="163" t="s">
        <v>1</v>
      </c>
      <c r="F262" s="164" t="s">
        <v>1043</v>
      </c>
      <c r="H262" s="165">
        <v>0.60599999999999998</v>
      </c>
      <c r="I262" s="166"/>
      <c r="L262" s="162"/>
      <c r="M262" s="167"/>
      <c r="T262" s="168"/>
      <c r="AT262" s="163" t="s">
        <v>192</v>
      </c>
      <c r="AU262" s="163" t="s">
        <v>190</v>
      </c>
      <c r="AV262" s="13" t="s">
        <v>190</v>
      </c>
      <c r="AW262" s="13" t="s">
        <v>31</v>
      </c>
      <c r="AX262" s="13" t="s">
        <v>75</v>
      </c>
      <c r="AY262" s="163" t="s">
        <v>181</v>
      </c>
    </row>
    <row r="263" spans="2:65" s="14" customFormat="1">
      <c r="B263" s="169"/>
      <c r="D263" s="156" t="s">
        <v>192</v>
      </c>
      <c r="E263" s="170" t="s">
        <v>1</v>
      </c>
      <c r="F263" s="171" t="s">
        <v>195</v>
      </c>
      <c r="H263" s="172">
        <v>0.60599999999999998</v>
      </c>
      <c r="I263" s="173"/>
      <c r="L263" s="169"/>
      <c r="M263" s="174"/>
      <c r="T263" s="175"/>
      <c r="AT263" s="170" t="s">
        <v>192</v>
      </c>
      <c r="AU263" s="170" t="s">
        <v>190</v>
      </c>
      <c r="AV263" s="14" t="s">
        <v>189</v>
      </c>
      <c r="AW263" s="14" t="s">
        <v>31</v>
      </c>
      <c r="AX263" s="14" t="s">
        <v>83</v>
      </c>
      <c r="AY263" s="170" t="s">
        <v>181</v>
      </c>
    </row>
    <row r="264" spans="2:65" s="1" customFormat="1" ht="33" customHeight="1">
      <c r="B264" s="140"/>
      <c r="C264" s="141" t="s">
        <v>475</v>
      </c>
      <c r="D264" s="141" t="s">
        <v>185</v>
      </c>
      <c r="E264" s="142" t="s">
        <v>1044</v>
      </c>
      <c r="F264" s="143" t="s">
        <v>1045</v>
      </c>
      <c r="G264" s="144" t="s">
        <v>188</v>
      </c>
      <c r="H264" s="145">
        <v>84.138000000000005</v>
      </c>
      <c r="I264" s="146"/>
      <c r="J264" s="147">
        <f>ROUND(I264*H264,2)</f>
        <v>0</v>
      </c>
      <c r="K264" s="148"/>
      <c r="L264" s="32"/>
      <c r="M264" s="149" t="s">
        <v>1</v>
      </c>
      <c r="N264" s="150" t="s">
        <v>41</v>
      </c>
      <c r="P264" s="151">
        <f>O264*H264</f>
        <v>0</v>
      </c>
      <c r="Q264" s="151">
        <v>2.44561E-3</v>
      </c>
      <c r="R264" s="151">
        <f>Q264*H264</f>
        <v>0.20576873418000002</v>
      </c>
      <c r="S264" s="151">
        <v>0</v>
      </c>
      <c r="T264" s="152">
        <f>S264*H264</f>
        <v>0</v>
      </c>
      <c r="AR264" s="153" t="s">
        <v>189</v>
      </c>
      <c r="AT264" s="153" t="s">
        <v>185</v>
      </c>
      <c r="AU264" s="153" t="s">
        <v>190</v>
      </c>
      <c r="AY264" s="17" t="s">
        <v>181</v>
      </c>
      <c r="BE264" s="154">
        <f>IF(N264="základná",J264,0)</f>
        <v>0</v>
      </c>
      <c r="BF264" s="154">
        <f>IF(N264="znížená",J264,0)</f>
        <v>0</v>
      </c>
      <c r="BG264" s="154">
        <f>IF(N264="zákl. prenesená",J264,0)</f>
        <v>0</v>
      </c>
      <c r="BH264" s="154">
        <f>IF(N264="zníž. prenesená",J264,0)</f>
        <v>0</v>
      </c>
      <c r="BI264" s="154">
        <f>IF(N264="nulová",J264,0)</f>
        <v>0</v>
      </c>
      <c r="BJ264" s="17" t="s">
        <v>190</v>
      </c>
      <c r="BK264" s="154">
        <f>ROUND(I264*H264,2)</f>
        <v>0</v>
      </c>
      <c r="BL264" s="17" t="s">
        <v>189</v>
      </c>
      <c r="BM264" s="153" t="s">
        <v>1046</v>
      </c>
    </row>
    <row r="265" spans="2:65" s="12" customFormat="1">
      <c r="B265" s="155"/>
      <c r="D265" s="156" t="s">
        <v>192</v>
      </c>
      <c r="E265" s="157" t="s">
        <v>1</v>
      </c>
      <c r="F265" s="158" t="s">
        <v>995</v>
      </c>
      <c r="H265" s="157" t="s">
        <v>1</v>
      </c>
      <c r="I265" s="159"/>
      <c r="L265" s="155"/>
      <c r="M265" s="160"/>
      <c r="T265" s="161"/>
      <c r="AT265" s="157" t="s">
        <v>192</v>
      </c>
      <c r="AU265" s="157" t="s">
        <v>190</v>
      </c>
      <c r="AV265" s="12" t="s">
        <v>83</v>
      </c>
      <c r="AW265" s="12" t="s">
        <v>31</v>
      </c>
      <c r="AX265" s="12" t="s">
        <v>75</v>
      </c>
      <c r="AY265" s="157" t="s">
        <v>181</v>
      </c>
    </row>
    <row r="266" spans="2:65" s="13" customFormat="1">
      <c r="B266" s="162"/>
      <c r="D266" s="156" t="s">
        <v>192</v>
      </c>
      <c r="E266" s="163" t="s">
        <v>1</v>
      </c>
      <c r="F266" s="164" t="s">
        <v>1047</v>
      </c>
      <c r="H266" s="165">
        <v>84.138000000000005</v>
      </c>
      <c r="I266" s="166"/>
      <c r="L266" s="162"/>
      <c r="M266" s="167"/>
      <c r="T266" s="168"/>
      <c r="AT266" s="163" t="s">
        <v>192</v>
      </c>
      <c r="AU266" s="163" t="s">
        <v>190</v>
      </c>
      <c r="AV266" s="13" t="s">
        <v>190</v>
      </c>
      <c r="AW266" s="13" t="s">
        <v>31</v>
      </c>
      <c r="AX266" s="13" t="s">
        <v>75</v>
      </c>
      <c r="AY266" s="163" t="s">
        <v>181</v>
      </c>
    </row>
    <row r="267" spans="2:65" s="14" customFormat="1">
      <c r="B267" s="169"/>
      <c r="D267" s="156" t="s">
        <v>192</v>
      </c>
      <c r="E267" s="170" t="s">
        <v>1</v>
      </c>
      <c r="F267" s="171" t="s">
        <v>195</v>
      </c>
      <c r="H267" s="172">
        <v>84.138000000000005</v>
      </c>
      <c r="I267" s="173"/>
      <c r="L267" s="169"/>
      <c r="M267" s="174"/>
      <c r="T267" s="175"/>
      <c r="AT267" s="170" t="s">
        <v>192</v>
      </c>
      <c r="AU267" s="170" t="s">
        <v>190</v>
      </c>
      <c r="AV267" s="14" t="s">
        <v>189</v>
      </c>
      <c r="AW267" s="14" t="s">
        <v>31</v>
      </c>
      <c r="AX267" s="14" t="s">
        <v>83</v>
      </c>
      <c r="AY267" s="170" t="s">
        <v>181</v>
      </c>
    </row>
    <row r="268" spans="2:65" s="1" customFormat="1" ht="24.2" customHeight="1">
      <c r="B268" s="140"/>
      <c r="C268" s="141" t="s">
        <v>1048</v>
      </c>
      <c r="D268" s="141" t="s">
        <v>185</v>
      </c>
      <c r="E268" s="142" t="s">
        <v>1049</v>
      </c>
      <c r="F268" s="143" t="s">
        <v>1050</v>
      </c>
      <c r="G268" s="144" t="s">
        <v>198</v>
      </c>
      <c r="H268" s="145">
        <v>5.4720000000000004</v>
      </c>
      <c r="I268" s="146"/>
      <c r="J268" s="147">
        <f>ROUND(I268*H268,2)</f>
        <v>0</v>
      </c>
      <c r="K268" s="148"/>
      <c r="L268" s="32"/>
      <c r="M268" s="149" t="s">
        <v>1</v>
      </c>
      <c r="N268" s="150" t="s">
        <v>41</v>
      </c>
      <c r="P268" s="151">
        <f>O268*H268</f>
        <v>0</v>
      </c>
      <c r="Q268" s="151">
        <v>2.4157202</v>
      </c>
      <c r="R268" s="151">
        <f>Q268*H268</f>
        <v>13.2188209344</v>
      </c>
      <c r="S268" s="151">
        <v>0</v>
      </c>
      <c r="T268" s="152">
        <f>S268*H268</f>
        <v>0</v>
      </c>
      <c r="AR268" s="153" t="s">
        <v>189</v>
      </c>
      <c r="AT268" s="153" t="s">
        <v>185</v>
      </c>
      <c r="AU268" s="153" t="s">
        <v>190</v>
      </c>
      <c r="AY268" s="17" t="s">
        <v>181</v>
      </c>
      <c r="BE268" s="154">
        <f>IF(N268="základná",J268,0)</f>
        <v>0</v>
      </c>
      <c r="BF268" s="154">
        <f>IF(N268="znížená",J268,0)</f>
        <v>0</v>
      </c>
      <c r="BG268" s="154">
        <f>IF(N268="zákl. prenesená",J268,0)</f>
        <v>0</v>
      </c>
      <c r="BH268" s="154">
        <f>IF(N268="zníž. prenesená",J268,0)</f>
        <v>0</v>
      </c>
      <c r="BI268" s="154">
        <f>IF(N268="nulová",J268,0)</f>
        <v>0</v>
      </c>
      <c r="BJ268" s="17" t="s">
        <v>190</v>
      </c>
      <c r="BK268" s="154">
        <f>ROUND(I268*H268,2)</f>
        <v>0</v>
      </c>
      <c r="BL268" s="17" t="s">
        <v>189</v>
      </c>
      <c r="BM268" s="153" t="s">
        <v>1051</v>
      </c>
    </row>
    <row r="269" spans="2:65" s="12" customFormat="1">
      <c r="B269" s="155"/>
      <c r="D269" s="156" t="s">
        <v>192</v>
      </c>
      <c r="E269" s="157" t="s">
        <v>1</v>
      </c>
      <c r="F269" s="158" t="s">
        <v>924</v>
      </c>
      <c r="H269" s="157" t="s">
        <v>1</v>
      </c>
      <c r="I269" s="159"/>
      <c r="L269" s="155"/>
      <c r="M269" s="160"/>
      <c r="T269" s="161"/>
      <c r="AT269" s="157" t="s">
        <v>192</v>
      </c>
      <c r="AU269" s="157" t="s">
        <v>190</v>
      </c>
      <c r="AV269" s="12" t="s">
        <v>83</v>
      </c>
      <c r="AW269" s="12" t="s">
        <v>31</v>
      </c>
      <c r="AX269" s="12" t="s">
        <v>75</v>
      </c>
      <c r="AY269" s="157" t="s">
        <v>181</v>
      </c>
    </row>
    <row r="270" spans="2:65" s="13" customFormat="1">
      <c r="B270" s="162"/>
      <c r="D270" s="156" t="s">
        <v>192</v>
      </c>
      <c r="E270" s="163" t="s">
        <v>1</v>
      </c>
      <c r="F270" s="164" t="s">
        <v>925</v>
      </c>
      <c r="H270" s="165">
        <v>5.4720000000000004</v>
      </c>
      <c r="I270" s="166"/>
      <c r="L270" s="162"/>
      <c r="M270" s="167"/>
      <c r="T270" s="168"/>
      <c r="AT270" s="163" t="s">
        <v>192</v>
      </c>
      <c r="AU270" s="163" t="s">
        <v>190</v>
      </c>
      <c r="AV270" s="13" t="s">
        <v>190</v>
      </c>
      <c r="AW270" s="13" t="s">
        <v>31</v>
      </c>
      <c r="AX270" s="13" t="s">
        <v>75</v>
      </c>
      <c r="AY270" s="163" t="s">
        <v>181</v>
      </c>
    </row>
    <row r="271" spans="2:65" s="14" customFormat="1">
      <c r="B271" s="169"/>
      <c r="D271" s="156" t="s">
        <v>192</v>
      </c>
      <c r="E271" s="170" t="s">
        <v>1</v>
      </c>
      <c r="F271" s="171" t="s">
        <v>195</v>
      </c>
      <c r="H271" s="172">
        <v>5.4720000000000004</v>
      </c>
      <c r="I271" s="173"/>
      <c r="L271" s="169"/>
      <c r="M271" s="174"/>
      <c r="T271" s="175"/>
      <c r="AT271" s="170" t="s">
        <v>192</v>
      </c>
      <c r="AU271" s="170" t="s">
        <v>190</v>
      </c>
      <c r="AV271" s="14" t="s">
        <v>189</v>
      </c>
      <c r="AW271" s="14" t="s">
        <v>31</v>
      </c>
      <c r="AX271" s="14" t="s">
        <v>83</v>
      </c>
      <c r="AY271" s="170" t="s">
        <v>181</v>
      </c>
    </row>
    <row r="272" spans="2:65" s="1" customFormat="1" ht="24.2" customHeight="1">
      <c r="B272" s="140"/>
      <c r="C272" s="141" t="s">
        <v>480</v>
      </c>
      <c r="D272" s="141" t="s">
        <v>185</v>
      </c>
      <c r="E272" s="142" t="s">
        <v>1052</v>
      </c>
      <c r="F272" s="143" t="s">
        <v>1053</v>
      </c>
      <c r="G272" s="144" t="s">
        <v>198</v>
      </c>
      <c r="H272" s="145">
        <v>1.8</v>
      </c>
      <c r="I272" s="146"/>
      <c r="J272" s="147">
        <f>ROUND(I272*H272,2)</f>
        <v>0</v>
      </c>
      <c r="K272" s="148"/>
      <c r="L272" s="32"/>
      <c r="M272" s="149" t="s">
        <v>1</v>
      </c>
      <c r="N272" s="150" t="s">
        <v>41</v>
      </c>
      <c r="P272" s="151">
        <f>O272*H272</f>
        <v>0</v>
      </c>
      <c r="Q272" s="151">
        <v>2.2151342000000001</v>
      </c>
      <c r="R272" s="151">
        <f>Q272*H272</f>
        <v>3.9872415600000002</v>
      </c>
      <c r="S272" s="151">
        <v>0</v>
      </c>
      <c r="T272" s="152">
        <f>S272*H272</f>
        <v>0</v>
      </c>
      <c r="AR272" s="153" t="s">
        <v>189</v>
      </c>
      <c r="AT272" s="153" t="s">
        <v>185</v>
      </c>
      <c r="AU272" s="153" t="s">
        <v>190</v>
      </c>
      <c r="AY272" s="17" t="s">
        <v>181</v>
      </c>
      <c r="BE272" s="154">
        <f>IF(N272="základná",J272,0)</f>
        <v>0</v>
      </c>
      <c r="BF272" s="154">
        <f>IF(N272="znížená",J272,0)</f>
        <v>0</v>
      </c>
      <c r="BG272" s="154">
        <f>IF(N272="zákl. prenesená",J272,0)</f>
        <v>0</v>
      </c>
      <c r="BH272" s="154">
        <f>IF(N272="zníž. prenesená",J272,0)</f>
        <v>0</v>
      </c>
      <c r="BI272" s="154">
        <f>IF(N272="nulová",J272,0)</f>
        <v>0</v>
      </c>
      <c r="BJ272" s="17" t="s">
        <v>190</v>
      </c>
      <c r="BK272" s="154">
        <f>ROUND(I272*H272,2)</f>
        <v>0</v>
      </c>
      <c r="BL272" s="17" t="s">
        <v>189</v>
      </c>
      <c r="BM272" s="153" t="s">
        <v>1054</v>
      </c>
    </row>
    <row r="273" spans="2:65" s="12" customFormat="1">
      <c r="B273" s="155"/>
      <c r="D273" s="156" t="s">
        <v>192</v>
      </c>
      <c r="E273" s="157" t="s">
        <v>1</v>
      </c>
      <c r="F273" s="158" t="s">
        <v>913</v>
      </c>
      <c r="H273" s="157" t="s">
        <v>1</v>
      </c>
      <c r="I273" s="159"/>
      <c r="L273" s="155"/>
      <c r="M273" s="160"/>
      <c r="T273" s="161"/>
      <c r="AT273" s="157" t="s">
        <v>192</v>
      </c>
      <c r="AU273" s="157" t="s">
        <v>190</v>
      </c>
      <c r="AV273" s="12" t="s">
        <v>83</v>
      </c>
      <c r="AW273" s="12" t="s">
        <v>31</v>
      </c>
      <c r="AX273" s="12" t="s">
        <v>75</v>
      </c>
      <c r="AY273" s="157" t="s">
        <v>181</v>
      </c>
    </row>
    <row r="274" spans="2:65" s="13" customFormat="1">
      <c r="B274" s="162"/>
      <c r="D274" s="156" t="s">
        <v>192</v>
      </c>
      <c r="E274" s="163" t="s">
        <v>1</v>
      </c>
      <c r="F274" s="164" t="s">
        <v>1055</v>
      </c>
      <c r="H274" s="165">
        <v>1.8</v>
      </c>
      <c r="I274" s="166"/>
      <c r="L274" s="162"/>
      <c r="M274" s="167"/>
      <c r="T274" s="168"/>
      <c r="AT274" s="163" t="s">
        <v>192</v>
      </c>
      <c r="AU274" s="163" t="s">
        <v>190</v>
      </c>
      <c r="AV274" s="13" t="s">
        <v>190</v>
      </c>
      <c r="AW274" s="13" t="s">
        <v>31</v>
      </c>
      <c r="AX274" s="13" t="s">
        <v>75</v>
      </c>
      <c r="AY274" s="163" t="s">
        <v>181</v>
      </c>
    </row>
    <row r="275" spans="2:65" s="14" customFormat="1">
      <c r="B275" s="169"/>
      <c r="D275" s="156" t="s">
        <v>192</v>
      </c>
      <c r="E275" s="170" t="s">
        <v>1</v>
      </c>
      <c r="F275" s="171" t="s">
        <v>195</v>
      </c>
      <c r="H275" s="172">
        <v>1.8</v>
      </c>
      <c r="I275" s="173"/>
      <c r="L275" s="169"/>
      <c r="M275" s="174"/>
      <c r="T275" s="175"/>
      <c r="AT275" s="170" t="s">
        <v>192</v>
      </c>
      <c r="AU275" s="170" t="s">
        <v>190</v>
      </c>
      <c r="AV275" s="14" t="s">
        <v>189</v>
      </c>
      <c r="AW275" s="14" t="s">
        <v>31</v>
      </c>
      <c r="AX275" s="14" t="s">
        <v>83</v>
      </c>
      <c r="AY275" s="170" t="s">
        <v>181</v>
      </c>
    </row>
    <row r="276" spans="2:65" s="1" customFormat="1" ht="24.2" customHeight="1">
      <c r="B276" s="140"/>
      <c r="C276" s="141" t="s">
        <v>485</v>
      </c>
      <c r="D276" s="141" t="s">
        <v>185</v>
      </c>
      <c r="E276" s="142" t="s">
        <v>1056</v>
      </c>
      <c r="F276" s="143" t="s">
        <v>1057</v>
      </c>
      <c r="G276" s="144" t="s">
        <v>198</v>
      </c>
      <c r="H276" s="145">
        <v>3.9060000000000001</v>
      </c>
      <c r="I276" s="146"/>
      <c r="J276" s="147">
        <f>ROUND(I276*H276,2)</f>
        <v>0</v>
      </c>
      <c r="K276" s="148"/>
      <c r="L276" s="32"/>
      <c r="M276" s="149" t="s">
        <v>1</v>
      </c>
      <c r="N276" s="150" t="s">
        <v>41</v>
      </c>
      <c r="P276" s="151">
        <f>O276*H276</f>
        <v>0</v>
      </c>
      <c r="Q276" s="151">
        <v>2.4157202</v>
      </c>
      <c r="R276" s="151">
        <f>Q276*H276</f>
        <v>9.4358031011999994</v>
      </c>
      <c r="S276" s="151">
        <v>0</v>
      </c>
      <c r="T276" s="152">
        <f>S276*H276</f>
        <v>0</v>
      </c>
      <c r="AR276" s="153" t="s">
        <v>189</v>
      </c>
      <c r="AT276" s="153" t="s">
        <v>185</v>
      </c>
      <c r="AU276" s="153" t="s">
        <v>190</v>
      </c>
      <c r="AY276" s="17" t="s">
        <v>181</v>
      </c>
      <c r="BE276" s="154">
        <f>IF(N276="základná",J276,0)</f>
        <v>0</v>
      </c>
      <c r="BF276" s="154">
        <f>IF(N276="znížená",J276,0)</f>
        <v>0</v>
      </c>
      <c r="BG276" s="154">
        <f>IF(N276="zákl. prenesená",J276,0)</f>
        <v>0</v>
      </c>
      <c r="BH276" s="154">
        <f>IF(N276="zníž. prenesená",J276,0)</f>
        <v>0</v>
      </c>
      <c r="BI276" s="154">
        <f>IF(N276="nulová",J276,0)</f>
        <v>0</v>
      </c>
      <c r="BJ276" s="17" t="s">
        <v>190</v>
      </c>
      <c r="BK276" s="154">
        <f>ROUND(I276*H276,2)</f>
        <v>0</v>
      </c>
      <c r="BL276" s="17" t="s">
        <v>189</v>
      </c>
      <c r="BM276" s="153" t="s">
        <v>1058</v>
      </c>
    </row>
    <row r="277" spans="2:65" s="12" customFormat="1">
      <c r="B277" s="155"/>
      <c r="D277" s="156" t="s">
        <v>192</v>
      </c>
      <c r="E277" s="157" t="s">
        <v>1</v>
      </c>
      <c r="F277" s="158" t="s">
        <v>915</v>
      </c>
      <c r="H277" s="157" t="s">
        <v>1</v>
      </c>
      <c r="I277" s="159"/>
      <c r="L277" s="155"/>
      <c r="M277" s="160"/>
      <c r="T277" s="161"/>
      <c r="AT277" s="157" t="s">
        <v>192</v>
      </c>
      <c r="AU277" s="157" t="s">
        <v>190</v>
      </c>
      <c r="AV277" s="12" t="s">
        <v>83</v>
      </c>
      <c r="AW277" s="12" t="s">
        <v>31</v>
      </c>
      <c r="AX277" s="12" t="s">
        <v>75</v>
      </c>
      <c r="AY277" s="157" t="s">
        <v>181</v>
      </c>
    </row>
    <row r="278" spans="2:65" s="13" customFormat="1">
      <c r="B278" s="162"/>
      <c r="D278" s="156" t="s">
        <v>192</v>
      </c>
      <c r="E278" s="163" t="s">
        <v>1</v>
      </c>
      <c r="F278" s="164" t="s">
        <v>1059</v>
      </c>
      <c r="H278" s="165">
        <v>3.9060000000000001</v>
      </c>
      <c r="I278" s="166"/>
      <c r="L278" s="162"/>
      <c r="M278" s="167"/>
      <c r="T278" s="168"/>
      <c r="AT278" s="163" t="s">
        <v>192</v>
      </c>
      <c r="AU278" s="163" t="s">
        <v>190</v>
      </c>
      <c r="AV278" s="13" t="s">
        <v>190</v>
      </c>
      <c r="AW278" s="13" t="s">
        <v>31</v>
      </c>
      <c r="AX278" s="13" t="s">
        <v>75</v>
      </c>
      <c r="AY278" s="163" t="s">
        <v>181</v>
      </c>
    </row>
    <row r="279" spans="2:65" s="14" customFormat="1">
      <c r="B279" s="169"/>
      <c r="D279" s="156" t="s">
        <v>192</v>
      </c>
      <c r="E279" s="170" t="s">
        <v>1</v>
      </c>
      <c r="F279" s="171" t="s">
        <v>195</v>
      </c>
      <c r="H279" s="172">
        <v>3.9060000000000001</v>
      </c>
      <c r="I279" s="173"/>
      <c r="L279" s="169"/>
      <c r="M279" s="174"/>
      <c r="T279" s="175"/>
      <c r="AT279" s="170" t="s">
        <v>192</v>
      </c>
      <c r="AU279" s="170" t="s">
        <v>190</v>
      </c>
      <c r="AV279" s="14" t="s">
        <v>189</v>
      </c>
      <c r="AW279" s="14" t="s">
        <v>31</v>
      </c>
      <c r="AX279" s="14" t="s">
        <v>83</v>
      </c>
      <c r="AY279" s="170" t="s">
        <v>181</v>
      </c>
    </row>
    <row r="280" spans="2:65" s="1" customFormat="1" ht="24.2" customHeight="1">
      <c r="B280" s="140"/>
      <c r="C280" s="141" t="s">
        <v>491</v>
      </c>
      <c r="D280" s="141" t="s">
        <v>185</v>
      </c>
      <c r="E280" s="142" t="s">
        <v>1060</v>
      </c>
      <c r="F280" s="143" t="s">
        <v>1061</v>
      </c>
      <c r="G280" s="144" t="s">
        <v>478</v>
      </c>
      <c r="H280" s="145">
        <v>0.14299999999999999</v>
      </c>
      <c r="I280" s="146"/>
      <c r="J280" s="147">
        <f>ROUND(I280*H280,2)</f>
        <v>0</v>
      </c>
      <c r="K280" s="148"/>
      <c r="L280" s="32"/>
      <c r="M280" s="149" t="s">
        <v>1</v>
      </c>
      <c r="N280" s="150" t="s">
        <v>41</v>
      </c>
      <c r="P280" s="151">
        <f>O280*H280</f>
        <v>0</v>
      </c>
      <c r="Q280" s="151">
        <v>1.0189584899999999</v>
      </c>
      <c r="R280" s="151">
        <f>Q280*H280</f>
        <v>0.14571106406999998</v>
      </c>
      <c r="S280" s="151">
        <v>0</v>
      </c>
      <c r="T280" s="152">
        <f>S280*H280</f>
        <v>0</v>
      </c>
      <c r="AR280" s="153" t="s">
        <v>189</v>
      </c>
      <c r="AT280" s="153" t="s">
        <v>185</v>
      </c>
      <c r="AU280" s="153" t="s">
        <v>190</v>
      </c>
      <c r="AY280" s="17" t="s">
        <v>181</v>
      </c>
      <c r="BE280" s="154">
        <f>IF(N280="základná",J280,0)</f>
        <v>0</v>
      </c>
      <c r="BF280" s="154">
        <f>IF(N280="znížená",J280,0)</f>
        <v>0</v>
      </c>
      <c r="BG280" s="154">
        <f>IF(N280="zákl. prenesená",J280,0)</f>
        <v>0</v>
      </c>
      <c r="BH280" s="154">
        <f>IF(N280="zníž. prenesená",J280,0)</f>
        <v>0</v>
      </c>
      <c r="BI280" s="154">
        <f>IF(N280="nulová",J280,0)</f>
        <v>0</v>
      </c>
      <c r="BJ280" s="17" t="s">
        <v>190</v>
      </c>
      <c r="BK280" s="154">
        <f>ROUND(I280*H280,2)</f>
        <v>0</v>
      </c>
      <c r="BL280" s="17" t="s">
        <v>189</v>
      </c>
      <c r="BM280" s="153" t="s">
        <v>1062</v>
      </c>
    </row>
    <row r="281" spans="2:65" s="12" customFormat="1">
      <c r="B281" s="155"/>
      <c r="D281" s="156" t="s">
        <v>192</v>
      </c>
      <c r="E281" s="157" t="s">
        <v>1</v>
      </c>
      <c r="F281" s="158" t="s">
        <v>1063</v>
      </c>
      <c r="H281" s="157" t="s">
        <v>1</v>
      </c>
      <c r="I281" s="159"/>
      <c r="L281" s="155"/>
      <c r="M281" s="160"/>
      <c r="T281" s="161"/>
      <c r="AT281" s="157" t="s">
        <v>192</v>
      </c>
      <c r="AU281" s="157" t="s">
        <v>190</v>
      </c>
      <c r="AV281" s="12" t="s">
        <v>83</v>
      </c>
      <c r="AW281" s="12" t="s">
        <v>31</v>
      </c>
      <c r="AX281" s="12" t="s">
        <v>75</v>
      </c>
      <c r="AY281" s="157" t="s">
        <v>181</v>
      </c>
    </row>
    <row r="282" spans="2:65" s="13" customFormat="1">
      <c r="B282" s="162"/>
      <c r="D282" s="156" t="s">
        <v>192</v>
      </c>
      <c r="E282" s="163" t="s">
        <v>1</v>
      </c>
      <c r="F282" s="164" t="s">
        <v>1064</v>
      </c>
      <c r="H282" s="165">
        <v>0.14299999999999999</v>
      </c>
      <c r="I282" s="166"/>
      <c r="L282" s="162"/>
      <c r="M282" s="167"/>
      <c r="T282" s="168"/>
      <c r="AT282" s="163" t="s">
        <v>192</v>
      </c>
      <c r="AU282" s="163" t="s">
        <v>190</v>
      </c>
      <c r="AV282" s="13" t="s">
        <v>190</v>
      </c>
      <c r="AW282" s="13" t="s">
        <v>31</v>
      </c>
      <c r="AX282" s="13" t="s">
        <v>75</v>
      </c>
      <c r="AY282" s="163" t="s">
        <v>181</v>
      </c>
    </row>
    <row r="283" spans="2:65" s="14" customFormat="1">
      <c r="B283" s="169"/>
      <c r="D283" s="156" t="s">
        <v>192</v>
      </c>
      <c r="E283" s="170" t="s">
        <v>1</v>
      </c>
      <c r="F283" s="171" t="s">
        <v>195</v>
      </c>
      <c r="H283" s="172">
        <v>0.14299999999999999</v>
      </c>
      <c r="I283" s="173"/>
      <c r="L283" s="169"/>
      <c r="M283" s="174"/>
      <c r="T283" s="175"/>
      <c r="AT283" s="170" t="s">
        <v>192</v>
      </c>
      <c r="AU283" s="170" t="s">
        <v>190</v>
      </c>
      <c r="AV283" s="14" t="s">
        <v>189</v>
      </c>
      <c r="AW283" s="14" t="s">
        <v>31</v>
      </c>
      <c r="AX283" s="14" t="s">
        <v>83</v>
      </c>
      <c r="AY283" s="170" t="s">
        <v>181</v>
      </c>
    </row>
    <row r="284" spans="2:65" s="1" customFormat="1" ht="24.2" customHeight="1">
      <c r="B284" s="140"/>
      <c r="C284" s="189" t="s">
        <v>496</v>
      </c>
      <c r="D284" s="189" t="s">
        <v>966</v>
      </c>
      <c r="E284" s="190" t="s">
        <v>1065</v>
      </c>
      <c r="F284" s="191" t="s">
        <v>1066</v>
      </c>
      <c r="G284" s="192" t="s">
        <v>231</v>
      </c>
      <c r="H284" s="193">
        <v>11</v>
      </c>
      <c r="I284" s="194"/>
      <c r="J284" s="195">
        <f>ROUND(I284*H284,2)</f>
        <v>0</v>
      </c>
      <c r="K284" s="196"/>
      <c r="L284" s="197"/>
      <c r="M284" s="198" t="s">
        <v>1</v>
      </c>
      <c r="N284" s="199" t="s">
        <v>41</v>
      </c>
      <c r="P284" s="151">
        <f>O284*H284</f>
        <v>0</v>
      </c>
      <c r="Q284" s="151">
        <v>2.2519999999999998E-2</v>
      </c>
      <c r="R284" s="151">
        <f>Q284*H284</f>
        <v>0.24772</v>
      </c>
      <c r="S284" s="151">
        <v>0</v>
      </c>
      <c r="T284" s="152">
        <f>S284*H284</f>
        <v>0</v>
      </c>
      <c r="AR284" s="153" t="s">
        <v>943</v>
      </c>
      <c r="AT284" s="153" t="s">
        <v>966</v>
      </c>
      <c r="AU284" s="153" t="s">
        <v>190</v>
      </c>
      <c r="AY284" s="17" t="s">
        <v>181</v>
      </c>
      <c r="BE284" s="154">
        <f>IF(N284="základná",J284,0)</f>
        <v>0</v>
      </c>
      <c r="BF284" s="154">
        <f>IF(N284="znížená",J284,0)</f>
        <v>0</v>
      </c>
      <c r="BG284" s="154">
        <f>IF(N284="zákl. prenesená",J284,0)</f>
        <v>0</v>
      </c>
      <c r="BH284" s="154">
        <f>IF(N284="zníž. prenesená",J284,0)</f>
        <v>0</v>
      </c>
      <c r="BI284" s="154">
        <f>IF(N284="nulová",J284,0)</f>
        <v>0</v>
      </c>
      <c r="BJ284" s="17" t="s">
        <v>190</v>
      </c>
      <c r="BK284" s="154">
        <f>ROUND(I284*H284,2)</f>
        <v>0</v>
      </c>
      <c r="BL284" s="17" t="s">
        <v>189</v>
      </c>
      <c r="BM284" s="153" t="s">
        <v>1067</v>
      </c>
    </row>
    <row r="285" spans="2:65" s="11" customFormat="1" ht="22.9" customHeight="1">
      <c r="B285" s="128"/>
      <c r="D285" s="129" t="s">
        <v>74</v>
      </c>
      <c r="E285" s="138" t="s">
        <v>130</v>
      </c>
      <c r="F285" s="138" t="s">
        <v>1068</v>
      </c>
      <c r="I285" s="131"/>
      <c r="J285" s="139">
        <f>BK285</f>
        <v>0</v>
      </c>
      <c r="L285" s="128"/>
      <c r="M285" s="133"/>
      <c r="P285" s="134">
        <f>SUM(P286:P379)</f>
        <v>0</v>
      </c>
      <c r="R285" s="134">
        <f>SUM(R286:R379)</f>
        <v>51.631917652999995</v>
      </c>
      <c r="T285" s="135">
        <f>SUM(T286:T379)</f>
        <v>0</v>
      </c>
      <c r="AR285" s="129" t="s">
        <v>83</v>
      </c>
      <c r="AT285" s="136" t="s">
        <v>74</v>
      </c>
      <c r="AU285" s="136" t="s">
        <v>83</v>
      </c>
      <c r="AY285" s="129" t="s">
        <v>181</v>
      </c>
      <c r="BK285" s="137">
        <f>SUM(BK286:BK379)</f>
        <v>0</v>
      </c>
    </row>
    <row r="286" spans="2:65" s="1" customFormat="1" ht="24.2" customHeight="1">
      <c r="B286" s="140"/>
      <c r="C286" s="141" t="s">
        <v>500</v>
      </c>
      <c r="D286" s="141" t="s">
        <v>185</v>
      </c>
      <c r="E286" s="142" t="s">
        <v>1069</v>
      </c>
      <c r="F286" s="143" t="s">
        <v>1070</v>
      </c>
      <c r="G286" s="144" t="s">
        <v>198</v>
      </c>
      <c r="H286" s="145">
        <v>0.5</v>
      </c>
      <c r="I286" s="146"/>
      <c r="J286" s="147">
        <f>ROUND(I286*H286,2)</f>
        <v>0</v>
      </c>
      <c r="K286" s="148"/>
      <c r="L286" s="32"/>
      <c r="M286" s="149" t="s">
        <v>1</v>
      </c>
      <c r="N286" s="150" t="s">
        <v>41</v>
      </c>
      <c r="P286" s="151">
        <f>O286*H286</f>
        <v>0</v>
      </c>
      <c r="Q286" s="151">
        <v>2.2119021999999999</v>
      </c>
      <c r="R286" s="151">
        <f>Q286*H286</f>
        <v>1.1059511</v>
      </c>
      <c r="S286" s="151">
        <v>0</v>
      </c>
      <c r="T286" s="152">
        <f>S286*H286</f>
        <v>0</v>
      </c>
      <c r="AR286" s="153" t="s">
        <v>189</v>
      </c>
      <c r="AT286" s="153" t="s">
        <v>185</v>
      </c>
      <c r="AU286" s="153" t="s">
        <v>190</v>
      </c>
      <c r="AY286" s="17" t="s">
        <v>181</v>
      </c>
      <c r="BE286" s="154">
        <f>IF(N286="základná",J286,0)</f>
        <v>0</v>
      </c>
      <c r="BF286" s="154">
        <f>IF(N286="znížená",J286,0)</f>
        <v>0</v>
      </c>
      <c r="BG286" s="154">
        <f>IF(N286="zákl. prenesená",J286,0)</f>
        <v>0</v>
      </c>
      <c r="BH286" s="154">
        <f>IF(N286="zníž. prenesená",J286,0)</f>
        <v>0</v>
      </c>
      <c r="BI286" s="154">
        <f>IF(N286="nulová",J286,0)</f>
        <v>0</v>
      </c>
      <c r="BJ286" s="17" t="s">
        <v>190</v>
      </c>
      <c r="BK286" s="154">
        <f>ROUND(I286*H286,2)</f>
        <v>0</v>
      </c>
      <c r="BL286" s="17" t="s">
        <v>189</v>
      </c>
      <c r="BM286" s="153" t="s">
        <v>1071</v>
      </c>
    </row>
    <row r="287" spans="2:65" s="12" customFormat="1">
      <c r="B287" s="155"/>
      <c r="D287" s="156" t="s">
        <v>192</v>
      </c>
      <c r="E287" s="157" t="s">
        <v>1</v>
      </c>
      <c r="F287" s="158" t="s">
        <v>1072</v>
      </c>
      <c r="H287" s="157" t="s">
        <v>1</v>
      </c>
      <c r="I287" s="159"/>
      <c r="L287" s="155"/>
      <c r="M287" s="160"/>
      <c r="T287" s="161"/>
      <c r="AT287" s="157" t="s">
        <v>192</v>
      </c>
      <c r="AU287" s="157" t="s">
        <v>190</v>
      </c>
      <c r="AV287" s="12" t="s">
        <v>83</v>
      </c>
      <c r="AW287" s="12" t="s">
        <v>31</v>
      </c>
      <c r="AX287" s="12" t="s">
        <v>75</v>
      </c>
      <c r="AY287" s="157" t="s">
        <v>181</v>
      </c>
    </row>
    <row r="288" spans="2:65" s="12" customFormat="1">
      <c r="B288" s="155"/>
      <c r="D288" s="156" t="s">
        <v>192</v>
      </c>
      <c r="E288" s="157" t="s">
        <v>1</v>
      </c>
      <c r="F288" s="158" t="s">
        <v>1073</v>
      </c>
      <c r="H288" s="157" t="s">
        <v>1</v>
      </c>
      <c r="I288" s="159"/>
      <c r="L288" s="155"/>
      <c r="M288" s="160"/>
      <c r="T288" s="161"/>
      <c r="AT288" s="157" t="s">
        <v>192</v>
      </c>
      <c r="AU288" s="157" t="s">
        <v>190</v>
      </c>
      <c r="AV288" s="12" t="s">
        <v>83</v>
      </c>
      <c r="AW288" s="12" t="s">
        <v>31</v>
      </c>
      <c r="AX288" s="12" t="s">
        <v>75</v>
      </c>
      <c r="AY288" s="157" t="s">
        <v>181</v>
      </c>
    </row>
    <row r="289" spans="2:65" s="13" customFormat="1">
      <c r="B289" s="162"/>
      <c r="D289" s="156" t="s">
        <v>192</v>
      </c>
      <c r="E289" s="163" t="s">
        <v>1</v>
      </c>
      <c r="F289" s="164" t="s">
        <v>213</v>
      </c>
      <c r="H289" s="165">
        <v>0.3</v>
      </c>
      <c r="I289" s="166"/>
      <c r="L289" s="162"/>
      <c r="M289" s="167"/>
      <c r="T289" s="168"/>
      <c r="AT289" s="163" t="s">
        <v>192</v>
      </c>
      <c r="AU289" s="163" t="s">
        <v>190</v>
      </c>
      <c r="AV289" s="13" t="s">
        <v>190</v>
      </c>
      <c r="AW289" s="13" t="s">
        <v>31</v>
      </c>
      <c r="AX289" s="13" t="s">
        <v>75</v>
      </c>
      <c r="AY289" s="163" t="s">
        <v>181</v>
      </c>
    </row>
    <row r="290" spans="2:65" s="12" customFormat="1">
      <c r="B290" s="155"/>
      <c r="D290" s="156" t="s">
        <v>192</v>
      </c>
      <c r="E290" s="157" t="s">
        <v>1</v>
      </c>
      <c r="F290" s="158" t="s">
        <v>1074</v>
      </c>
      <c r="H290" s="157" t="s">
        <v>1</v>
      </c>
      <c r="I290" s="159"/>
      <c r="L290" s="155"/>
      <c r="M290" s="160"/>
      <c r="T290" s="161"/>
      <c r="AT290" s="157" t="s">
        <v>192</v>
      </c>
      <c r="AU290" s="157" t="s">
        <v>190</v>
      </c>
      <c r="AV290" s="12" t="s">
        <v>83</v>
      </c>
      <c r="AW290" s="12" t="s">
        <v>31</v>
      </c>
      <c r="AX290" s="12" t="s">
        <v>75</v>
      </c>
      <c r="AY290" s="157" t="s">
        <v>181</v>
      </c>
    </row>
    <row r="291" spans="2:65" s="13" customFormat="1">
      <c r="B291" s="162"/>
      <c r="D291" s="156" t="s">
        <v>192</v>
      </c>
      <c r="E291" s="163" t="s">
        <v>1</v>
      </c>
      <c r="F291" s="164" t="s">
        <v>1075</v>
      </c>
      <c r="H291" s="165">
        <v>0.2</v>
      </c>
      <c r="I291" s="166"/>
      <c r="L291" s="162"/>
      <c r="M291" s="167"/>
      <c r="T291" s="168"/>
      <c r="AT291" s="163" t="s">
        <v>192</v>
      </c>
      <c r="AU291" s="163" t="s">
        <v>190</v>
      </c>
      <c r="AV291" s="13" t="s">
        <v>190</v>
      </c>
      <c r="AW291" s="13" t="s">
        <v>31</v>
      </c>
      <c r="AX291" s="13" t="s">
        <v>75</v>
      </c>
      <c r="AY291" s="163" t="s">
        <v>181</v>
      </c>
    </row>
    <row r="292" spans="2:65" s="14" customFormat="1">
      <c r="B292" s="169"/>
      <c r="D292" s="156" t="s">
        <v>192</v>
      </c>
      <c r="E292" s="170" t="s">
        <v>1</v>
      </c>
      <c r="F292" s="171" t="s">
        <v>195</v>
      </c>
      <c r="H292" s="172">
        <v>0.5</v>
      </c>
      <c r="I292" s="173"/>
      <c r="L292" s="169"/>
      <c r="M292" s="174"/>
      <c r="T292" s="175"/>
      <c r="AT292" s="170" t="s">
        <v>192</v>
      </c>
      <c r="AU292" s="170" t="s">
        <v>190</v>
      </c>
      <c r="AV292" s="14" t="s">
        <v>189</v>
      </c>
      <c r="AW292" s="14" t="s">
        <v>31</v>
      </c>
      <c r="AX292" s="14" t="s">
        <v>83</v>
      </c>
      <c r="AY292" s="170" t="s">
        <v>181</v>
      </c>
    </row>
    <row r="293" spans="2:65" s="1" customFormat="1" ht="24.2" customHeight="1">
      <c r="B293" s="140"/>
      <c r="C293" s="141" t="s">
        <v>505</v>
      </c>
      <c r="D293" s="141" t="s">
        <v>185</v>
      </c>
      <c r="E293" s="142" t="s">
        <v>1076</v>
      </c>
      <c r="F293" s="143" t="s">
        <v>1077</v>
      </c>
      <c r="G293" s="144" t="s">
        <v>231</v>
      </c>
      <c r="H293" s="145">
        <v>27</v>
      </c>
      <c r="I293" s="146"/>
      <c r="J293" s="147">
        <f>ROUND(I293*H293,2)</f>
        <v>0</v>
      </c>
      <c r="K293" s="148"/>
      <c r="L293" s="32"/>
      <c r="M293" s="149" t="s">
        <v>1</v>
      </c>
      <c r="N293" s="150" t="s">
        <v>41</v>
      </c>
      <c r="P293" s="151">
        <f>O293*H293</f>
        <v>0</v>
      </c>
      <c r="Q293" s="151">
        <v>3.916E-2</v>
      </c>
      <c r="R293" s="151">
        <f>Q293*H293</f>
        <v>1.05732</v>
      </c>
      <c r="S293" s="151">
        <v>0</v>
      </c>
      <c r="T293" s="152">
        <f>S293*H293</f>
        <v>0</v>
      </c>
      <c r="AR293" s="153" t="s">
        <v>189</v>
      </c>
      <c r="AT293" s="153" t="s">
        <v>185</v>
      </c>
      <c r="AU293" s="153" t="s">
        <v>190</v>
      </c>
      <c r="AY293" s="17" t="s">
        <v>181</v>
      </c>
      <c r="BE293" s="154">
        <f>IF(N293="základná",J293,0)</f>
        <v>0</v>
      </c>
      <c r="BF293" s="154">
        <f>IF(N293="znížená",J293,0)</f>
        <v>0</v>
      </c>
      <c r="BG293" s="154">
        <f>IF(N293="zákl. prenesená",J293,0)</f>
        <v>0</v>
      </c>
      <c r="BH293" s="154">
        <f>IF(N293="zníž. prenesená",J293,0)</f>
        <v>0</v>
      </c>
      <c r="BI293" s="154">
        <f>IF(N293="nulová",J293,0)</f>
        <v>0</v>
      </c>
      <c r="BJ293" s="17" t="s">
        <v>190</v>
      </c>
      <c r="BK293" s="154">
        <f>ROUND(I293*H293,2)</f>
        <v>0</v>
      </c>
      <c r="BL293" s="17" t="s">
        <v>189</v>
      </c>
      <c r="BM293" s="153" t="s">
        <v>1078</v>
      </c>
    </row>
    <row r="294" spans="2:65" s="12" customFormat="1">
      <c r="B294" s="155"/>
      <c r="D294" s="156" t="s">
        <v>192</v>
      </c>
      <c r="E294" s="157" t="s">
        <v>1</v>
      </c>
      <c r="F294" s="158" t="s">
        <v>1079</v>
      </c>
      <c r="H294" s="157" t="s">
        <v>1</v>
      </c>
      <c r="I294" s="159"/>
      <c r="L294" s="155"/>
      <c r="M294" s="160"/>
      <c r="T294" s="161"/>
      <c r="AT294" s="157" t="s">
        <v>192</v>
      </c>
      <c r="AU294" s="157" t="s">
        <v>190</v>
      </c>
      <c r="AV294" s="12" t="s">
        <v>83</v>
      </c>
      <c r="AW294" s="12" t="s">
        <v>31</v>
      </c>
      <c r="AX294" s="12" t="s">
        <v>75</v>
      </c>
      <c r="AY294" s="157" t="s">
        <v>181</v>
      </c>
    </row>
    <row r="295" spans="2:65" s="13" customFormat="1">
      <c r="B295" s="162"/>
      <c r="D295" s="156" t="s">
        <v>192</v>
      </c>
      <c r="E295" s="163" t="s">
        <v>1</v>
      </c>
      <c r="F295" s="164" t="s">
        <v>1080</v>
      </c>
      <c r="H295" s="165">
        <v>14</v>
      </c>
      <c r="I295" s="166"/>
      <c r="L295" s="162"/>
      <c r="M295" s="167"/>
      <c r="T295" s="168"/>
      <c r="AT295" s="163" t="s">
        <v>192</v>
      </c>
      <c r="AU295" s="163" t="s">
        <v>190</v>
      </c>
      <c r="AV295" s="13" t="s">
        <v>190</v>
      </c>
      <c r="AW295" s="13" t="s">
        <v>31</v>
      </c>
      <c r="AX295" s="13" t="s">
        <v>75</v>
      </c>
      <c r="AY295" s="163" t="s">
        <v>181</v>
      </c>
    </row>
    <row r="296" spans="2:65" s="13" customFormat="1">
      <c r="B296" s="162"/>
      <c r="D296" s="156" t="s">
        <v>192</v>
      </c>
      <c r="E296" s="163" t="s">
        <v>1</v>
      </c>
      <c r="F296" s="164" t="s">
        <v>1081</v>
      </c>
      <c r="H296" s="165">
        <v>6</v>
      </c>
      <c r="I296" s="166"/>
      <c r="L296" s="162"/>
      <c r="M296" s="167"/>
      <c r="T296" s="168"/>
      <c r="AT296" s="163" t="s">
        <v>192</v>
      </c>
      <c r="AU296" s="163" t="s">
        <v>190</v>
      </c>
      <c r="AV296" s="13" t="s">
        <v>190</v>
      </c>
      <c r="AW296" s="13" t="s">
        <v>31</v>
      </c>
      <c r="AX296" s="13" t="s">
        <v>75</v>
      </c>
      <c r="AY296" s="163" t="s">
        <v>181</v>
      </c>
    </row>
    <row r="297" spans="2:65" s="12" customFormat="1">
      <c r="B297" s="155"/>
      <c r="D297" s="156" t="s">
        <v>192</v>
      </c>
      <c r="E297" s="157" t="s">
        <v>1</v>
      </c>
      <c r="F297" s="158" t="s">
        <v>1082</v>
      </c>
      <c r="H297" s="157" t="s">
        <v>1</v>
      </c>
      <c r="I297" s="159"/>
      <c r="L297" s="155"/>
      <c r="M297" s="160"/>
      <c r="T297" s="161"/>
      <c r="AT297" s="157" t="s">
        <v>192</v>
      </c>
      <c r="AU297" s="157" t="s">
        <v>190</v>
      </c>
      <c r="AV297" s="12" t="s">
        <v>83</v>
      </c>
      <c r="AW297" s="12" t="s">
        <v>31</v>
      </c>
      <c r="AX297" s="12" t="s">
        <v>75</v>
      </c>
      <c r="AY297" s="157" t="s">
        <v>181</v>
      </c>
    </row>
    <row r="298" spans="2:65" s="13" customFormat="1">
      <c r="B298" s="162"/>
      <c r="D298" s="156" t="s">
        <v>192</v>
      </c>
      <c r="E298" s="163" t="s">
        <v>1</v>
      </c>
      <c r="F298" s="164" t="s">
        <v>1083</v>
      </c>
      <c r="H298" s="165">
        <v>5</v>
      </c>
      <c r="I298" s="166"/>
      <c r="L298" s="162"/>
      <c r="M298" s="167"/>
      <c r="T298" s="168"/>
      <c r="AT298" s="163" t="s">
        <v>192</v>
      </c>
      <c r="AU298" s="163" t="s">
        <v>190</v>
      </c>
      <c r="AV298" s="13" t="s">
        <v>190</v>
      </c>
      <c r="AW298" s="13" t="s">
        <v>31</v>
      </c>
      <c r="AX298" s="13" t="s">
        <v>75</v>
      </c>
      <c r="AY298" s="163" t="s">
        <v>181</v>
      </c>
    </row>
    <row r="299" spans="2:65" s="13" customFormat="1">
      <c r="B299" s="162"/>
      <c r="D299" s="156" t="s">
        <v>192</v>
      </c>
      <c r="E299" s="163" t="s">
        <v>1</v>
      </c>
      <c r="F299" s="164" t="s">
        <v>1084</v>
      </c>
      <c r="H299" s="165">
        <v>2</v>
      </c>
      <c r="I299" s="166"/>
      <c r="L299" s="162"/>
      <c r="M299" s="167"/>
      <c r="T299" s="168"/>
      <c r="AT299" s="163" t="s">
        <v>192</v>
      </c>
      <c r="AU299" s="163" t="s">
        <v>190</v>
      </c>
      <c r="AV299" s="13" t="s">
        <v>190</v>
      </c>
      <c r="AW299" s="13" t="s">
        <v>31</v>
      </c>
      <c r="AX299" s="13" t="s">
        <v>75</v>
      </c>
      <c r="AY299" s="163" t="s">
        <v>181</v>
      </c>
    </row>
    <row r="300" spans="2:65" s="14" customFormat="1">
      <c r="B300" s="169"/>
      <c r="D300" s="156" t="s">
        <v>192</v>
      </c>
      <c r="E300" s="170" t="s">
        <v>1</v>
      </c>
      <c r="F300" s="171" t="s">
        <v>195</v>
      </c>
      <c r="H300" s="172">
        <v>27</v>
      </c>
      <c r="I300" s="173"/>
      <c r="L300" s="169"/>
      <c r="M300" s="174"/>
      <c r="T300" s="175"/>
      <c r="AT300" s="170" t="s">
        <v>192</v>
      </c>
      <c r="AU300" s="170" t="s">
        <v>190</v>
      </c>
      <c r="AV300" s="14" t="s">
        <v>189</v>
      </c>
      <c r="AW300" s="14" t="s">
        <v>31</v>
      </c>
      <c r="AX300" s="14" t="s">
        <v>83</v>
      </c>
      <c r="AY300" s="170" t="s">
        <v>181</v>
      </c>
    </row>
    <row r="301" spans="2:65" s="1" customFormat="1" ht="24.2" customHeight="1">
      <c r="B301" s="140"/>
      <c r="C301" s="141" t="s">
        <v>509</v>
      </c>
      <c r="D301" s="141" t="s">
        <v>185</v>
      </c>
      <c r="E301" s="142" t="s">
        <v>1085</v>
      </c>
      <c r="F301" s="143" t="s">
        <v>1086</v>
      </c>
      <c r="G301" s="144" t="s">
        <v>231</v>
      </c>
      <c r="H301" s="145">
        <v>50</v>
      </c>
      <c r="I301" s="146"/>
      <c r="J301" s="147">
        <f>ROUND(I301*H301,2)</f>
        <v>0</v>
      </c>
      <c r="K301" s="148"/>
      <c r="L301" s="32"/>
      <c r="M301" s="149" t="s">
        <v>1</v>
      </c>
      <c r="N301" s="150" t="s">
        <v>41</v>
      </c>
      <c r="P301" s="151">
        <f>O301*H301</f>
        <v>0</v>
      </c>
      <c r="Q301" s="151">
        <v>4.8849999999999998E-2</v>
      </c>
      <c r="R301" s="151">
        <f>Q301*H301</f>
        <v>2.4424999999999999</v>
      </c>
      <c r="S301" s="151">
        <v>0</v>
      </c>
      <c r="T301" s="152">
        <f>S301*H301</f>
        <v>0</v>
      </c>
      <c r="AR301" s="153" t="s">
        <v>189</v>
      </c>
      <c r="AT301" s="153" t="s">
        <v>185</v>
      </c>
      <c r="AU301" s="153" t="s">
        <v>190</v>
      </c>
      <c r="AY301" s="17" t="s">
        <v>181</v>
      </c>
      <c r="BE301" s="154">
        <f>IF(N301="základná",J301,0)</f>
        <v>0</v>
      </c>
      <c r="BF301" s="154">
        <f>IF(N301="znížená",J301,0)</f>
        <v>0</v>
      </c>
      <c r="BG301" s="154">
        <f>IF(N301="zákl. prenesená",J301,0)</f>
        <v>0</v>
      </c>
      <c r="BH301" s="154">
        <f>IF(N301="zníž. prenesená",J301,0)</f>
        <v>0</v>
      </c>
      <c r="BI301" s="154">
        <f>IF(N301="nulová",J301,0)</f>
        <v>0</v>
      </c>
      <c r="BJ301" s="17" t="s">
        <v>190</v>
      </c>
      <c r="BK301" s="154">
        <f>ROUND(I301*H301,2)</f>
        <v>0</v>
      </c>
      <c r="BL301" s="17" t="s">
        <v>189</v>
      </c>
      <c r="BM301" s="153" t="s">
        <v>1087</v>
      </c>
    </row>
    <row r="302" spans="2:65" s="12" customFormat="1">
      <c r="B302" s="155"/>
      <c r="D302" s="156" t="s">
        <v>192</v>
      </c>
      <c r="E302" s="157" t="s">
        <v>1</v>
      </c>
      <c r="F302" s="158" t="s">
        <v>1079</v>
      </c>
      <c r="H302" s="157" t="s">
        <v>1</v>
      </c>
      <c r="I302" s="159"/>
      <c r="L302" s="155"/>
      <c r="M302" s="160"/>
      <c r="T302" s="161"/>
      <c r="AT302" s="157" t="s">
        <v>192</v>
      </c>
      <c r="AU302" s="157" t="s">
        <v>190</v>
      </c>
      <c r="AV302" s="12" t="s">
        <v>83</v>
      </c>
      <c r="AW302" s="12" t="s">
        <v>31</v>
      </c>
      <c r="AX302" s="12" t="s">
        <v>75</v>
      </c>
      <c r="AY302" s="157" t="s">
        <v>181</v>
      </c>
    </row>
    <row r="303" spans="2:65" s="13" customFormat="1">
      <c r="B303" s="162"/>
      <c r="D303" s="156" t="s">
        <v>192</v>
      </c>
      <c r="E303" s="163" t="s">
        <v>1</v>
      </c>
      <c r="F303" s="164" t="s">
        <v>1088</v>
      </c>
      <c r="H303" s="165">
        <v>16</v>
      </c>
      <c r="I303" s="166"/>
      <c r="L303" s="162"/>
      <c r="M303" s="167"/>
      <c r="T303" s="168"/>
      <c r="AT303" s="163" t="s">
        <v>192</v>
      </c>
      <c r="AU303" s="163" t="s">
        <v>190</v>
      </c>
      <c r="AV303" s="13" t="s">
        <v>190</v>
      </c>
      <c r="AW303" s="13" t="s">
        <v>31</v>
      </c>
      <c r="AX303" s="13" t="s">
        <v>75</v>
      </c>
      <c r="AY303" s="163" t="s">
        <v>181</v>
      </c>
    </row>
    <row r="304" spans="2:65" s="12" customFormat="1">
      <c r="B304" s="155"/>
      <c r="D304" s="156" t="s">
        <v>192</v>
      </c>
      <c r="E304" s="157" t="s">
        <v>1</v>
      </c>
      <c r="F304" s="158" t="s">
        <v>1082</v>
      </c>
      <c r="H304" s="157" t="s">
        <v>1</v>
      </c>
      <c r="I304" s="159"/>
      <c r="L304" s="155"/>
      <c r="M304" s="160"/>
      <c r="T304" s="161"/>
      <c r="AT304" s="157" t="s">
        <v>192</v>
      </c>
      <c r="AU304" s="157" t="s">
        <v>190</v>
      </c>
      <c r="AV304" s="12" t="s">
        <v>83</v>
      </c>
      <c r="AW304" s="12" t="s">
        <v>31</v>
      </c>
      <c r="AX304" s="12" t="s">
        <v>75</v>
      </c>
      <c r="AY304" s="157" t="s">
        <v>181</v>
      </c>
    </row>
    <row r="305" spans="2:65" s="13" customFormat="1">
      <c r="B305" s="162"/>
      <c r="D305" s="156" t="s">
        <v>192</v>
      </c>
      <c r="E305" s="163" t="s">
        <v>1</v>
      </c>
      <c r="F305" s="164" t="s">
        <v>1089</v>
      </c>
      <c r="H305" s="165">
        <v>32</v>
      </c>
      <c r="I305" s="166"/>
      <c r="L305" s="162"/>
      <c r="M305" s="167"/>
      <c r="T305" s="168"/>
      <c r="AT305" s="163" t="s">
        <v>192</v>
      </c>
      <c r="AU305" s="163" t="s">
        <v>190</v>
      </c>
      <c r="AV305" s="13" t="s">
        <v>190</v>
      </c>
      <c r="AW305" s="13" t="s">
        <v>31</v>
      </c>
      <c r="AX305" s="13" t="s">
        <v>75</v>
      </c>
      <c r="AY305" s="163" t="s">
        <v>181</v>
      </c>
    </row>
    <row r="306" spans="2:65" s="13" customFormat="1">
      <c r="B306" s="162"/>
      <c r="D306" s="156" t="s">
        <v>192</v>
      </c>
      <c r="E306" s="163" t="s">
        <v>1</v>
      </c>
      <c r="F306" s="164" t="s">
        <v>1090</v>
      </c>
      <c r="H306" s="165">
        <v>2</v>
      </c>
      <c r="I306" s="166"/>
      <c r="L306" s="162"/>
      <c r="M306" s="167"/>
      <c r="T306" s="168"/>
      <c r="AT306" s="163" t="s">
        <v>192</v>
      </c>
      <c r="AU306" s="163" t="s">
        <v>190</v>
      </c>
      <c r="AV306" s="13" t="s">
        <v>190</v>
      </c>
      <c r="AW306" s="13" t="s">
        <v>31</v>
      </c>
      <c r="AX306" s="13" t="s">
        <v>75</v>
      </c>
      <c r="AY306" s="163" t="s">
        <v>181</v>
      </c>
    </row>
    <row r="307" spans="2:65" s="14" customFormat="1">
      <c r="B307" s="169"/>
      <c r="D307" s="156" t="s">
        <v>192</v>
      </c>
      <c r="E307" s="170" t="s">
        <v>1</v>
      </c>
      <c r="F307" s="171" t="s">
        <v>195</v>
      </c>
      <c r="H307" s="172">
        <v>50</v>
      </c>
      <c r="I307" s="173"/>
      <c r="L307" s="169"/>
      <c r="M307" s="174"/>
      <c r="T307" s="175"/>
      <c r="AT307" s="170" t="s">
        <v>192</v>
      </c>
      <c r="AU307" s="170" t="s">
        <v>190</v>
      </c>
      <c r="AV307" s="14" t="s">
        <v>189</v>
      </c>
      <c r="AW307" s="14" t="s">
        <v>31</v>
      </c>
      <c r="AX307" s="14" t="s">
        <v>83</v>
      </c>
      <c r="AY307" s="170" t="s">
        <v>181</v>
      </c>
    </row>
    <row r="308" spans="2:65" s="1" customFormat="1" ht="24.2" customHeight="1">
      <c r="B308" s="140"/>
      <c r="C308" s="141" t="s">
        <v>513</v>
      </c>
      <c r="D308" s="141" t="s">
        <v>185</v>
      </c>
      <c r="E308" s="142" t="s">
        <v>1091</v>
      </c>
      <c r="F308" s="143" t="s">
        <v>1092</v>
      </c>
      <c r="G308" s="144" t="s">
        <v>231</v>
      </c>
      <c r="H308" s="145">
        <v>6</v>
      </c>
      <c r="I308" s="146"/>
      <c r="J308" s="147">
        <f>ROUND(I308*H308,2)</f>
        <v>0</v>
      </c>
      <c r="K308" s="148"/>
      <c r="L308" s="32"/>
      <c r="M308" s="149" t="s">
        <v>1</v>
      </c>
      <c r="N308" s="150" t="s">
        <v>41</v>
      </c>
      <c r="P308" s="151">
        <f>O308*H308</f>
        <v>0</v>
      </c>
      <c r="Q308" s="151">
        <v>5.8542999999999998E-2</v>
      </c>
      <c r="R308" s="151">
        <f>Q308*H308</f>
        <v>0.35125799999999996</v>
      </c>
      <c r="S308" s="151">
        <v>0</v>
      </c>
      <c r="T308" s="152">
        <f>S308*H308</f>
        <v>0</v>
      </c>
      <c r="AR308" s="153" t="s">
        <v>189</v>
      </c>
      <c r="AT308" s="153" t="s">
        <v>185</v>
      </c>
      <c r="AU308" s="153" t="s">
        <v>190</v>
      </c>
      <c r="AY308" s="17" t="s">
        <v>181</v>
      </c>
      <c r="BE308" s="154">
        <f>IF(N308="základná",J308,0)</f>
        <v>0</v>
      </c>
      <c r="BF308" s="154">
        <f>IF(N308="znížená",J308,0)</f>
        <v>0</v>
      </c>
      <c r="BG308" s="154">
        <f>IF(N308="zákl. prenesená",J308,0)</f>
        <v>0</v>
      </c>
      <c r="BH308" s="154">
        <f>IF(N308="zníž. prenesená",J308,0)</f>
        <v>0</v>
      </c>
      <c r="BI308" s="154">
        <f>IF(N308="nulová",J308,0)</f>
        <v>0</v>
      </c>
      <c r="BJ308" s="17" t="s">
        <v>190</v>
      </c>
      <c r="BK308" s="154">
        <f>ROUND(I308*H308,2)</f>
        <v>0</v>
      </c>
      <c r="BL308" s="17" t="s">
        <v>189</v>
      </c>
      <c r="BM308" s="153" t="s">
        <v>1093</v>
      </c>
    </row>
    <row r="309" spans="2:65" s="1" customFormat="1" ht="24.2" customHeight="1">
      <c r="B309" s="140"/>
      <c r="C309" s="141" t="s">
        <v>533</v>
      </c>
      <c r="D309" s="141" t="s">
        <v>185</v>
      </c>
      <c r="E309" s="142" t="s">
        <v>1094</v>
      </c>
      <c r="F309" s="143" t="s">
        <v>1095</v>
      </c>
      <c r="G309" s="144" t="s">
        <v>231</v>
      </c>
      <c r="H309" s="145">
        <v>8</v>
      </c>
      <c r="I309" s="146"/>
      <c r="J309" s="147">
        <f>ROUND(I309*H309,2)</f>
        <v>0</v>
      </c>
      <c r="K309" s="148"/>
      <c r="L309" s="32"/>
      <c r="M309" s="149" t="s">
        <v>1</v>
      </c>
      <c r="N309" s="150" t="s">
        <v>41</v>
      </c>
      <c r="P309" s="151">
        <f>O309*H309</f>
        <v>0</v>
      </c>
      <c r="Q309" s="151">
        <v>6.8229999999999999E-2</v>
      </c>
      <c r="R309" s="151">
        <f>Q309*H309</f>
        <v>0.54583999999999999</v>
      </c>
      <c r="S309" s="151">
        <v>0</v>
      </c>
      <c r="T309" s="152">
        <f>S309*H309</f>
        <v>0</v>
      </c>
      <c r="AR309" s="153" t="s">
        <v>189</v>
      </c>
      <c r="AT309" s="153" t="s">
        <v>185</v>
      </c>
      <c r="AU309" s="153" t="s">
        <v>190</v>
      </c>
      <c r="AY309" s="17" t="s">
        <v>181</v>
      </c>
      <c r="BE309" s="154">
        <f>IF(N309="základná",J309,0)</f>
        <v>0</v>
      </c>
      <c r="BF309" s="154">
        <f>IF(N309="znížená",J309,0)</f>
        <v>0</v>
      </c>
      <c r="BG309" s="154">
        <f>IF(N309="zákl. prenesená",J309,0)</f>
        <v>0</v>
      </c>
      <c r="BH309" s="154">
        <f>IF(N309="zníž. prenesená",J309,0)</f>
        <v>0</v>
      </c>
      <c r="BI309" s="154">
        <f>IF(N309="nulová",J309,0)</f>
        <v>0</v>
      </c>
      <c r="BJ309" s="17" t="s">
        <v>190</v>
      </c>
      <c r="BK309" s="154">
        <f>ROUND(I309*H309,2)</f>
        <v>0</v>
      </c>
      <c r="BL309" s="17" t="s">
        <v>189</v>
      </c>
      <c r="BM309" s="153" t="s">
        <v>1096</v>
      </c>
    </row>
    <row r="310" spans="2:65" s="12" customFormat="1">
      <c r="B310" s="155"/>
      <c r="D310" s="156" t="s">
        <v>192</v>
      </c>
      <c r="E310" s="157" t="s">
        <v>1</v>
      </c>
      <c r="F310" s="158" t="s">
        <v>1097</v>
      </c>
      <c r="H310" s="157" t="s">
        <v>1</v>
      </c>
      <c r="I310" s="159"/>
      <c r="L310" s="155"/>
      <c r="M310" s="160"/>
      <c r="T310" s="161"/>
      <c r="AT310" s="157" t="s">
        <v>192</v>
      </c>
      <c r="AU310" s="157" t="s">
        <v>190</v>
      </c>
      <c r="AV310" s="12" t="s">
        <v>83</v>
      </c>
      <c r="AW310" s="12" t="s">
        <v>31</v>
      </c>
      <c r="AX310" s="12" t="s">
        <v>75</v>
      </c>
      <c r="AY310" s="157" t="s">
        <v>181</v>
      </c>
    </row>
    <row r="311" spans="2:65" s="13" customFormat="1">
      <c r="B311" s="162"/>
      <c r="D311" s="156" t="s">
        <v>192</v>
      </c>
      <c r="E311" s="163" t="s">
        <v>1</v>
      </c>
      <c r="F311" s="164" t="s">
        <v>1098</v>
      </c>
      <c r="H311" s="165">
        <v>2</v>
      </c>
      <c r="I311" s="166"/>
      <c r="L311" s="162"/>
      <c r="M311" s="167"/>
      <c r="T311" s="168"/>
      <c r="AT311" s="163" t="s">
        <v>192</v>
      </c>
      <c r="AU311" s="163" t="s">
        <v>190</v>
      </c>
      <c r="AV311" s="13" t="s">
        <v>190</v>
      </c>
      <c r="AW311" s="13" t="s">
        <v>31</v>
      </c>
      <c r="AX311" s="13" t="s">
        <v>75</v>
      </c>
      <c r="AY311" s="163" t="s">
        <v>181</v>
      </c>
    </row>
    <row r="312" spans="2:65" s="13" customFormat="1">
      <c r="B312" s="162"/>
      <c r="D312" s="156" t="s">
        <v>192</v>
      </c>
      <c r="E312" s="163" t="s">
        <v>1</v>
      </c>
      <c r="F312" s="164" t="s">
        <v>1099</v>
      </c>
      <c r="H312" s="165">
        <v>4</v>
      </c>
      <c r="I312" s="166"/>
      <c r="L312" s="162"/>
      <c r="M312" s="167"/>
      <c r="T312" s="168"/>
      <c r="AT312" s="163" t="s">
        <v>192</v>
      </c>
      <c r="AU312" s="163" t="s">
        <v>190</v>
      </c>
      <c r="AV312" s="13" t="s">
        <v>190</v>
      </c>
      <c r="AW312" s="13" t="s">
        <v>31</v>
      </c>
      <c r="AX312" s="13" t="s">
        <v>75</v>
      </c>
      <c r="AY312" s="163" t="s">
        <v>181</v>
      </c>
    </row>
    <row r="313" spans="2:65" s="13" customFormat="1">
      <c r="B313" s="162"/>
      <c r="D313" s="156" t="s">
        <v>192</v>
      </c>
      <c r="E313" s="163" t="s">
        <v>1</v>
      </c>
      <c r="F313" s="164" t="s">
        <v>1100</v>
      </c>
      <c r="H313" s="165">
        <v>2</v>
      </c>
      <c r="I313" s="166"/>
      <c r="L313" s="162"/>
      <c r="M313" s="167"/>
      <c r="T313" s="168"/>
      <c r="AT313" s="163" t="s">
        <v>192</v>
      </c>
      <c r="AU313" s="163" t="s">
        <v>190</v>
      </c>
      <c r="AV313" s="13" t="s">
        <v>190</v>
      </c>
      <c r="AW313" s="13" t="s">
        <v>31</v>
      </c>
      <c r="AX313" s="13" t="s">
        <v>75</v>
      </c>
      <c r="AY313" s="163" t="s">
        <v>181</v>
      </c>
    </row>
    <row r="314" spans="2:65" s="14" customFormat="1">
      <c r="B314" s="169"/>
      <c r="D314" s="156" t="s">
        <v>192</v>
      </c>
      <c r="E314" s="170" t="s">
        <v>1</v>
      </c>
      <c r="F314" s="171" t="s">
        <v>195</v>
      </c>
      <c r="H314" s="172">
        <v>8</v>
      </c>
      <c r="I314" s="173"/>
      <c r="L314" s="169"/>
      <c r="M314" s="174"/>
      <c r="T314" s="175"/>
      <c r="AT314" s="170" t="s">
        <v>192</v>
      </c>
      <c r="AU314" s="170" t="s">
        <v>190</v>
      </c>
      <c r="AV314" s="14" t="s">
        <v>189</v>
      </c>
      <c r="AW314" s="14" t="s">
        <v>31</v>
      </c>
      <c r="AX314" s="14" t="s">
        <v>83</v>
      </c>
      <c r="AY314" s="170" t="s">
        <v>181</v>
      </c>
    </row>
    <row r="315" spans="2:65" s="1" customFormat="1" ht="24.2" customHeight="1">
      <c r="B315" s="140"/>
      <c r="C315" s="141" t="s">
        <v>540</v>
      </c>
      <c r="D315" s="141" t="s">
        <v>185</v>
      </c>
      <c r="E315" s="142" t="s">
        <v>1101</v>
      </c>
      <c r="F315" s="143" t="s">
        <v>1102</v>
      </c>
      <c r="G315" s="144" t="s">
        <v>231</v>
      </c>
      <c r="H315" s="145">
        <v>8</v>
      </c>
      <c r="I315" s="146"/>
      <c r="J315" s="147">
        <f>ROUND(I315*H315,2)</f>
        <v>0</v>
      </c>
      <c r="K315" s="148"/>
      <c r="L315" s="32"/>
      <c r="M315" s="149" t="s">
        <v>1</v>
      </c>
      <c r="N315" s="150" t="s">
        <v>41</v>
      </c>
      <c r="P315" s="151">
        <f>O315*H315</f>
        <v>0</v>
      </c>
      <c r="Q315" s="151">
        <v>8.7849999999999998E-2</v>
      </c>
      <c r="R315" s="151">
        <f>Q315*H315</f>
        <v>0.70279999999999998</v>
      </c>
      <c r="S315" s="151">
        <v>0</v>
      </c>
      <c r="T315" s="152">
        <f>S315*H315</f>
        <v>0</v>
      </c>
      <c r="AR315" s="153" t="s">
        <v>189</v>
      </c>
      <c r="AT315" s="153" t="s">
        <v>185</v>
      </c>
      <c r="AU315" s="153" t="s">
        <v>190</v>
      </c>
      <c r="AY315" s="17" t="s">
        <v>181</v>
      </c>
      <c r="BE315" s="154">
        <f>IF(N315="základná",J315,0)</f>
        <v>0</v>
      </c>
      <c r="BF315" s="154">
        <f>IF(N315="znížená",J315,0)</f>
        <v>0</v>
      </c>
      <c r="BG315" s="154">
        <f>IF(N315="zákl. prenesená",J315,0)</f>
        <v>0</v>
      </c>
      <c r="BH315" s="154">
        <f>IF(N315="zníž. prenesená",J315,0)</f>
        <v>0</v>
      </c>
      <c r="BI315" s="154">
        <f>IF(N315="nulová",J315,0)</f>
        <v>0</v>
      </c>
      <c r="BJ315" s="17" t="s">
        <v>190</v>
      </c>
      <c r="BK315" s="154">
        <f>ROUND(I315*H315,2)</f>
        <v>0</v>
      </c>
      <c r="BL315" s="17" t="s">
        <v>189</v>
      </c>
      <c r="BM315" s="153" t="s">
        <v>1103</v>
      </c>
    </row>
    <row r="316" spans="2:65" s="13" customFormat="1">
      <c r="B316" s="162"/>
      <c r="D316" s="156" t="s">
        <v>192</v>
      </c>
      <c r="E316" s="163" t="s">
        <v>1</v>
      </c>
      <c r="F316" s="164" t="s">
        <v>1104</v>
      </c>
      <c r="H316" s="165">
        <v>6</v>
      </c>
      <c r="I316" s="166"/>
      <c r="L316" s="162"/>
      <c r="M316" s="167"/>
      <c r="T316" s="168"/>
      <c r="AT316" s="163" t="s">
        <v>192</v>
      </c>
      <c r="AU316" s="163" t="s">
        <v>190</v>
      </c>
      <c r="AV316" s="13" t="s">
        <v>190</v>
      </c>
      <c r="AW316" s="13" t="s">
        <v>31</v>
      </c>
      <c r="AX316" s="13" t="s">
        <v>75</v>
      </c>
      <c r="AY316" s="163" t="s">
        <v>181</v>
      </c>
    </row>
    <row r="317" spans="2:65" s="13" customFormat="1">
      <c r="B317" s="162"/>
      <c r="D317" s="156" t="s">
        <v>192</v>
      </c>
      <c r="E317" s="163" t="s">
        <v>1</v>
      </c>
      <c r="F317" s="164" t="s">
        <v>1105</v>
      </c>
      <c r="H317" s="165">
        <v>2</v>
      </c>
      <c r="I317" s="166"/>
      <c r="L317" s="162"/>
      <c r="M317" s="167"/>
      <c r="T317" s="168"/>
      <c r="AT317" s="163" t="s">
        <v>192</v>
      </c>
      <c r="AU317" s="163" t="s">
        <v>190</v>
      </c>
      <c r="AV317" s="13" t="s">
        <v>190</v>
      </c>
      <c r="AW317" s="13" t="s">
        <v>31</v>
      </c>
      <c r="AX317" s="13" t="s">
        <v>75</v>
      </c>
      <c r="AY317" s="163" t="s">
        <v>181</v>
      </c>
    </row>
    <row r="318" spans="2:65" s="14" customFormat="1">
      <c r="B318" s="169"/>
      <c r="D318" s="156" t="s">
        <v>192</v>
      </c>
      <c r="E318" s="170" t="s">
        <v>1</v>
      </c>
      <c r="F318" s="171" t="s">
        <v>195</v>
      </c>
      <c r="H318" s="172">
        <v>8</v>
      </c>
      <c r="I318" s="173"/>
      <c r="L318" s="169"/>
      <c r="M318" s="174"/>
      <c r="T318" s="175"/>
      <c r="AT318" s="170" t="s">
        <v>192</v>
      </c>
      <c r="AU318" s="170" t="s">
        <v>190</v>
      </c>
      <c r="AV318" s="14" t="s">
        <v>189</v>
      </c>
      <c r="AW318" s="14" t="s">
        <v>31</v>
      </c>
      <c r="AX318" s="14" t="s">
        <v>83</v>
      </c>
      <c r="AY318" s="170" t="s">
        <v>181</v>
      </c>
    </row>
    <row r="319" spans="2:65" s="1" customFormat="1" ht="24.2" customHeight="1">
      <c r="B319" s="140"/>
      <c r="C319" s="141" t="s">
        <v>545</v>
      </c>
      <c r="D319" s="141" t="s">
        <v>185</v>
      </c>
      <c r="E319" s="142" t="s">
        <v>1106</v>
      </c>
      <c r="F319" s="143" t="s">
        <v>1107</v>
      </c>
      <c r="G319" s="144" t="s">
        <v>231</v>
      </c>
      <c r="H319" s="145">
        <v>12</v>
      </c>
      <c r="I319" s="146"/>
      <c r="J319" s="147">
        <f>ROUND(I319*H319,2)</f>
        <v>0</v>
      </c>
      <c r="K319" s="148"/>
      <c r="L319" s="32"/>
      <c r="M319" s="149" t="s">
        <v>1</v>
      </c>
      <c r="N319" s="150" t="s">
        <v>41</v>
      </c>
      <c r="P319" s="151">
        <f>O319*H319</f>
        <v>0</v>
      </c>
      <c r="Q319" s="151">
        <v>9.7699999999999995E-2</v>
      </c>
      <c r="R319" s="151">
        <f>Q319*H319</f>
        <v>1.1723999999999999</v>
      </c>
      <c r="S319" s="151">
        <v>0</v>
      </c>
      <c r="T319" s="152">
        <f>S319*H319</f>
        <v>0</v>
      </c>
      <c r="AR319" s="153" t="s">
        <v>189</v>
      </c>
      <c r="AT319" s="153" t="s">
        <v>185</v>
      </c>
      <c r="AU319" s="153" t="s">
        <v>190</v>
      </c>
      <c r="AY319" s="17" t="s">
        <v>181</v>
      </c>
      <c r="BE319" s="154">
        <f>IF(N319="základná",J319,0)</f>
        <v>0</v>
      </c>
      <c r="BF319" s="154">
        <f>IF(N319="znížená",J319,0)</f>
        <v>0</v>
      </c>
      <c r="BG319" s="154">
        <f>IF(N319="zákl. prenesená",J319,0)</f>
        <v>0</v>
      </c>
      <c r="BH319" s="154">
        <f>IF(N319="zníž. prenesená",J319,0)</f>
        <v>0</v>
      </c>
      <c r="BI319" s="154">
        <f>IF(N319="nulová",J319,0)</f>
        <v>0</v>
      </c>
      <c r="BJ319" s="17" t="s">
        <v>190</v>
      </c>
      <c r="BK319" s="154">
        <f>ROUND(I319*H319,2)</f>
        <v>0</v>
      </c>
      <c r="BL319" s="17" t="s">
        <v>189</v>
      </c>
      <c r="BM319" s="153" t="s">
        <v>1108</v>
      </c>
    </row>
    <row r="320" spans="2:65" s="13" customFormat="1">
      <c r="B320" s="162"/>
      <c r="D320" s="156" t="s">
        <v>192</v>
      </c>
      <c r="E320" s="163" t="s">
        <v>1</v>
      </c>
      <c r="F320" s="164" t="s">
        <v>1109</v>
      </c>
      <c r="H320" s="165">
        <v>6</v>
      </c>
      <c r="I320" s="166"/>
      <c r="L320" s="162"/>
      <c r="M320" s="167"/>
      <c r="T320" s="168"/>
      <c r="AT320" s="163" t="s">
        <v>192</v>
      </c>
      <c r="AU320" s="163" t="s">
        <v>190</v>
      </c>
      <c r="AV320" s="13" t="s">
        <v>190</v>
      </c>
      <c r="AW320" s="13" t="s">
        <v>31</v>
      </c>
      <c r="AX320" s="13" t="s">
        <v>75</v>
      </c>
      <c r="AY320" s="163" t="s">
        <v>181</v>
      </c>
    </row>
    <row r="321" spans="2:65" s="13" customFormat="1">
      <c r="B321" s="162"/>
      <c r="D321" s="156" t="s">
        <v>192</v>
      </c>
      <c r="E321" s="163" t="s">
        <v>1</v>
      </c>
      <c r="F321" s="164" t="s">
        <v>1110</v>
      </c>
      <c r="H321" s="165">
        <v>6</v>
      </c>
      <c r="I321" s="166"/>
      <c r="L321" s="162"/>
      <c r="M321" s="167"/>
      <c r="T321" s="168"/>
      <c r="AT321" s="163" t="s">
        <v>192</v>
      </c>
      <c r="AU321" s="163" t="s">
        <v>190</v>
      </c>
      <c r="AV321" s="13" t="s">
        <v>190</v>
      </c>
      <c r="AW321" s="13" t="s">
        <v>31</v>
      </c>
      <c r="AX321" s="13" t="s">
        <v>75</v>
      </c>
      <c r="AY321" s="163" t="s">
        <v>181</v>
      </c>
    </row>
    <row r="322" spans="2:65" s="14" customFormat="1">
      <c r="B322" s="169"/>
      <c r="D322" s="156" t="s">
        <v>192</v>
      </c>
      <c r="E322" s="170" t="s">
        <v>1</v>
      </c>
      <c r="F322" s="171" t="s">
        <v>195</v>
      </c>
      <c r="H322" s="172">
        <v>12</v>
      </c>
      <c r="I322" s="173"/>
      <c r="L322" s="169"/>
      <c r="M322" s="174"/>
      <c r="T322" s="175"/>
      <c r="AT322" s="170" t="s">
        <v>192</v>
      </c>
      <c r="AU322" s="170" t="s">
        <v>190</v>
      </c>
      <c r="AV322" s="14" t="s">
        <v>189</v>
      </c>
      <c r="AW322" s="14" t="s">
        <v>31</v>
      </c>
      <c r="AX322" s="14" t="s">
        <v>83</v>
      </c>
      <c r="AY322" s="170" t="s">
        <v>181</v>
      </c>
    </row>
    <row r="323" spans="2:65" s="1" customFormat="1" ht="37.9" customHeight="1">
      <c r="B323" s="140"/>
      <c r="C323" s="141" t="s">
        <v>549</v>
      </c>
      <c r="D323" s="141" t="s">
        <v>185</v>
      </c>
      <c r="E323" s="142" t="s">
        <v>1111</v>
      </c>
      <c r="F323" s="143" t="s">
        <v>1112</v>
      </c>
      <c r="G323" s="144" t="s">
        <v>188</v>
      </c>
      <c r="H323" s="145">
        <v>1.62</v>
      </c>
      <c r="I323" s="146"/>
      <c r="J323" s="147">
        <f>ROUND(I323*H323,2)</f>
        <v>0</v>
      </c>
      <c r="K323" s="148"/>
      <c r="L323" s="32"/>
      <c r="M323" s="149" t="s">
        <v>1</v>
      </c>
      <c r="N323" s="150" t="s">
        <v>41</v>
      </c>
      <c r="P323" s="151">
        <f>O323*H323</f>
        <v>0</v>
      </c>
      <c r="Q323" s="151">
        <v>0.21690000000000001</v>
      </c>
      <c r="R323" s="151">
        <f>Q323*H323</f>
        <v>0.35137800000000002</v>
      </c>
      <c r="S323" s="151">
        <v>0</v>
      </c>
      <c r="T323" s="152">
        <f>S323*H323</f>
        <v>0</v>
      </c>
      <c r="AR323" s="153" t="s">
        <v>189</v>
      </c>
      <c r="AT323" s="153" t="s">
        <v>185</v>
      </c>
      <c r="AU323" s="153" t="s">
        <v>190</v>
      </c>
      <c r="AY323" s="17" t="s">
        <v>181</v>
      </c>
      <c r="BE323" s="154">
        <f>IF(N323="základná",J323,0)</f>
        <v>0</v>
      </c>
      <c r="BF323" s="154">
        <f>IF(N323="znížená",J323,0)</f>
        <v>0</v>
      </c>
      <c r="BG323" s="154">
        <f>IF(N323="zákl. prenesená",J323,0)</f>
        <v>0</v>
      </c>
      <c r="BH323" s="154">
        <f>IF(N323="zníž. prenesená",J323,0)</f>
        <v>0</v>
      </c>
      <c r="BI323" s="154">
        <f>IF(N323="nulová",J323,0)</f>
        <v>0</v>
      </c>
      <c r="BJ323" s="17" t="s">
        <v>190</v>
      </c>
      <c r="BK323" s="154">
        <f>ROUND(I323*H323,2)</f>
        <v>0</v>
      </c>
      <c r="BL323" s="17" t="s">
        <v>189</v>
      </c>
      <c r="BM323" s="153" t="s">
        <v>1113</v>
      </c>
    </row>
    <row r="324" spans="2:65" s="12" customFormat="1">
      <c r="B324" s="155"/>
      <c r="D324" s="156" t="s">
        <v>192</v>
      </c>
      <c r="E324" s="157" t="s">
        <v>1</v>
      </c>
      <c r="F324" s="158" t="s">
        <v>226</v>
      </c>
      <c r="H324" s="157" t="s">
        <v>1</v>
      </c>
      <c r="I324" s="159"/>
      <c r="L324" s="155"/>
      <c r="M324" s="160"/>
      <c r="T324" s="161"/>
      <c r="AT324" s="157" t="s">
        <v>192</v>
      </c>
      <c r="AU324" s="157" t="s">
        <v>190</v>
      </c>
      <c r="AV324" s="12" t="s">
        <v>83</v>
      </c>
      <c r="AW324" s="12" t="s">
        <v>31</v>
      </c>
      <c r="AX324" s="12" t="s">
        <v>75</v>
      </c>
      <c r="AY324" s="157" t="s">
        <v>181</v>
      </c>
    </row>
    <row r="325" spans="2:65" s="13" customFormat="1">
      <c r="B325" s="162"/>
      <c r="D325" s="156" t="s">
        <v>192</v>
      </c>
      <c r="E325" s="163" t="s">
        <v>1</v>
      </c>
      <c r="F325" s="164" t="s">
        <v>1114</v>
      </c>
      <c r="H325" s="165">
        <v>0.81</v>
      </c>
      <c r="I325" s="166"/>
      <c r="L325" s="162"/>
      <c r="M325" s="167"/>
      <c r="T325" s="168"/>
      <c r="AT325" s="163" t="s">
        <v>192</v>
      </c>
      <c r="AU325" s="163" t="s">
        <v>190</v>
      </c>
      <c r="AV325" s="13" t="s">
        <v>190</v>
      </c>
      <c r="AW325" s="13" t="s">
        <v>31</v>
      </c>
      <c r="AX325" s="13" t="s">
        <v>75</v>
      </c>
      <c r="AY325" s="163" t="s">
        <v>181</v>
      </c>
    </row>
    <row r="326" spans="2:65" s="12" customFormat="1">
      <c r="B326" s="155"/>
      <c r="D326" s="156" t="s">
        <v>192</v>
      </c>
      <c r="E326" s="157" t="s">
        <v>1</v>
      </c>
      <c r="F326" s="158" t="s">
        <v>224</v>
      </c>
      <c r="H326" s="157" t="s">
        <v>1</v>
      </c>
      <c r="I326" s="159"/>
      <c r="L326" s="155"/>
      <c r="M326" s="160"/>
      <c r="T326" s="161"/>
      <c r="AT326" s="157" t="s">
        <v>192</v>
      </c>
      <c r="AU326" s="157" t="s">
        <v>190</v>
      </c>
      <c r="AV326" s="12" t="s">
        <v>83</v>
      </c>
      <c r="AW326" s="12" t="s">
        <v>31</v>
      </c>
      <c r="AX326" s="12" t="s">
        <v>75</v>
      </c>
      <c r="AY326" s="157" t="s">
        <v>181</v>
      </c>
    </row>
    <row r="327" spans="2:65" s="13" customFormat="1">
      <c r="B327" s="162"/>
      <c r="D327" s="156" t="s">
        <v>192</v>
      </c>
      <c r="E327" s="163" t="s">
        <v>1</v>
      </c>
      <c r="F327" s="164" t="s">
        <v>1114</v>
      </c>
      <c r="H327" s="165">
        <v>0.81</v>
      </c>
      <c r="I327" s="166"/>
      <c r="L327" s="162"/>
      <c r="M327" s="167"/>
      <c r="T327" s="168"/>
      <c r="AT327" s="163" t="s">
        <v>192</v>
      </c>
      <c r="AU327" s="163" t="s">
        <v>190</v>
      </c>
      <c r="AV327" s="13" t="s">
        <v>190</v>
      </c>
      <c r="AW327" s="13" t="s">
        <v>31</v>
      </c>
      <c r="AX327" s="13" t="s">
        <v>75</v>
      </c>
      <c r="AY327" s="163" t="s">
        <v>181</v>
      </c>
    </row>
    <row r="328" spans="2:65" s="14" customFormat="1">
      <c r="B328" s="169"/>
      <c r="D328" s="156" t="s">
        <v>192</v>
      </c>
      <c r="E328" s="170" t="s">
        <v>1</v>
      </c>
      <c r="F328" s="171" t="s">
        <v>195</v>
      </c>
      <c r="H328" s="172">
        <v>1.62</v>
      </c>
      <c r="I328" s="173"/>
      <c r="L328" s="169"/>
      <c r="M328" s="174"/>
      <c r="T328" s="175"/>
      <c r="AT328" s="170" t="s">
        <v>192</v>
      </c>
      <c r="AU328" s="170" t="s">
        <v>190</v>
      </c>
      <c r="AV328" s="14" t="s">
        <v>189</v>
      </c>
      <c r="AW328" s="14" t="s">
        <v>31</v>
      </c>
      <c r="AX328" s="14" t="s">
        <v>83</v>
      </c>
      <c r="AY328" s="170" t="s">
        <v>181</v>
      </c>
    </row>
    <row r="329" spans="2:65" s="1" customFormat="1" ht="33" customHeight="1">
      <c r="B329" s="140"/>
      <c r="C329" s="141" t="s">
        <v>555</v>
      </c>
      <c r="D329" s="141" t="s">
        <v>185</v>
      </c>
      <c r="E329" s="142" t="s">
        <v>1115</v>
      </c>
      <c r="F329" s="143" t="s">
        <v>1116</v>
      </c>
      <c r="G329" s="144" t="s">
        <v>188</v>
      </c>
      <c r="H329" s="145">
        <v>31.998999999999999</v>
      </c>
      <c r="I329" s="146"/>
      <c r="J329" s="147">
        <f>ROUND(I329*H329,2)</f>
        <v>0</v>
      </c>
      <c r="K329" s="148"/>
      <c r="L329" s="32"/>
      <c r="M329" s="149" t="s">
        <v>1</v>
      </c>
      <c r="N329" s="150" t="s">
        <v>41</v>
      </c>
      <c r="P329" s="151">
        <f>O329*H329</f>
        <v>0</v>
      </c>
      <c r="Q329" s="151">
        <v>7.4232999999999993E-2</v>
      </c>
      <c r="R329" s="151">
        <f>Q329*H329</f>
        <v>2.3753817669999995</v>
      </c>
      <c r="S329" s="151">
        <v>0</v>
      </c>
      <c r="T329" s="152">
        <f>S329*H329</f>
        <v>0</v>
      </c>
      <c r="AR329" s="153" t="s">
        <v>189</v>
      </c>
      <c r="AT329" s="153" t="s">
        <v>185</v>
      </c>
      <c r="AU329" s="153" t="s">
        <v>190</v>
      </c>
      <c r="AY329" s="17" t="s">
        <v>181</v>
      </c>
      <c r="BE329" s="154">
        <f>IF(N329="základná",J329,0)</f>
        <v>0</v>
      </c>
      <c r="BF329" s="154">
        <f>IF(N329="znížená",J329,0)</f>
        <v>0</v>
      </c>
      <c r="BG329" s="154">
        <f>IF(N329="zákl. prenesená",J329,0)</f>
        <v>0</v>
      </c>
      <c r="BH329" s="154">
        <f>IF(N329="zníž. prenesená",J329,0)</f>
        <v>0</v>
      </c>
      <c r="BI329" s="154">
        <f>IF(N329="nulová",J329,0)</f>
        <v>0</v>
      </c>
      <c r="BJ329" s="17" t="s">
        <v>190</v>
      </c>
      <c r="BK329" s="154">
        <f>ROUND(I329*H329,2)</f>
        <v>0</v>
      </c>
      <c r="BL329" s="17" t="s">
        <v>189</v>
      </c>
      <c r="BM329" s="153" t="s">
        <v>1117</v>
      </c>
    </row>
    <row r="330" spans="2:65" s="12" customFormat="1">
      <c r="B330" s="155"/>
      <c r="D330" s="156" t="s">
        <v>192</v>
      </c>
      <c r="E330" s="157" t="s">
        <v>1</v>
      </c>
      <c r="F330" s="158" t="s">
        <v>1118</v>
      </c>
      <c r="H330" s="157" t="s">
        <v>1</v>
      </c>
      <c r="I330" s="159"/>
      <c r="L330" s="155"/>
      <c r="M330" s="160"/>
      <c r="T330" s="161"/>
      <c r="AT330" s="157" t="s">
        <v>192</v>
      </c>
      <c r="AU330" s="157" t="s">
        <v>190</v>
      </c>
      <c r="AV330" s="12" t="s">
        <v>83</v>
      </c>
      <c r="AW330" s="12" t="s">
        <v>31</v>
      </c>
      <c r="AX330" s="12" t="s">
        <v>75</v>
      </c>
      <c r="AY330" s="157" t="s">
        <v>181</v>
      </c>
    </row>
    <row r="331" spans="2:65" s="12" customFormat="1">
      <c r="B331" s="155"/>
      <c r="D331" s="156" t="s">
        <v>192</v>
      </c>
      <c r="E331" s="157" t="s">
        <v>1</v>
      </c>
      <c r="F331" s="158" t="s">
        <v>1119</v>
      </c>
      <c r="H331" s="157" t="s">
        <v>1</v>
      </c>
      <c r="I331" s="159"/>
      <c r="L331" s="155"/>
      <c r="M331" s="160"/>
      <c r="T331" s="161"/>
      <c r="AT331" s="157" t="s">
        <v>192</v>
      </c>
      <c r="AU331" s="157" t="s">
        <v>190</v>
      </c>
      <c r="AV331" s="12" t="s">
        <v>83</v>
      </c>
      <c r="AW331" s="12" t="s">
        <v>31</v>
      </c>
      <c r="AX331" s="12" t="s">
        <v>75</v>
      </c>
      <c r="AY331" s="157" t="s">
        <v>181</v>
      </c>
    </row>
    <row r="332" spans="2:65" s="13" customFormat="1">
      <c r="B332" s="162"/>
      <c r="D332" s="156" t="s">
        <v>192</v>
      </c>
      <c r="E332" s="163" t="s">
        <v>1</v>
      </c>
      <c r="F332" s="164" t="s">
        <v>1120</v>
      </c>
      <c r="H332" s="165">
        <v>12.15</v>
      </c>
      <c r="I332" s="166"/>
      <c r="L332" s="162"/>
      <c r="M332" s="167"/>
      <c r="T332" s="168"/>
      <c r="AT332" s="163" t="s">
        <v>192</v>
      </c>
      <c r="AU332" s="163" t="s">
        <v>190</v>
      </c>
      <c r="AV332" s="13" t="s">
        <v>190</v>
      </c>
      <c r="AW332" s="13" t="s">
        <v>31</v>
      </c>
      <c r="AX332" s="13" t="s">
        <v>75</v>
      </c>
      <c r="AY332" s="163" t="s">
        <v>181</v>
      </c>
    </row>
    <row r="333" spans="2:65" s="13" customFormat="1">
      <c r="B333" s="162"/>
      <c r="D333" s="156" t="s">
        <v>192</v>
      </c>
      <c r="E333" s="163" t="s">
        <v>1</v>
      </c>
      <c r="F333" s="164" t="s">
        <v>1121</v>
      </c>
      <c r="H333" s="165">
        <v>8.5449999999999999</v>
      </c>
      <c r="I333" s="166"/>
      <c r="L333" s="162"/>
      <c r="M333" s="167"/>
      <c r="T333" s="168"/>
      <c r="AT333" s="163" t="s">
        <v>192</v>
      </c>
      <c r="AU333" s="163" t="s">
        <v>190</v>
      </c>
      <c r="AV333" s="13" t="s">
        <v>190</v>
      </c>
      <c r="AW333" s="13" t="s">
        <v>31</v>
      </c>
      <c r="AX333" s="13" t="s">
        <v>75</v>
      </c>
      <c r="AY333" s="163" t="s">
        <v>181</v>
      </c>
    </row>
    <row r="334" spans="2:65" s="13" customFormat="1">
      <c r="B334" s="162"/>
      <c r="D334" s="156" t="s">
        <v>192</v>
      </c>
      <c r="E334" s="163" t="s">
        <v>1</v>
      </c>
      <c r="F334" s="164" t="s">
        <v>1122</v>
      </c>
      <c r="H334" s="165">
        <v>5.1360000000000001</v>
      </c>
      <c r="I334" s="166"/>
      <c r="L334" s="162"/>
      <c r="M334" s="167"/>
      <c r="T334" s="168"/>
      <c r="AT334" s="163" t="s">
        <v>192</v>
      </c>
      <c r="AU334" s="163" t="s">
        <v>190</v>
      </c>
      <c r="AV334" s="13" t="s">
        <v>190</v>
      </c>
      <c r="AW334" s="13" t="s">
        <v>31</v>
      </c>
      <c r="AX334" s="13" t="s">
        <v>75</v>
      </c>
      <c r="AY334" s="163" t="s">
        <v>181</v>
      </c>
    </row>
    <row r="335" spans="2:65" s="13" customFormat="1">
      <c r="B335" s="162"/>
      <c r="D335" s="156" t="s">
        <v>192</v>
      </c>
      <c r="E335" s="163" t="s">
        <v>1</v>
      </c>
      <c r="F335" s="164" t="s">
        <v>1123</v>
      </c>
      <c r="H335" s="165">
        <v>2.5680000000000001</v>
      </c>
      <c r="I335" s="166"/>
      <c r="L335" s="162"/>
      <c r="M335" s="167"/>
      <c r="T335" s="168"/>
      <c r="AT335" s="163" t="s">
        <v>192</v>
      </c>
      <c r="AU335" s="163" t="s">
        <v>190</v>
      </c>
      <c r="AV335" s="13" t="s">
        <v>190</v>
      </c>
      <c r="AW335" s="13" t="s">
        <v>31</v>
      </c>
      <c r="AX335" s="13" t="s">
        <v>75</v>
      </c>
      <c r="AY335" s="163" t="s">
        <v>181</v>
      </c>
    </row>
    <row r="336" spans="2:65" s="13" customFormat="1">
      <c r="B336" s="162"/>
      <c r="D336" s="156" t="s">
        <v>192</v>
      </c>
      <c r="E336" s="163" t="s">
        <v>1</v>
      </c>
      <c r="F336" s="164" t="s">
        <v>1124</v>
      </c>
      <c r="H336" s="165">
        <v>3.6</v>
      </c>
      <c r="I336" s="166"/>
      <c r="L336" s="162"/>
      <c r="M336" s="167"/>
      <c r="T336" s="168"/>
      <c r="AT336" s="163" t="s">
        <v>192</v>
      </c>
      <c r="AU336" s="163" t="s">
        <v>190</v>
      </c>
      <c r="AV336" s="13" t="s">
        <v>190</v>
      </c>
      <c r="AW336" s="13" t="s">
        <v>31</v>
      </c>
      <c r="AX336" s="13" t="s">
        <v>75</v>
      </c>
      <c r="AY336" s="163" t="s">
        <v>181</v>
      </c>
    </row>
    <row r="337" spans="2:65" s="14" customFormat="1">
      <c r="B337" s="169"/>
      <c r="D337" s="156" t="s">
        <v>192</v>
      </c>
      <c r="E337" s="170" t="s">
        <v>786</v>
      </c>
      <c r="F337" s="171" t="s">
        <v>195</v>
      </c>
      <c r="H337" s="172">
        <v>31.998999999999999</v>
      </c>
      <c r="I337" s="173"/>
      <c r="L337" s="169"/>
      <c r="M337" s="174"/>
      <c r="T337" s="175"/>
      <c r="AT337" s="170" t="s">
        <v>192</v>
      </c>
      <c r="AU337" s="170" t="s">
        <v>190</v>
      </c>
      <c r="AV337" s="14" t="s">
        <v>189</v>
      </c>
      <c r="AW337" s="14" t="s">
        <v>31</v>
      </c>
      <c r="AX337" s="14" t="s">
        <v>83</v>
      </c>
      <c r="AY337" s="170" t="s">
        <v>181</v>
      </c>
    </row>
    <row r="338" spans="2:65" s="1" customFormat="1" ht="37.9" customHeight="1">
      <c r="B338" s="140"/>
      <c r="C338" s="141" t="s">
        <v>559</v>
      </c>
      <c r="D338" s="141" t="s">
        <v>185</v>
      </c>
      <c r="E338" s="142" t="s">
        <v>1125</v>
      </c>
      <c r="F338" s="143" t="s">
        <v>1126</v>
      </c>
      <c r="G338" s="144" t="s">
        <v>188</v>
      </c>
      <c r="H338" s="145">
        <v>3.5350000000000001</v>
      </c>
      <c r="I338" s="146"/>
      <c r="J338" s="147">
        <f>ROUND(I338*H338,2)</f>
        <v>0</v>
      </c>
      <c r="K338" s="148"/>
      <c r="L338" s="32"/>
      <c r="M338" s="149" t="s">
        <v>1</v>
      </c>
      <c r="N338" s="150" t="s">
        <v>41</v>
      </c>
      <c r="P338" s="151">
        <f>O338*H338</f>
        <v>0</v>
      </c>
      <c r="Q338" s="151">
        <v>0.204822</v>
      </c>
      <c r="R338" s="151">
        <f>Q338*H338</f>
        <v>0.72404577000000003</v>
      </c>
      <c r="S338" s="151">
        <v>0</v>
      </c>
      <c r="T338" s="152">
        <f>S338*H338</f>
        <v>0</v>
      </c>
      <c r="AR338" s="153" t="s">
        <v>189</v>
      </c>
      <c r="AT338" s="153" t="s">
        <v>185</v>
      </c>
      <c r="AU338" s="153" t="s">
        <v>190</v>
      </c>
      <c r="AY338" s="17" t="s">
        <v>181</v>
      </c>
      <c r="BE338" s="154">
        <f>IF(N338="základná",J338,0)</f>
        <v>0</v>
      </c>
      <c r="BF338" s="154">
        <f>IF(N338="znížená",J338,0)</f>
        <v>0</v>
      </c>
      <c r="BG338" s="154">
        <f>IF(N338="zákl. prenesená",J338,0)</f>
        <v>0</v>
      </c>
      <c r="BH338" s="154">
        <f>IF(N338="zníž. prenesená",J338,0)</f>
        <v>0</v>
      </c>
      <c r="BI338" s="154">
        <f>IF(N338="nulová",J338,0)</f>
        <v>0</v>
      </c>
      <c r="BJ338" s="17" t="s">
        <v>190</v>
      </c>
      <c r="BK338" s="154">
        <f>ROUND(I338*H338,2)</f>
        <v>0</v>
      </c>
      <c r="BL338" s="17" t="s">
        <v>189</v>
      </c>
      <c r="BM338" s="153" t="s">
        <v>1127</v>
      </c>
    </row>
    <row r="339" spans="2:65" s="12" customFormat="1">
      <c r="B339" s="155"/>
      <c r="D339" s="156" t="s">
        <v>192</v>
      </c>
      <c r="E339" s="157" t="s">
        <v>1</v>
      </c>
      <c r="F339" s="158" t="s">
        <v>218</v>
      </c>
      <c r="H339" s="157" t="s">
        <v>1</v>
      </c>
      <c r="I339" s="159"/>
      <c r="L339" s="155"/>
      <c r="M339" s="160"/>
      <c r="T339" s="161"/>
      <c r="AT339" s="157" t="s">
        <v>192</v>
      </c>
      <c r="AU339" s="157" t="s">
        <v>190</v>
      </c>
      <c r="AV339" s="12" t="s">
        <v>83</v>
      </c>
      <c r="AW339" s="12" t="s">
        <v>31</v>
      </c>
      <c r="AX339" s="12" t="s">
        <v>75</v>
      </c>
      <c r="AY339" s="157" t="s">
        <v>181</v>
      </c>
    </row>
    <row r="340" spans="2:65" s="12" customFormat="1">
      <c r="B340" s="155"/>
      <c r="D340" s="156" t="s">
        <v>192</v>
      </c>
      <c r="E340" s="157" t="s">
        <v>1</v>
      </c>
      <c r="F340" s="158" t="s">
        <v>1128</v>
      </c>
      <c r="H340" s="157" t="s">
        <v>1</v>
      </c>
      <c r="I340" s="159"/>
      <c r="L340" s="155"/>
      <c r="M340" s="160"/>
      <c r="T340" s="161"/>
      <c r="AT340" s="157" t="s">
        <v>192</v>
      </c>
      <c r="AU340" s="157" t="s">
        <v>190</v>
      </c>
      <c r="AV340" s="12" t="s">
        <v>83</v>
      </c>
      <c r="AW340" s="12" t="s">
        <v>31</v>
      </c>
      <c r="AX340" s="12" t="s">
        <v>75</v>
      </c>
      <c r="AY340" s="157" t="s">
        <v>181</v>
      </c>
    </row>
    <row r="341" spans="2:65" s="13" customFormat="1">
      <c r="B341" s="162"/>
      <c r="D341" s="156" t="s">
        <v>192</v>
      </c>
      <c r="E341" s="163" t="s">
        <v>1</v>
      </c>
      <c r="F341" s="164" t="s">
        <v>1129</v>
      </c>
      <c r="H341" s="165">
        <v>2.121</v>
      </c>
      <c r="I341" s="166"/>
      <c r="L341" s="162"/>
      <c r="M341" s="167"/>
      <c r="T341" s="168"/>
      <c r="AT341" s="163" t="s">
        <v>192</v>
      </c>
      <c r="AU341" s="163" t="s">
        <v>190</v>
      </c>
      <c r="AV341" s="13" t="s">
        <v>190</v>
      </c>
      <c r="AW341" s="13" t="s">
        <v>31</v>
      </c>
      <c r="AX341" s="13" t="s">
        <v>75</v>
      </c>
      <c r="AY341" s="163" t="s">
        <v>181</v>
      </c>
    </row>
    <row r="342" spans="2:65" s="12" customFormat="1">
      <c r="B342" s="155"/>
      <c r="D342" s="156" t="s">
        <v>192</v>
      </c>
      <c r="E342" s="157" t="s">
        <v>1</v>
      </c>
      <c r="F342" s="158" t="s">
        <v>1130</v>
      </c>
      <c r="H342" s="157" t="s">
        <v>1</v>
      </c>
      <c r="I342" s="159"/>
      <c r="L342" s="155"/>
      <c r="M342" s="160"/>
      <c r="T342" s="161"/>
      <c r="AT342" s="157" t="s">
        <v>192</v>
      </c>
      <c r="AU342" s="157" t="s">
        <v>190</v>
      </c>
      <c r="AV342" s="12" t="s">
        <v>83</v>
      </c>
      <c r="AW342" s="12" t="s">
        <v>31</v>
      </c>
      <c r="AX342" s="12" t="s">
        <v>75</v>
      </c>
      <c r="AY342" s="157" t="s">
        <v>181</v>
      </c>
    </row>
    <row r="343" spans="2:65" s="13" customFormat="1">
      <c r="B343" s="162"/>
      <c r="D343" s="156" t="s">
        <v>192</v>
      </c>
      <c r="E343" s="163" t="s">
        <v>1</v>
      </c>
      <c r="F343" s="164" t="s">
        <v>1131</v>
      </c>
      <c r="H343" s="165">
        <v>1.4139999999999999</v>
      </c>
      <c r="I343" s="166"/>
      <c r="L343" s="162"/>
      <c r="M343" s="167"/>
      <c r="T343" s="168"/>
      <c r="AT343" s="163" t="s">
        <v>192</v>
      </c>
      <c r="AU343" s="163" t="s">
        <v>190</v>
      </c>
      <c r="AV343" s="13" t="s">
        <v>190</v>
      </c>
      <c r="AW343" s="13" t="s">
        <v>31</v>
      </c>
      <c r="AX343" s="13" t="s">
        <v>75</v>
      </c>
      <c r="AY343" s="163" t="s">
        <v>181</v>
      </c>
    </row>
    <row r="344" spans="2:65" s="14" customFormat="1">
      <c r="B344" s="169"/>
      <c r="D344" s="156" t="s">
        <v>192</v>
      </c>
      <c r="E344" s="170" t="s">
        <v>1</v>
      </c>
      <c r="F344" s="171" t="s">
        <v>195</v>
      </c>
      <c r="H344" s="172">
        <v>3.5350000000000001</v>
      </c>
      <c r="I344" s="173"/>
      <c r="L344" s="169"/>
      <c r="M344" s="174"/>
      <c r="T344" s="175"/>
      <c r="AT344" s="170" t="s">
        <v>192</v>
      </c>
      <c r="AU344" s="170" t="s">
        <v>190</v>
      </c>
      <c r="AV344" s="14" t="s">
        <v>189</v>
      </c>
      <c r="AW344" s="14" t="s">
        <v>31</v>
      </c>
      <c r="AX344" s="14" t="s">
        <v>83</v>
      </c>
      <c r="AY344" s="170" t="s">
        <v>181</v>
      </c>
    </row>
    <row r="345" spans="2:65" s="1" customFormat="1" ht="33" customHeight="1">
      <c r="B345" s="140"/>
      <c r="C345" s="141" t="s">
        <v>564</v>
      </c>
      <c r="D345" s="141" t="s">
        <v>185</v>
      </c>
      <c r="E345" s="142" t="s">
        <v>1132</v>
      </c>
      <c r="F345" s="143" t="s">
        <v>1133</v>
      </c>
      <c r="G345" s="144" t="s">
        <v>188</v>
      </c>
      <c r="H345" s="145">
        <v>312.565</v>
      </c>
      <c r="I345" s="146"/>
      <c r="J345" s="147">
        <f>ROUND(I345*H345,2)</f>
        <v>0</v>
      </c>
      <c r="K345" s="148"/>
      <c r="L345" s="32"/>
      <c r="M345" s="149" t="s">
        <v>1</v>
      </c>
      <c r="N345" s="150" t="s">
        <v>41</v>
      </c>
      <c r="P345" s="151">
        <f>O345*H345</f>
        <v>0</v>
      </c>
      <c r="Q345" s="151">
        <v>0.11124000000000001</v>
      </c>
      <c r="R345" s="151">
        <f>Q345*H345</f>
        <v>34.769730600000003</v>
      </c>
      <c r="S345" s="151">
        <v>0</v>
      </c>
      <c r="T345" s="152">
        <f>S345*H345</f>
        <v>0</v>
      </c>
      <c r="AR345" s="153" t="s">
        <v>189</v>
      </c>
      <c r="AT345" s="153" t="s">
        <v>185</v>
      </c>
      <c r="AU345" s="153" t="s">
        <v>190</v>
      </c>
      <c r="AY345" s="17" t="s">
        <v>181</v>
      </c>
      <c r="BE345" s="154">
        <f>IF(N345="základná",J345,0)</f>
        <v>0</v>
      </c>
      <c r="BF345" s="154">
        <f>IF(N345="znížená",J345,0)</f>
        <v>0</v>
      </c>
      <c r="BG345" s="154">
        <f>IF(N345="zákl. prenesená",J345,0)</f>
        <v>0</v>
      </c>
      <c r="BH345" s="154">
        <f>IF(N345="zníž. prenesená",J345,0)</f>
        <v>0</v>
      </c>
      <c r="BI345" s="154">
        <f>IF(N345="nulová",J345,0)</f>
        <v>0</v>
      </c>
      <c r="BJ345" s="17" t="s">
        <v>190</v>
      </c>
      <c r="BK345" s="154">
        <f>ROUND(I345*H345,2)</f>
        <v>0</v>
      </c>
      <c r="BL345" s="17" t="s">
        <v>189</v>
      </c>
      <c r="BM345" s="153" t="s">
        <v>1134</v>
      </c>
    </row>
    <row r="346" spans="2:65" s="12" customFormat="1">
      <c r="B346" s="155"/>
      <c r="D346" s="156" t="s">
        <v>192</v>
      </c>
      <c r="E346" s="157" t="s">
        <v>1</v>
      </c>
      <c r="F346" s="158" t="s">
        <v>1135</v>
      </c>
      <c r="H346" s="157" t="s">
        <v>1</v>
      </c>
      <c r="I346" s="159"/>
      <c r="L346" s="155"/>
      <c r="M346" s="160"/>
      <c r="T346" s="161"/>
      <c r="AT346" s="157" t="s">
        <v>192</v>
      </c>
      <c r="AU346" s="157" t="s">
        <v>190</v>
      </c>
      <c r="AV346" s="12" t="s">
        <v>83</v>
      </c>
      <c r="AW346" s="12" t="s">
        <v>31</v>
      </c>
      <c r="AX346" s="12" t="s">
        <v>75</v>
      </c>
      <c r="AY346" s="157" t="s">
        <v>181</v>
      </c>
    </row>
    <row r="347" spans="2:65" s="12" customFormat="1">
      <c r="B347" s="155"/>
      <c r="D347" s="156" t="s">
        <v>192</v>
      </c>
      <c r="E347" s="157" t="s">
        <v>1</v>
      </c>
      <c r="F347" s="158" t="s">
        <v>240</v>
      </c>
      <c r="H347" s="157" t="s">
        <v>1</v>
      </c>
      <c r="I347" s="159"/>
      <c r="L347" s="155"/>
      <c r="M347" s="160"/>
      <c r="T347" s="161"/>
      <c r="AT347" s="157" t="s">
        <v>192</v>
      </c>
      <c r="AU347" s="157" t="s">
        <v>190</v>
      </c>
      <c r="AV347" s="12" t="s">
        <v>83</v>
      </c>
      <c r="AW347" s="12" t="s">
        <v>31</v>
      </c>
      <c r="AX347" s="12" t="s">
        <v>75</v>
      </c>
      <c r="AY347" s="157" t="s">
        <v>181</v>
      </c>
    </row>
    <row r="348" spans="2:65" s="13" customFormat="1">
      <c r="B348" s="162"/>
      <c r="D348" s="156" t="s">
        <v>192</v>
      </c>
      <c r="E348" s="163" t="s">
        <v>1</v>
      </c>
      <c r="F348" s="164" t="s">
        <v>1136</v>
      </c>
      <c r="H348" s="165">
        <v>5.4569999999999999</v>
      </c>
      <c r="I348" s="166"/>
      <c r="L348" s="162"/>
      <c r="M348" s="167"/>
      <c r="T348" s="168"/>
      <c r="AT348" s="163" t="s">
        <v>192</v>
      </c>
      <c r="AU348" s="163" t="s">
        <v>190</v>
      </c>
      <c r="AV348" s="13" t="s">
        <v>190</v>
      </c>
      <c r="AW348" s="13" t="s">
        <v>31</v>
      </c>
      <c r="AX348" s="13" t="s">
        <v>75</v>
      </c>
      <c r="AY348" s="163" t="s">
        <v>181</v>
      </c>
    </row>
    <row r="349" spans="2:65" s="12" customFormat="1">
      <c r="B349" s="155"/>
      <c r="D349" s="156" t="s">
        <v>192</v>
      </c>
      <c r="E349" s="157" t="s">
        <v>1</v>
      </c>
      <c r="F349" s="158" t="s">
        <v>218</v>
      </c>
      <c r="H349" s="157" t="s">
        <v>1</v>
      </c>
      <c r="I349" s="159"/>
      <c r="L349" s="155"/>
      <c r="M349" s="160"/>
      <c r="T349" s="161"/>
      <c r="AT349" s="157" t="s">
        <v>192</v>
      </c>
      <c r="AU349" s="157" t="s">
        <v>190</v>
      </c>
      <c r="AV349" s="12" t="s">
        <v>83</v>
      </c>
      <c r="AW349" s="12" t="s">
        <v>31</v>
      </c>
      <c r="AX349" s="12" t="s">
        <v>75</v>
      </c>
      <c r="AY349" s="157" t="s">
        <v>181</v>
      </c>
    </row>
    <row r="350" spans="2:65" s="13" customFormat="1">
      <c r="B350" s="162"/>
      <c r="D350" s="156" t="s">
        <v>192</v>
      </c>
      <c r="E350" s="163" t="s">
        <v>1</v>
      </c>
      <c r="F350" s="164" t="s">
        <v>1137</v>
      </c>
      <c r="H350" s="165">
        <v>88.022999999999996</v>
      </c>
      <c r="I350" s="166"/>
      <c r="L350" s="162"/>
      <c r="M350" s="167"/>
      <c r="T350" s="168"/>
      <c r="AT350" s="163" t="s">
        <v>192</v>
      </c>
      <c r="AU350" s="163" t="s">
        <v>190</v>
      </c>
      <c r="AV350" s="13" t="s">
        <v>190</v>
      </c>
      <c r="AW350" s="13" t="s">
        <v>31</v>
      </c>
      <c r="AX350" s="13" t="s">
        <v>75</v>
      </c>
      <c r="AY350" s="163" t="s">
        <v>181</v>
      </c>
    </row>
    <row r="351" spans="2:65" s="13" customFormat="1" ht="22.5">
      <c r="B351" s="162"/>
      <c r="D351" s="156" t="s">
        <v>192</v>
      </c>
      <c r="E351" s="163" t="s">
        <v>1</v>
      </c>
      <c r="F351" s="164" t="s">
        <v>1138</v>
      </c>
      <c r="H351" s="165">
        <v>120.249</v>
      </c>
      <c r="I351" s="166"/>
      <c r="L351" s="162"/>
      <c r="M351" s="167"/>
      <c r="T351" s="168"/>
      <c r="AT351" s="163" t="s">
        <v>192</v>
      </c>
      <c r="AU351" s="163" t="s">
        <v>190</v>
      </c>
      <c r="AV351" s="13" t="s">
        <v>190</v>
      </c>
      <c r="AW351" s="13" t="s">
        <v>31</v>
      </c>
      <c r="AX351" s="13" t="s">
        <v>75</v>
      </c>
      <c r="AY351" s="163" t="s">
        <v>181</v>
      </c>
    </row>
    <row r="352" spans="2:65" s="13" customFormat="1">
      <c r="B352" s="162"/>
      <c r="D352" s="156" t="s">
        <v>192</v>
      </c>
      <c r="E352" s="163" t="s">
        <v>1</v>
      </c>
      <c r="F352" s="164" t="s">
        <v>1139</v>
      </c>
      <c r="H352" s="165">
        <v>30.757000000000001</v>
      </c>
      <c r="I352" s="166"/>
      <c r="L352" s="162"/>
      <c r="M352" s="167"/>
      <c r="T352" s="168"/>
      <c r="AT352" s="163" t="s">
        <v>192</v>
      </c>
      <c r="AU352" s="163" t="s">
        <v>190</v>
      </c>
      <c r="AV352" s="13" t="s">
        <v>190</v>
      </c>
      <c r="AW352" s="13" t="s">
        <v>31</v>
      </c>
      <c r="AX352" s="13" t="s">
        <v>75</v>
      </c>
      <c r="AY352" s="163" t="s">
        <v>181</v>
      </c>
    </row>
    <row r="353" spans="2:51" s="13" customFormat="1">
      <c r="B353" s="162"/>
      <c r="D353" s="156" t="s">
        <v>192</v>
      </c>
      <c r="E353" s="163" t="s">
        <v>1</v>
      </c>
      <c r="F353" s="164" t="s">
        <v>1140</v>
      </c>
      <c r="H353" s="165">
        <v>2.097</v>
      </c>
      <c r="I353" s="166"/>
      <c r="L353" s="162"/>
      <c r="M353" s="167"/>
      <c r="T353" s="168"/>
      <c r="AT353" s="163" t="s">
        <v>192</v>
      </c>
      <c r="AU353" s="163" t="s">
        <v>190</v>
      </c>
      <c r="AV353" s="13" t="s">
        <v>190</v>
      </c>
      <c r="AW353" s="13" t="s">
        <v>31</v>
      </c>
      <c r="AX353" s="13" t="s">
        <v>75</v>
      </c>
      <c r="AY353" s="163" t="s">
        <v>181</v>
      </c>
    </row>
    <row r="354" spans="2:51" s="13" customFormat="1">
      <c r="B354" s="162"/>
      <c r="D354" s="156" t="s">
        <v>192</v>
      </c>
      <c r="E354" s="163" t="s">
        <v>1</v>
      </c>
      <c r="F354" s="164" t="s">
        <v>1141</v>
      </c>
      <c r="H354" s="165">
        <v>0.63</v>
      </c>
      <c r="I354" s="166"/>
      <c r="L354" s="162"/>
      <c r="M354" s="167"/>
      <c r="T354" s="168"/>
      <c r="AT354" s="163" t="s">
        <v>192</v>
      </c>
      <c r="AU354" s="163" t="s">
        <v>190</v>
      </c>
      <c r="AV354" s="13" t="s">
        <v>190</v>
      </c>
      <c r="AW354" s="13" t="s">
        <v>31</v>
      </c>
      <c r="AX354" s="13" t="s">
        <v>75</v>
      </c>
      <c r="AY354" s="163" t="s">
        <v>181</v>
      </c>
    </row>
    <row r="355" spans="2:51" s="12" customFormat="1">
      <c r="B355" s="155"/>
      <c r="D355" s="156" t="s">
        <v>192</v>
      </c>
      <c r="E355" s="157" t="s">
        <v>1</v>
      </c>
      <c r="F355" s="158" t="s">
        <v>1142</v>
      </c>
      <c r="H355" s="157" t="s">
        <v>1</v>
      </c>
      <c r="I355" s="159"/>
      <c r="L355" s="155"/>
      <c r="M355" s="160"/>
      <c r="T355" s="161"/>
      <c r="AT355" s="157" t="s">
        <v>192</v>
      </c>
      <c r="AU355" s="157" t="s">
        <v>190</v>
      </c>
      <c r="AV355" s="12" t="s">
        <v>83</v>
      </c>
      <c r="AW355" s="12" t="s">
        <v>31</v>
      </c>
      <c r="AX355" s="12" t="s">
        <v>75</v>
      </c>
      <c r="AY355" s="157" t="s">
        <v>181</v>
      </c>
    </row>
    <row r="356" spans="2:51" s="13" customFormat="1">
      <c r="B356" s="162"/>
      <c r="D356" s="156" t="s">
        <v>192</v>
      </c>
      <c r="E356" s="163" t="s">
        <v>1</v>
      </c>
      <c r="F356" s="164" t="s">
        <v>1143</v>
      </c>
      <c r="H356" s="165">
        <v>1.482</v>
      </c>
      <c r="I356" s="166"/>
      <c r="L356" s="162"/>
      <c r="M356" s="167"/>
      <c r="T356" s="168"/>
      <c r="AT356" s="163" t="s">
        <v>192</v>
      </c>
      <c r="AU356" s="163" t="s">
        <v>190</v>
      </c>
      <c r="AV356" s="13" t="s">
        <v>190</v>
      </c>
      <c r="AW356" s="13" t="s">
        <v>31</v>
      </c>
      <c r="AX356" s="13" t="s">
        <v>75</v>
      </c>
      <c r="AY356" s="163" t="s">
        <v>181</v>
      </c>
    </row>
    <row r="357" spans="2:51" s="12" customFormat="1">
      <c r="B357" s="155"/>
      <c r="D357" s="156" t="s">
        <v>192</v>
      </c>
      <c r="E357" s="157" t="s">
        <v>1</v>
      </c>
      <c r="F357" s="158" t="s">
        <v>1144</v>
      </c>
      <c r="H357" s="157" t="s">
        <v>1</v>
      </c>
      <c r="I357" s="159"/>
      <c r="L357" s="155"/>
      <c r="M357" s="160"/>
      <c r="T357" s="161"/>
      <c r="AT357" s="157" t="s">
        <v>192</v>
      </c>
      <c r="AU357" s="157" t="s">
        <v>190</v>
      </c>
      <c r="AV357" s="12" t="s">
        <v>83</v>
      </c>
      <c r="AW357" s="12" t="s">
        <v>31</v>
      </c>
      <c r="AX357" s="12" t="s">
        <v>75</v>
      </c>
      <c r="AY357" s="157" t="s">
        <v>181</v>
      </c>
    </row>
    <row r="358" spans="2:51" s="13" customFormat="1">
      <c r="B358" s="162"/>
      <c r="D358" s="156" t="s">
        <v>192</v>
      </c>
      <c r="E358" s="163" t="s">
        <v>1</v>
      </c>
      <c r="F358" s="164" t="s">
        <v>1145</v>
      </c>
      <c r="H358" s="165">
        <v>3.96</v>
      </c>
      <c r="I358" s="166"/>
      <c r="L358" s="162"/>
      <c r="M358" s="167"/>
      <c r="T358" s="168"/>
      <c r="AT358" s="163" t="s">
        <v>192</v>
      </c>
      <c r="AU358" s="163" t="s">
        <v>190</v>
      </c>
      <c r="AV358" s="13" t="s">
        <v>190</v>
      </c>
      <c r="AW358" s="13" t="s">
        <v>31</v>
      </c>
      <c r="AX358" s="13" t="s">
        <v>75</v>
      </c>
      <c r="AY358" s="163" t="s">
        <v>181</v>
      </c>
    </row>
    <row r="359" spans="2:51" s="12" customFormat="1">
      <c r="B359" s="155"/>
      <c r="D359" s="156" t="s">
        <v>192</v>
      </c>
      <c r="E359" s="157" t="s">
        <v>1</v>
      </c>
      <c r="F359" s="158" t="s">
        <v>222</v>
      </c>
      <c r="H359" s="157" t="s">
        <v>1</v>
      </c>
      <c r="I359" s="159"/>
      <c r="L359" s="155"/>
      <c r="M359" s="160"/>
      <c r="T359" s="161"/>
      <c r="AT359" s="157" t="s">
        <v>192</v>
      </c>
      <c r="AU359" s="157" t="s">
        <v>190</v>
      </c>
      <c r="AV359" s="12" t="s">
        <v>83</v>
      </c>
      <c r="AW359" s="12" t="s">
        <v>31</v>
      </c>
      <c r="AX359" s="12" t="s">
        <v>75</v>
      </c>
      <c r="AY359" s="157" t="s">
        <v>181</v>
      </c>
    </row>
    <row r="360" spans="2:51" s="13" customFormat="1">
      <c r="B360" s="162"/>
      <c r="D360" s="156" t="s">
        <v>192</v>
      </c>
      <c r="E360" s="163" t="s">
        <v>1</v>
      </c>
      <c r="F360" s="164" t="s">
        <v>1146</v>
      </c>
      <c r="H360" s="165">
        <v>7.3630000000000004</v>
      </c>
      <c r="I360" s="166"/>
      <c r="L360" s="162"/>
      <c r="M360" s="167"/>
      <c r="T360" s="168"/>
      <c r="AT360" s="163" t="s">
        <v>192</v>
      </c>
      <c r="AU360" s="163" t="s">
        <v>190</v>
      </c>
      <c r="AV360" s="13" t="s">
        <v>190</v>
      </c>
      <c r="AW360" s="13" t="s">
        <v>31</v>
      </c>
      <c r="AX360" s="13" t="s">
        <v>75</v>
      </c>
      <c r="AY360" s="163" t="s">
        <v>181</v>
      </c>
    </row>
    <row r="361" spans="2:51" s="13" customFormat="1">
      <c r="B361" s="162"/>
      <c r="D361" s="156" t="s">
        <v>192</v>
      </c>
      <c r="E361" s="163" t="s">
        <v>1</v>
      </c>
      <c r="F361" s="164" t="s">
        <v>1147</v>
      </c>
      <c r="H361" s="165">
        <v>9.89</v>
      </c>
      <c r="I361" s="166"/>
      <c r="L361" s="162"/>
      <c r="M361" s="167"/>
      <c r="T361" s="168"/>
      <c r="AT361" s="163" t="s">
        <v>192</v>
      </c>
      <c r="AU361" s="163" t="s">
        <v>190</v>
      </c>
      <c r="AV361" s="13" t="s">
        <v>190</v>
      </c>
      <c r="AW361" s="13" t="s">
        <v>31</v>
      </c>
      <c r="AX361" s="13" t="s">
        <v>75</v>
      </c>
      <c r="AY361" s="163" t="s">
        <v>181</v>
      </c>
    </row>
    <row r="362" spans="2:51" s="13" customFormat="1">
      <c r="B362" s="162"/>
      <c r="D362" s="156" t="s">
        <v>192</v>
      </c>
      <c r="E362" s="163" t="s">
        <v>1</v>
      </c>
      <c r="F362" s="164" t="s">
        <v>1148</v>
      </c>
      <c r="H362" s="165">
        <v>11.989000000000001</v>
      </c>
      <c r="I362" s="166"/>
      <c r="L362" s="162"/>
      <c r="M362" s="167"/>
      <c r="T362" s="168"/>
      <c r="AT362" s="163" t="s">
        <v>192</v>
      </c>
      <c r="AU362" s="163" t="s">
        <v>190</v>
      </c>
      <c r="AV362" s="13" t="s">
        <v>190</v>
      </c>
      <c r="AW362" s="13" t="s">
        <v>31</v>
      </c>
      <c r="AX362" s="13" t="s">
        <v>75</v>
      </c>
      <c r="AY362" s="163" t="s">
        <v>181</v>
      </c>
    </row>
    <row r="363" spans="2:51" s="12" customFormat="1">
      <c r="B363" s="155"/>
      <c r="D363" s="156" t="s">
        <v>192</v>
      </c>
      <c r="E363" s="157" t="s">
        <v>1</v>
      </c>
      <c r="F363" s="158" t="s">
        <v>1149</v>
      </c>
      <c r="H363" s="157" t="s">
        <v>1</v>
      </c>
      <c r="I363" s="159"/>
      <c r="L363" s="155"/>
      <c r="M363" s="160"/>
      <c r="T363" s="161"/>
      <c r="AT363" s="157" t="s">
        <v>192</v>
      </c>
      <c r="AU363" s="157" t="s">
        <v>190</v>
      </c>
      <c r="AV363" s="12" t="s">
        <v>83</v>
      </c>
      <c r="AW363" s="12" t="s">
        <v>31</v>
      </c>
      <c r="AX363" s="12" t="s">
        <v>75</v>
      </c>
      <c r="AY363" s="157" t="s">
        <v>181</v>
      </c>
    </row>
    <row r="364" spans="2:51" s="13" customFormat="1">
      <c r="B364" s="162"/>
      <c r="D364" s="156" t="s">
        <v>192</v>
      </c>
      <c r="E364" s="163" t="s">
        <v>1</v>
      </c>
      <c r="F364" s="164" t="s">
        <v>1150</v>
      </c>
      <c r="H364" s="165">
        <v>4.5250000000000004</v>
      </c>
      <c r="I364" s="166"/>
      <c r="L364" s="162"/>
      <c r="M364" s="167"/>
      <c r="T364" s="168"/>
      <c r="AT364" s="163" t="s">
        <v>192</v>
      </c>
      <c r="AU364" s="163" t="s">
        <v>190</v>
      </c>
      <c r="AV364" s="13" t="s">
        <v>190</v>
      </c>
      <c r="AW364" s="13" t="s">
        <v>31</v>
      </c>
      <c r="AX364" s="13" t="s">
        <v>75</v>
      </c>
      <c r="AY364" s="163" t="s">
        <v>181</v>
      </c>
    </row>
    <row r="365" spans="2:51" s="12" customFormat="1">
      <c r="B365" s="155"/>
      <c r="D365" s="156" t="s">
        <v>192</v>
      </c>
      <c r="E365" s="157" t="s">
        <v>1</v>
      </c>
      <c r="F365" s="158" t="s">
        <v>1144</v>
      </c>
      <c r="H365" s="157" t="s">
        <v>1</v>
      </c>
      <c r="I365" s="159"/>
      <c r="L365" s="155"/>
      <c r="M365" s="160"/>
      <c r="T365" s="161"/>
      <c r="AT365" s="157" t="s">
        <v>192</v>
      </c>
      <c r="AU365" s="157" t="s">
        <v>190</v>
      </c>
      <c r="AV365" s="12" t="s">
        <v>83</v>
      </c>
      <c r="AW365" s="12" t="s">
        <v>31</v>
      </c>
      <c r="AX365" s="12" t="s">
        <v>75</v>
      </c>
      <c r="AY365" s="157" t="s">
        <v>181</v>
      </c>
    </row>
    <row r="366" spans="2:51" s="13" customFormat="1">
      <c r="B366" s="162"/>
      <c r="D366" s="156" t="s">
        <v>192</v>
      </c>
      <c r="E366" s="163" t="s">
        <v>1</v>
      </c>
      <c r="F366" s="164" t="s">
        <v>1151</v>
      </c>
      <c r="H366" s="165">
        <v>1.98</v>
      </c>
      <c r="I366" s="166"/>
      <c r="L366" s="162"/>
      <c r="M366" s="167"/>
      <c r="T366" s="168"/>
      <c r="AT366" s="163" t="s">
        <v>192</v>
      </c>
      <c r="AU366" s="163" t="s">
        <v>190</v>
      </c>
      <c r="AV366" s="13" t="s">
        <v>190</v>
      </c>
      <c r="AW366" s="13" t="s">
        <v>31</v>
      </c>
      <c r="AX366" s="13" t="s">
        <v>75</v>
      </c>
      <c r="AY366" s="163" t="s">
        <v>181</v>
      </c>
    </row>
    <row r="367" spans="2:51" s="13" customFormat="1">
      <c r="B367" s="162"/>
      <c r="D367" s="156" t="s">
        <v>192</v>
      </c>
      <c r="E367" s="163" t="s">
        <v>1</v>
      </c>
      <c r="F367" s="164" t="s">
        <v>1152</v>
      </c>
      <c r="H367" s="165">
        <v>0.54</v>
      </c>
      <c r="I367" s="166"/>
      <c r="L367" s="162"/>
      <c r="M367" s="167"/>
      <c r="T367" s="168"/>
      <c r="AT367" s="163" t="s">
        <v>192</v>
      </c>
      <c r="AU367" s="163" t="s">
        <v>190</v>
      </c>
      <c r="AV367" s="13" t="s">
        <v>190</v>
      </c>
      <c r="AW367" s="13" t="s">
        <v>31</v>
      </c>
      <c r="AX367" s="13" t="s">
        <v>75</v>
      </c>
      <c r="AY367" s="163" t="s">
        <v>181</v>
      </c>
    </row>
    <row r="368" spans="2:51" s="13" customFormat="1">
      <c r="B368" s="162"/>
      <c r="D368" s="156" t="s">
        <v>192</v>
      </c>
      <c r="E368" s="163" t="s">
        <v>1</v>
      </c>
      <c r="F368" s="164" t="s">
        <v>1153</v>
      </c>
      <c r="H368" s="165">
        <v>10.917</v>
      </c>
      <c r="I368" s="166"/>
      <c r="L368" s="162"/>
      <c r="M368" s="167"/>
      <c r="T368" s="168"/>
      <c r="AT368" s="163" t="s">
        <v>192</v>
      </c>
      <c r="AU368" s="163" t="s">
        <v>190</v>
      </c>
      <c r="AV368" s="13" t="s">
        <v>190</v>
      </c>
      <c r="AW368" s="13" t="s">
        <v>31</v>
      </c>
      <c r="AX368" s="13" t="s">
        <v>75</v>
      </c>
      <c r="AY368" s="163" t="s">
        <v>181</v>
      </c>
    </row>
    <row r="369" spans="2:65" s="13" customFormat="1">
      <c r="B369" s="162"/>
      <c r="D369" s="156" t="s">
        <v>192</v>
      </c>
      <c r="E369" s="163" t="s">
        <v>1</v>
      </c>
      <c r="F369" s="164" t="s">
        <v>1154</v>
      </c>
      <c r="H369" s="165">
        <v>12.706</v>
      </c>
      <c r="I369" s="166"/>
      <c r="L369" s="162"/>
      <c r="M369" s="167"/>
      <c r="T369" s="168"/>
      <c r="AT369" s="163" t="s">
        <v>192</v>
      </c>
      <c r="AU369" s="163" t="s">
        <v>190</v>
      </c>
      <c r="AV369" s="13" t="s">
        <v>190</v>
      </c>
      <c r="AW369" s="13" t="s">
        <v>31</v>
      </c>
      <c r="AX369" s="13" t="s">
        <v>75</v>
      </c>
      <c r="AY369" s="163" t="s">
        <v>181</v>
      </c>
    </row>
    <row r="370" spans="2:65" s="14" customFormat="1">
      <c r="B370" s="169"/>
      <c r="D370" s="156" t="s">
        <v>192</v>
      </c>
      <c r="E370" s="170" t="s">
        <v>1</v>
      </c>
      <c r="F370" s="171" t="s">
        <v>195</v>
      </c>
      <c r="H370" s="172">
        <v>312.565</v>
      </c>
      <c r="I370" s="173"/>
      <c r="L370" s="169"/>
      <c r="M370" s="174"/>
      <c r="T370" s="175"/>
      <c r="AT370" s="170" t="s">
        <v>192</v>
      </c>
      <c r="AU370" s="170" t="s">
        <v>190</v>
      </c>
      <c r="AV370" s="14" t="s">
        <v>189</v>
      </c>
      <c r="AW370" s="14" t="s">
        <v>31</v>
      </c>
      <c r="AX370" s="14" t="s">
        <v>83</v>
      </c>
      <c r="AY370" s="170" t="s">
        <v>181</v>
      </c>
    </row>
    <row r="371" spans="2:65" s="1" customFormat="1" ht="33" customHeight="1">
      <c r="B371" s="140"/>
      <c r="C371" s="141" t="s">
        <v>578</v>
      </c>
      <c r="D371" s="141" t="s">
        <v>185</v>
      </c>
      <c r="E371" s="142" t="s">
        <v>1155</v>
      </c>
      <c r="F371" s="143" t="s">
        <v>1156</v>
      </c>
      <c r="G371" s="144" t="s">
        <v>188</v>
      </c>
      <c r="H371" s="145">
        <v>40.206000000000003</v>
      </c>
      <c r="I371" s="146"/>
      <c r="J371" s="147">
        <f>ROUND(I371*H371,2)</f>
        <v>0</v>
      </c>
      <c r="K371" s="148"/>
      <c r="L371" s="32"/>
      <c r="M371" s="149" t="s">
        <v>1</v>
      </c>
      <c r="N371" s="150" t="s">
        <v>41</v>
      </c>
      <c r="P371" s="151">
        <f>O371*H371</f>
        <v>0</v>
      </c>
      <c r="Q371" s="151">
        <v>0.14907000000000001</v>
      </c>
      <c r="R371" s="151">
        <f>Q371*H371</f>
        <v>5.9935084200000004</v>
      </c>
      <c r="S371" s="151">
        <v>0</v>
      </c>
      <c r="T371" s="152">
        <f>S371*H371</f>
        <v>0</v>
      </c>
      <c r="AR371" s="153" t="s">
        <v>189</v>
      </c>
      <c r="AT371" s="153" t="s">
        <v>185</v>
      </c>
      <c r="AU371" s="153" t="s">
        <v>190</v>
      </c>
      <c r="AY371" s="17" t="s">
        <v>181</v>
      </c>
      <c r="BE371" s="154">
        <f>IF(N371="základná",J371,0)</f>
        <v>0</v>
      </c>
      <c r="BF371" s="154">
        <f>IF(N371="znížená",J371,0)</f>
        <v>0</v>
      </c>
      <c r="BG371" s="154">
        <f>IF(N371="zákl. prenesená",J371,0)</f>
        <v>0</v>
      </c>
      <c r="BH371" s="154">
        <f>IF(N371="zníž. prenesená",J371,0)</f>
        <v>0</v>
      </c>
      <c r="BI371" s="154">
        <f>IF(N371="nulová",J371,0)</f>
        <v>0</v>
      </c>
      <c r="BJ371" s="17" t="s">
        <v>190</v>
      </c>
      <c r="BK371" s="154">
        <f>ROUND(I371*H371,2)</f>
        <v>0</v>
      </c>
      <c r="BL371" s="17" t="s">
        <v>189</v>
      </c>
      <c r="BM371" s="153" t="s">
        <v>1157</v>
      </c>
    </row>
    <row r="372" spans="2:65" s="12" customFormat="1">
      <c r="B372" s="155"/>
      <c r="D372" s="156" t="s">
        <v>192</v>
      </c>
      <c r="E372" s="157" t="s">
        <v>1</v>
      </c>
      <c r="F372" s="158" t="s">
        <v>1158</v>
      </c>
      <c r="H372" s="157" t="s">
        <v>1</v>
      </c>
      <c r="I372" s="159"/>
      <c r="L372" s="155"/>
      <c r="M372" s="160"/>
      <c r="T372" s="161"/>
      <c r="AT372" s="157" t="s">
        <v>192</v>
      </c>
      <c r="AU372" s="157" t="s">
        <v>190</v>
      </c>
      <c r="AV372" s="12" t="s">
        <v>83</v>
      </c>
      <c r="AW372" s="12" t="s">
        <v>31</v>
      </c>
      <c r="AX372" s="12" t="s">
        <v>75</v>
      </c>
      <c r="AY372" s="157" t="s">
        <v>181</v>
      </c>
    </row>
    <row r="373" spans="2:65" s="12" customFormat="1">
      <c r="B373" s="155"/>
      <c r="D373" s="156" t="s">
        <v>192</v>
      </c>
      <c r="E373" s="157" t="s">
        <v>1</v>
      </c>
      <c r="F373" s="158" t="s">
        <v>218</v>
      </c>
      <c r="H373" s="157" t="s">
        <v>1</v>
      </c>
      <c r="I373" s="159"/>
      <c r="L373" s="155"/>
      <c r="M373" s="160"/>
      <c r="T373" s="161"/>
      <c r="AT373" s="157" t="s">
        <v>192</v>
      </c>
      <c r="AU373" s="157" t="s">
        <v>190</v>
      </c>
      <c r="AV373" s="12" t="s">
        <v>83</v>
      </c>
      <c r="AW373" s="12" t="s">
        <v>31</v>
      </c>
      <c r="AX373" s="12" t="s">
        <v>75</v>
      </c>
      <c r="AY373" s="157" t="s">
        <v>181</v>
      </c>
    </row>
    <row r="374" spans="2:65" s="13" customFormat="1">
      <c r="B374" s="162"/>
      <c r="D374" s="156" t="s">
        <v>192</v>
      </c>
      <c r="E374" s="163" t="s">
        <v>1</v>
      </c>
      <c r="F374" s="164" t="s">
        <v>1159</v>
      </c>
      <c r="H374" s="165">
        <v>40.206000000000003</v>
      </c>
      <c r="I374" s="166"/>
      <c r="L374" s="162"/>
      <c r="M374" s="167"/>
      <c r="T374" s="168"/>
      <c r="AT374" s="163" t="s">
        <v>192</v>
      </c>
      <c r="AU374" s="163" t="s">
        <v>190</v>
      </c>
      <c r="AV374" s="13" t="s">
        <v>190</v>
      </c>
      <c r="AW374" s="13" t="s">
        <v>31</v>
      </c>
      <c r="AX374" s="13" t="s">
        <v>75</v>
      </c>
      <c r="AY374" s="163" t="s">
        <v>181</v>
      </c>
    </row>
    <row r="375" spans="2:65" s="14" customFormat="1">
      <c r="B375" s="169"/>
      <c r="D375" s="156" t="s">
        <v>192</v>
      </c>
      <c r="E375" s="170" t="s">
        <v>1</v>
      </c>
      <c r="F375" s="171" t="s">
        <v>195</v>
      </c>
      <c r="H375" s="172">
        <v>40.206000000000003</v>
      </c>
      <c r="I375" s="173"/>
      <c r="L375" s="169"/>
      <c r="M375" s="174"/>
      <c r="T375" s="175"/>
      <c r="AT375" s="170" t="s">
        <v>192</v>
      </c>
      <c r="AU375" s="170" t="s">
        <v>190</v>
      </c>
      <c r="AV375" s="14" t="s">
        <v>189</v>
      </c>
      <c r="AW375" s="14" t="s">
        <v>31</v>
      </c>
      <c r="AX375" s="14" t="s">
        <v>83</v>
      </c>
      <c r="AY375" s="170" t="s">
        <v>181</v>
      </c>
    </row>
    <row r="376" spans="2:65" s="1" customFormat="1" ht="24.2" customHeight="1">
      <c r="B376" s="140"/>
      <c r="C376" s="141" t="s">
        <v>585</v>
      </c>
      <c r="D376" s="141" t="s">
        <v>185</v>
      </c>
      <c r="E376" s="142" t="s">
        <v>1160</v>
      </c>
      <c r="F376" s="143" t="s">
        <v>1161</v>
      </c>
      <c r="G376" s="144" t="s">
        <v>407</v>
      </c>
      <c r="H376" s="145">
        <v>61.6</v>
      </c>
      <c r="I376" s="146"/>
      <c r="J376" s="147">
        <f>ROUND(I376*H376,2)</f>
        <v>0</v>
      </c>
      <c r="K376" s="148"/>
      <c r="L376" s="32"/>
      <c r="M376" s="149" t="s">
        <v>1</v>
      </c>
      <c r="N376" s="150" t="s">
        <v>41</v>
      </c>
      <c r="P376" s="151">
        <f>O376*H376</f>
        <v>0</v>
      </c>
      <c r="Q376" s="151">
        <v>5.1055999999999996E-4</v>
      </c>
      <c r="R376" s="151">
        <f>Q376*H376</f>
        <v>3.1450496000000001E-2</v>
      </c>
      <c r="S376" s="151">
        <v>0</v>
      </c>
      <c r="T376" s="152">
        <f>S376*H376</f>
        <v>0</v>
      </c>
      <c r="AR376" s="153" t="s">
        <v>189</v>
      </c>
      <c r="AT376" s="153" t="s">
        <v>185</v>
      </c>
      <c r="AU376" s="153" t="s">
        <v>190</v>
      </c>
      <c r="AY376" s="17" t="s">
        <v>181</v>
      </c>
      <c r="BE376" s="154">
        <f>IF(N376="základná",J376,0)</f>
        <v>0</v>
      </c>
      <c r="BF376" s="154">
        <f>IF(N376="znížená",J376,0)</f>
        <v>0</v>
      </c>
      <c r="BG376" s="154">
        <f>IF(N376="zákl. prenesená",J376,0)</f>
        <v>0</v>
      </c>
      <c r="BH376" s="154">
        <f>IF(N376="zníž. prenesená",J376,0)</f>
        <v>0</v>
      </c>
      <c r="BI376" s="154">
        <f>IF(N376="nulová",J376,0)</f>
        <v>0</v>
      </c>
      <c r="BJ376" s="17" t="s">
        <v>190</v>
      </c>
      <c r="BK376" s="154">
        <f>ROUND(I376*H376,2)</f>
        <v>0</v>
      </c>
      <c r="BL376" s="17" t="s">
        <v>189</v>
      </c>
      <c r="BM376" s="153" t="s">
        <v>1162</v>
      </c>
    </row>
    <row r="377" spans="2:65" s="13" customFormat="1">
      <c r="B377" s="162"/>
      <c r="D377" s="156" t="s">
        <v>192</v>
      </c>
      <c r="E377" s="163" t="s">
        <v>1</v>
      </c>
      <c r="F377" s="164" t="s">
        <v>1163</v>
      </c>
      <c r="H377" s="165">
        <v>61.6</v>
      </c>
      <c r="I377" s="166"/>
      <c r="L377" s="162"/>
      <c r="M377" s="167"/>
      <c r="T377" s="168"/>
      <c r="AT377" s="163" t="s">
        <v>192</v>
      </c>
      <c r="AU377" s="163" t="s">
        <v>190</v>
      </c>
      <c r="AV377" s="13" t="s">
        <v>190</v>
      </c>
      <c r="AW377" s="13" t="s">
        <v>31</v>
      </c>
      <c r="AX377" s="13" t="s">
        <v>75</v>
      </c>
      <c r="AY377" s="163" t="s">
        <v>181</v>
      </c>
    </row>
    <row r="378" spans="2:65" s="14" customFormat="1">
      <c r="B378" s="169"/>
      <c r="D378" s="156" t="s">
        <v>192</v>
      </c>
      <c r="E378" s="170" t="s">
        <v>1</v>
      </c>
      <c r="F378" s="171" t="s">
        <v>195</v>
      </c>
      <c r="H378" s="172">
        <v>61.6</v>
      </c>
      <c r="I378" s="173"/>
      <c r="L378" s="169"/>
      <c r="M378" s="174"/>
      <c r="T378" s="175"/>
      <c r="AT378" s="170" t="s">
        <v>192</v>
      </c>
      <c r="AU378" s="170" t="s">
        <v>190</v>
      </c>
      <c r="AV378" s="14" t="s">
        <v>189</v>
      </c>
      <c r="AW378" s="14" t="s">
        <v>31</v>
      </c>
      <c r="AX378" s="14" t="s">
        <v>83</v>
      </c>
      <c r="AY378" s="170" t="s">
        <v>181</v>
      </c>
    </row>
    <row r="379" spans="2:65" s="1" customFormat="1" ht="24.2" customHeight="1">
      <c r="B379" s="140"/>
      <c r="C379" s="141" t="s">
        <v>591</v>
      </c>
      <c r="D379" s="141" t="s">
        <v>185</v>
      </c>
      <c r="E379" s="142" t="s">
        <v>1164</v>
      </c>
      <c r="F379" s="143" t="s">
        <v>1165</v>
      </c>
      <c r="G379" s="144" t="s">
        <v>407</v>
      </c>
      <c r="H379" s="145">
        <v>55.69</v>
      </c>
      <c r="I379" s="146"/>
      <c r="J379" s="147">
        <f>ROUND(I379*H379,2)</f>
        <v>0</v>
      </c>
      <c r="K379" s="148"/>
      <c r="L379" s="32"/>
      <c r="M379" s="149" t="s">
        <v>1</v>
      </c>
      <c r="N379" s="150" t="s">
        <v>41</v>
      </c>
      <c r="P379" s="151">
        <f>O379*H379</f>
        <v>0</v>
      </c>
      <c r="Q379" s="151">
        <v>1.4999999999999999E-4</v>
      </c>
      <c r="R379" s="151">
        <f>Q379*H379</f>
        <v>8.3534999999999981E-3</v>
      </c>
      <c r="S379" s="151">
        <v>0</v>
      </c>
      <c r="T379" s="152">
        <f>S379*H379</f>
        <v>0</v>
      </c>
      <c r="AR379" s="153" t="s">
        <v>189</v>
      </c>
      <c r="AT379" s="153" t="s">
        <v>185</v>
      </c>
      <c r="AU379" s="153" t="s">
        <v>190</v>
      </c>
      <c r="AY379" s="17" t="s">
        <v>181</v>
      </c>
      <c r="BE379" s="154">
        <f>IF(N379="základná",J379,0)</f>
        <v>0</v>
      </c>
      <c r="BF379" s="154">
        <f>IF(N379="znížená",J379,0)</f>
        <v>0</v>
      </c>
      <c r="BG379" s="154">
        <f>IF(N379="zákl. prenesená",J379,0)</f>
        <v>0</v>
      </c>
      <c r="BH379" s="154">
        <f>IF(N379="zníž. prenesená",J379,0)</f>
        <v>0</v>
      </c>
      <c r="BI379" s="154">
        <f>IF(N379="nulová",J379,0)</f>
        <v>0</v>
      </c>
      <c r="BJ379" s="17" t="s">
        <v>190</v>
      </c>
      <c r="BK379" s="154">
        <f>ROUND(I379*H379,2)</f>
        <v>0</v>
      </c>
      <c r="BL379" s="17" t="s">
        <v>189</v>
      </c>
      <c r="BM379" s="153" t="s">
        <v>1166</v>
      </c>
    </row>
    <row r="380" spans="2:65" s="11" customFormat="1" ht="22.9" customHeight="1">
      <c r="B380" s="128"/>
      <c r="D380" s="129" t="s">
        <v>74</v>
      </c>
      <c r="E380" s="138" t="s">
        <v>189</v>
      </c>
      <c r="F380" s="138" t="s">
        <v>1167</v>
      </c>
      <c r="I380" s="131"/>
      <c r="J380" s="139">
        <f>BK380</f>
        <v>0</v>
      </c>
      <c r="L380" s="128"/>
      <c r="M380" s="133"/>
      <c r="P380" s="134">
        <f>SUM(P381:P401)</f>
        <v>0</v>
      </c>
      <c r="R380" s="134">
        <f>SUM(R381:R401)</f>
        <v>22.286565313320001</v>
      </c>
      <c r="T380" s="135">
        <f>SUM(T381:T401)</f>
        <v>0</v>
      </c>
      <c r="AR380" s="129" t="s">
        <v>83</v>
      </c>
      <c r="AT380" s="136" t="s">
        <v>74</v>
      </c>
      <c r="AU380" s="136" t="s">
        <v>83</v>
      </c>
      <c r="AY380" s="129" t="s">
        <v>181</v>
      </c>
      <c r="BK380" s="137">
        <f>SUM(BK381:BK401)</f>
        <v>0</v>
      </c>
    </row>
    <row r="381" spans="2:65" s="1" customFormat="1" ht="24.2" customHeight="1">
      <c r="B381" s="140"/>
      <c r="C381" s="141" t="s">
        <v>598</v>
      </c>
      <c r="D381" s="141" t="s">
        <v>185</v>
      </c>
      <c r="E381" s="142" t="s">
        <v>1168</v>
      </c>
      <c r="F381" s="143" t="s">
        <v>1169</v>
      </c>
      <c r="G381" s="144" t="s">
        <v>198</v>
      </c>
      <c r="H381" s="145">
        <v>9.0359999999999996</v>
      </c>
      <c r="I381" s="146"/>
      <c r="J381" s="147">
        <f>ROUND(I381*H381,2)</f>
        <v>0</v>
      </c>
      <c r="K381" s="148"/>
      <c r="L381" s="32"/>
      <c r="M381" s="149" t="s">
        <v>1</v>
      </c>
      <c r="N381" s="150" t="s">
        <v>41</v>
      </c>
      <c r="P381" s="151">
        <f>O381*H381</f>
        <v>0</v>
      </c>
      <c r="Q381" s="151">
        <v>2.3255502400000001</v>
      </c>
      <c r="R381" s="151">
        <f>Q381*H381</f>
        <v>21.013671968640001</v>
      </c>
      <c r="S381" s="151">
        <v>0</v>
      </c>
      <c r="T381" s="152">
        <f>S381*H381</f>
        <v>0</v>
      </c>
      <c r="AR381" s="153" t="s">
        <v>189</v>
      </c>
      <c r="AT381" s="153" t="s">
        <v>185</v>
      </c>
      <c r="AU381" s="153" t="s">
        <v>190</v>
      </c>
      <c r="AY381" s="17" t="s">
        <v>181</v>
      </c>
      <c r="BE381" s="154">
        <f>IF(N381="základná",J381,0)</f>
        <v>0</v>
      </c>
      <c r="BF381" s="154">
        <f>IF(N381="znížená",J381,0)</f>
        <v>0</v>
      </c>
      <c r="BG381" s="154">
        <f>IF(N381="zákl. prenesená",J381,0)</f>
        <v>0</v>
      </c>
      <c r="BH381" s="154">
        <f>IF(N381="zníž. prenesená",J381,0)</f>
        <v>0</v>
      </c>
      <c r="BI381" s="154">
        <f>IF(N381="nulová",J381,0)</f>
        <v>0</v>
      </c>
      <c r="BJ381" s="17" t="s">
        <v>190</v>
      </c>
      <c r="BK381" s="154">
        <f>ROUND(I381*H381,2)</f>
        <v>0</v>
      </c>
      <c r="BL381" s="17" t="s">
        <v>189</v>
      </c>
      <c r="BM381" s="153" t="s">
        <v>1170</v>
      </c>
    </row>
    <row r="382" spans="2:65" s="12" customFormat="1">
      <c r="B382" s="155"/>
      <c r="D382" s="156" t="s">
        <v>192</v>
      </c>
      <c r="E382" s="157" t="s">
        <v>1</v>
      </c>
      <c r="F382" s="158" t="s">
        <v>1171</v>
      </c>
      <c r="H382" s="157" t="s">
        <v>1</v>
      </c>
      <c r="I382" s="159"/>
      <c r="L382" s="155"/>
      <c r="M382" s="160"/>
      <c r="T382" s="161"/>
      <c r="AT382" s="157" t="s">
        <v>192</v>
      </c>
      <c r="AU382" s="157" t="s">
        <v>190</v>
      </c>
      <c r="AV382" s="12" t="s">
        <v>83</v>
      </c>
      <c r="AW382" s="12" t="s">
        <v>31</v>
      </c>
      <c r="AX382" s="12" t="s">
        <v>75</v>
      </c>
      <c r="AY382" s="157" t="s">
        <v>181</v>
      </c>
    </row>
    <row r="383" spans="2:65" s="12" customFormat="1">
      <c r="B383" s="155"/>
      <c r="D383" s="156" t="s">
        <v>192</v>
      </c>
      <c r="E383" s="157" t="s">
        <v>1</v>
      </c>
      <c r="F383" s="158" t="s">
        <v>1172</v>
      </c>
      <c r="H383" s="157" t="s">
        <v>1</v>
      </c>
      <c r="I383" s="159"/>
      <c r="L383" s="155"/>
      <c r="M383" s="160"/>
      <c r="T383" s="161"/>
      <c r="AT383" s="157" t="s">
        <v>192</v>
      </c>
      <c r="AU383" s="157" t="s">
        <v>190</v>
      </c>
      <c r="AV383" s="12" t="s">
        <v>83</v>
      </c>
      <c r="AW383" s="12" t="s">
        <v>31</v>
      </c>
      <c r="AX383" s="12" t="s">
        <v>75</v>
      </c>
      <c r="AY383" s="157" t="s">
        <v>181</v>
      </c>
    </row>
    <row r="384" spans="2:65" s="13" customFormat="1">
      <c r="B384" s="162"/>
      <c r="D384" s="156" t="s">
        <v>192</v>
      </c>
      <c r="E384" s="163" t="s">
        <v>1</v>
      </c>
      <c r="F384" s="164" t="s">
        <v>1173</v>
      </c>
      <c r="H384" s="165">
        <v>8.1630000000000003</v>
      </c>
      <c r="I384" s="166"/>
      <c r="L384" s="162"/>
      <c r="M384" s="167"/>
      <c r="T384" s="168"/>
      <c r="AT384" s="163" t="s">
        <v>192</v>
      </c>
      <c r="AU384" s="163" t="s">
        <v>190</v>
      </c>
      <c r="AV384" s="13" t="s">
        <v>190</v>
      </c>
      <c r="AW384" s="13" t="s">
        <v>31</v>
      </c>
      <c r="AX384" s="13" t="s">
        <v>75</v>
      </c>
      <c r="AY384" s="163" t="s">
        <v>181</v>
      </c>
    </row>
    <row r="385" spans="2:65" s="12" customFormat="1">
      <c r="B385" s="155"/>
      <c r="D385" s="156" t="s">
        <v>192</v>
      </c>
      <c r="E385" s="157" t="s">
        <v>1</v>
      </c>
      <c r="F385" s="158" t="s">
        <v>1174</v>
      </c>
      <c r="H385" s="157" t="s">
        <v>1</v>
      </c>
      <c r="I385" s="159"/>
      <c r="L385" s="155"/>
      <c r="M385" s="160"/>
      <c r="T385" s="161"/>
      <c r="AT385" s="157" t="s">
        <v>192</v>
      </c>
      <c r="AU385" s="157" t="s">
        <v>190</v>
      </c>
      <c r="AV385" s="12" t="s">
        <v>83</v>
      </c>
      <c r="AW385" s="12" t="s">
        <v>31</v>
      </c>
      <c r="AX385" s="12" t="s">
        <v>75</v>
      </c>
      <c r="AY385" s="157" t="s">
        <v>181</v>
      </c>
    </row>
    <row r="386" spans="2:65" s="13" customFormat="1">
      <c r="B386" s="162"/>
      <c r="D386" s="156" t="s">
        <v>192</v>
      </c>
      <c r="E386" s="163" t="s">
        <v>1</v>
      </c>
      <c r="F386" s="164" t="s">
        <v>1175</v>
      </c>
      <c r="H386" s="165">
        <v>0.873</v>
      </c>
      <c r="I386" s="166"/>
      <c r="L386" s="162"/>
      <c r="M386" s="167"/>
      <c r="T386" s="168"/>
      <c r="AT386" s="163" t="s">
        <v>192</v>
      </c>
      <c r="AU386" s="163" t="s">
        <v>190</v>
      </c>
      <c r="AV386" s="13" t="s">
        <v>190</v>
      </c>
      <c r="AW386" s="13" t="s">
        <v>31</v>
      </c>
      <c r="AX386" s="13" t="s">
        <v>75</v>
      </c>
      <c r="AY386" s="163" t="s">
        <v>181</v>
      </c>
    </row>
    <row r="387" spans="2:65" s="14" customFormat="1">
      <c r="B387" s="169"/>
      <c r="D387" s="156" t="s">
        <v>192</v>
      </c>
      <c r="E387" s="170" t="s">
        <v>1</v>
      </c>
      <c r="F387" s="171" t="s">
        <v>195</v>
      </c>
      <c r="H387" s="172">
        <v>9.0359999999999996</v>
      </c>
      <c r="I387" s="173"/>
      <c r="L387" s="169"/>
      <c r="M387" s="174"/>
      <c r="T387" s="175"/>
      <c r="AT387" s="170" t="s">
        <v>192</v>
      </c>
      <c r="AU387" s="170" t="s">
        <v>190</v>
      </c>
      <c r="AV387" s="14" t="s">
        <v>189</v>
      </c>
      <c r="AW387" s="14" t="s">
        <v>31</v>
      </c>
      <c r="AX387" s="14" t="s">
        <v>83</v>
      </c>
      <c r="AY387" s="170" t="s">
        <v>181</v>
      </c>
    </row>
    <row r="388" spans="2:65" s="1" customFormat="1" ht="24.2" customHeight="1">
      <c r="B388" s="140"/>
      <c r="C388" s="141" t="s">
        <v>609</v>
      </c>
      <c r="D388" s="141" t="s">
        <v>185</v>
      </c>
      <c r="E388" s="142" t="s">
        <v>1176</v>
      </c>
      <c r="F388" s="143" t="s">
        <v>1177</v>
      </c>
      <c r="G388" s="144" t="s">
        <v>478</v>
      </c>
      <c r="H388" s="145">
        <v>0.79600000000000004</v>
      </c>
      <c r="I388" s="146"/>
      <c r="J388" s="147">
        <f>ROUND(I388*H388,2)</f>
        <v>0</v>
      </c>
      <c r="K388" s="148"/>
      <c r="L388" s="32"/>
      <c r="M388" s="149" t="s">
        <v>1</v>
      </c>
      <c r="N388" s="150" t="s">
        <v>41</v>
      </c>
      <c r="P388" s="151">
        <f>O388*H388</f>
        <v>0</v>
      </c>
      <c r="Q388" s="151">
        <v>1.0165683299999999</v>
      </c>
      <c r="R388" s="151">
        <f>Q388*H388</f>
        <v>0.80918839067999992</v>
      </c>
      <c r="S388" s="151">
        <v>0</v>
      </c>
      <c r="T388" s="152">
        <f>S388*H388</f>
        <v>0</v>
      </c>
      <c r="AR388" s="153" t="s">
        <v>189</v>
      </c>
      <c r="AT388" s="153" t="s">
        <v>185</v>
      </c>
      <c r="AU388" s="153" t="s">
        <v>190</v>
      </c>
      <c r="AY388" s="17" t="s">
        <v>181</v>
      </c>
      <c r="BE388" s="154">
        <f>IF(N388="základná",J388,0)</f>
        <v>0</v>
      </c>
      <c r="BF388" s="154">
        <f>IF(N388="znížená",J388,0)</f>
        <v>0</v>
      </c>
      <c r="BG388" s="154">
        <f>IF(N388="zákl. prenesená",J388,0)</f>
        <v>0</v>
      </c>
      <c r="BH388" s="154">
        <f>IF(N388="zníž. prenesená",J388,0)</f>
        <v>0</v>
      </c>
      <c r="BI388" s="154">
        <f>IF(N388="nulová",J388,0)</f>
        <v>0</v>
      </c>
      <c r="BJ388" s="17" t="s">
        <v>190</v>
      </c>
      <c r="BK388" s="154">
        <f>ROUND(I388*H388,2)</f>
        <v>0</v>
      </c>
      <c r="BL388" s="17" t="s">
        <v>189</v>
      </c>
      <c r="BM388" s="153" t="s">
        <v>1178</v>
      </c>
    </row>
    <row r="389" spans="2:65" s="12" customFormat="1">
      <c r="B389" s="155"/>
      <c r="D389" s="156" t="s">
        <v>192</v>
      </c>
      <c r="E389" s="157" t="s">
        <v>1</v>
      </c>
      <c r="F389" s="158" t="s">
        <v>1179</v>
      </c>
      <c r="H389" s="157" t="s">
        <v>1</v>
      </c>
      <c r="I389" s="159"/>
      <c r="L389" s="155"/>
      <c r="M389" s="160"/>
      <c r="T389" s="161"/>
      <c r="AT389" s="157" t="s">
        <v>192</v>
      </c>
      <c r="AU389" s="157" t="s">
        <v>190</v>
      </c>
      <c r="AV389" s="12" t="s">
        <v>83</v>
      </c>
      <c r="AW389" s="12" t="s">
        <v>31</v>
      </c>
      <c r="AX389" s="12" t="s">
        <v>75</v>
      </c>
      <c r="AY389" s="157" t="s">
        <v>181</v>
      </c>
    </row>
    <row r="390" spans="2:65" s="13" customFormat="1">
      <c r="B390" s="162"/>
      <c r="D390" s="156" t="s">
        <v>192</v>
      </c>
      <c r="E390" s="163" t="s">
        <v>1</v>
      </c>
      <c r="F390" s="164" t="s">
        <v>1180</v>
      </c>
      <c r="H390" s="165">
        <v>0.79600000000000004</v>
      </c>
      <c r="I390" s="166"/>
      <c r="L390" s="162"/>
      <c r="M390" s="167"/>
      <c r="T390" s="168"/>
      <c r="AT390" s="163" t="s">
        <v>192</v>
      </c>
      <c r="AU390" s="163" t="s">
        <v>190</v>
      </c>
      <c r="AV390" s="13" t="s">
        <v>190</v>
      </c>
      <c r="AW390" s="13" t="s">
        <v>31</v>
      </c>
      <c r="AX390" s="13" t="s">
        <v>75</v>
      </c>
      <c r="AY390" s="163" t="s">
        <v>181</v>
      </c>
    </row>
    <row r="391" spans="2:65" s="14" customFormat="1">
      <c r="B391" s="169"/>
      <c r="D391" s="156" t="s">
        <v>192</v>
      </c>
      <c r="E391" s="170" t="s">
        <v>1</v>
      </c>
      <c r="F391" s="171" t="s">
        <v>195</v>
      </c>
      <c r="H391" s="172">
        <v>0.79600000000000004</v>
      </c>
      <c r="I391" s="173"/>
      <c r="L391" s="169"/>
      <c r="M391" s="174"/>
      <c r="T391" s="175"/>
      <c r="AT391" s="170" t="s">
        <v>192</v>
      </c>
      <c r="AU391" s="170" t="s">
        <v>190</v>
      </c>
      <c r="AV391" s="14" t="s">
        <v>189</v>
      </c>
      <c r="AW391" s="14" t="s">
        <v>31</v>
      </c>
      <c r="AX391" s="14" t="s">
        <v>83</v>
      </c>
      <c r="AY391" s="170" t="s">
        <v>181</v>
      </c>
    </row>
    <row r="392" spans="2:65" s="1" customFormat="1" ht="33" customHeight="1">
      <c r="B392" s="140"/>
      <c r="C392" s="141" t="s">
        <v>618</v>
      </c>
      <c r="D392" s="141" t="s">
        <v>185</v>
      </c>
      <c r="E392" s="142" t="s">
        <v>1181</v>
      </c>
      <c r="F392" s="143" t="s">
        <v>1182</v>
      </c>
      <c r="G392" s="144" t="s">
        <v>188</v>
      </c>
      <c r="H392" s="145">
        <v>59.16</v>
      </c>
      <c r="I392" s="146"/>
      <c r="J392" s="147">
        <f>ROUND(I392*H392,2)</f>
        <v>0</v>
      </c>
      <c r="K392" s="148"/>
      <c r="L392" s="32"/>
      <c r="M392" s="149" t="s">
        <v>1</v>
      </c>
      <c r="N392" s="150" t="s">
        <v>41</v>
      </c>
      <c r="P392" s="151">
        <f>O392*H392</f>
        <v>0</v>
      </c>
      <c r="Q392" s="151">
        <v>7.8381500000000003E-3</v>
      </c>
      <c r="R392" s="151">
        <f>Q392*H392</f>
        <v>0.463704954</v>
      </c>
      <c r="S392" s="151">
        <v>0</v>
      </c>
      <c r="T392" s="152">
        <f>S392*H392</f>
        <v>0</v>
      </c>
      <c r="AR392" s="153" t="s">
        <v>189</v>
      </c>
      <c r="AT392" s="153" t="s">
        <v>185</v>
      </c>
      <c r="AU392" s="153" t="s">
        <v>190</v>
      </c>
      <c r="AY392" s="17" t="s">
        <v>181</v>
      </c>
      <c r="BE392" s="154">
        <f>IF(N392="základná",J392,0)</f>
        <v>0</v>
      </c>
      <c r="BF392" s="154">
        <f>IF(N392="znížená",J392,0)</f>
        <v>0</v>
      </c>
      <c r="BG392" s="154">
        <f>IF(N392="zákl. prenesená",J392,0)</f>
        <v>0</v>
      </c>
      <c r="BH392" s="154">
        <f>IF(N392="zníž. prenesená",J392,0)</f>
        <v>0</v>
      </c>
      <c r="BI392" s="154">
        <f>IF(N392="nulová",J392,0)</f>
        <v>0</v>
      </c>
      <c r="BJ392" s="17" t="s">
        <v>190</v>
      </c>
      <c r="BK392" s="154">
        <f>ROUND(I392*H392,2)</f>
        <v>0</v>
      </c>
      <c r="BL392" s="17" t="s">
        <v>189</v>
      </c>
      <c r="BM392" s="153" t="s">
        <v>1183</v>
      </c>
    </row>
    <row r="393" spans="2:65" s="12" customFormat="1">
      <c r="B393" s="155"/>
      <c r="D393" s="156" t="s">
        <v>192</v>
      </c>
      <c r="E393" s="157" t="s">
        <v>1</v>
      </c>
      <c r="F393" s="158" t="s">
        <v>1174</v>
      </c>
      <c r="H393" s="157" t="s">
        <v>1</v>
      </c>
      <c r="I393" s="159"/>
      <c r="L393" s="155"/>
      <c r="M393" s="160"/>
      <c r="T393" s="161"/>
      <c r="AT393" s="157" t="s">
        <v>192</v>
      </c>
      <c r="AU393" s="157" t="s">
        <v>190</v>
      </c>
      <c r="AV393" s="12" t="s">
        <v>83</v>
      </c>
      <c r="AW393" s="12" t="s">
        <v>31</v>
      </c>
      <c r="AX393" s="12" t="s">
        <v>75</v>
      </c>
      <c r="AY393" s="157" t="s">
        <v>181</v>
      </c>
    </row>
    <row r="394" spans="2:65" s="13" customFormat="1">
      <c r="B394" s="162"/>
      <c r="D394" s="156" t="s">
        <v>192</v>
      </c>
      <c r="E394" s="163" t="s">
        <v>1</v>
      </c>
      <c r="F394" s="164" t="s">
        <v>1184</v>
      </c>
      <c r="H394" s="165">
        <v>9</v>
      </c>
      <c r="I394" s="166"/>
      <c r="L394" s="162"/>
      <c r="M394" s="167"/>
      <c r="T394" s="168"/>
      <c r="AT394" s="163" t="s">
        <v>192</v>
      </c>
      <c r="AU394" s="163" t="s">
        <v>190</v>
      </c>
      <c r="AV394" s="13" t="s">
        <v>190</v>
      </c>
      <c r="AW394" s="13" t="s">
        <v>31</v>
      </c>
      <c r="AX394" s="13" t="s">
        <v>75</v>
      </c>
      <c r="AY394" s="163" t="s">
        <v>181</v>
      </c>
    </row>
    <row r="395" spans="2:65" s="13" customFormat="1">
      <c r="B395" s="162"/>
      <c r="D395" s="156" t="s">
        <v>192</v>
      </c>
      <c r="E395" s="163" t="s">
        <v>1</v>
      </c>
      <c r="F395" s="164" t="s">
        <v>1185</v>
      </c>
      <c r="H395" s="165">
        <v>0.6</v>
      </c>
      <c r="I395" s="166"/>
      <c r="L395" s="162"/>
      <c r="M395" s="167"/>
      <c r="T395" s="168"/>
      <c r="AT395" s="163" t="s">
        <v>192</v>
      </c>
      <c r="AU395" s="163" t="s">
        <v>190</v>
      </c>
      <c r="AV395" s="13" t="s">
        <v>190</v>
      </c>
      <c r="AW395" s="13" t="s">
        <v>31</v>
      </c>
      <c r="AX395" s="13" t="s">
        <v>75</v>
      </c>
      <c r="AY395" s="163" t="s">
        <v>181</v>
      </c>
    </row>
    <row r="396" spans="2:65" s="12" customFormat="1">
      <c r="B396" s="155"/>
      <c r="D396" s="156" t="s">
        <v>192</v>
      </c>
      <c r="E396" s="157" t="s">
        <v>1</v>
      </c>
      <c r="F396" s="158" t="s">
        <v>1172</v>
      </c>
      <c r="H396" s="157" t="s">
        <v>1</v>
      </c>
      <c r="I396" s="159"/>
      <c r="L396" s="155"/>
      <c r="M396" s="160"/>
      <c r="T396" s="161"/>
      <c r="AT396" s="157" t="s">
        <v>192</v>
      </c>
      <c r="AU396" s="157" t="s">
        <v>190</v>
      </c>
      <c r="AV396" s="12" t="s">
        <v>83</v>
      </c>
      <c r="AW396" s="12" t="s">
        <v>31</v>
      </c>
      <c r="AX396" s="12" t="s">
        <v>75</v>
      </c>
      <c r="AY396" s="157" t="s">
        <v>181</v>
      </c>
    </row>
    <row r="397" spans="2:65" s="13" customFormat="1">
      <c r="B397" s="162"/>
      <c r="D397" s="156" t="s">
        <v>192</v>
      </c>
      <c r="E397" s="163" t="s">
        <v>1</v>
      </c>
      <c r="F397" s="164" t="s">
        <v>1186</v>
      </c>
      <c r="H397" s="165">
        <v>27.6</v>
      </c>
      <c r="I397" s="166"/>
      <c r="L397" s="162"/>
      <c r="M397" s="167"/>
      <c r="T397" s="168"/>
      <c r="AT397" s="163" t="s">
        <v>192</v>
      </c>
      <c r="AU397" s="163" t="s">
        <v>190</v>
      </c>
      <c r="AV397" s="13" t="s">
        <v>190</v>
      </c>
      <c r="AW397" s="13" t="s">
        <v>31</v>
      </c>
      <c r="AX397" s="13" t="s">
        <v>75</v>
      </c>
      <c r="AY397" s="163" t="s">
        <v>181</v>
      </c>
    </row>
    <row r="398" spans="2:65" s="13" customFormat="1">
      <c r="B398" s="162"/>
      <c r="D398" s="156" t="s">
        <v>192</v>
      </c>
      <c r="E398" s="163" t="s">
        <v>1</v>
      </c>
      <c r="F398" s="164" t="s">
        <v>1187</v>
      </c>
      <c r="H398" s="165">
        <v>2.76</v>
      </c>
      <c r="I398" s="166"/>
      <c r="L398" s="162"/>
      <c r="M398" s="167"/>
      <c r="T398" s="168"/>
      <c r="AT398" s="163" t="s">
        <v>192</v>
      </c>
      <c r="AU398" s="163" t="s">
        <v>190</v>
      </c>
      <c r="AV398" s="13" t="s">
        <v>190</v>
      </c>
      <c r="AW398" s="13" t="s">
        <v>31</v>
      </c>
      <c r="AX398" s="13" t="s">
        <v>75</v>
      </c>
      <c r="AY398" s="163" t="s">
        <v>181</v>
      </c>
    </row>
    <row r="399" spans="2:65" s="13" customFormat="1">
      <c r="B399" s="162"/>
      <c r="D399" s="156" t="s">
        <v>192</v>
      </c>
      <c r="E399" s="163" t="s">
        <v>1</v>
      </c>
      <c r="F399" s="164" t="s">
        <v>1188</v>
      </c>
      <c r="H399" s="165">
        <v>19.2</v>
      </c>
      <c r="I399" s="166"/>
      <c r="L399" s="162"/>
      <c r="M399" s="167"/>
      <c r="T399" s="168"/>
      <c r="AT399" s="163" t="s">
        <v>192</v>
      </c>
      <c r="AU399" s="163" t="s">
        <v>190</v>
      </c>
      <c r="AV399" s="13" t="s">
        <v>190</v>
      </c>
      <c r="AW399" s="13" t="s">
        <v>31</v>
      </c>
      <c r="AX399" s="13" t="s">
        <v>75</v>
      </c>
      <c r="AY399" s="163" t="s">
        <v>181</v>
      </c>
    </row>
    <row r="400" spans="2:65" s="14" customFormat="1">
      <c r="B400" s="169"/>
      <c r="D400" s="156" t="s">
        <v>192</v>
      </c>
      <c r="E400" s="170" t="s">
        <v>1</v>
      </c>
      <c r="F400" s="171" t="s">
        <v>195</v>
      </c>
      <c r="H400" s="172">
        <v>59.16</v>
      </c>
      <c r="I400" s="173"/>
      <c r="L400" s="169"/>
      <c r="M400" s="174"/>
      <c r="T400" s="175"/>
      <c r="AT400" s="170" t="s">
        <v>192</v>
      </c>
      <c r="AU400" s="170" t="s">
        <v>190</v>
      </c>
      <c r="AV400" s="14" t="s">
        <v>189</v>
      </c>
      <c r="AW400" s="14" t="s">
        <v>31</v>
      </c>
      <c r="AX400" s="14" t="s">
        <v>83</v>
      </c>
      <c r="AY400" s="170" t="s">
        <v>181</v>
      </c>
    </row>
    <row r="401" spans="2:65" s="1" customFormat="1" ht="33" customHeight="1">
      <c r="B401" s="140"/>
      <c r="C401" s="141" t="s">
        <v>628</v>
      </c>
      <c r="D401" s="141" t="s">
        <v>185</v>
      </c>
      <c r="E401" s="142" t="s">
        <v>1189</v>
      </c>
      <c r="F401" s="143" t="s">
        <v>1190</v>
      </c>
      <c r="G401" s="144" t="s">
        <v>188</v>
      </c>
      <c r="H401" s="145">
        <v>59.16</v>
      </c>
      <c r="I401" s="146"/>
      <c r="J401" s="147">
        <f>ROUND(I401*H401,2)</f>
        <v>0</v>
      </c>
      <c r="K401" s="148"/>
      <c r="L401" s="32"/>
      <c r="M401" s="149" t="s">
        <v>1</v>
      </c>
      <c r="N401" s="150" t="s">
        <v>41</v>
      </c>
      <c r="P401" s="151">
        <f>O401*H401</f>
        <v>0</v>
      </c>
      <c r="Q401" s="151">
        <v>0</v>
      </c>
      <c r="R401" s="151">
        <f>Q401*H401</f>
        <v>0</v>
      </c>
      <c r="S401" s="151">
        <v>0</v>
      </c>
      <c r="T401" s="152">
        <f>S401*H401</f>
        <v>0</v>
      </c>
      <c r="AR401" s="153" t="s">
        <v>189</v>
      </c>
      <c r="AT401" s="153" t="s">
        <v>185</v>
      </c>
      <c r="AU401" s="153" t="s">
        <v>190</v>
      </c>
      <c r="AY401" s="17" t="s">
        <v>181</v>
      </c>
      <c r="BE401" s="154">
        <f>IF(N401="základná",J401,0)</f>
        <v>0</v>
      </c>
      <c r="BF401" s="154">
        <f>IF(N401="znížená",J401,0)</f>
        <v>0</v>
      </c>
      <c r="BG401" s="154">
        <f>IF(N401="zákl. prenesená",J401,0)</f>
        <v>0</v>
      </c>
      <c r="BH401" s="154">
        <f>IF(N401="zníž. prenesená",J401,0)</f>
        <v>0</v>
      </c>
      <c r="BI401" s="154">
        <f>IF(N401="nulová",J401,0)</f>
        <v>0</v>
      </c>
      <c r="BJ401" s="17" t="s">
        <v>190</v>
      </c>
      <c r="BK401" s="154">
        <f>ROUND(I401*H401,2)</f>
        <v>0</v>
      </c>
      <c r="BL401" s="17" t="s">
        <v>189</v>
      </c>
      <c r="BM401" s="153" t="s">
        <v>1191</v>
      </c>
    </row>
    <row r="402" spans="2:65" s="11" customFormat="1" ht="22.9" customHeight="1">
      <c r="B402" s="128"/>
      <c r="D402" s="129" t="s">
        <v>74</v>
      </c>
      <c r="E402" s="138" t="s">
        <v>933</v>
      </c>
      <c r="F402" s="138" t="s">
        <v>1192</v>
      </c>
      <c r="I402" s="131"/>
      <c r="J402" s="139">
        <f>BK402</f>
        <v>0</v>
      </c>
      <c r="L402" s="128"/>
      <c r="M402" s="133"/>
      <c r="P402" s="134">
        <f>SUM(P403:P733)</f>
        <v>0</v>
      </c>
      <c r="R402" s="134">
        <f>SUM(R403:R733)</f>
        <v>165.57255857650003</v>
      </c>
      <c r="T402" s="135">
        <f>SUM(T403:T733)</f>
        <v>0</v>
      </c>
      <c r="AR402" s="129" t="s">
        <v>83</v>
      </c>
      <c r="AT402" s="136" t="s">
        <v>74</v>
      </c>
      <c r="AU402" s="136" t="s">
        <v>83</v>
      </c>
      <c r="AY402" s="129" t="s">
        <v>181</v>
      </c>
      <c r="BK402" s="137">
        <f>SUM(BK403:BK733)</f>
        <v>0</v>
      </c>
    </row>
    <row r="403" spans="2:65" s="1" customFormat="1" ht="24.2" customHeight="1">
      <c r="B403" s="140"/>
      <c r="C403" s="141" t="s">
        <v>632</v>
      </c>
      <c r="D403" s="141" t="s">
        <v>185</v>
      </c>
      <c r="E403" s="142" t="s">
        <v>1193</v>
      </c>
      <c r="F403" s="143" t="s">
        <v>1194</v>
      </c>
      <c r="G403" s="144" t="s">
        <v>188</v>
      </c>
      <c r="H403" s="145">
        <v>437.34500000000003</v>
      </c>
      <c r="I403" s="146"/>
      <c r="J403" s="147">
        <f>ROUND(I403*H403,2)</f>
        <v>0</v>
      </c>
      <c r="K403" s="148"/>
      <c r="L403" s="32"/>
      <c r="M403" s="149" t="s">
        <v>1</v>
      </c>
      <c r="N403" s="150" t="s">
        <v>41</v>
      </c>
      <c r="P403" s="151">
        <f>O403*H403</f>
        <v>0</v>
      </c>
      <c r="Q403" s="151">
        <v>4.0000000000000002E-4</v>
      </c>
      <c r="R403" s="151">
        <f>Q403*H403</f>
        <v>0.17493800000000001</v>
      </c>
      <c r="S403" s="151">
        <v>0</v>
      </c>
      <c r="T403" s="152">
        <f>S403*H403</f>
        <v>0</v>
      </c>
      <c r="AR403" s="153" t="s">
        <v>189</v>
      </c>
      <c r="AT403" s="153" t="s">
        <v>185</v>
      </c>
      <c r="AU403" s="153" t="s">
        <v>190</v>
      </c>
      <c r="AY403" s="17" t="s">
        <v>181</v>
      </c>
      <c r="BE403" s="154">
        <f>IF(N403="základná",J403,0)</f>
        <v>0</v>
      </c>
      <c r="BF403" s="154">
        <f>IF(N403="znížená",J403,0)</f>
        <v>0</v>
      </c>
      <c r="BG403" s="154">
        <f>IF(N403="zákl. prenesená",J403,0)</f>
        <v>0</v>
      </c>
      <c r="BH403" s="154">
        <f>IF(N403="zníž. prenesená",J403,0)</f>
        <v>0</v>
      </c>
      <c r="BI403" s="154">
        <f>IF(N403="nulová",J403,0)</f>
        <v>0</v>
      </c>
      <c r="BJ403" s="17" t="s">
        <v>190</v>
      </c>
      <c r="BK403" s="154">
        <f>ROUND(I403*H403,2)</f>
        <v>0</v>
      </c>
      <c r="BL403" s="17" t="s">
        <v>189</v>
      </c>
      <c r="BM403" s="153" t="s">
        <v>1195</v>
      </c>
    </row>
    <row r="404" spans="2:65" s="13" customFormat="1">
      <c r="B404" s="162"/>
      <c r="D404" s="156" t="s">
        <v>192</v>
      </c>
      <c r="E404" s="163" t="s">
        <v>1</v>
      </c>
      <c r="F404" s="164" t="s">
        <v>1196</v>
      </c>
      <c r="H404" s="165">
        <v>437.34500000000003</v>
      </c>
      <c r="I404" s="166"/>
      <c r="L404" s="162"/>
      <c r="M404" s="167"/>
      <c r="T404" s="168"/>
      <c r="AT404" s="163" t="s">
        <v>192</v>
      </c>
      <c r="AU404" s="163" t="s">
        <v>190</v>
      </c>
      <c r="AV404" s="13" t="s">
        <v>190</v>
      </c>
      <c r="AW404" s="13" t="s">
        <v>31</v>
      </c>
      <c r="AX404" s="13" t="s">
        <v>75</v>
      </c>
      <c r="AY404" s="163" t="s">
        <v>181</v>
      </c>
    </row>
    <row r="405" spans="2:65" s="14" customFormat="1">
      <c r="B405" s="169"/>
      <c r="D405" s="156" t="s">
        <v>192</v>
      </c>
      <c r="E405" s="170" t="s">
        <v>1</v>
      </c>
      <c r="F405" s="171" t="s">
        <v>195</v>
      </c>
      <c r="H405" s="172">
        <v>437.34500000000003</v>
      </c>
      <c r="I405" s="173"/>
      <c r="L405" s="169"/>
      <c r="M405" s="174"/>
      <c r="T405" s="175"/>
      <c r="AT405" s="170" t="s">
        <v>192</v>
      </c>
      <c r="AU405" s="170" t="s">
        <v>190</v>
      </c>
      <c r="AV405" s="14" t="s">
        <v>189</v>
      </c>
      <c r="AW405" s="14" t="s">
        <v>31</v>
      </c>
      <c r="AX405" s="14" t="s">
        <v>83</v>
      </c>
      <c r="AY405" s="170" t="s">
        <v>181</v>
      </c>
    </row>
    <row r="406" spans="2:65" s="1" customFormat="1" ht="24.2" customHeight="1">
      <c r="B406" s="140"/>
      <c r="C406" s="141" t="s">
        <v>636</v>
      </c>
      <c r="D406" s="141" t="s">
        <v>185</v>
      </c>
      <c r="E406" s="142" t="s">
        <v>1197</v>
      </c>
      <c r="F406" s="143" t="s">
        <v>1198</v>
      </c>
      <c r="G406" s="144" t="s">
        <v>188</v>
      </c>
      <c r="H406" s="145">
        <v>179.48</v>
      </c>
      <c r="I406" s="146"/>
      <c r="J406" s="147">
        <f>ROUND(I406*H406,2)</f>
        <v>0</v>
      </c>
      <c r="K406" s="148"/>
      <c r="L406" s="32"/>
      <c r="M406" s="149" t="s">
        <v>1</v>
      </c>
      <c r="N406" s="150" t="s">
        <v>41</v>
      </c>
      <c r="P406" s="151">
        <f>O406*H406</f>
        <v>0</v>
      </c>
      <c r="Q406" s="151">
        <v>1.375E-2</v>
      </c>
      <c r="R406" s="151">
        <f>Q406*H406</f>
        <v>2.4678499999999999</v>
      </c>
      <c r="S406" s="151">
        <v>0</v>
      </c>
      <c r="T406" s="152">
        <f>S406*H406</f>
        <v>0</v>
      </c>
      <c r="AR406" s="153" t="s">
        <v>189</v>
      </c>
      <c r="AT406" s="153" t="s">
        <v>185</v>
      </c>
      <c r="AU406" s="153" t="s">
        <v>190</v>
      </c>
      <c r="AY406" s="17" t="s">
        <v>181</v>
      </c>
      <c r="BE406" s="154">
        <f>IF(N406="základná",J406,0)</f>
        <v>0</v>
      </c>
      <c r="BF406" s="154">
        <f>IF(N406="znížená",J406,0)</f>
        <v>0</v>
      </c>
      <c r="BG406" s="154">
        <f>IF(N406="zákl. prenesená",J406,0)</f>
        <v>0</v>
      </c>
      <c r="BH406" s="154">
        <f>IF(N406="zníž. prenesená",J406,0)</f>
        <v>0</v>
      </c>
      <c r="BI406" s="154">
        <f>IF(N406="nulová",J406,0)</f>
        <v>0</v>
      </c>
      <c r="BJ406" s="17" t="s">
        <v>190</v>
      </c>
      <c r="BK406" s="154">
        <f>ROUND(I406*H406,2)</f>
        <v>0</v>
      </c>
      <c r="BL406" s="17" t="s">
        <v>189</v>
      </c>
      <c r="BM406" s="153" t="s">
        <v>1199</v>
      </c>
    </row>
    <row r="407" spans="2:65" s="12" customFormat="1">
      <c r="B407" s="155"/>
      <c r="D407" s="156" t="s">
        <v>192</v>
      </c>
      <c r="E407" s="157" t="s">
        <v>1</v>
      </c>
      <c r="F407" s="158" t="s">
        <v>218</v>
      </c>
      <c r="H407" s="157" t="s">
        <v>1</v>
      </c>
      <c r="I407" s="159"/>
      <c r="L407" s="155"/>
      <c r="M407" s="160"/>
      <c r="T407" s="161"/>
      <c r="AT407" s="157" t="s">
        <v>192</v>
      </c>
      <c r="AU407" s="157" t="s">
        <v>190</v>
      </c>
      <c r="AV407" s="12" t="s">
        <v>83</v>
      </c>
      <c r="AW407" s="12" t="s">
        <v>31</v>
      </c>
      <c r="AX407" s="12" t="s">
        <v>75</v>
      </c>
      <c r="AY407" s="157" t="s">
        <v>181</v>
      </c>
    </row>
    <row r="408" spans="2:65" s="13" customFormat="1">
      <c r="B408" s="162"/>
      <c r="D408" s="156" t="s">
        <v>192</v>
      </c>
      <c r="E408" s="163" t="s">
        <v>1</v>
      </c>
      <c r="F408" s="164" t="s">
        <v>1200</v>
      </c>
      <c r="H408" s="165">
        <v>13.35</v>
      </c>
      <c r="I408" s="166"/>
      <c r="L408" s="162"/>
      <c r="M408" s="167"/>
      <c r="T408" s="168"/>
      <c r="AT408" s="163" t="s">
        <v>192</v>
      </c>
      <c r="AU408" s="163" t="s">
        <v>190</v>
      </c>
      <c r="AV408" s="13" t="s">
        <v>190</v>
      </c>
      <c r="AW408" s="13" t="s">
        <v>31</v>
      </c>
      <c r="AX408" s="13" t="s">
        <v>75</v>
      </c>
      <c r="AY408" s="163" t="s">
        <v>181</v>
      </c>
    </row>
    <row r="409" spans="2:65" s="13" customFormat="1">
      <c r="B409" s="162"/>
      <c r="D409" s="156" t="s">
        <v>192</v>
      </c>
      <c r="E409" s="163" t="s">
        <v>1</v>
      </c>
      <c r="F409" s="164" t="s">
        <v>1201</v>
      </c>
      <c r="H409" s="165">
        <v>1.5</v>
      </c>
      <c r="I409" s="166"/>
      <c r="L409" s="162"/>
      <c r="M409" s="167"/>
      <c r="T409" s="168"/>
      <c r="AT409" s="163" t="s">
        <v>192</v>
      </c>
      <c r="AU409" s="163" t="s">
        <v>190</v>
      </c>
      <c r="AV409" s="13" t="s">
        <v>190</v>
      </c>
      <c r="AW409" s="13" t="s">
        <v>31</v>
      </c>
      <c r="AX409" s="13" t="s">
        <v>75</v>
      </c>
      <c r="AY409" s="163" t="s">
        <v>181</v>
      </c>
    </row>
    <row r="410" spans="2:65" s="13" customFormat="1">
      <c r="B410" s="162"/>
      <c r="D410" s="156" t="s">
        <v>192</v>
      </c>
      <c r="E410" s="163" t="s">
        <v>1</v>
      </c>
      <c r="F410" s="164" t="s">
        <v>1202</v>
      </c>
      <c r="H410" s="165">
        <v>1.1299999999999999</v>
      </c>
      <c r="I410" s="166"/>
      <c r="L410" s="162"/>
      <c r="M410" s="167"/>
      <c r="T410" s="168"/>
      <c r="AT410" s="163" t="s">
        <v>192</v>
      </c>
      <c r="AU410" s="163" t="s">
        <v>190</v>
      </c>
      <c r="AV410" s="13" t="s">
        <v>190</v>
      </c>
      <c r="AW410" s="13" t="s">
        <v>31</v>
      </c>
      <c r="AX410" s="13" t="s">
        <v>75</v>
      </c>
      <c r="AY410" s="163" t="s">
        <v>181</v>
      </c>
    </row>
    <row r="411" spans="2:65" s="12" customFormat="1">
      <c r="B411" s="155"/>
      <c r="D411" s="156" t="s">
        <v>192</v>
      </c>
      <c r="E411" s="157" t="s">
        <v>1</v>
      </c>
      <c r="F411" s="158" t="s">
        <v>222</v>
      </c>
      <c r="H411" s="157" t="s">
        <v>1</v>
      </c>
      <c r="I411" s="159"/>
      <c r="L411" s="155"/>
      <c r="M411" s="160"/>
      <c r="T411" s="161"/>
      <c r="AT411" s="157" t="s">
        <v>192</v>
      </c>
      <c r="AU411" s="157" t="s">
        <v>190</v>
      </c>
      <c r="AV411" s="12" t="s">
        <v>83</v>
      </c>
      <c r="AW411" s="12" t="s">
        <v>31</v>
      </c>
      <c r="AX411" s="12" t="s">
        <v>75</v>
      </c>
      <c r="AY411" s="157" t="s">
        <v>181</v>
      </c>
    </row>
    <row r="412" spans="2:65" s="13" customFormat="1">
      <c r="B412" s="162"/>
      <c r="D412" s="156" t="s">
        <v>192</v>
      </c>
      <c r="E412" s="163" t="s">
        <v>1</v>
      </c>
      <c r="F412" s="164" t="s">
        <v>1203</v>
      </c>
      <c r="H412" s="165">
        <v>33.04</v>
      </c>
      <c r="I412" s="166"/>
      <c r="L412" s="162"/>
      <c r="M412" s="167"/>
      <c r="T412" s="168"/>
      <c r="AT412" s="163" t="s">
        <v>192</v>
      </c>
      <c r="AU412" s="163" t="s">
        <v>190</v>
      </c>
      <c r="AV412" s="13" t="s">
        <v>190</v>
      </c>
      <c r="AW412" s="13" t="s">
        <v>31</v>
      </c>
      <c r="AX412" s="13" t="s">
        <v>75</v>
      </c>
      <c r="AY412" s="163" t="s">
        <v>181</v>
      </c>
    </row>
    <row r="413" spans="2:65" s="13" customFormat="1">
      <c r="B413" s="162"/>
      <c r="D413" s="156" t="s">
        <v>192</v>
      </c>
      <c r="E413" s="163" t="s">
        <v>1</v>
      </c>
      <c r="F413" s="164" t="s">
        <v>1204</v>
      </c>
      <c r="H413" s="165">
        <v>32.4</v>
      </c>
      <c r="I413" s="166"/>
      <c r="L413" s="162"/>
      <c r="M413" s="167"/>
      <c r="T413" s="168"/>
      <c r="AT413" s="163" t="s">
        <v>192</v>
      </c>
      <c r="AU413" s="163" t="s">
        <v>190</v>
      </c>
      <c r="AV413" s="13" t="s">
        <v>190</v>
      </c>
      <c r="AW413" s="13" t="s">
        <v>31</v>
      </c>
      <c r="AX413" s="13" t="s">
        <v>75</v>
      </c>
      <c r="AY413" s="163" t="s">
        <v>181</v>
      </c>
    </row>
    <row r="414" spans="2:65" s="13" customFormat="1">
      <c r="B414" s="162"/>
      <c r="D414" s="156" t="s">
        <v>192</v>
      </c>
      <c r="E414" s="163" t="s">
        <v>1</v>
      </c>
      <c r="F414" s="164" t="s">
        <v>1205</v>
      </c>
      <c r="H414" s="165">
        <v>23.76</v>
      </c>
      <c r="I414" s="166"/>
      <c r="L414" s="162"/>
      <c r="M414" s="167"/>
      <c r="T414" s="168"/>
      <c r="AT414" s="163" t="s">
        <v>192</v>
      </c>
      <c r="AU414" s="163" t="s">
        <v>190</v>
      </c>
      <c r="AV414" s="13" t="s">
        <v>190</v>
      </c>
      <c r="AW414" s="13" t="s">
        <v>31</v>
      </c>
      <c r="AX414" s="13" t="s">
        <v>75</v>
      </c>
      <c r="AY414" s="163" t="s">
        <v>181</v>
      </c>
    </row>
    <row r="415" spans="2:65" s="13" customFormat="1">
      <c r="B415" s="162"/>
      <c r="D415" s="156" t="s">
        <v>192</v>
      </c>
      <c r="E415" s="163" t="s">
        <v>1</v>
      </c>
      <c r="F415" s="164" t="s">
        <v>1206</v>
      </c>
      <c r="H415" s="165">
        <v>49.68</v>
      </c>
      <c r="I415" s="166"/>
      <c r="L415" s="162"/>
      <c r="M415" s="167"/>
      <c r="T415" s="168"/>
      <c r="AT415" s="163" t="s">
        <v>192</v>
      </c>
      <c r="AU415" s="163" t="s">
        <v>190</v>
      </c>
      <c r="AV415" s="13" t="s">
        <v>190</v>
      </c>
      <c r="AW415" s="13" t="s">
        <v>31</v>
      </c>
      <c r="AX415" s="13" t="s">
        <v>75</v>
      </c>
      <c r="AY415" s="163" t="s">
        <v>181</v>
      </c>
    </row>
    <row r="416" spans="2:65" s="13" customFormat="1">
      <c r="B416" s="162"/>
      <c r="D416" s="156" t="s">
        <v>192</v>
      </c>
      <c r="E416" s="163" t="s">
        <v>1</v>
      </c>
      <c r="F416" s="164" t="s">
        <v>1207</v>
      </c>
      <c r="H416" s="165">
        <v>7.92</v>
      </c>
      <c r="I416" s="166"/>
      <c r="L416" s="162"/>
      <c r="M416" s="167"/>
      <c r="T416" s="168"/>
      <c r="AT416" s="163" t="s">
        <v>192</v>
      </c>
      <c r="AU416" s="163" t="s">
        <v>190</v>
      </c>
      <c r="AV416" s="13" t="s">
        <v>190</v>
      </c>
      <c r="AW416" s="13" t="s">
        <v>31</v>
      </c>
      <c r="AX416" s="13" t="s">
        <v>75</v>
      </c>
      <c r="AY416" s="163" t="s">
        <v>181</v>
      </c>
    </row>
    <row r="417" spans="2:65" s="13" customFormat="1">
      <c r="B417" s="162"/>
      <c r="D417" s="156" t="s">
        <v>192</v>
      </c>
      <c r="E417" s="163" t="s">
        <v>1</v>
      </c>
      <c r="F417" s="164" t="s">
        <v>1208</v>
      </c>
      <c r="H417" s="165">
        <v>16.7</v>
      </c>
      <c r="I417" s="166"/>
      <c r="L417" s="162"/>
      <c r="M417" s="167"/>
      <c r="T417" s="168"/>
      <c r="AT417" s="163" t="s">
        <v>192</v>
      </c>
      <c r="AU417" s="163" t="s">
        <v>190</v>
      </c>
      <c r="AV417" s="13" t="s">
        <v>190</v>
      </c>
      <c r="AW417" s="13" t="s">
        <v>31</v>
      </c>
      <c r="AX417" s="13" t="s">
        <v>75</v>
      </c>
      <c r="AY417" s="163" t="s">
        <v>181</v>
      </c>
    </row>
    <row r="418" spans="2:65" s="15" customFormat="1">
      <c r="B418" s="176"/>
      <c r="D418" s="156" t="s">
        <v>192</v>
      </c>
      <c r="E418" s="177" t="s">
        <v>743</v>
      </c>
      <c r="F418" s="178" t="s">
        <v>329</v>
      </c>
      <c r="H418" s="179">
        <v>179.48</v>
      </c>
      <c r="I418" s="180"/>
      <c r="L418" s="176"/>
      <c r="M418" s="181"/>
      <c r="T418" s="182"/>
      <c r="AT418" s="177" t="s">
        <v>192</v>
      </c>
      <c r="AU418" s="177" t="s">
        <v>190</v>
      </c>
      <c r="AV418" s="15" t="s">
        <v>130</v>
      </c>
      <c r="AW418" s="15" t="s">
        <v>31</v>
      </c>
      <c r="AX418" s="15" t="s">
        <v>75</v>
      </c>
      <c r="AY418" s="177" t="s">
        <v>181</v>
      </c>
    </row>
    <row r="419" spans="2:65" s="14" customFormat="1">
      <c r="B419" s="169"/>
      <c r="D419" s="156" t="s">
        <v>192</v>
      </c>
      <c r="E419" s="170" t="s">
        <v>1</v>
      </c>
      <c r="F419" s="171" t="s">
        <v>195</v>
      </c>
      <c r="H419" s="172">
        <v>179.48</v>
      </c>
      <c r="I419" s="173"/>
      <c r="L419" s="169"/>
      <c r="M419" s="174"/>
      <c r="T419" s="175"/>
      <c r="AT419" s="170" t="s">
        <v>192</v>
      </c>
      <c r="AU419" s="170" t="s">
        <v>190</v>
      </c>
      <c r="AV419" s="14" t="s">
        <v>189</v>
      </c>
      <c r="AW419" s="14" t="s">
        <v>31</v>
      </c>
      <c r="AX419" s="14" t="s">
        <v>83</v>
      </c>
      <c r="AY419" s="170" t="s">
        <v>181</v>
      </c>
    </row>
    <row r="420" spans="2:65" s="1" customFormat="1" ht="24.2" customHeight="1">
      <c r="B420" s="140"/>
      <c r="C420" s="141" t="s">
        <v>641</v>
      </c>
      <c r="D420" s="141" t="s">
        <v>185</v>
      </c>
      <c r="E420" s="142" t="s">
        <v>1209</v>
      </c>
      <c r="F420" s="143" t="s">
        <v>1210</v>
      </c>
      <c r="G420" s="144" t="s">
        <v>188</v>
      </c>
      <c r="H420" s="145">
        <v>257.86500000000001</v>
      </c>
      <c r="I420" s="146"/>
      <c r="J420" s="147">
        <f>ROUND(I420*H420,2)</f>
        <v>0</v>
      </c>
      <c r="K420" s="148"/>
      <c r="L420" s="32"/>
      <c r="M420" s="149" t="s">
        <v>1</v>
      </c>
      <c r="N420" s="150" t="s">
        <v>41</v>
      </c>
      <c r="P420" s="151">
        <f>O420*H420</f>
        <v>0</v>
      </c>
      <c r="Q420" s="151">
        <v>2.49E-3</v>
      </c>
      <c r="R420" s="151">
        <f>Q420*H420</f>
        <v>0.64208385000000001</v>
      </c>
      <c r="S420" s="151">
        <v>0</v>
      </c>
      <c r="T420" s="152">
        <f>S420*H420</f>
        <v>0</v>
      </c>
      <c r="AR420" s="153" t="s">
        <v>189</v>
      </c>
      <c r="AT420" s="153" t="s">
        <v>185</v>
      </c>
      <c r="AU420" s="153" t="s">
        <v>190</v>
      </c>
      <c r="AY420" s="17" t="s">
        <v>181</v>
      </c>
      <c r="BE420" s="154">
        <f>IF(N420="základná",J420,0)</f>
        <v>0</v>
      </c>
      <c r="BF420" s="154">
        <f>IF(N420="znížená",J420,0)</f>
        <v>0</v>
      </c>
      <c r="BG420" s="154">
        <f>IF(N420="zákl. prenesená",J420,0)</f>
        <v>0</v>
      </c>
      <c r="BH420" s="154">
        <f>IF(N420="zníž. prenesená",J420,0)</f>
        <v>0</v>
      </c>
      <c r="BI420" s="154">
        <f>IF(N420="nulová",J420,0)</f>
        <v>0</v>
      </c>
      <c r="BJ420" s="17" t="s">
        <v>190</v>
      </c>
      <c r="BK420" s="154">
        <f>ROUND(I420*H420,2)</f>
        <v>0</v>
      </c>
      <c r="BL420" s="17" t="s">
        <v>189</v>
      </c>
      <c r="BM420" s="153" t="s">
        <v>1211</v>
      </c>
    </row>
    <row r="421" spans="2:65" s="12" customFormat="1">
      <c r="B421" s="155"/>
      <c r="D421" s="156" t="s">
        <v>192</v>
      </c>
      <c r="E421" s="157" t="s">
        <v>1</v>
      </c>
      <c r="F421" s="158" t="s">
        <v>218</v>
      </c>
      <c r="H421" s="157" t="s">
        <v>1</v>
      </c>
      <c r="I421" s="159"/>
      <c r="L421" s="155"/>
      <c r="M421" s="160"/>
      <c r="T421" s="161"/>
      <c r="AT421" s="157" t="s">
        <v>192</v>
      </c>
      <c r="AU421" s="157" t="s">
        <v>190</v>
      </c>
      <c r="AV421" s="12" t="s">
        <v>83</v>
      </c>
      <c r="AW421" s="12" t="s">
        <v>31</v>
      </c>
      <c r="AX421" s="12" t="s">
        <v>75</v>
      </c>
      <c r="AY421" s="157" t="s">
        <v>181</v>
      </c>
    </row>
    <row r="422" spans="2:65" s="13" customFormat="1">
      <c r="B422" s="162"/>
      <c r="D422" s="156" t="s">
        <v>192</v>
      </c>
      <c r="E422" s="163" t="s">
        <v>1</v>
      </c>
      <c r="F422" s="164" t="s">
        <v>1212</v>
      </c>
      <c r="H422" s="165">
        <v>2.98</v>
      </c>
      <c r="I422" s="166"/>
      <c r="L422" s="162"/>
      <c r="M422" s="167"/>
      <c r="T422" s="168"/>
      <c r="AT422" s="163" t="s">
        <v>192</v>
      </c>
      <c r="AU422" s="163" t="s">
        <v>190</v>
      </c>
      <c r="AV422" s="13" t="s">
        <v>190</v>
      </c>
      <c r="AW422" s="13" t="s">
        <v>31</v>
      </c>
      <c r="AX422" s="13" t="s">
        <v>75</v>
      </c>
      <c r="AY422" s="163" t="s">
        <v>181</v>
      </c>
    </row>
    <row r="423" spans="2:65" s="13" customFormat="1">
      <c r="B423" s="162"/>
      <c r="D423" s="156" t="s">
        <v>192</v>
      </c>
      <c r="E423" s="163" t="s">
        <v>1</v>
      </c>
      <c r="F423" s="164" t="s">
        <v>1213</v>
      </c>
      <c r="H423" s="165">
        <v>5.415</v>
      </c>
      <c r="I423" s="166"/>
      <c r="L423" s="162"/>
      <c r="M423" s="167"/>
      <c r="T423" s="168"/>
      <c r="AT423" s="163" t="s">
        <v>192</v>
      </c>
      <c r="AU423" s="163" t="s">
        <v>190</v>
      </c>
      <c r="AV423" s="13" t="s">
        <v>190</v>
      </c>
      <c r="AW423" s="13" t="s">
        <v>31</v>
      </c>
      <c r="AX423" s="13" t="s">
        <v>75</v>
      </c>
      <c r="AY423" s="163" t="s">
        <v>181</v>
      </c>
    </row>
    <row r="424" spans="2:65" s="13" customFormat="1">
      <c r="B424" s="162"/>
      <c r="D424" s="156" t="s">
        <v>192</v>
      </c>
      <c r="E424" s="163" t="s">
        <v>1</v>
      </c>
      <c r="F424" s="164" t="s">
        <v>1214</v>
      </c>
      <c r="H424" s="165">
        <v>2.98</v>
      </c>
      <c r="I424" s="166"/>
      <c r="L424" s="162"/>
      <c r="M424" s="167"/>
      <c r="T424" s="168"/>
      <c r="AT424" s="163" t="s">
        <v>192</v>
      </c>
      <c r="AU424" s="163" t="s">
        <v>190</v>
      </c>
      <c r="AV424" s="13" t="s">
        <v>190</v>
      </c>
      <c r="AW424" s="13" t="s">
        <v>31</v>
      </c>
      <c r="AX424" s="13" t="s">
        <v>75</v>
      </c>
      <c r="AY424" s="163" t="s">
        <v>181</v>
      </c>
    </row>
    <row r="425" spans="2:65" s="13" customFormat="1">
      <c r="B425" s="162"/>
      <c r="D425" s="156" t="s">
        <v>192</v>
      </c>
      <c r="E425" s="163" t="s">
        <v>1</v>
      </c>
      <c r="F425" s="164" t="s">
        <v>1215</v>
      </c>
      <c r="H425" s="165">
        <v>31.11</v>
      </c>
      <c r="I425" s="166"/>
      <c r="L425" s="162"/>
      <c r="M425" s="167"/>
      <c r="T425" s="168"/>
      <c r="AT425" s="163" t="s">
        <v>192</v>
      </c>
      <c r="AU425" s="163" t="s">
        <v>190</v>
      </c>
      <c r="AV425" s="13" t="s">
        <v>190</v>
      </c>
      <c r="AW425" s="13" t="s">
        <v>31</v>
      </c>
      <c r="AX425" s="13" t="s">
        <v>75</v>
      </c>
      <c r="AY425" s="163" t="s">
        <v>181</v>
      </c>
    </row>
    <row r="426" spans="2:65" s="13" customFormat="1">
      <c r="B426" s="162"/>
      <c r="D426" s="156" t="s">
        <v>192</v>
      </c>
      <c r="E426" s="163" t="s">
        <v>1</v>
      </c>
      <c r="F426" s="164" t="s">
        <v>1216</v>
      </c>
      <c r="H426" s="165">
        <v>13.2</v>
      </c>
      <c r="I426" s="166"/>
      <c r="L426" s="162"/>
      <c r="M426" s="167"/>
      <c r="T426" s="168"/>
      <c r="AT426" s="163" t="s">
        <v>192</v>
      </c>
      <c r="AU426" s="163" t="s">
        <v>190</v>
      </c>
      <c r="AV426" s="13" t="s">
        <v>190</v>
      </c>
      <c r="AW426" s="13" t="s">
        <v>31</v>
      </c>
      <c r="AX426" s="13" t="s">
        <v>75</v>
      </c>
      <c r="AY426" s="163" t="s">
        <v>181</v>
      </c>
    </row>
    <row r="427" spans="2:65" s="12" customFormat="1">
      <c r="B427" s="155"/>
      <c r="D427" s="156" t="s">
        <v>192</v>
      </c>
      <c r="E427" s="157" t="s">
        <v>1</v>
      </c>
      <c r="F427" s="158" t="s">
        <v>222</v>
      </c>
      <c r="H427" s="157" t="s">
        <v>1</v>
      </c>
      <c r="I427" s="159"/>
      <c r="L427" s="155"/>
      <c r="M427" s="160"/>
      <c r="T427" s="161"/>
      <c r="AT427" s="157" t="s">
        <v>192</v>
      </c>
      <c r="AU427" s="157" t="s">
        <v>190</v>
      </c>
      <c r="AV427" s="12" t="s">
        <v>83</v>
      </c>
      <c r="AW427" s="12" t="s">
        <v>31</v>
      </c>
      <c r="AX427" s="12" t="s">
        <v>75</v>
      </c>
      <c r="AY427" s="157" t="s">
        <v>181</v>
      </c>
    </row>
    <row r="428" spans="2:65" s="13" customFormat="1">
      <c r="B428" s="162"/>
      <c r="D428" s="156" t="s">
        <v>192</v>
      </c>
      <c r="E428" s="163" t="s">
        <v>1</v>
      </c>
      <c r="F428" s="164" t="s">
        <v>1217</v>
      </c>
      <c r="H428" s="165">
        <v>3.9</v>
      </c>
      <c r="I428" s="166"/>
      <c r="L428" s="162"/>
      <c r="M428" s="167"/>
      <c r="T428" s="168"/>
      <c r="AT428" s="163" t="s">
        <v>192</v>
      </c>
      <c r="AU428" s="163" t="s">
        <v>190</v>
      </c>
      <c r="AV428" s="13" t="s">
        <v>190</v>
      </c>
      <c r="AW428" s="13" t="s">
        <v>31</v>
      </c>
      <c r="AX428" s="13" t="s">
        <v>75</v>
      </c>
      <c r="AY428" s="163" t="s">
        <v>181</v>
      </c>
    </row>
    <row r="429" spans="2:65" s="13" customFormat="1">
      <c r="B429" s="162"/>
      <c r="D429" s="156" t="s">
        <v>192</v>
      </c>
      <c r="E429" s="163" t="s">
        <v>1</v>
      </c>
      <c r="F429" s="164" t="s">
        <v>1218</v>
      </c>
      <c r="H429" s="165">
        <v>9.35</v>
      </c>
      <c r="I429" s="166"/>
      <c r="L429" s="162"/>
      <c r="M429" s="167"/>
      <c r="T429" s="168"/>
      <c r="AT429" s="163" t="s">
        <v>192</v>
      </c>
      <c r="AU429" s="163" t="s">
        <v>190</v>
      </c>
      <c r="AV429" s="13" t="s">
        <v>190</v>
      </c>
      <c r="AW429" s="13" t="s">
        <v>31</v>
      </c>
      <c r="AX429" s="13" t="s">
        <v>75</v>
      </c>
      <c r="AY429" s="163" t="s">
        <v>181</v>
      </c>
    </row>
    <row r="430" spans="2:65" s="13" customFormat="1">
      <c r="B430" s="162"/>
      <c r="D430" s="156" t="s">
        <v>192</v>
      </c>
      <c r="E430" s="163" t="s">
        <v>1</v>
      </c>
      <c r="F430" s="164" t="s">
        <v>1219</v>
      </c>
      <c r="H430" s="165">
        <v>3.76</v>
      </c>
      <c r="I430" s="166"/>
      <c r="L430" s="162"/>
      <c r="M430" s="167"/>
      <c r="T430" s="168"/>
      <c r="AT430" s="163" t="s">
        <v>192</v>
      </c>
      <c r="AU430" s="163" t="s">
        <v>190</v>
      </c>
      <c r="AV430" s="13" t="s">
        <v>190</v>
      </c>
      <c r="AW430" s="13" t="s">
        <v>31</v>
      </c>
      <c r="AX430" s="13" t="s">
        <v>75</v>
      </c>
      <c r="AY430" s="163" t="s">
        <v>181</v>
      </c>
    </row>
    <row r="431" spans="2:65" s="13" customFormat="1">
      <c r="B431" s="162"/>
      <c r="D431" s="156" t="s">
        <v>192</v>
      </c>
      <c r="E431" s="163" t="s">
        <v>1</v>
      </c>
      <c r="F431" s="164" t="s">
        <v>1220</v>
      </c>
      <c r="H431" s="165">
        <v>40.26</v>
      </c>
      <c r="I431" s="166"/>
      <c r="L431" s="162"/>
      <c r="M431" s="167"/>
      <c r="T431" s="168"/>
      <c r="AT431" s="163" t="s">
        <v>192</v>
      </c>
      <c r="AU431" s="163" t="s">
        <v>190</v>
      </c>
      <c r="AV431" s="13" t="s">
        <v>190</v>
      </c>
      <c r="AW431" s="13" t="s">
        <v>31</v>
      </c>
      <c r="AX431" s="13" t="s">
        <v>75</v>
      </c>
      <c r="AY431" s="163" t="s">
        <v>181</v>
      </c>
    </row>
    <row r="432" spans="2:65" s="13" customFormat="1">
      <c r="B432" s="162"/>
      <c r="D432" s="156" t="s">
        <v>192</v>
      </c>
      <c r="E432" s="163" t="s">
        <v>1</v>
      </c>
      <c r="F432" s="164" t="s">
        <v>1221</v>
      </c>
      <c r="H432" s="165">
        <v>23.16</v>
      </c>
      <c r="I432" s="166"/>
      <c r="L432" s="162"/>
      <c r="M432" s="167"/>
      <c r="T432" s="168"/>
      <c r="AT432" s="163" t="s">
        <v>192</v>
      </c>
      <c r="AU432" s="163" t="s">
        <v>190</v>
      </c>
      <c r="AV432" s="13" t="s">
        <v>190</v>
      </c>
      <c r="AW432" s="13" t="s">
        <v>31</v>
      </c>
      <c r="AX432" s="13" t="s">
        <v>75</v>
      </c>
      <c r="AY432" s="163" t="s">
        <v>181</v>
      </c>
    </row>
    <row r="433" spans="2:65" s="13" customFormat="1">
      <c r="B433" s="162"/>
      <c r="D433" s="156" t="s">
        <v>192</v>
      </c>
      <c r="E433" s="163" t="s">
        <v>1</v>
      </c>
      <c r="F433" s="164" t="s">
        <v>1222</v>
      </c>
      <c r="H433" s="165">
        <v>10.97</v>
      </c>
      <c r="I433" s="166"/>
      <c r="L433" s="162"/>
      <c r="M433" s="167"/>
      <c r="T433" s="168"/>
      <c r="AT433" s="163" t="s">
        <v>192</v>
      </c>
      <c r="AU433" s="163" t="s">
        <v>190</v>
      </c>
      <c r="AV433" s="13" t="s">
        <v>190</v>
      </c>
      <c r="AW433" s="13" t="s">
        <v>31</v>
      </c>
      <c r="AX433" s="13" t="s">
        <v>75</v>
      </c>
      <c r="AY433" s="163" t="s">
        <v>181</v>
      </c>
    </row>
    <row r="434" spans="2:65" s="13" customFormat="1">
      <c r="B434" s="162"/>
      <c r="D434" s="156" t="s">
        <v>192</v>
      </c>
      <c r="E434" s="163" t="s">
        <v>1</v>
      </c>
      <c r="F434" s="164" t="s">
        <v>1223</v>
      </c>
      <c r="H434" s="165">
        <v>14.15</v>
      </c>
      <c r="I434" s="166"/>
      <c r="L434" s="162"/>
      <c r="M434" s="167"/>
      <c r="T434" s="168"/>
      <c r="AT434" s="163" t="s">
        <v>192</v>
      </c>
      <c r="AU434" s="163" t="s">
        <v>190</v>
      </c>
      <c r="AV434" s="13" t="s">
        <v>190</v>
      </c>
      <c r="AW434" s="13" t="s">
        <v>31</v>
      </c>
      <c r="AX434" s="13" t="s">
        <v>75</v>
      </c>
      <c r="AY434" s="163" t="s">
        <v>181</v>
      </c>
    </row>
    <row r="435" spans="2:65" s="13" customFormat="1">
      <c r="B435" s="162"/>
      <c r="D435" s="156" t="s">
        <v>192</v>
      </c>
      <c r="E435" s="163" t="s">
        <v>1</v>
      </c>
      <c r="F435" s="164" t="s">
        <v>1224</v>
      </c>
      <c r="H435" s="165">
        <v>13.91</v>
      </c>
      <c r="I435" s="166"/>
      <c r="L435" s="162"/>
      <c r="M435" s="167"/>
      <c r="T435" s="168"/>
      <c r="AT435" s="163" t="s">
        <v>192</v>
      </c>
      <c r="AU435" s="163" t="s">
        <v>190</v>
      </c>
      <c r="AV435" s="13" t="s">
        <v>190</v>
      </c>
      <c r="AW435" s="13" t="s">
        <v>31</v>
      </c>
      <c r="AX435" s="13" t="s">
        <v>75</v>
      </c>
      <c r="AY435" s="163" t="s">
        <v>181</v>
      </c>
    </row>
    <row r="436" spans="2:65" s="13" customFormat="1">
      <c r="B436" s="162"/>
      <c r="D436" s="156" t="s">
        <v>192</v>
      </c>
      <c r="E436" s="163" t="s">
        <v>1</v>
      </c>
      <c r="F436" s="164" t="s">
        <v>1225</v>
      </c>
      <c r="H436" s="165">
        <v>14.19</v>
      </c>
      <c r="I436" s="166"/>
      <c r="L436" s="162"/>
      <c r="M436" s="167"/>
      <c r="T436" s="168"/>
      <c r="AT436" s="163" t="s">
        <v>192</v>
      </c>
      <c r="AU436" s="163" t="s">
        <v>190</v>
      </c>
      <c r="AV436" s="13" t="s">
        <v>190</v>
      </c>
      <c r="AW436" s="13" t="s">
        <v>31</v>
      </c>
      <c r="AX436" s="13" t="s">
        <v>75</v>
      </c>
      <c r="AY436" s="163" t="s">
        <v>181</v>
      </c>
    </row>
    <row r="437" spans="2:65" s="13" customFormat="1">
      <c r="B437" s="162"/>
      <c r="D437" s="156" t="s">
        <v>192</v>
      </c>
      <c r="E437" s="163" t="s">
        <v>1</v>
      </c>
      <c r="F437" s="164" t="s">
        <v>1226</v>
      </c>
      <c r="H437" s="165">
        <v>6.52</v>
      </c>
      <c r="I437" s="166"/>
      <c r="L437" s="162"/>
      <c r="M437" s="167"/>
      <c r="T437" s="168"/>
      <c r="AT437" s="163" t="s">
        <v>192</v>
      </c>
      <c r="AU437" s="163" t="s">
        <v>190</v>
      </c>
      <c r="AV437" s="13" t="s">
        <v>190</v>
      </c>
      <c r="AW437" s="13" t="s">
        <v>31</v>
      </c>
      <c r="AX437" s="13" t="s">
        <v>75</v>
      </c>
      <c r="AY437" s="163" t="s">
        <v>181</v>
      </c>
    </row>
    <row r="438" spans="2:65" s="13" customFormat="1">
      <c r="B438" s="162"/>
      <c r="D438" s="156" t="s">
        <v>192</v>
      </c>
      <c r="E438" s="163" t="s">
        <v>1</v>
      </c>
      <c r="F438" s="164" t="s">
        <v>1227</v>
      </c>
      <c r="H438" s="165">
        <v>23.34</v>
      </c>
      <c r="I438" s="166"/>
      <c r="L438" s="162"/>
      <c r="M438" s="167"/>
      <c r="T438" s="168"/>
      <c r="AT438" s="163" t="s">
        <v>192</v>
      </c>
      <c r="AU438" s="163" t="s">
        <v>190</v>
      </c>
      <c r="AV438" s="13" t="s">
        <v>190</v>
      </c>
      <c r="AW438" s="13" t="s">
        <v>31</v>
      </c>
      <c r="AX438" s="13" t="s">
        <v>75</v>
      </c>
      <c r="AY438" s="163" t="s">
        <v>181</v>
      </c>
    </row>
    <row r="439" spans="2:65" s="13" customFormat="1">
      <c r="B439" s="162"/>
      <c r="D439" s="156" t="s">
        <v>192</v>
      </c>
      <c r="E439" s="163" t="s">
        <v>1</v>
      </c>
      <c r="F439" s="164" t="s">
        <v>1228</v>
      </c>
      <c r="H439" s="165">
        <v>7.96</v>
      </c>
      <c r="I439" s="166"/>
      <c r="L439" s="162"/>
      <c r="M439" s="167"/>
      <c r="T439" s="168"/>
      <c r="AT439" s="163" t="s">
        <v>192</v>
      </c>
      <c r="AU439" s="163" t="s">
        <v>190</v>
      </c>
      <c r="AV439" s="13" t="s">
        <v>190</v>
      </c>
      <c r="AW439" s="13" t="s">
        <v>31</v>
      </c>
      <c r="AX439" s="13" t="s">
        <v>75</v>
      </c>
      <c r="AY439" s="163" t="s">
        <v>181</v>
      </c>
    </row>
    <row r="440" spans="2:65" s="13" customFormat="1">
      <c r="B440" s="162"/>
      <c r="D440" s="156" t="s">
        <v>192</v>
      </c>
      <c r="E440" s="163" t="s">
        <v>1</v>
      </c>
      <c r="F440" s="164" t="s">
        <v>1229</v>
      </c>
      <c r="H440" s="165">
        <v>30.71</v>
      </c>
      <c r="I440" s="166"/>
      <c r="L440" s="162"/>
      <c r="M440" s="167"/>
      <c r="T440" s="168"/>
      <c r="AT440" s="163" t="s">
        <v>192</v>
      </c>
      <c r="AU440" s="163" t="s">
        <v>190</v>
      </c>
      <c r="AV440" s="13" t="s">
        <v>190</v>
      </c>
      <c r="AW440" s="13" t="s">
        <v>31</v>
      </c>
      <c r="AX440" s="13" t="s">
        <v>75</v>
      </c>
      <c r="AY440" s="163" t="s">
        <v>181</v>
      </c>
    </row>
    <row r="441" spans="2:65" s="15" customFormat="1">
      <c r="B441" s="176"/>
      <c r="D441" s="156" t="s">
        <v>192</v>
      </c>
      <c r="E441" s="177" t="s">
        <v>749</v>
      </c>
      <c r="F441" s="178" t="s">
        <v>329</v>
      </c>
      <c r="H441" s="179">
        <v>257.86500000000001</v>
      </c>
      <c r="I441" s="180"/>
      <c r="L441" s="176"/>
      <c r="M441" s="181"/>
      <c r="T441" s="182"/>
      <c r="AT441" s="177" t="s">
        <v>192</v>
      </c>
      <c r="AU441" s="177" t="s">
        <v>190</v>
      </c>
      <c r="AV441" s="15" t="s">
        <v>130</v>
      </c>
      <c r="AW441" s="15" t="s">
        <v>31</v>
      </c>
      <c r="AX441" s="15" t="s">
        <v>75</v>
      </c>
      <c r="AY441" s="177" t="s">
        <v>181</v>
      </c>
    </row>
    <row r="442" spans="2:65" s="14" customFormat="1">
      <c r="B442" s="169"/>
      <c r="D442" s="156" t="s">
        <v>192</v>
      </c>
      <c r="E442" s="170" t="s">
        <v>1</v>
      </c>
      <c r="F442" s="171" t="s">
        <v>195</v>
      </c>
      <c r="H442" s="172">
        <v>257.86500000000001</v>
      </c>
      <c r="I442" s="173"/>
      <c r="L442" s="169"/>
      <c r="M442" s="174"/>
      <c r="T442" s="175"/>
      <c r="AT442" s="170" t="s">
        <v>192</v>
      </c>
      <c r="AU442" s="170" t="s">
        <v>190</v>
      </c>
      <c r="AV442" s="14" t="s">
        <v>189</v>
      </c>
      <c r="AW442" s="14" t="s">
        <v>31</v>
      </c>
      <c r="AX442" s="14" t="s">
        <v>83</v>
      </c>
      <c r="AY442" s="170" t="s">
        <v>181</v>
      </c>
    </row>
    <row r="443" spans="2:65" s="1" customFormat="1" ht="24.2" customHeight="1">
      <c r="B443" s="140"/>
      <c r="C443" s="141" t="s">
        <v>652</v>
      </c>
      <c r="D443" s="141" t="s">
        <v>185</v>
      </c>
      <c r="E443" s="142" t="s">
        <v>1230</v>
      </c>
      <c r="F443" s="143" t="s">
        <v>1231</v>
      </c>
      <c r="G443" s="144" t="s">
        <v>188</v>
      </c>
      <c r="H443" s="145">
        <v>3157.1030000000001</v>
      </c>
      <c r="I443" s="146"/>
      <c r="J443" s="147">
        <f>ROUND(I443*H443,2)</f>
        <v>0</v>
      </c>
      <c r="K443" s="148"/>
      <c r="L443" s="32"/>
      <c r="M443" s="149" t="s">
        <v>1</v>
      </c>
      <c r="N443" s="150" t="s">
        <v>41</v>
      </c>
      <c r="P443" s="151">
        <f>O443*H443</f>
        <v>0</v>
      </c>
      <c r="Q443" s="151">
        <v>4.0000000000000002E-4</v>
      </c>
      <c r="R443" s="151">
        <f>Q443*H443</f>
        <v>1.2628412</v>
      </c>
      <c r="S443" s="151">
        <v>0</v>
      </c>
      <c r="T443" s="152">
        <f>S443*H443</f>
        <v>0</v>
      </c>
      <c r="AR443" s="153" t="s">
        <v>189</v>
      </c>
      <c r="AT443" s="153" t="s">
        <v>185</v>
      </c>
      <c r="AU443" s="153" t="s">
        <v>190</v>
      </c>
      <c r="AY443" s="17" t="s">
        <v>181</v>
      </c>
      <c r="BE443" s="154">
        <f>IF(N443="základná",J443,0)</f>
        <v>0</v>
      </c>
      <c r="BF443" s="154">
        <f>IF(N443="znížená",J443,0)</f>
        <v>0</v>
      </c>
      <c r="BG443" s="154">
        <f>IF(N443="zákl. prenesená",J443,0)</f>
        <v>0</v>
      </c>
      <c r="BH443" s="154">
        <f>IF(N443="zníž. prenesená",J443,0)</f>
        <v>0</v>
      </c>
      <c r="BI443" s="154">
        <f>IF(N443="nulová",J443,0)</f>
        <v>0</v>
      </c>
      <c r="BJ443" s="17" t="s">
        <v>190</v>
      </c>
      <c r="BK443" s="154">
        <f>ROUND(I443*H443,2)</f>
        <v>0</v>
      </c>
      <c r="BL443" s="17" t="s">
        <v>189</v>
      </c>
      <c r="BM443" s="153" t="s">
        <v>1232</v>
      </c>
    </row>
    <row r="444" spans="2:65" s="13" customFormat="1">
      <c r="B444" s="162"/>
      <c r="D444" s="156" t="s">
        <v>192</v>
      </c>
      <c r="E444" s="163" t="s">
        <v>1</v>
      </c>
      <c r="F444" s="164" t="s">
        <v>1233</v>
      </c>
      <c r="H444" s="165">
        <v>438.80200000000002</v>
      </c>
      <c r="I444" s="166"/>
      <c r="L444" s="162"/>
      <c r="M444" s="167"/>
      <c r="T444" s="168"/>
      <c r="AT444" s="163" t="s">
        <v>192</v>
      </c>
      <c r="AU444" s="163" t="s">
        <v>190</v>
      </c>
      <c r="AV444" s="13" t="s">
        <v>190</v>
      </c>
      <c r="AW444" s="13" t="s">
        <v>31</v>
      </c>
      <c r="AX444" s="13" t="s">
        <v>75</v>
      </c>
      <c r="AY444" s="163" t="s">
        <v>181</v>
      </c>
    </row>
    <row r="445" spans="2:65" s="13" customFormat="1">
      <c r="B445" s="162"/>
      <c r="D445" s="156" t="s">
        <v>192</v>
      </c>
      <c r="E445" s="163" t="s">
        <v>1</v>
      </c>
      <c r="F445" s="164" t="s">
        <v>1234</v>
      </c>
      <c r="H445" s="165">
        <v>971.12199999999996</v>
      </c>
      <c r="I445" s="166"/>
      <c r="L445" s="162"/>
      <c r="M445" s="167"/>
      <c r="T445" s="168"/>
      <c r="AT445" s="163" t="s">
        <v>192</v>
      </c>
      <c r="AU445" s="163" t="s">
        <v>190</v>
      </c>
      <c r="AV445" s="13" t="s">
        <v>190</v>
      </c>
      <c r="AW445" s="13" t="s">
        <v>31</v>
      </c>
      <c r="AX445" s="13" t="s">
        <v>75</v>
      </c>
      <c r="AY445" s="163" t="s">
        <v>181</v>
      </c>
    </row>
    <row r="446" spans="2:65" s="13" customFormat="1">
      <c r="B446" s="162"/>
      <c r="D446" s="156" t="s">
        <v>192</v>
      </c>
      <c r="E446" s="163" t="s">
        <v>1</v>
      </c>
      <c r="F446" s="164" t="s">
        <v>1235</v>
      </c>
      <c r="H446" s="165">
        <v>1683.181</v>
      </c>
      <c r="I446" s="166"/>
      <c r="L446" s="162"/>
      <c r="M446" s="167"/>
      <c r="T446" s="168"/>
      <c r="AT446" s="163" t="s">
        <v>192</v>
      </c>
      <c r="AU446" s="163" t="s">
        <v>190</v>
      </c>
      <c r="AV446" s="13" t="s">
        <v>190</v>
      </c>
      <c r="AW446" s="13" t="s">
        <v>31</v>
      </c>
      <c r="AX446" s="13" t="s">
        <v>75</v>
      </c>
      <c r="AY446" s="163" t="s">
        <v>181</v>
      </c>
    </row>
    <row r="447" spans="2:65" s="13" customFormat="1">
      <c r="B447" s="162"/>
      <c r="D447" s="156" t="s">
        <v>192</v>
      </c>
      <c r="E447" s="163" t="s">
        <v>1</v>
      </c>
      <c r="F447" s="164" t="s">
        <v>1236</v>
      </c>
      <c r="H447" s="165">
        <v>63.997999999999998</v>
      </c>
      <c r="I447" s="166"/>
      <c r="L447" s="162"/>
      <c r="M447" s="167"/>
      <c r="T447" s="168"/>
      <c r="AT447" s="163" t="s">
        <v>192</v>
      </c>
      <c r="AU447" s="163" t="s">
        <v>190</v>
      </c>
      <c r="AV447" s="13" t="s">
        <v>190</v>
      </c>
      <c r="AW447" s="13" t="s">
        <v>31</v>
      </c>
      <c r="AX447" s="13" t="s">
        <v>75</v>
      </c>
      <c r="AY447" s="163" t="s">
        <v>181</v>
      </c>
    </row>
    <row r="448" spans="2:65" s="14" customFormat="1">
      <c r="B448" s="169"/>
      <c r="D448" s="156" t="s">
        <v>192</v>
      </c>
      <c r="E448" s="170" t="s">
        <v>1</v>
      </c>
      <c r="F448" s="171" t="s">
        <v>195</v>
      </c>
      <c r="H448" s="172">
        <v>3157.1030000000001</v>
      </c>
      <c r="I448" s="173"/>
      <c r="L448" s="169"/>
      <c r="M448" s="174"/>
      <c r="T448" s="175"/>
      <c r="AT448" s="170" t="s">
        <v>192</v>
      </c>
      <c r="AU448" s="170" t="s">
        <v>190</v>
      </c>
      <c r="AV448" s="14" t="s">
        <v>189</v>
      </c>
      <c r="AW448" s="14" t="s">
        <v>31</v>
      </c>
      <c r="AX448" s="14" t="s">
        <v>83</v>
      </c>
      <c r="AY448" s="170" t="s">
        <v>181</v>
      </c>
    </row>
    <row r="449" spans="2:65" s="1" customFormat="1" ht="24.2" customHeight="1">
      <c r="B449" s="140"/>
      <c r="C449" s="141" t="s">
        <v>665</v>
      </c>
      <c r="D449" s="141" t="s">
        <v>185</v>
      </c>
      <c r="E449" s="142" t="s">
        <v>1237</v>
      </c>
      <c r="F449" s="143" t="s">
        <v>1238</v>
      </c>
      <c r="G449" s="144" t="s">
        <v>188</v>
      </c>
      <c r="H449" s="145">
        <v>63.997999999999998</v>
      </c>
      <c r="I449" s="146"/>
      <c r="J449" s="147">
        <f>ROUND(I449*H449,2)</f>
        <v>0</v>
      </c>
      <c r="K449" s="148"/>
      <c r="L449" s="32"/>
      <c r="M449" s="149" t="s">
        <v>1</v>
      </c>
      <c r="N449" s="150" t="s">
        <v>41</v>
      </c>
      <c r="P449" s="151">
        <f>O449*H449</f>
        <v>0</v>
      </c>
      <c r="Q449" s="151">
        <v>1.575E-2</v>
      </c>
      <c r="R449" s="151">
        <f>Q449*H449</f>
        <v>1.0079685</v>
      </c>
      <c r="S449" s="151">
        <v>0</v>
      </c>
      <c r="T449" s="152">
        <f>S449*H449</f>
        <v>0</v>
      </c>
      <c r="AR449" s="153" t="s">
        <v>189</v>
      </c>
      <c r="AT449" s="153" t="s">
        <v>185</v>
      </c>
      <c r="AU449" s="153" t="s">
        <v>190</v>
      </c>
      <c r="AY449" s="17" t="s">
        <v>181</v>
      </c>
      <c r="BE449" s="154">
        <f>IF(N449="základná",J449,0)</f>
        <v>0</v>
      </c>
      <c r="BF449" s="154">
        <f>IF(N449="znížená",J449,0)</f>
        <v>0</v>
      </c>
      <c r="BG449" s="154">
        <f>IF(N449="zákl. prenesená",J449,0)</f>
        <v>0</v>
      </c>
      <c r="BH449" s="154">
        <f>IF(N449="zníž. prenesená",J449,0)</f>
        <v>0</v>
      </c>
      <c r="BI449" s="154">
        <f>IF(N449="nulová",J449,0)</f>
        <v>0</v>
      </c>
      <c r="BJ449" s="17" t="s">
        <v>190</v>
      </c>
      <c r="BK449" s="154">
        <f>ROUND(I449*H449,2)</f>
        <v>0</v>
      </c>
      <c r="BL449" s="17" t="s">
        <v>189</v>
      </c>
      <c r="BM449" s="153" t="s">
        <v>1239</v>
      </c>
    </row>
    <row r="450" spans="2:65" s="13" customFormat="1">
      <c r="B450" s="162"/>
      <c r="D450" s="156" t="s">
        <v>192</v>
      </c>
      <c r="E450" s="163" t="s">
        <v>1</v>
      </c>
      <c r="F450" s="164" t="s">
        <v>1236</v>
      </c>
      <c r="H450" s="165">
        <v>63.997999999999998</v>
      </c>
      <c r="I450" s="166"/>
      <c r="L450" s="162"/>
      <c r="M450" s="167"/>
      <c r="T450" s="168"/>
      <c r="AT450" s="163" t="s">
        <v>192</v>
      </c>
      <c r="AU450" s="163" t="s">
        <v>190</v>
      </c>
      <c r="AV450" s="13" t="s">
        <v>190</v>
      </c>
      <c r="AW450" s="13" t="s">
        <v>31</v>
      </c>
      <c r="AX450" s="13" t="s">
        <v>75</v>
      </c>
      <c r="AY450" s="163" t="s">
        <v>181</v>
      </c>
    </row>
    <row r="451" spans="2:65" s="14" customFormat="1">
      <c r="B451" s="169"/>
      <c r="D451" s="156" t="s">
        <v>192</v>
      </c>
      <c r="E451" s="170" t="s">
        <v>1</v>
      </c>
      <c r="F451" s="171" t="s">
        <v>195</v>
      </c>
      <c r="H451" s="172">
        <v>63.997999999999998</v>
      </c>
      <c r="I451" s="173"/>
      <c r="L451" s="169"/>
      <c r="M451" s="174"/>
      <c r="T451" s="175"/>
      <c r="AT451" s="170" t="s">
        <v>192</v>
      </c>
      <c r="AU451" s="170" t="s">
        <v>190</v>
      </c>
      <c r="AV451" s="14" t="s">
        <v>189</v>
      </c>
      <c r="AW451" s="14" t="s">
        <v>31</v>
      </c>
      <c r="AX451" s="14" t="s">
        <v>83</v>
      </c>
      <c r="AY451" s="170" t="s">
        <v>181</v>
      </c>
    </row>
    <row r="452" spans="2:65" s="1" customFormat="1" ht="21.75" customHeight="1">
      <c r="B452" s="140"/>
      <c r="C452" s="141" t="s">
        <v>669</v>
      </c>
      <c r="D452" s="141" t="s">
        <v>185</v>
      </c>
      <c r="E452" s="142" t="s">
        <v>1240</v>
      </c>
      <c r="F452" s="143" t="s">
        <v>1241</v>
      </c>
      <c r="G452" s="144" t="s">
        <v>188</v>
      </c>
      <c r="H452" s="145">
        <v>971.12199999999996</v>
      </c>
      <c r="I452" s="146"/>
      <c r="J452" s="147">
        <f>ROUND(I452*H452,2)</f>
        <v>0</v>
      </c>
      <c r="K452" s="148"/>
      <c r="L452" s="32"/>
      <c r="M452" s="149" t="s">
        <v>1</v>
      </c>
      <c r="N452" s="150" t="s">
        <v>41</v>
      </c>
      <c r="P452" s="151">
        <f>O452*H452</f>
        <v>0</v>
      </c>
      <c r="Q452" s="151">
        <v>8.9250000000000006E-3</v>
      </c>
      <c r="R452" s="151">
        <f>Q452*H452</f>
        <v>8.6672638499999994</v>
      </c>
      <c r="S452" s="151">
        <v>0</v>
      </c>
      <c r="T452" s="152">
        <f>S452*H452</f>
        <v>0</v>
      </c>
      <c r="AR452" s="153" t="s">
        <v>189</v>
      </c>
      <c r="AT452" s="153" t="s">
        <v>185</v>
      </c>
      <c r="AU452" s="153" t="s">
        <v>190</v>
      </c>
      <c r="AY452" s="17" t="s">
        <v>181</v>
      </c>
      <c r="BE452" s="154">
        <f>IF(N452="základná",J452,0)</f>
        <v>0</v>
      </c>
      <c r="BF452" s="154">
        <f>IF(N452="znížená",J452,0)</f>
        <v>0</v>
      </c>
      <c r="BG452" s="154">
        <f>IF(N452="zákl. prenesená",J452,0)</f>
        <v>0</v>
      </c>
      <c r="BH452" s="154">
        <f>IF(N452="zníž. prenesená",J452,0)</f>
        <v>0</v>
      </c>
      <c r="BI452" s="154">
        <f>IF(N452="nulová",J452,0)</f>
        <v>0</v>
      </c>
      <c r="BJ452" s="17" t="s">
        <v>190</v>
      </c>
      <c r="BK452" s="154">
        <f>ROUND(I452*H452,2)</f>
        <v>0</v>
      </c>
      <c r="BL452" s="17" t="s">
        <v>189</v>
      </c>
      <c r="BM452" s="153" t="s">
        <v>1242</v>
      </c>
    </row>
    <row r="453" spans="2:65" s="13" customFormat="1">
      <c r="B453" s="162"/>
      <c r="D453" s="156" t="s">
        <v>192</v>
      </c>
      <c r="E453" s="163" t="s">
        <v>1</v>
      </c>
      <c r="F453" s="164" t="s">
        <v>797</v>
      </c>
      <c r="H453" s="165">
        <v>971.12199999999996</v>
      </c>
      <c r="I453" s="166"/>
      <c r="L453" s="162"/>
      <c r="M453" s="167"/>
      <c r="T453" s="168"/>
      <c r="AT453" s="163" t="s">
        <v>192</v>
      </c>
      <c r="AU453" s="163" t="s">
        <v>190</v>
      </c>
      <c r="AV453" s="13" t="s">
        <v>190</v>
      </c>
      <c r="AW453" s="13" t="s">
        <v>31</v>
      </c>
      <c r="AX453" s="13" t="s">
        <v>75</v>
      </c>
      <c r="AY453" s="163" t="s">
        <v>181</v>
      </c>
    </row>
    <row r="454" spans="2:65" s="14" customFormat="1">
      <c r="B454" s="169"/>
      <c r="D454" s="156" t="s">
        <v>192</v>
      </c>
      <c r="E454" s="170" t="s">
        <v>1</v>
      </c>
      <c r="F454" s="171" t="s">
        <v>195</v>
      </c>
      <c r="H454" s="172">
        <v>971.12199999999996</v>
      </c>
      <c r="I454" s="173"/>
      <c r="L454" s="169"/>
      <c r="M454" s="174"/>
      <c r="T454" s="175"/>
      <c r="AT454" s="170" t="s">
        <v>192</v>
      </c>
      <c r="AU454" s="170" t="s">
        <v>190</v>
      </c>
      <c r="AV454" s="14" t="s">
        <v>189</v>
      </c>
      <c r="AW454" s="14" t="s">
        <v>31</v>
      </c>
      <c r="AX454" s="14" t="s">
        <v>83</v>
      </c>
      <c r="AY454" s="170" t="s">
        <v>181</v>
      </c>
    </row>
    <row r="455" spans="2:65" s="1" customFormat="1" ht="24.2" customHeight="1">
      <c r="B455" s="140"/>
      <c r="C455" s="141" t="s">
        <v>674</v>
      </c>
      <c r="D455" s="141" t="s">
        <v>185</v>
      </c>
      <c r="E455" s="142" t="s">
        <v>1243</v>
      </c>
      <c r="F455" s="143" t="s">
        <v>1244</v>
      </c>
      <c r="G455" s="144" t="s">
        <v>188</v>
      </c>
      <c r="H455" s="145">
        <v>1683.181</v>
      </c>
      <c r="I455" s="146"/>
      <c r="J455" s="147">
        <f>ROUND(I455*H455,2)</f>
        <v>0</v>
      </c>
      <c r="K455" s="148"/>
      <c r="L455" s="32"/>
      <c r="M455" s="149" t="s">
        <v>1</v>
      </c>
      <c r="N455" s="150" t="s">
        <v>41</v>
      </c>
      <c r="P455" s="151">
        <f>O455*H455</f>
        <v>0</v>
      </c>
      <c r="Q455" s="151">
        <v>1.3129999999999999E-2</v>
      </c>
      <c r="R455" s="151">
        <f>Q455*H455</f>
        <v>22.100166529999999</v>
      </c>
      <c r="S455" s="151">
        <v>0</v>
      </c>
      <c r="T455" s="152">
        <f>S455*H455</f>
        <v>0</v>
      </c>
      <c r="AR455" s="153" t="s">
        <v>189</v>
      </c>
      <c r="AT455" s="153" t="s">
        <v>185</v>
      </c>
      <c r="AU455" s="153" t="s">
        <v>190</v>
      </c>
      <c r="AY455" s="17" t="s">
        <v>181</v>
      </c>
      <c r="BE455" s="154">
        <f>IF(N455="základná",J455,0)</f>
        <v>0</v>
      </c>
      <c r="BF455" s="154">
        <f>IF(N455="znížená",J455,0)</f>
        <v>0</v>
      </c>
      <c r="BG455" s="154">
        <f>IF(N455="zákl. prenesená",J455,0)</f>
        <v>0</v>
      </c>
      <c r="BH455" s="154">
        <f>IF(N455="zníž. prenesená",J455,0)</f>
        <v>0</v>
      </c>
      <c r="BI455" s="154">
        <f>IF(N455="nulová",J455,0)</f>
        <v>0</v>
      </c>
      <c r="BJ455" s="17" t="s">
        <v>190</v>
      </c>
      <c r="BK455" s="154">
        <f>ROUND(I455*H455,2)</f>
        <v>0</v>
      </c>
      <c r="BL455" s="17" t="s">
        <v>189</v>
      </c>
      <c r="BM455" s="153" t="s">
        <v>1245</v>
      </c>
    </row>
    <row r="456" spans="2:65" s="12" customFormat="1">
      <c r="B456" s="155"/>
      <c r="D456" s="156" t="s">
        <v>192</v>
      </c>
      <c r="E456" s="157" t="s">
        <v>1</v>
      </c>
      <c r="F456" s="158" t="s">
        <v>218</v>
      </c>
      <c r="H456" s="157" t="s">
        <v>1</v>
      </c>
      <c r="I456" s="159"/>
      <c r="L456" s="155"/>
      <c r="M456" s="160"/>
      <c r="T456" s="161"/>
      <c r="AT456" s="157" t="s">
        <v>192</v>
      </c>
      <c r="AU456" s="157" t="s">
        <v>190</v>
      </c>
      <c r="AV456" s="12" t="s">
        <v>83</v>
      </c>
      <c r="AW456" s="12" t="s">
        <v>31</v>
      </c>
      <c r="AX456" s="12" t="s">
        <v>75</v>
      </c>
      <c r="AY456" s="157" t="s">
        <v>181</v>
      </c>
    </row>
    <row r="457" spans="2:65" s="12" customFormat="1">
      <c r="B457" s="155"/>
      <c r="D457" s="156" t="s">
        <v>192</v>
      </c>
      <c r="E457" s="157" t="s">
        <v>1</v>
      </c>
      <c r="F457" s="158" t="s">
        <v>1246</v>
      </c>
      <c r="H457" s="157" t="s">
        <v>1</v>
      </c>
      <c r="I457" s="159"/>
      <c r="L457" s="155"/>
      <c r="M457" s="160"/>
      <c r="T457" s="161"/>
      <c r="AT457" s="157" t="s">
        <v>192</v>
      </c>
      <c r="AU457" s="157" t="s">
        <v>190</v>
      </c>
      <c r="AV457" s="12" t="s">
        <v>83</v>
      </c>
      <c r="AW457" s="12" t="s">
        <v>31</v>
      </c>
      <c r="AX457" s="12" t="s">
        <v>75</v>
      </c>
      <c r="AY457" s="157" t="s">
        <v>181</v>
      </c>
    </row>
    <row r="458" spans="2:65" s="13" customFormat="1">
      <c r="B458" s="162"/>
      <c r="D458" s="156" t="s">
        <v>192</v>
      </c>
      <c r="E458" s="163" t="s">
        <v>1</v>
      </c>
      <c r="F458" s="164" t="s">
        <v>1247</v>
      </c>
      <c r="H458" s="165">
        <v>41.414999999999999</v>
      </c>
      <c r="I458" s="166"/>
      <c r="L458" s="162"/>
      <c r="M458" s="167"/>
      <c r="T458" s="168"/>
      <c r="AT458" s="163" t="s">
        <v>192</v>
      </c>
      <c r="AU458" s="163" t="s">
        <v>190</v>
      </c>
      <c r="AV458" s="13" t="s">
        <v>190</v>
      </c>
      <c r="AW458" s="13" t="s">
        <v>31</v>
      </c>
      <c r="AX458" s="13" t="s">
        <v>75</v>
      </c>
      <c r="AY458" s="163" t="s">
        <v>181</v>
      </c>
    </row>
    <row r="459" spans="2:65" s="12" customFormat="1">
      <c r="B459" s="155"/>
      <c r="D459" s="156" t="s">
        <v>192</v>
      </c>
      <c r="E459" s="157" t="s">
        <v>1</v>
      </c>
      <c r="F459" s="158" t="s">
        <v>1248</v>
      </c>
      <c r="H459" s="157" t="s">
        <v>1</v>
      </c>
      <c r="I459" s="159"/>
      <c r="L459" s="155"/>
      <c r="M459" s="160"/>
      <c r="T459" s="161"/>
      <c r="AT459" s="157" t="s">
        <v>192</v>
      </c>
      <c r="AU459" s="157" t="s">
        <v>190</v>
      </c>
      <c r="AV459" s="12" t="s">
        <v>83</v>
      </c>
      <c r="AW459" s="12" t="s">
        <v>31</v>
      </c>
      <c r="AX459" s="12" t="s">
        <v>75</v>
      </c>
      <c r="AY459" s="157" t="s">
        <v>181</v>
      </c>
    </row>
    <row r="460" spans="2:65" s="13" customFormat="1">
      <c r="B460" s="162"/>
      <c r="D460" s="156" t="s">
        <v>192</v>
      </c>
      <c r="E460" s="163" t="s">
        <v>1</v>
      </c>
      <c r="F460" s="164" t="s">
        <v>1249</v>
      </c>
      <c r="H460" s="165">
        <v>15.666</v>
      </c>
      <c r="I460" s="166"/>
      <c r="L460" s="162"/>
      <c r="M460" s="167"/>
      <c r="T460" s="168"/>
      <c r="AT460" s="163" t="s">
        <v>192</v>
      </c>
      <c r="AU460" s="163" t="s">
        <v>190</v>
      </c>
      <c r="AV460" s="13" t="s">
        <v>190</v>
      </c>
      <c r="AW460" s="13" t="s">
        <v>31</v>
      </c>
      <c r="AX460" s="13" t="s">
        <v>75</v>
      </c>
      <c r="AY460" s="163" t="s">
        <v>181</v>
      </c>
    </row>
    <row r="461" spans="2:65" s="12" customFormat="1">
      <c r="B461" s="155"/>
      <c r="D461" s="156" t="s">
        <v>192</v>
      </c>
      <c r="E461" s="157" t="s">
        <v>1</v>
      </c>
      <c r="F461" s="158" t="s">
        <v>1250</v>
      </c>
      <c r="H461" s="157" t="s">
        <v>1</v>
      </c>
      <c r="I461" s="159"/>
      <c r="L461" s="155"/>
      <c r="M461" s="160"/>
      <c r="T461" s="161"/>
      <c r="AT461" s="157" t="s">
        <v>192</v>
      </c>
      <c r="AU461" s="157" t="s">
        <v>190</v>
      </c>
      <c r="AV461" s="12" t="s">
        <v>83</v>
      </c>
      <c r="AW461" s="12" t="s">
        <v>31</v>
      </c>
      <c r="AX461" s="12" t="s">
        <v>75</v>
      </c>
      <c r="AY461" s="157" t="s">
        <v>181</v>
      </c>
    </row>
    <row r="462" spans="2:65" s="13" customFormat="1">
      <c r="B462" s="162"/>
      <c r="D462" s="156" t="s">
        <v>192</v>
      </c>
      <c r="E462" s="163" t="s">
        <v>1</v>
      </c>
      <c r="F462" s="164" t="s">
        <v>1251</v>
      </c>
      <c r="H462" s="165">
        <v>63.686</v>
      </c>
      <c r="I462" s="166"/>
      <c r="L462" s="162"/>
      <c r="M462" s="167"/>
      <c r="T462" s="168"/>
      <c r="AT462" s="163" t="s">
        <v>192</v>
      </c>
      <c r="AU462" s="163" t="s">
        <v>190</v>
      </c>
      <c r="AV462" s="13" t="s">
        <v>190</v>
      </c>
      <c r="AW462" s="13" t="s">
        <v>31</v>
      </c>
      <c r="AX462" s="13" t="s">
        <v>75</v>
      </c>
      <c r="AY462" s="163" t="s">
        <v>181</v>
      </c>
    </row>
    <row r="463" spans="2:65" s="12" customFormat="1">
      <c r="B463" s="155"/>
      <c r="D463" s="156" t="s">
        <v>192</v>
      </c>
      <c r="E463" s="157" t="s">
        <v>1</v>
      </c>
      <c r="F463" s="158" t="s">
        <v>1252</v>
      </c>
      <c r="H463" s="157" t="s">
        <v>1</v>
      </c>
      <c r="I463" s="159"/>
      <c r="L463" s="155"/>
      <c r="M463" s="160"/>
      <c r="T463" s="161"/>
      <c r="AT463" s="157" t="s">
        <v>192</v>
      </c>
      <c r="AU463" s="157" t="s">
        <v>190</v>
      </c>
      <c r="AV463" s="12" t="s">
        <v>83</v>
      </c>
      <c r="AW463" s="12" t="s">
        <v>31</v>
      </c>
      <c r="AX463" s="12" t="s">
        <v>75</v>
      </c>
      <c r="AY463" s="157" t="s">
        <v>181</v>
      </c>
    </row>
    <row r="464" spans="2:65" s="13" customFormat="1">
      <c r="B464" s="162"/>
      <c r="D464" s="156" t="s">
        <v>192</v>
      </c>
      <c r="E464" s="163" t="s">
        <v>1</v>
      </c>
      <c r="F464" s="164" t="s">
        <v>1253</v>
      </c>
      <c r="H464" s="165">
        <v>57.222999999999999</v>
      </c>
      <c r="I464" s="166"/>
      <c r="L464" s="162"/>
      <c r="M464" s="167"/>
      <c r="T464" s="168"/>
      <c r="AT464" s="163" t="s">
        <v>192</v>
      </c>
      <c r="AU464" s="163" t="s">
        <v>190</v>
      </c>
      <c r="AV464" s="13" t="s">
        <v>190</v>
      </c>
      <c r="AW464" s="13" t="s">
        <v>31</v>
      </c>
      <c r="AX464" s="13" t="s">
        <v>75</v>
      </c>
      <c r="AY464" s="163" t="s">
        <v>181</v>
      </c>
    </row>
    <row r="465" spans="2:51" s="12" customFormat="1">
      <c r="B465" s="155"/>
      <c r="D465" s="156" t="s">
        <v>192</v>
      </c>
      <c r="E465" s="157" t="s">
        <v>1</v>
      </c>
      <c r="F465" s="158" t="s">
        <v>1254</v>
      </c>
      <c r="H465" s="157" t="s">
        <v>1</v>
      </c>
      <c r="I465" s="159"/>
      <c r="L465" s="155"/>
      <c r="M465" s="160"/>
      <c r="T465" s="161"/>
      <c r="AT465" s="157" t="s">
        <v>192</v>
      </c>
      <c r="AU465" s="157" t="s">
        <v>190</v>
      </c>
      <c r="AV465" s="12" t="s">
        <v>83</v>
      </c>
      <c r="AW465" s="12" t="s">
        <v>31</v>
      </c>
      <c r="AX465" s="12" t="s">
        <v>75</v>
      </c>
      <c r="AY465" s="157" t="s">
        <v>181</v>
      </c>
    </row>
    <row r="466" spans="2:51" s="13" customFormat="1">
      <c r="B466" s="162"/>
      <c r="D466" s="156" t="s">
        <v>192</v>
      </c>
      <c r="E466" s="163" t="s">
        <v>1</v>
      </c>
      <c r="F466" s="164" t="s">
        <v>1255</v>
      </c>
      <c r="H466" s="165">
        <v>55.912999999999997</v>
      </c>
      <c r="I466" s="166"/>
      <c r="L466" s="162"/>
      <c r="M466" s="167"/>
      <c r="T466" s="168"/>
      <c r="AT466" s="163" t="s">
        <v>192</v>
      </c>
      <c r="AU466" s="163" t="s">
        <v>190</v>
      </c>
      <c r="AV466" s="13" t="s">
        <v>190</v>
      </c>
      <c r="AW466" s="13" t="s">
        <v>31</v>
      </c>
      <c r="AX466" s="13" t="s">
        <v>75</v>
      </c>
      <c r="AY466" s="163" t="s">
        <v>181</v>
      </c>
    </row>
    <row r="467" spans="2:51" s="12" customFormat="1">
      <c r="B467" s="155"/>
      <c r="D467" s="156" t="s">
        <v>192</v>
      </c>
      <c r="E467" s="157" t="s">
        <v>1</v>
      </c>
      <c r="F467" s="158" t="s">
        <v>1256</v>
      </c>
      <c r="H467" s="157" t="s">
        <v>1</v>
      </c>
      <c r="I467" s="159"/>
      <c r="L467" s="155"/>
      <c r="M467" s="160"/>
      <c r="T467" s="161"/>
      <c r="AT467" s="157" t="s">
        <v>192</v>
      </c>
      <c r="AU467" s="157" t="s">
        <v>190</v>
      </c>
      <c r="AV467" s="12" t="s">
        <v>83</v>
      </c>
      <c r="AW467" s="12" t="s">
        <v>31</v>
      </c>
      <c r="AX467" s="12" t="s">
        <v>75</v>
      </c>
      <c r="AY467" s="157" t="s">
        <v>181</v>
      </c>
    </row>
    <row r="468" spans="2:51" s="13" customFormat="1">
      <c r="B468" s="162"/>
      <c r="D468" s="156" t="s">
        <v>192</v>
      </c>
      <c r="E468" s="163" t="s">
        <v>1</v>
      </c>
      <c r="F468" s="164" t="s">
        <v>1257</v>
      </c>
      <c r="H468" s="165">
        <v>37.054000000000002</v>
      </c>
      <c r="I468" s="166"/>
      <c r="L468" s="162"/>
      <c r="M468" s="167"/>
      <c r="T468" s="168"/>
      <c r="AT468" s="163" t="s">
        <v>192</v>
      </c>
      <c r="AU468" s="163" t="s">
        <v>190</v>
      </c>
      <c r="AV468" s="13" t="s">
        <v>190</v>
      </c>
      <c r="AW468" s="13" t="s">
        <v>31</v>
      </c>
      <c r="AX468" s="13" t="s">
        <v>75</v>
      </c>
      <c r="AY468" s="163" t="s">
        <v>181</v>
      </c>
    </row>
    <row r="469" spans="2:51" s="12" customFormat="1">
      <c r="B469" s="155"/>
      <c r="D469" s="156" t="s">
        <v>192</v>
      </c>
      <c r="E469" s="157" t="s">
        <v>1</v>
      </c>
      <c r="F469" s="158" t="s">
        <v>1258</v>
      </c>
      <c r="H469" s="157" t="s">
        <v>1</v>
      </c>
      <c r="I469" s="159"/>
      <c r="L469" s="155"/>
      <c r="M469" s="160"/>
      <c r="T469" s="161"/>
      <c r="AT469" s="157" t="s">
        <v>192</v>
      </c>
      <c r="AU469" s="157" t="s">
        <v>190</v>
      </c>
      <c r="AV469" s="12" t="s">
        <v>83</v>
      </c>
      <c r="AW469" s="12" t="s">
        <v>31</v>
      </c>
      <c r="AX469" s="12" t="s">
        <v>75</v>
      </c>
      <c r="AY469" s="157" t="s">
        <v>181</v>
      </c>
    </row>
    <row r="470" spans="2:51" s="13" customFormat="1">
      <c r="B470" s="162"/>
      <c r="D470" s="156" t="s">
        <v>192</v>
      </c>
      <c r="E470" s="163" t="s">
        <v>1</v>
      </c>
      <c r="F470" s="164" t="s">
        <v>1259</v>
      </c>
      <c r="H470" s="165">
        <v>41.848999999999997</v>
      </c>
      <c r="I470" s="166"/>
      <c r="L470" s="162"/>
      <c r="M470" s="167"/>
      <c r="T470" s="168"/>
      <c r="AT470" s="163" t="s">
        <v>192</v>
      </c>
      <c r="AU470" s="163" t="s">
        <v>190</v>
      </c>
      <c r="AV470" s="13" t="s">
        <v>190</v>
      </c>
      <c r="AW470" s="13" t="s">
        <v>31</v>
      </c>
      <c r="AX470" s="13" t="s">
        <v>75</v>
      </c>
      <c r="AY470" s="163" t="s">
        <v>181</v>
      </c>
    </row>
    <row r="471" spans="2:51" s="12" customFormat="1">
      <c r="B471" s="155"/>
      <c r="D471" s="156" t="s">
        <v>192</v>
      </c>
      <c r="E471" s="157" t="s">
        <v>1</v>
      </c>
      <c r="F471" s="158" t="s">
        <v>1260</v>
      </c>
      <c r="H471" s="157" t="s">
        <v>1</v>
      </c>
      <c r="I471" s="159"/>
      <c r="L471" s="155"/>
      <c r="M471" s="160"/>
      <c r="T471" s="161"/>
      <c r="AT471" s="157" t="s">
        <v>192</v>
      </c>
      <c r="AU471" s="157" t="s">
        <v>190</v>
      </c>
      <c r="AV471" s="12" t="s">
        <v>83</v>
      </c>
      <c r="AW471" s="12" t="s">
        <v>31</v>
      </c>
      <c r="AX471" s="12" t="s">
        <v>75</v>
      </c>
      <c r="AY471" s="157" t="s">
        <v>181</v>
      </c>
    </row>
    <row r="472" spans="2:51" s="13" customFormat="1">
      <c r="B472" s="162"/>
      <c r="D472" s="156" t="s">
        <v>192</v>
      </c>
      <c r="E472" s="163" t="s">
        <v>1</v>
      </c>
      <c r="F472" s="164" t="s">
        <v>1261</v>
      </c>
      <c r="H472" s="165">
        <v>37.777999999999999</v>
      </c>
      <c r="I472" s="166"/>
      <c r="L472" s="162"/>
      <c r="M472" s="167"/>
      <c r="T472" s="168"/>
      <c r="AT472" s="163" t="s">
        <v>192</v>
      </c>
      <c r="AU472" s="163" t="s">
        <v>190</v>
      </c>
      <c r="AV472" s="13" t="s">
        <v>190</v>
      </c>
      <c r="AW472" s="13" t="s">
        <v>31</v>
      </c>
      <c r="AX472" s="13" t="s">
        <v>75</v>
      </c>
      <c r="AY472" s="163" t="s">
        <v>181</v>
      </c>
    </row>
    <row r="473" spans="2:51" s="12" customFormat="1">
      <c r="B473" s="155"/>
      <c r="D473" s="156" t="s">
        <v>192</v>
      </c>
      <c r="E473" s="157" t="s">
        <v>1</v>
      </c>
      <c r="F473" s="158" t="s">
        <v>1262</v>
      </c>
      <c r="H473" s="157" t="s">
        <v>1</v>
      </c>
      <c r="I473" s="159"/>
      <c r="L473" s="155"/>
      <c r="M473" s="160"/>
      <c r="T473" s="161"/>
      <c r="AT473" s="157" t="s">
        <v>192</v>
      </c>
      <c r="AU473" s="157" t="s">
        <v>190</v>
      </c>
      <c r="AV473" s="12" t="s">
        <v>83</v>
      </c>
      <c r="AW473" s="12" t="s">
        <v>31</v>
      </c>
      <c r="AX473" s="12" t="s">
        <v>75</v>
      </c>
      <c r="AY473" s="157" t="s">
        <v>181</v>
      </c>
    </row>
    <row r="474" spans="2:51" s="13" customFormat="1">
      <c r="B474" s="162"/>
      <c r="D474" s="156" t="s">
        <v>192</v>
      </c>
      <c r="E474" s="163" t="s">
        <v>1</v>
      </c>
      <c r="F474" s="164" t="s">
        <v>1263</v>
      </c>
      <c r="H474" s="165">
        <v>6.4850000000000003</v>
      </c>
      <c r="I474" s="166"/>
      <c r="L474" s="162"/>
      <c r="M474" s="167"/>
      <c r="T474" s="168"/>
      <c r="AT474" s="163" t="s">
        <v>192</v>
      </c>
      <c r="AU474" s="163" t="s">
        <v>190</v>
      </c>
      <c r="AV474" s="13" t="s">
        <v>190</v>
      </c>
      <c r="AW474" s="13" t="s">
        <v>31</v>
      </c>
      <c r="AX474" s="13" t="s">
        <v>75</v>
      </c>
      <c r="AY474" s="163" t="s">
        <v>181</v>
      </c>
    </row>
    <row r="475" spans="2:51" s="12" customFormat="1">
      <c r="B475" s="155"/>
      <c r="D475" s="156" t="s">
        <v>192</v>
      </c>
      <c r="E475" s="157" t="s">
        <v>1</v>
      </c>
      <c r="F475" s="158" t="s">
        <v>1264</v>
      </c>
      <c r="H475" s="157" t="s">
        <v>1</v>
      </c>
      <c r="I475" s="159"/>
      <c r="L475" s="155"/>
      <c r="M475" s="160"/>
      <c r="T475" s="161"/>
      <c r="AT475" s="157" t="s">
        <v>192</v>
      </c>
      <c r="AU475" s="157" t="s">
        <v>190</v>
      </c>
      <c r="AV475" s="12" t="s">
        <v>83</v>
      </c>
      <c r="AW475" s="12" t="s">
        <v>31</v>
      </c>
      <c r="AX475" s="12" t="s">
        <v>75</v>
      </c>
      <c r="AY475" s="157" t="s">
        <v>181</v>
      </c>
    </row>
    <row r="476" spans="2:51" s="13" customFormat="1">
      <c r="B476" s="162"/>
      <c r="D476" s="156" t="s">
        <v>192</v>
      </c>
      <c r="E476" s="163" t="s">
        <v>1</v>
      </c>
      <c r="F476" s="164" t="s">
        <v>1265</v>
      </c>
      <c r="H476" s="165">
        <v>22.306000000000001</v>
      </c>
      <c r="I476" s="166"/>
      <c r="L476" s="162"/>
      <c r="M476" s="167"/>
      <c r="T476" s="168"/>
      <c r="AT476" s="163" t="s">
        <v>192</v>
      </c>
      <c r="AU476" s="163" t="s">
        <v>190</v>
      </c>
      <c r="AV476" s="13" t="s">
        <v>190</v>
      </c>
      <c r="AW476" s="13" t="s">
        <v>31</v>
      </c>
      <c r="AX476" s="13" t="s">
        <v>75</v>
      </c>
      <c r="AY476" s="163" t="s">
        <v>181</v>
      </c>
    </row>
    <row r="477" spans="2:51" s="12" customFormat="1">
      <c r="B477" s="155"/>
      <c r="D477" s="156" t="s">
        <v>192</v>
      </c>
      <c r="E477" s="157" t="s">
        <v>1</v>
      </c>
      <c r="F477" s="158" t="s">
        <v>1266</v>
      </c>
      <c r="H477" s="157" t="s">
        <v>1</v>
      </c>
      <c r="I477" s="159"/>
      <c r="L477" s="155"/>
      <c r="M477" s="160"/>
      <c r="T477" s="161"/>
      <c r="AT477" s="157" t="s">
        <v>192</v>
      </c>
      <c r="AU477" s="157" t="s">
        <v>190</v>
      </c>
      <c r="AV477" s="12" t="s">
        <v>83</v>
      </c>
      <c r="AW477" s="12" t="s">
        <v>31</v>
      </c>
      <c r="AX477" s="12" t="s">
        <v>75</v>
      </c>
      <c r="AY477" s="157" t="s">
        <v>181</v>
      </c>
    </row>
    <row r="478" spans="2:51" s="13" customFormat="1">
      <c r="B478" s="162"/>
      <c r="D478" s="156" t="s">
        <v>192</v>
      </c>
      <c r="E478" s="163" t="s">
        <v>1</v>
      </c>
      <c r="F478" s="164" t="s">
        <v>1267</v>
      </c>
      <c r="H478" s="165">
        <v>27.47</v>
      </c>
      <c r="I478" s="166"/>
      <c r="L478" s="162"/>
      <c r="M478" s="167"/>
      <c r="T478" s="168"/>
      <c r="AT478" s="163" t="s">
        <v>192</v>
      </c>
      <c r="AU478" s="163" t="s">
        <v>190</v>
      </c>
      <c r="AV478" s="13" t="s">
        <v>190</v>
      </c>
      <c r="AW478" s="13" t="s">
        <v>31</v>
      </c>
      <c r="AX478" s="13" t="s">
        <v>75</v>
      </c>
      <c r="AY478" s="163" t="s">
        <v>181</v>
      </c>
    </row>
    <row r="479" spans="2:51" s="12" customFormat="1">
      <c r="B479" s="155"/>
      <c r="D479" s="156" t="s">
        <v>192</v>
      </c>
      <c r="E479" s="157" t="s">
        <v>1</v>
      </c>
      <c r="F479" s="158" t="s">
        <v>1268</v>
      </c>
      <c r="H479" s="157" t="s">
        <v>1</v>
      </c>
      <c r="I479" s="159"/>
      <c r="L479" s="155"/>
      <c r="M479" s="160"/>
      <c r="T479" s="161"/>
      <c r="AT479" s="157" t="s">
        <v>192</v>
      </c>
      <c r="AU479" s="157" t="s">
        <v>190</v>
      </c>
      <c r="AV479" s="12" t="s">
        <v>83</v>
      </c>
      <c r="AW479" s="12" t="s">
        <v>31</v>
      </c>
      <c r="AX479" s="12" t="s">
        <v>75</v>
      </c>
      <c r="AY479" s="157" t="s">
        <v>181</v>
      </c>
    </row>
    <row r="480" spans="2:51" s="13" customFormat="1">
      <c r="B480" s="162"/>
      <c r="D480" s="156" t="s">
        <v>192</v>
      </c>
      <c r="E480" s="163" t="s">
        <v>1</v>
      </c>
      <c r="F480" s="164" t="s">
        <v>1269</v>
      </c>
      <c r="H480" s="165">
        <v>33.945999999999998</v>
      </c>
      <c r="I480" s="166"/>
      <c r="L480" s="162"/>
      <c r="M480" s="167"/>
      <c r="T480" s="168"/>
      <c r="AT480" s="163" t="s">
        <v>192</v>
      </c>
      <c r="AU480" s="163" t="s">
        <v>190</v>
      </c>
      <c r="AV480" s="13" t="s">
        <v>190</v>
      </c>
      <c r="AW480" s="13" t="s">
        <v>31</v>
      </c>
      <c r="AX480" s="13" t="s">
        <v>75</v>
      </c>
      <c r="AY480" s="163" t="s">
        <v>181</v>
      </c>
    </row>
    <row r="481" spans="2:51" s="12" customFormat="1">
      <c r="B481" s="155"/>
      <c r="D481" s="156" t="s">
        <v>192</v>
      </c>
      <c r="E481" s="157" t="s">
        <v>1</v>
      </c>
      <c r="F481" s="158" t="s">
        <v>659</v>
      </c>
      <c r="H481" s="157" t="s">
        <v>1</v>
      </c>
      <c r="I481" s="159"/>
      <c r="L481" s="155"/>
      <c r="M481" s="160"/>
      <c r="T481" s="161"/>
      <c r="AT481" s="157" t="s">
        <v>192</v>
      </c>
      <c r="AU481" s="157" t="s">
        <v>190</v>
      </c>
      <c r="AV481" s="12" t="s">
        <v>83</v>
      </c>
      <c r="AW481" s="12" t="s">
        <v>31</v>
      </c>
      <c r="AX481" s="12" t="s">
        <v>75</v>
      </c>
      <c r="AY481" s="157" t="s">
        <v>181</v>
      </c>
    </row>
    <row r="482" spans="2:51" s="13" customFormat="1">
      <c r="B482" s="162"/>
      <c r="D482" s="156" t="s">
        <v>192</v>
      </c>
      <c r="E482" s="163" t="s">
        <v>1</v>
      </c>
      <c r="F482" s="164" t="s">
        <v>1270</v>
      </c>
      <c r="H482" s="165">
        <v>52.290999999999997</v>
      </c>
      <c r="I482" s="166"/>
      <c r="L482" s="162"/>
      <c r="M482" s="167"/>
      <c r="T482" s="168"/>
      <c r="AT482" s="163" t="s">
        <v>192</v>
      </c>
      <c r="AU482" s="163" t="s">
        <v>190</v>
      </c>
      <c r="AV482" s="13" t="s">
        <v>190</v>
      </c>
      <c r="AW482" s="13" t="s">
        <v>31</v>
      </c>
      <c r="AX482" s="13" t="s">
        <v>75</v>
      </c>
      <c r="AY482" s="163" t="s">
        <v>181</v>
      </c>
    </row>
    <row r="483" spans="2:51" s="12" customFormat="1">
      <c r="B483" s="155"/>
      <c r="D483" s="156" t="s">
        <v>192</v>
      </c>
      <c r="E483" s="157" t="s">
        <v>1</v>
      </c>
      <c r="F483" s="158" t="s">
        <v>1271</v>
      </c>
      <c r="H483" s="157" t="s">
        <v>1</v>
      </c>
      <c r="I483" s="159"/>
      <c r="L483" s="155"/>
      <c r="M483" s="160"/>
      <c r="T483" s="161"/>
      <c r="AT483" s="157" t="s">
        <v>192</v>
      </c>
      <c r="AU483" s="157" t="s">
        <v>190</v>
      </c>
      <c r="AV483" s="12" t="s">
        <v>83</v>
      </c>
      <c r="AW483" s="12" t="s">
        <v>31</v>
      </c>
      <c r="AX483" s="12" t="s">
        <v>75</v>
      </c>
      <c r="AY483" s="157" t="s">
        <v>181</v>
      </c>
    </row>
    <row r="484" spans="2:51" s="13" customFormat="1">
      <c r="B484" s="162"/>
      <c r="D484" s="156" t="s">
        <v>192</v>
      </c>
      <c r="E484" s="163" t="s">
        <v>1</v>
      </c>
      <c r="F484" s="164" t="s">
        <v>1272</v>
      </c>
      <c r="H484" s="165">
        <v>31.003</v>
      </c>
      <c r="I484" s="166"/>
      <c r="L484" s="162"/>
      <c r="M484" s="167"/>
      <c r="T484" s="168"/>
      <c r="AT484" s="163" t="s">
        <v>192</v>
      </c>
      <c r="AU484" s="163" t="s">
        <v>190</v>
      </c>
      <c r="AV484" s="13" t="s">
        <v>190</v>
      </c>
      <c r="AW484" s="13" t="s">
        <v>31</v>
      </c>
      <c r="AX484" s="13" t="s">
        <v>75</v>
      </c>
      <c r="AY484" s="163" t="s">
        <v>181</v>
      </c>
    </row>
    <row r="485" spans="2:51" s="12" customFormat="1">
      <c r="B485" s="155"/>
      <c r="D485" s="156" t="s">
        <v>192</v>
      </c>
      <c r="E485" s="157" t="s">
        <v>1</v>
      </c>
      <c r="F485" s="158" t="s">
        <v>1273</v>
      </c>
      <c r="H485" s="157" t="s">
        <v>1</v>
      </c>
      <c r="I485" s="159"/>
      <c r="L485" s="155"/>
      <c r="M485" s="160"/>
      <c r="T485" s="161"/>
      <c r="AT485" s="157" t="s">
        <v>192</v>
      </c>
      <c r="AU485" s="157" t="s">
        <v>190</v>
      </c>
      <c r="AV485" s="12" t="s">
        <v>83</v>
      </c>
      <c r="AW485" s="12" t="s">
        <v>31</v>
      </c>
      <c r="AX485" s="12" t="s">
        <v>75</v>
      </c>
      <c r="AY485" s="157" t="s">
        <v>181</v>
      </c>
    </row>
    <row r="486" spans="2:51" s="13" customFormat="1">
      <c r="B486" s="162"/>
      <c r="D486" s="156" t="s">
        <v>192</v>
      </c>
      <c r="E486" s="163" t="s">
        <v>1</v>
      </c>
      <c r="F486" s="164" t="s">
        <v>1274</v>
      </c>
      <c r="H486" s="165">
        <v>10.778</v>
      </c>
      <c r="I486" s="166"/>
      <c r="L486" s="162"/>
      <c r="M486" s="167"/>
      <c r="T486" s="168"/>
      <c r="AT486" s="163" t="s">
        <v>192</v>
      </c>
      <c r="AU486" s="163" t="s">
        <v>190</v>
      </c>
      <c r="AV486" s="13" t="s">
        <v>190</v>
      </c>
      <c r="AW486" s="13" t="s">
        <v>31</v>
      </c>
      <c r="AX486" s="13" t="s">
        <v>75</v>
      </c>
      <c r="AY486" s="163" t="s">
        <v>181</v>
      </c>
    </row>
    <row r="487" spans="2:51" s="12" customFormat="1">
      <c r="B487" s="155"/>
      <c r="D487" s="156" t="s">
        <v>192</v>
      </c>
      <c r="E487" s="157" t="s">
        <v>1</v>
      </c>
      <c r="F487" s="158" t="s">
        <v>1275</v>
      </c>
      <c r="H487" s="157" t="s">
        <v>1</v>
      </c>
      <c r="I487" s="159"/>
      <c r="L487" s="155"/>
      <c r="M487" s="160"/>
      <c r="T487" s="161"/>
      <c r="AT487" s="157" t="s">
        <v>192</v>
      </c>
      <c r="AU487" s="157" t="s">
        <v>190</v>
      </c>
      <c r="AV487" s="12" t="s">
        <v>83</v>
      </c>
      <c r="AW487" s="12" t="s">
        <v>31</v>
      </c>
      <c r="AX487" s="12" t="s">
        <v>75</v>
      </c>
      <c r="AY487" s="157" t="s">
        <v>181</v>
      </c>
    </row>
    <row r="488" spans="2:51" s="13" customFormat="1">
      <c r="B488" s="162"/>
      <c r="D488" s="156" t="s">
        <v>192</v>
      </c>
      <c r="E488" s="163" t="s">
        <v>1</v>
      </c>
      <c r="F488" s="164" t="s">
        <v>1276</v>
      </c>
      <c r="H488" s="165">
        <v>46.651000000000003</v>
      </c>
      <c r="I488" s="166"/>
      <c r="L488" s="162"/>
      <c r="M488" s="167"/>
      <c r="T488" s="168"/>
      <c r="AT488" s="163" t="s">
        <v>192</v>
      </c>
      <c r="AU488" s="163" t="s">
        <v>190</v>
      </c>
      <c r="AV488" s="13" t="s">
        <v>190</v>
      </c>
      <c r="AW488" s="13" t="s">
        <v>31</v>
      </c>
      <c r="AX488" s="13" t="s">
        <v>75</v>
      </c>
      <c r="AY488" s="163" t="s">
        <v>181</v>
      </c>
    </row>
    <row r="489" spans="2:51" s="12" customFormat="1">
      <c r="B489" s="155"/>
      <c r="D489" s="156" t="s">
        <v>192</v>
      </c>
      <c r="E489" s="157" t="s">
        <v>1</v>
      </c>
      <c r="F489" s="158" t="s">
        <v>453</v>
      </c>
      <c r="H489" s="157" t="s">
        <v>1</v>
      </c>
      <c r="I489" s="159"/>
      <c r="L489" s="155"/>
      <c r="M489" s="160"/>
      <c r="T489" s="161"/>
      <c r="AT489" s="157" t="s">
        <v>192</v>
      </c>
      <c r="AU489" s="157" t="s">
        <v>190</v>
      </c>
      <c r="AV489" s="12" t="s">
        <v>83</v>
      </c>
      <c r="AW489" s="12" t="s">
        <v>31</v>
      </c>
      <c r="AX489" s="12" t="s">
        <v>75</v>
      </c>
      <c r="AY489" s="157" t="s">
        <v>181</v>
      </c>
    </row>
    <row r="490" spans="2:51" s="13" customFormat="1">
      <c r="B490" s="162"/>
      <c r="D490" s="156" t="s">
        <v>192</v>
      </c>
      <c r="E490" s="163" t="s">
        <v>1</v>
      </c>
      <c r="F490" s="164" t="s">
        <v>1277</v>
      </c>
      <c r="H490" s="165">
        <v>31.91</v>
      </c>
      <c r="I490" s="166"/>
      <c r="L490" s="162"/>
      <c r="M490" s="167"/>
      <c r="T490" s="168"/>
      <c r="AT490" s="163" t="s">
        <v>192</v>
      </c>
      <c r="AU490" s="163" t="s">
        <v>190</v>
      </c>
      <c r="AV490" s="13" t="s">
        <v>190</v>
      </c>
      <c r="AW490" s="13" t="s">
        <v>31</v>
      </c>
      <c r="AX490" s="13" t="s">
        <v>75</v>
      </c>
      <c r="AY490" s="163" t="s">
        <v>181</v>
      </c>
    </row>
    <row r="491" spans="2:51" s="12" customFormat="1">
      <c r="B491" s="155"/>
      <c r="D491" s="156" t="s">
        <v>192</v>
      </c>
      <c r="E491" s="157" t="s">
        <v>1</v>
      </c>
      <c r="F491" s="158" t="s">
        <v>1278</v>
      </c>
      <c r="H491" s="157" t="s">
        <v>1</v>
      </c>
      <c r="I491" s="159"/>
      <c r="L491" s="155"/>
      <c r="M491" s="160"/>
      <c r="T491" s="161"/>
      <c r="AT491" s="157" t="s">
        <v>192</v>
      </c>
      <c r="AU491" s="157" t="s">
        <v>190</v>
      </c>
      <c r="AV491" s="12" t="s">
        <v>83</v>
      </c>
      <c r="AW491" s="12" t="s">
        <v>31</v>
      </c>
      <c r="AX491" s="12" t="s">
        <v>75</v>
      </c>
      <c r="AY491" s="157" t="s">
        <v>181</v>
      </c>
    </row>
    <row r="492" spans="2:51" s="13" customFormat="1">
      <c r="B492" s="162"/>
      <c r="D492" s="156" t="s">
        <v>192</v>
      </c>
      <c r="E492" s="163" t="s">
        <v>1</v>
      </c>
      <c r="F492" s="164" t="s">
        <v>1279</v>
      </c>
      <c r="H492" s="165">
        <v>52.561999999999998</v>
      </c>
      <c r="I492" s="166"/>
      <c r="L492" s="162"/>
      <c r="M492" s="167"/>
      <c r="T492" s="168"/>
      <c r="AT492" s="163" t="s">
        <v>192</v>
      </c>
      <c r="AU492" s="163" t="s">
        <v>190</v>
      </c>
      <c r="AV492" s="13" t="s">
        <v>190</v>
      </c>
      <c r="AW492" s="13" t="s">
        <v>31</v>
      </c>
      <c r="AX492" s="13" t="s">
        <v>75</v>
      </c>
      <c r="AY492" s="163" t="s">
        <v>181</v>
      </c>
    </row>
    <row r="493" spans="2:51" s="12" customFormat="1">
      <c r="B493" s="155"/>
      <c r="D493" s="156" t="s">
        <v>192</v>
      </c>
      <c r="E493" s="157" t="s">
        <v>1</v>
      </c>
      <c r="F493" s="158" t="s">
        <v>455</v>
      </c>
      <c r="H493" s="157" t="s">
        <v>1</v>
      </c>
      <c r="I493" s="159"/>
      <c r="L493" s="155"/>
      <c r="M493" s="160"/>
      <c r="T493" s="161"/>
      <c r="AT493" s="157" t="s">
        <v>192</v>
      </c>
      <c r="AU493" s="157" t="s">
        <v>190</v>
      </c>
      <c r="AV493" s="12" t="s">
        <v>83</v>
      </c>
      <c r="AW493" s="12" t="s">
        <v>31</v>
      </c>
      <c r="AX493" s="12" t="s">
        <v>75</v>
      </c>
      <c r="AY493" s="157" t="s">
        <v>181</v>
      </c>
    </row>
    <row r="494" spans="2:51" s="13" customFormat="1">
      <c r="B494" s="162"/>
      <c r="D494" s="156" t="s">
        <v>192</v>
      </c>
      <c r="E494" s="163" t="s">
        <v>1</v>
      </c>
      <c r="F494" s="164" t="s">
        <v>1280</v>
      </c>
      <c r="H494" s="165">
        <v>31.858000000000001</v>
      </c>
      <c r="I494" s="166"/>
      <c r="L494" s="162"/>
      <c r="M494" s="167"/>
      <c r="T494" s="168"/>
      <c r="AT494" s="163" t="s">
        <v>192</v>
      </c>
      <c r="AU494" s="163" t="s">
        <v>190</v>
      </c>
      <c r="AV494" s="13" t="s">
        <v>190</v>
      </c>
      <c r="AW494" s="13" t="s">
        <v>31</v>
      </c>
      <c r="AX494" s="13" t="s">
        <v>75</v>
      </c>
      <c r="AY494" s="163" t="s">
        <v>181</v>
      </c>
    </row>
    <row r="495" spans="2:51" s="12" customFormat="1">
      <c r="B495" s="155"/>
      <c r="D495" s="156" t="s">
        <v>192</v>
      </c>
      <c r="E495" s="157" t="s">
        <v>1</v>
      </c>
      <c r="F495" s="158" t="s">
        <v>1281</v>
      </c>
      <c r="H495" s="157" t="s">
        <v>1</v>
      </c>
      <c r="I495" s="159"/>
      <c r="L495" s="155"/>
      <c r="M495" s="160"/>
      <c r="T495" s="161"/>
      <c r="AT495" s="157" t="s">
        <v>192</v>
      </c>
      <c r="AU495" s="157" t="s">
        <v>190</v>
      </c>
      <c r="AV495" s="12" t="s">
        <v>83</v>
      </c>
      <c r="AW495" s="12" t="s">
        <v>31</v>
      </c>
      <c r="AX495" s="12" t="s">
        <v>75</v>
      </c>
      <c r="AY495" s="157" t="s">
        <v>181</v>
      </c>
    </row>
    <row r="496" spans="2:51" s="13" customFormat="1">
      <c r="B496" s="162"/>
      <c r="D496" s="156" t="s">
        <v>192</v>
      </c>
      <c r="E496" s="163" t="s">
        <v>1</v>
      </c>
      <c r="F496" s="164" t="s">
        <v>1282</v>
      </c>
      <c r="H496" s="165">
        <v>244.52199999999999</v>
      </c>
      <c r="I496" s="166"/>
      <c r="L496" s="162"/>
      <c r="M496" s="167"/>
      <c r="T496" s="168"/>
      <c r="AT496" s="163" t="s">
        <v>192</v>
      </c>
      <c r="AU496" s="163" t="s">
        <v>190</v>
      </c>
      <c r="AV496" s="13" t="s">
        <v>190</v>
      </c>
      <c r="AW496" s="13" t="s">
        <v>31</v>
      </c>
      <c r="AX496" s="13" t="s">
        <v>75</v>
      </c>
      <c r="AY496" s="163" t="s">
        <v>181</v>
      </c>
    </row>
    <row r="497" spans="2:51" s="12" customFormat="1">
      <c r="B497" s="155"/>
      <c r="D497" s="156" t="s">
        <v>192</v>
      </c>
      <c r="E497" s="157" t="s">
        <v>1</v>
      </c>
      <c r="F497" s="158" t="s">
        <v>1283</v>
      </c>
      <c r="H497" s="157" t="s">
        <v>1</v>
      </c>
      <c r="I497" s="159"/>
      <c r="L497" s="155"/>
      <c r="M497" s="160"/>
      <c r="T497" s="161"/>
      <c r="AT497" s="157" t="s">
        <v>192</v>
      </c>
      <c r="AU497" s="157" t="s">
        <v>190</v>
      </c>
      <c r="AV497" s="12" t="s">
        <v>83</v>
      </c>
      <c r="AW497" s="12" t="s">
        <v>31</v>
      </c>
      <c r="AX497" s="12" t="s">
        <v>75</v>
      </c>
      <c r="AY497" s="157" t="s">
        <v>181</v>
      </c>
    </row>
    <row r="498" spans="2:51" s="13" customFormat="1">
      <c r="B498" s="162"/>
      <c r="D498" s="156" t="s">
        <v>192</v>
      </c>
      <c r="E498" s="163" t="s">
        <v>1</v>
      </c>
      <c r="F498" s="164" t="s">
        <v>1284</v>
      </c>
      <c r="H498" s="165">
        <v>153.04400000000001</v>
      </c>
      <c r="I498" s="166"/>
      <c r="L498" s="162"/>
      <c r="M498" s="167"/>
      <c r="T498" s="168"/>
      <c r="AT498" s="163" t="s">
        <v>192</v>
      </c>
      <c r="AU498" s="163" t="s">
        <v>190</v>
      </c>
      <c r="AV498" s="13" t="s">
        <v>190</v>
      </c>
      <c r="AW498" s="13" t="s">
        <v>31</v>
      </c>
      <c r="AX498" s="13" t="s">
        <v>75</v>
      </c>
      <c r="AY498" s="163" t="s">
        <v>181</v>
      </c>
    </row>
    <row r="499" spans="2:51" s="12" customFormat="1">
      <c r="B499" s="155"/>
      <c r="D499" s="156" t="s">
        <v>192</v>
      </c>
      <c r="E499" s="157" t="s">
        <v>1</v>
      </c>
      <c r="F499" s="158" t="s">
        <v>661</v>
      </c>
      <c r="H499" s="157" t="s">
        <v>1</v>
      </c>
      <c r="I499" s="159"/>
      <c r="L499" s="155"/>
      <c r="M499" s="160"/>
      <c r="T499" s="161"/>
      <c r="AT499" s="157" t="s">
        <v>192</v>
      </c>
      <c r="AU499" s="157" t="s">
        <v>190</v>
      </c>
      <c r="AV499" s="12" t="s">
        <v>83</v>
      </c>
      <c r="AW499" s="12" t="s">
        <v>31</v>
      </c>
      <c r="AX499" s="12" t="s">
        <v>75</v>
      </c>
      <c r="AY499" s="157" t="s">
        <v>181</v>
      </c>
    </row>
    <row r="500" spans="2:51" s="13" customFormat="1">
      <c r="B500" s="162"/>
      <c r="D500" s="156" t="s">
        <v>192</v>
      </c>
      <c r="E500" s="163" t="s">
        <v>1</v>
      </c>
      <c r="F500" s="164" t="s">
        <v>1285</v>
      </c>
      <c r="H500" s="165">
        <v>47.459000000000003</v>
      </c>
      <c r="I500" s="166"/>
      <c r="L500" s="162"/>
      <c r="M500" s="167"/>
      <c r="T500" s="168"/>
      <c r="AT500" s="163" t="s">
        <v>192</v>
      </c>
      <c r="AU500" s="163" t="s">
        <v>190</v>
      </c>
      <c r="AV500" s="13" t="s">
        <v>190</v>
      </c>
      <c r="AW500" s="13" t="s">
        <v>31</v>
      </c>
      <c r="AX500" s="13" t="s">
        <v>75</v>
      </c>
      <c r="AY500" s="163" t="s">
        <v>181</v>
      </c>
    </row>
    <row r="501" spans="2:51" s="12" customFormat="1">
      <c r="B501" s="155"/>
      <c r="D501" s="156" t="s">
        <v>192</v>
      </c>
      <c r="E501" s="157" t="s">
        <v>1</v>
      </c>
      <c r="F501" s="158" t="s">
        <v>222</v>
      </c>
      <c r="H501" s="157" t="s">
        <v>1</v>
      </c>
      <c r="I501" s="159"/>
      <c r="L501" s="155"/>
      <c r="M501" s="160"/>
      <c r="T501" s="161"/>
      <c r="AT501" s="157" t="s">
        <v>192</v>
      </c>
      <c r="AU501" s="157" t="s">
        <v>190</v>
      </c>
      <c r="AV501" s="12" t="s">
        <v>83</v>
      </c>
      <c r="AW501" s="12" t="s">
        <v>31</v>
      </c>
      <c r="AX501" s="12" t="s">
        <v>75</v>
      </c>
      <c r="AY501" s="157" t="s">
        <v>181</v>
      </c>
    </row>
    <row r="502" spans="2:51" s="12" customFormat="1">
      <c r="B502" s="155"/>
      <c r="D502" s="156" t="s">
        <v>192</v>
      </c>
      <c r="E502" s="157" t="s">
        <v>1</v>
      </c>
      <c r="F502" s="158" t="s">
        <v>1286</v>
      </c>
      <c r="H502" s="157" t="s">
        <v>1</v>
      </c>
      <c r="I502" s="159"/>
      <c r="L502" s="155"/>
      <c r="M502" s="160"/>
      <c r="T502" s="161"/>
      <c r="AT502" s="157" t="s">
        <v>192</v>
      </c>
      <c r="AU502" s="157" t="s">
        <v>190</v>
      </c>
      <c r="AV502" s="12" t="s">
        <v>83</v>
      </c>
      <c r="AW502" s="12" t="s">
        <v>31</v>
      </c>
      <c r="AX502" s="12" t="s">
        <v>75</v>
      </c>
      <c r="AY502" s="157" t="s">
        <v>181</v>
      </c>
    </row>
    <row r="503" spans="2:51" s="13" customFormat="1">
      <c r="B503" s="162"/>
      <c r="D503" s="156" t="s">
        <v>192</v>
      </c>
      <c r="E503" s="163" t="s">
        <v>1</v>
      </c>
      <c r="F503" s="164" t="s">
        <v>1287</v>
      </c>
      <c r="H503" s="165">
        <v>60.502000000000002</v>
      </c>
      <c r="I503" s="166"/>
      <c r="L503" s="162"/>
      <c r="M503" s="167"/>
      <c r="T503" s="168"/>
      <c r="AT503" s="163" t="s">
        <v>192</v>
      </c>
      <c r="AU503" s="163" t="s">
        <v>190</v>
      </c>
      <c r="AV503" s="13" t="s">
        <v>190</v>
      </c>
      <c r="AW503" s="13" t="s">
        <v>31</v>
      </c>
      <c r="AX503" s="13" t="s">
        <v>75</v>
      </c>
      <c r="AY503" s="163" t="s">
        <v>181</v>
      </c>
    </row>
    <row r="504" spans="2:51" s="12" customFormat="1">
      <c r="B504" s="155"/>
      <c r="D504" s="156" t="s">
        <v>192</v>
      </c>
      <c r="E504" s="157" t="s">
        <v>1</v>
      </c>
      <c r="F504" s="158" t="s">
        <v>1288</v>
      </c>
      <c r="H504" s="157" t="s">
        <v>1</v>
      </c>
      <c r="I504" s="159"/>
      <c r="L504" s="155"/>
      <c r="M504" s="160"/>
      <c r="T504" s="161"/>
      <c r="AT504" s="157" t="s">
        <v>192</v>
      </c>
      <c r="AU504" s="157" t="s">
        <v>190</v>
      </c>
      <c r="AV504" s="12" t="s">
        <v>83</v>
      </c>
      <c r="AW504" s="12" t="s">
        <v>31</v>
      </c>
      <c r="AX504" s="12" t="s">
        <v>75</v>
      </c>
      <c r="AY504" s="157" t="s">
        <v>181</v>
      </c>
    </row>
    <row r="505" spans="2:51" s="13" customFormat="1">
      <c r="B505" s="162"/>
      <c r="D505" s="156" t="s">
        <v>192</v>
      </c>
      <c r="E505" s="163" t="s">
        <v>1</v>
      </c>
      <c r="F505" s="164" t="s">
        <v>1289</v>
      </c>
      <c r="H505" s="165">
        <v>62.753999999999998</v>
      </c>
      <c r="I505" s="166"/>
      <c r="L505" s="162"/>
      <c r="M505" s="167"/>
      <c r="T505" s="168"/>
      <c r="AT505" s="163" t="s">
        <v>192</v>
      </c>
      <c r="AU505" s="163" t="s">
        <v>190</v>
      </c>
      <c r="AV505" s="13" t="s">
        <v>190</v>
      </c>
      <c r="AW505" s="13" t="s">
        <v>31</v>
      </c>
      <c r="AX505" s="13" t="s">
        <v>75</v>
      </c>
      <c r="AY505" s="163" t="s">
        <v>181</v>
      </c>
    </row>
    <row r="506" spans="2:51" s="12" customFormat="1">
      <c r="B506" s="155"/>
      <c r="D506" s="156" t="s">
        <v>192</v>
      </c>
      <c r="E506" s="157" t="s">
        <v>1</v>
      </c>
      <c r="F506" s="158" t="s">
        <v>1290</v>
      </c>
      <c r="H506" s="157" t="s">
        <v>1</v>
      </c>
      <c r="I506" s="159"/>
      <c r="L506" s="155"/>
      <c r="M506" s="160"/>
      <c r="T506" s="161"/>
      <c r="AT506" s="157" t="s">
        <v>192</v>
      </c>
      <c r="AU506" s="157" t="s">
        <v>190</v>
      </c>
      <c r="AV506" s="12" t="s">
        <v>83</v>
      </c>
      <c r="AW506" s="12" t="s">
        <v>31</v>
      </c>
      <c r="AX506" s="12" t="s">
        <v>75</v>
      </c>
      <c r="AY506" s="157" t="s">
        <v>181</v>
      </c>
    </row>
    <row r="507" spans="2:51" s="13" customFormat="1">
      <c r="B507" s="162"/>
      <c r="D507" s="156" t="s">
        <v>192</v>
      </c>
      <c r="E507" s="163" t="s">
        <v>1</v>
      </c>
      <c r="F507" s="164" t="s">
        <v>1291</v>
      </c>
      <c r="H507" s="165">
        <v>137.91300000000001</v>
      </c>
      <c r="I507" s="166"/>
      <c r="L507" s="162"/>
      <c r="M507" s="167"/>
      <c r="T507" s="168"/>
      <c r="AT507" s="163" t="s">
        <v>192</v>
      </c>
      <c r="AU507" s="163" t="s">
        <v>190</v>
      </c>
      <c r="AV507" s="13" t="s">
        <v>190</v>
      </c>
      <c r="AW507" s="13" t="s">
        <v>31</v>
      </c>
      <c r="AX507" s="13" t="s">
        <v>75</v>
      </c>
      <c r="AY507" s="163" t="s">
        <v>181</v>
      </c>
    </row>
    <row r="508" spans="2:51" s="12" customFormat="1">
      <c r="B508" s="155"/>
      <c r="D508" s="156" t="s">
        <v>192</v>
      </c>
      <c r="E508" s="157" t="s">
        <v>1</v>
      </c>
      <c r="F508" s="158" t="s">
        <v>457</v>
      </c>
      <c r="H508" s="157" t="s">
        <v>1</v>
      </c>
      <c r="I508" s="159"/>
      <c r="L508" s="155"/>
      <c r="M508" s="160"/>
      <c r="T508" s="161"/>
      <c r="AT508" s="157" t="s">
        <v>192</v>
      </c>
      <c r="AU508" s="157" t="s">
        <v>190</v>
      </c>
      <c r="AV508" s="12" t="s">
        <v>83</v>
      </c>
      <c r="AW508" s="12" t="s">
        <v>31</v>
      </c>
      <c r="AX508" s="12" t="s">
        <v>75</v>
      </c>
      <c r="AY508" s="157" t="s">
        <v>181</v>
      </c>
    </row>
    <row r="509" spans="2:51" s="13" customFormat="1">
      <c r="B509" s="162"/>
      <c r="D509" s="156" t="s">
        <v>192</v>
      </c>
      <c r="E509" s="163" t="s">
        <v>1</v>
      </c>
      <c r="F509" s="164" t="s">
        <v>1292</v>
      </c>
      <c r="H509" s="165">
        <v>48.561</v>
      </c>
      <c r="I509" s="166"/>
      <c r="L509" s="162"/>
      <c r="M509" s="167"/>
      <c r="T509" s="168"/>
      <c r="AT509" s="163" t="s">
        <v>192</v>
      </c>
      <c r="AU509" s="163" t="s">
        <v>190</v>
      </c>
      <c r="AV509" s="13" t="s">
        <v>190</v>
      </c>
      <c r="AW509" s="13" t="s">
        <v>31</v>
      </c>
      <c r="AX509" s="13" t="s">
        <v>75</v>
      </c>
      <c r="AY509" s="163" t="s">
        <v>181</v>
      </c>
    </row>
    <row r="510" spans="2:51" s="12" customFormat="1">
      <c r="B510" s="155"/>
      <c r="D510" s="156" t="s">
        <v>192</v>
      </c>
      <c r="E510" s="157" t="s">
        <v>1</v>
      </c>
      <c r="F510" s="158" t="s">
        <v>462</v>
      </c>
      <c r="H510" s="157" t="s">
        <v>1</v>
      </c>
      <c r="I510" s="159"/>
      <c r="L510" s="155"/>
      <c r="M510" s="160"/>
      <c r="T510" s="161"/>
      <c r="AT510" s="157" t="s">
        <v>192</v>
      </c>
      <c r="AU510" s="157" t="s">
        <v>190</v>
      </c>
      <c r="AV510" s="12" t="s">
        <v>83</v>
      </c>
      <c r="AW510" s="12" t="s">
        <v>31</v>
      </c>
      <c r="AX510" s="12" t="s">
        <v>75</v>
      </c>
      <c r="AY510" s="157" t="s">
        <v>181</v>
      </c>
    </row>
    <row r="511" spans="2:51" s="13" customFormat="1">
      <c r="B511" s="162"/>
      <c r="D511" s="156" t="s">
        <v>192</v>
      </c>
      <c r="E511" s="163" t="s">
        <v>1</v>
      </c>
      <c r="F511" s="164" t="s">
        <v>1293</v>
      </c>
      <c r="H511" s="165">
        <v>94.316000000000003</v>
      </c>
      <c r="I511" s="166"/>
      <c r="L511" s="162"/>
      <c r="M511" s="167"/>
      <c r="T511" s="168"/>
      <c r="AT511" s="163" t="s">
        <v>192</v>
      </c>
      <c r="AU511" s="163" t="s">
        <v>190</v>
      </c>
      <c r="AV511" s="13" t="s">
        <v>190</v>
      </c>
      <c r="AW511" s="13" t="s">
        <v>31</v>
      </c>
      <c r="AX511" s="13" t="s">
        <v>75</v>
      </c>
      <c r="AY511" s="163" t="s">
        <v>181</v>
      </c>
    </row>
    <row r="512" spans="2:51" s="12" customFormat="1">
      <c r="B512" s="155"/>
      <c r="D512" s="156" t="s">
        <v>192</v>
      </c>
      <c r="E512" s="157" t="s">
        <v>1</v>
      </c>
      <c r="F512" s="158" t="s">
        <v>466</v>
      </c>
      <c r="H512" s="157" t="s">
        <v>1</v>
      </c>
      <c r="I512" s="159"/>
      <c r="L512" s="155"/>
      <c r="M512" s="160"/>
      <c r="T512" s="161"/>
      <c r="AT512" s="157" t="s">
        <v>192</v>
      </c>
      <c r="AU512" s="157" t="s">
        <v>190</v>
      </c>
      <c r="AV512" s="12" t="s">
        <v>83</v>
      </c>
      <c r="AW512" s="12" t="s">
        <v>31</v>
      </c>
      <c r="AX512" s="12" t="s">
        <v>75</v>
      </c>
      <c r="AY512" s="157" t="s">
        <v>181</v>
      </c>
    </row>
    <row r="513" spans="2:65" s="13" customFormat="1">
      <c r="B513" s="162"/>
      <c r="D513" s="156" t="s">
        <v>192</v>
      </c>
      <c r="E513" s="163" t="s">
        <v>1</v>
      </c>
      <c r="F513" s="164" t="s">
        <v>1294</v>
      </c>
      <c r="H513" s="165">
        <v>136.26599999999999</v>
      </c>
      <c r="I513" s="166"/>
      <c r="L513" s="162"/>
      <c r="M513" s="167"/>
      <c r="T513" s="168"/>
      <c r="AT513" s="163" t="s">
        <v>192</v>
      </c>
      <c r="AU513" s="163" t="s">
        <v>190</v>
      </c>
      <c r="AV513" s="13" t="s">
        <v>190</v>
      </c>
      <c r="AW513" s="13" t="s">
        <v>31</v>
      </c>
      <c r="AX513" s="13" t="s">
        <v>75</v>
      </c>
      <c r="AY513" s="163" t="s">
        <v>181</v>
      </c>
    </row>
    <row r="514" spans="2:65" s="14" customFormat="1">
      <c r="B514" s="169"/>
      <c r="D514" s="156" t="s">
        <v>192</v>
      </c>
      <c r="E514" s="170" t="s">
        <v>1</v>
      </c>
      <c r="F514" s="171" t="s">
        <v>195</v>
      </c>
      <c r="H514" s="172">
        <v>1683.181</v>
      </c>
      <c r="I514" s="173"/>
      <c r="L514" s="169"/>
      <c r="M514" s="174"/>
      <c r="T514" s="175"/>
      <c r="AT514" s="170" t="s">
        <v>192</v>
      </c>
      <c r="AU514" s="170" t="s">
        <v>190</v>
      </c>
      <c r="AV514" s="14" t="s">
        <v>189</v>
      </c>
      <c r="AW514" s="14" t="s">
        <v>31</v>
      </c>
      <c r="AX514" s="14" t="s">
        <v>83</v>
      </c>
      <c r="AY514" s="170" t="s">
        <v>181</v>
      </c>
    </row>
    <row r="515" spans="2:65" s="1" customFormat="1" ht="24.2" customHeight="1">
      <c r="B515" s="140"/>
      <c r="C515" s="141" t="s">
        <v>678</v>
      </c>
      <c r="D515" s="141" t="s">
        <v>185</v>
      </c>
      <c r="E515" s="142" t="s">
        <v>1295</v>
      </c>
      <c r="F515" s="143" t="s">
        <v>1296</v>
      </c>
      <c r="G515" s="144" t="s">
        <v>188</v>
      </c>
      <c r="H515" s="145">
        <v>3435.5940000000001</v>
      </c>
      <c r="I515" s="146"/>
      <c r="J515" s="147">
        <f>ROUND(I515*H515,2)</f>
        <v>0</v>
      </c>
      <c r="K515" s="148"/>
      <c r="L515" s="32"/>
      <c r="M515" s="149" t="s">
        <v>1</v>
      </c>
      <c r="N515" s="150" t="s">
        <v>41</v>
      </c>
      <c r="P515" s="151">
        <f>O515*H515</f>
        <v>0</v>
      </c>
      <c r="Q515" s="151">
        <v>2.3900000000000002E-3</v>
      </c>
      <c r="R515" s="151">
        <f>Q515*H515</f>
        <v>8.2110696600000015</v>
      </c>
      <c r="S515" s="151">
        <v>0</v>
      </c>
      <c r="T515" s="152">
        <f>S515*H515</f>
        <v>0</v>
      </c>
      <c r="AR515" s="153" t="s">
        <v>189</v>
      </c>
      <c r="AT515" s="153" t="s">
        <v>185</v>
      </c>
      <c r="AU515" s="153" t="s">
        <v>190</v>
      </c>
      <c r="AY515" s="17" t="s">
        <v>181</v>
      </c>
      <c r="BE515" s="154">
        <f>IF(N515="základná",J515,0)</f>
        <v>0</v>
      </c>
      <c r="BF515" s="154">
        <f>IF(N515="znížená",J515,0)</f>
        <v>0</v>
      </c>
      <c r="BG515" s="154">
        <f>IF(N515="zákl. prenesená",J515,0)</f>
        <v>0</v>
      </c>
      <c r="BH515" s="154">
        <f>IF(N515="zníž. prenesená",J515,0)</f>
        <v>0</v>
      </c>
      <c r="BI515" s="154">
        <f>IF(N515="nulová",J515,0)</f>
        <v>0</v>
      </c>
      <c r="BJ515" s="17" t="s">
        <v>190</v>
      </c>
      <c r="BK515" s="154">
        <f>ROUND(I515*H515,2)</f>
        <v>0</v>
      </c>
      <c r="BL515" s="17" t="s">
        <v>189</v>
      </c>
      <c r="BM515" s="153" t="s">
        <v>1297</v>
      </c>
    </row>
    <row r="516" spans="2:65" s="12" customFormat="1">
      <c r="B516" s="155"/>
      <c r="D516" s="156" t="s">
        <v>192</v>
      </c>
      <c r="E516" s="157" t="s">
        <v>1</v>
      </c>
      <c r="F516" s="158" t="s">
        <v>218</v>
      </c>
      <c r="H516" s="157" t="s">
        <v>1</v>
      </c>
      <c r="I516" s="159"/>
      <c r="L516" s="155"/>
      <c r="M516" s="160"/>
      <c r="T516" s="161"/>
      <c r="AT516" s="157" t="s">
        <v>192</v>
      </c>
      <c r="AU516" s="157" t="s">
        <v>190</v>
      </c>
      <c r="AV516" s="12" t="s">
        <v>83</v>
      </c>
      <c r="AW516" s="12" t="s">
        <v>31</v>
      </c>
      <c r="AX516" s="12" t="s">
        <v>75</v>
      </c>
      <c r="AY516" s="157" t="s">
        <v>181</v>
      </c>
    </row>
    <row r="517" spans="2:65" s="12" customFormat="1">
      <c r="B517" s="155"/>
      <c r="D517" s="156" t="s">
        <v>192</v>
      </c>
      <c r="E517" s="157" t="s">
        <v>1</v>
      </c>
      <c r="F517" s="158" t="s">
        <v>1298</v>
      </c>
      <c r="H517" s="157" t="s">
        <v>1</v>
      </c>
      <c r="I517" s="159"/>
      <c r="L517" s="155"/>
      <c r="M517" s="160"/>
      <c r="T517" s="161"/>
      <c r="AT517" s="157" t="s">
        <v>192</v>
      </c>
      <c r="AU517" s="157" t="s">
        <v>190</v>
      </c>
      <c r="AV517" s="12" t="s">
        <v>83</v>
      </c>
      <c r="AW517" s="12" t="s">
        <v>31</v>
      </c>
      <c r="AX517" s="12" t="s">
        <v>75</v>
      </c>
      <c r="AY517" s="157" t="s">
        <v>181</v>
      </c>
    </row>
    <row r="518" spans="2:65" s="13" customFormat="1">
      <c r="B518" s="162"/>
      <c r="D518" s="156" t="s">
        <v>192</v>
      </c>
      <c r="E518" s="163" t="s">
        <v>1</v>
      </c>
      <c r="F518" s="164" t="s">
        <v>1299</v>
      </c>
      <c r="H518" s="165">
        <v>351.87799999999999</v>
      </c>
      <c r="I518" s="166"/>
      <c r="L518" s="162"/>
      <c r="M518" s="167"/>
      <c r="T518" s="168"/>
      <c r="AT518" s="163" t="s">
        <v>192</v>
      </c>
      <c r="AU518" s="163" t="s">
        <v>190</v>
      </c>
      <c r="AV518" s="13" t="s">
        <v>190</v>
      </c>
      <c r="AW518" s="13" t="s">
        <v>31</v>
      </c>
      <c r="AX518" s="13" t="s">
        <v>75</v>
      </c>
      <c r="AY518" s="163" t="s">
        <v>181</v>
      </c>
    </row>
    <row r="519" spans="2:65" s="12" customFormat="1">
      <c r="B519" s="155"/>
      <c r="D519" s="156" t="s">
        <v>192</v>
      </c>
      <c r="E519" s="157" t="s">
        <v>1</v>
      </c>
      <c r="F519" s="158" t="s">
        <v>440</v>
      </c>
      <c r="H519" s="157" t="s">
        <v>1</v>
      </c>
      <c r="I519" s="159"/>
      <c r="L519" s="155"/>
      <c r="M519" s="160"/>
      <c r="T519" s="161"/>
      <c r="AT519" s="157" t="s">
        <v>192</v>
      </c>
      <c r="AU519" s="157" t="s">
        <v>190</v>
      </c>
      <c r="AV519" s="12" t="s">
        <v>83</v>
      </c>
      <c r="AW519" s="12" t="s">
        <v>31</v>
      </c>
      <c r="AX519" s="12" t="s">
        <v>75</v>
      </c>
      <c r="AY519" s="157" t="s">
        <v>181</v>
      </c>
    </row>
    <row r="520" spans="2:65" s="13" customFormat="1">
      <c r="B520" s="162"/>
      <c r="D520" s="156" t="s">
        <v>192</v>
      </c>
      <c r="E520" s="163" t="s">
        <v>1</v>
      </c>
      <c r="F520" s="164" t="s">
        <v>1300</v>
      </c>
      <c r="H520" s="165">
        <v>51.497999999999998</v>
      </c>
      <c r="I520" s="166"/>
      <c r="L520" s="162"/>
      <c r="M520" s="167"/>
      <c r="T520" s="168"/>
      <c r="AT520" s="163" t="s">
        <v>192</v>
      </c>
      <c r="AU520" s="163" t="s">
        <v>190</v>
      </c>
      <c r="AV520" s="13" t="s">
        <v>190</v>
      </c>
      <c r="AW520" s="13" t="s">
        <v>31</v>
      </c>
      <c r="AX520" s="13" t="s">
        <v>75</v>
      </c>
      <c r="AY520" s="163" t="s">
        <v>181</v>
      </c>
    </row>
    <row r="521" spans="2:65" s="12" customFormat="1">
      <c r="B521" s="155"/>
      <c r="D521" s="156" t="s">
        <v>192</v>
      </c>
      <c r="E521" s="157" t="s">
        <v>1</v>
      </c>
      <c r="F521" s="158" t="s">
        <v>442</v>
      </c>
      <c r="H521" s="157" t="s">
        <v>1</v>
      </c>
      <c r="I521" s="159"/>
      <c r="L521" s="155"/>
      <c r="M521" s="160"/>
      <c r="T521" s="161"/>
      <c r="AT521" s="157" t="s">
        <v>192</v>
      </c>
      <c r="AU521" s="157" t="s">
        <v>190</v>
      </c>
      <c r="AV521" s="12" t="s">
        <v>83</v>
      </c>
      <c r="AW521" s="12" t="s">
        <v>31</v>
      </c>
      <c r="AX521" s="12" t="s">
        <v>75</v>
      </c>
      <c r="AY521" s="157" t="s">
        <v>181</v>
      </c>
    </row>
    <row r="522" spans="2:65" s="13" customFormat="1">
      <c r="B522" s="162"/>
      <c r="D522" s="156" t="s">
        <v>192</v>
      </c>
      <c r="E522" s="163" t="s">
        <v>1</v>
      </c>
      <c r="F522" s="164" t="s">
        <v>1301</v>
      </c>
      <c r="H522" s="165">
        <v>55.268999999999998</v>
      </c>
      <c r="I522" s="166"/>
      <c r="L522" s="162"/>
      <c r="M522" s="167"/>
      <c r="T522" s="168"/>
      <c r="AT522" s="163" t="s">
        <v>192</v>
      </c>
      <c r="AU522" s="163" t="s">
        <v>190</v>
      </c>
      <c r="AV522" s="13" t="s">
        <v>190</v>
      </c>
      <c r="AW522" s="13" t="s">
        <v>31</v>
      </c>
      <c r="AX522" s="13" t="s">
        <v>75</v>
      </c>
      <c r="AY522" s="163" t="s">
        <v>181</v>
      </c>
    </row>
    <row r="523" spans="2:65" s="12" customFormat="1">
      <c r="B523" s="155"/>
      <c r="D523" s="156" t="s">
        <v>192</v>
      </c>
      <c r="E523" s="157" t="s">
        <v>1</v>
      </c>
      <c r="F523" s="158" t="s">
        <v>444</v>
      </c>
      <c r="H523" s="157" t="s">
        <v>1</v>
      </c>
      <c r="I523" s="159"/>
      <c r="L523" s="155"/>
      <c r="M523" s="160"/>
      <c r="T523" s="161"/>
      <c r="AT523" s="157" t="s">
        <v>192</v>
      </c>
      <c r="AU523" s="157" t="s">
        <v>190</v>
      </c>
      <c r="AV523" s="12" t="s">
        <v>83</v>
      </c>
      <c r="AW523" s="12" t="s">
        <v>31</v>
      </c>
      <c r="AX523" s="12" t="s">
        <v>75</v>
      </c>
      <c r="AY523" s="157" t="s">
        <v>181</v>
      </c>
    </row>
    <row r="524" spans="2:65" s="13" customFormat="1">
      <c r="B524" s="162"/>
      <c r="D524" s="156" t="s">
        <v>192</v>
      </c>
      <c r="E524" s="163" t="s">
        <v>1</v>
      </c>
      <c r="F524" s="164" t="s">
        <v>1302</v>
      </c>
      <c r="H524" s="165">
        <v>17.64</v>
      </c>
      <c r="I524" s="166"/>
      <c r="L524" s="162"/>
      <c r="M524" s="167"/>
      <c r="T524" s="168"/>
      <c r="AT524" s="163" t="s">
        <v>192</v>
      </c>
      <c r="AU524" s="163" t="s">
        <v>190</v>
      </c>
      <c r="AV524" s="13" t="s">
        <v>190</v>
      </c>
      <c r="AW524" s="13" t="s">
        <v>31</v>
      </c>
      <c r="AX524" s="13" t="s">
        <v>75</v>
      </c>
      <c r="AY524" s="163" t="s">
        <v>181</v>
      </c>
    </row>
    <row r="525" spans="2:65" s="12" customFormat="1">
      <c r="B525" s="155"/>
      <c r="D525" s="156" t="s">
        <v>192</v>
      </c>
      <c r="E525" s="157" t="s">
        <v>1</v>
      </c>
      <c r="F525" s="158" t="s">
        <v>1303</v>
      </c>
      <c r="H525" s="157" t="s">
        <v>1</v>
      </c>
      <c r="I525" s="159"/>
      <c r="L525" s="155"/>
      <c r="M525" s="160"/>
      <c r="T525" s="161"/>
      <c r="AT525" s="157" t="s">
        <v>192</v>
      </c>
      <c r="AU525" s="157" t="s">
        <v>190</v>
      </c>
      <c r="AV525" s="12" t="s">
        <v>83</v>
      </c>
      <c r="AW525" s="12" t="s">
        <v>31</v>
      </c>
      <c r="AX525" s="12" t="s">
        <v>75</v>
      </c>
      <c r="AY525" s="157" t="s">
        <v>181</v>
      </c>
    </row>
    <row r="526" spans="2:65" s="13" customFormat="1">
      <c r="B526" s="162"/>
      <c r="D526" s="156" t="s">
        <v>192</v>
      </c>
      <c r="E526" s="163" t="s">
        <v>1</v>
      </c>
      <c r="F526" s="164" t="s">
        <v>1304</v>
      </c>
      <c r="H526" s="165">
        <v>37.774999999999999</v>
      </c>
      <c r="I526" s="166"/>
      <c r="L526" s="162"/>
      <c r="M526" s="167"/>
      <c r="T526" s="168"/>
      <c r="AT526" s="163" t="s">
        <v>192</v>
      </c>
      <c r="AU526" s="163" t="s">
        <v>190</v>
      </c>
      <c r="AV526" s="13" t="s">
        <v>190</v>
      </c>
      <c r="AW526" s="13" t="s">
        <v>31</v>
      </c>
      <c r="AX526" s="13" t="s">
        <v>75</v>
      </c>
      <c r="AY526" s="163" t="s">
        <v>181</v>
      </c>
    </row>
    <row r="527" spans="2:65" s="12" customFormat="1">
      <c r="B527" s="155"/>
      <c r="D527" s="156" t="s">
        <v>192</v>
      </c>
      <c r="E527" s="157" t="s">
        <v>1</v>
      </c>
      <c r="F527" s="158" t="s">
        <v>1305</v>
      </c>
      <c r="H527" s="157" t="s">
        <v>1</v>
      </c>
      <c r="I527" s="159"/>
      <c r="L527" s="155"/>
      <c r="M527" s="160"/>
      <c r="T527" s="161"/>
      <c r="AT527" s="157" t="s">
        <v>192</v>
      </c>
      <c r="AU527" s="157" t="s">
        <v>190</v>
      </c>
      <c r="AV527" s="12" t="s">
        <v>83</v>
      </c>
      <c r="AW527" s="12" t="s">
        <v>31</v>
      </c>
      <c r="AX527" s="12" t="s">
        <v>75</v>
      </c>
      <c r="AY527" s="157" t="s">
        <v>181</v>
      </c>
    </row>
    <row r="528" spans="2:65" s="13" customFormat="1">
      <c r="B528" s="162"/>
      <c r="D528" s="156" t="s">
        <v>192</v>
      </c>
      <c r="E528" s="163" t="s">
        <v>1</v>
      </c>
      <c r="F528" s="164" t="s">
        <v>1302</v>
      </c>
      <c r="H528" s="165">
        <v>17.64</v>
      </c>
      <c r="I528" s="166"/>
      <c r="L528" s="162"/>
      <c r="M528" s="167"/>
      <c r="T528" s="168"/>
      <c r="AT528" s="163" t="s">
        <v>192</v>
      </c>
      <c r="AU528" s="163" t="s">
        <v>190</v>
      </c>
      <c r="AV528" s="13" t="s">
        <v>190</v>
      </c>
      <c r="AW528" s="13" t="s">
        <v>31</v>
      </c>
      <c r="AX528" s="13" t="s">
        <v>75</v>
      </c>
      <c r="AY528" s="163" t="s">
        <v>181</v>
      </c>
    </row>
    <row r="529" spans="2:51" s="12" customFormat="1">
      <c r="B529" s="155"/>
      <c r="D529" s="156" t="s">
        <v>192</v>
      </c>
      <c r="E529" s="157" t="s">
        <v>1</v>
      </c>
      <c r="F529" s="158" t="s">
        <v>1306</v>
      </c>
      <c r="H529" s="157" t="s">
        <v>1</v>
      </c>
      <c r="I529" s="159"/>
      <c r="L529" s="155"/>
      <c r="M529" s="160"/>
      <c r="T529" s="161"/>
      <c r="AT529" s="157" t="s">
        <v>192</v>
      </c>
      <c r="AU529" s="157" t="s">
        <v>190</v>
      </c>
      <c r="AV529" s="12" t="s">
        <v>83</v>
      </c>
      <c r="AW529" s="12" t="s">
        <v>31</v>
      </c>
      <c r="AX529" s="12" t="s">
        <v>75</v>
      </c>
      <c r="AY529" s="157" t="s">
        <v>181</v>
      </c>
    </row>
    <row r="530" spans="2:51" s="13" customFormat="1">
      <c r="B530" s="162"/>
      <c r="D530" s="156" t="s">
        <v>192</v>
      </c>
      <c r="E530" s="163" t="s">
        <v>1</v>
      </c>
      <c r="F530" s="164" t="s">
        <v>1307</v>
      </c>
      <c r="H530" s="165">
        <v>58.783000000000001</v>
      </c>
      <c r="I530" s="166"/>
      <c r="L530" s="162"/>
      <c r="M530" s="167"/>
      <c r="T530" s="168"/>
      <c r="AT530" s="163" t="s">
        <v>192</v>
      </c>
      <c r="AU530" s="163" t="s">
        <v>190</v>
      </c>
      <c r="AV530" s="13" t="s">
        <v>190</v>
      </c>
      <c r="AW530" s="13" t="s">
        <v>31</v>
      </c>
      <c r="AX530" s="13" t="s">
        <v>75</v>
      </c>
      <c r="AY530" s="163" t="s">
        <v>181</v>
      </c>
    </row>
    <row r="531" spans="2:51" s="12" customFormat="1">
      <c r="B531" s="155"/>
      <c r="D531" s="156" t="s">
        <v>192</v>
      </c>
      <c r="E531" s="157" t="s">
        <v>1</v>
      </c>
      <c r="F531" s="158" t="s">
        <v>1308</v>
      </c>
      <c r="H531" s="157" t="s">
        <v>1</v>
      </c>
      <c r="I531" s="159"/>
      <c r="L531" s="155"/>
      <c r="M531" s="160"/>
      <c r="T531" s="161"/>
      <c r="AT531" s="157" t="s">
        <v>192</v>
      </c>
      <c r="AU531" s="157" t="s">
        <v>190</v>
      </c>
      <c r="AV531" s="12" t="s">
        <v>83</v>
      </c>
      <c r="AW531" s="12" t="s">
        <v>31</v>
      </c>
      <c r="AX531" s="12" t="s">
        <v>75</v>
      </c>
      <c r="AY531" s="157" t="s">
        <v>181</v>
      </c>
    </row>
    <row r="532" spans="2:51" s="13" customFormat="1">
      <c r="B532" s="162"/>
      <c r="D532" s="156" t="s">
        <v>192</v>
      </c>
      <c r="E532" s="163" t="s">
        <v>1</v>
      </c>
      <c r="F532" s="164" t="s">
        <v>1309</v>
      </c>
      <c r="H532" s="165">
        <v>45.805</v>
      </c>
      <c r="I532" s="166"/>
      <c r="L532" s="162"/>
      <c r="M532" s="167"/>
      <c r="T532" s="168"/>
      <c r="AT532" s="163" t="s">
        <v>192</v>
      </c>
      <c r="AU532" s="163" t="s">
        <v>190</v>
      </c>
      <c r="AV532" s="13" t="s">
        <v>190</v>
      </c>
      <c r="AW532" s="13" t="s">
        <v>31</v>
      </c>
      <c r="AX532" s="13" t="s">
        <v>75</v>
      </c>
      <c r="AY532" s="163" t="s">
        <v>181</v>
      </c>
    </row>
    <row r="533" spans="2:51" s="12" customFormat="1">
      <c r="B533" s="155"/>
      <c r="D533" s="156" t="s">
        <v>192</v>
      </c>
      <c r="E533" s="157" t="s">
        <v>1</v>
      </c>
      <c r="F533" s="158" t="s">
        <v>1310</v>
      </c>
      <c r="H533" s="157" t="s">
        <v>1</v>
      </c>
      <c r="I533" s="159"/>
      <c r="L533" s="155"/>
      <c r="M533" s="160"/>
      <c r="T533" s="161"/>
      <c r="AT533" s="157" t="s">
        <v>192</v>
      </c>
      <c r="AU533" s="157" t="s">
        <v>190</v>
      </c>
      <c r="AV533" s="12" t="s">
        <v>83</v>
      </c>
      <c r="AW533" s="12" t="s">
        <v>31</v>
      </c>
      <c r="AX533" s="12" t="s">
        <v>75</v>
      </c>
      <c r="AY533" s="157" t="s">
        <v>181</v>
      </c>
    </row>
    <row r="534" spans="2:51" s="13" customFormat="1">
      <c r="B534" s="162"/>
      <c r="D534" s="156" t="s">
        <v>192</v>
      </c>
      <c r="E534" s="163" t="s">
        <v>1</v>
      </c>
      <c r="F534" s="164" t="s">
        <v>1311</v>
      </c>
      <c r="H534" s="165">
        <v>31.594999999999999</v>
      </c>
      <c r="I534" s="166"/>
      <c r="L534" s="162"/>
      <c r="M534" s="167"/>
      <c r="T534" s="168"/>
      <c r="AT534" s="163" t="s">
        <v>192</v>
      </c>
      <c r="AU534" s="163" t="s">
        <v>190</v>
      </c>
      <c r="AV534" s="13" t="s">
        <v>190</v>
      </c>
      <c r="AW534" s="13" t="s">
        <v>31</v>
      </c>
      <c r="AX534" s="13" t="s">
        <v>75</v>
      </c>
      <c r="AY534" s="163" t="s">
        <v>181</v>
      </c>
    </row>
    <row r="535" spans="2:51" s="12" customFormat="1">
      <c r="B535" s="155"/>
      <c r="D535" s="156" t="s">
        <v>192</v>
      </c>
      <c r="E535" s="157" t="s">
        <v>1</v>
      </c>
      <c r="F535" s="158" t="s">
        <v>1312</v>
      </c>
      <c r="H535" s="157" t="s">
        <v>1</v>
      </c>
      <c r="I535" s="159"/>
      <c r="L535" s="155"/>
      <c r="M535" s="160"/>
      <c r="T535" s="161"/>
      <c r="AT535" s="157" t="s">
        <v>192</v>
      </c>
      <c r="AU535" s="157" t="s">
        <v>190</v>
      </c>
      <c r="AV535" s="12" t="s">
        <v>83</v>
      </c>
      <c r="AW535" s="12" t="s">
        <v>31</v>
      </c>
      <c r="AX535" s="12" t="s">
        <v>75</v>
      </c>
      <c r="AY535" s="157" t="s">
        <v>181</v>
      </c>
    </row>
    <row r="536" spans="2:51" s="13" customFormat="1">
      <c r="B536" s="162"/>
      <c r="D536" s="156" t="s">
        <v>192</v>
      </c>
      <c r="E536" s="163" t="s">
        <v>1</v>
      </c>
      <c r="F536" s="164" t="s">
        <v>1313</v>
      </c>
      <c r="H536" s="165">
        <v>55.286000000000001</v>
      </c>
      <c r="I536" s="166"/>
      <c r="L536" s="162"/>
      <c r="M536" s="167"/>
      <c r="T536" s="168"/>
      <c r="AT536" s="163" t="s">
        <v>192</v>
      </c>
      <c r="AU536" s="163" t="s">
        <v>190</v>
      </c>
      <c r="AV536" s="13" t="s">
        <v>190</v>
      </c>
      <c r="AW536" s="13" t="s">
        <v>31</v>
      </c>
      <c r="AX536" s="13" t="s">
        <v>75</v>
      </c>
      <c r="AY536" s="163" t="s">
        <v>181</v>
      </c>
    </row>
    <row r="537" spans="2:51" s="12" customFormat="1">
      <c r="B537" s="155"/>
      <c r="D537" s="156" t="s">
        <v>192</v>
      </c>
      <c r="E537" s="157" t="s">
        <v>1</v>
      </c>
      <c r="F537" s="158" t="s">
        <v>1314</v>
      </c>
      <c r="H537" s="157" t="s">
        <v>1</v>
      </c>
      <c r="I537" s="159"/>
      <c r="L537" s="155"/>
      <c r="M537" s="160"/>
      <c r="T537" s="161"/>
      <c r="AT537" s="157" t="s">
        <v>192</v>
      </c>
      <c r="AU537" s="157" t="s">
        <v>190</v>
      </c>
      <c r="AV537" s="12" t="s">
        <v>83</v>
      </c>
      <c r="AW537" s="12" t="s">
        <v>31</v>
      </c>
      <c r="AX537" s="12" t="s">
        <v>75</v>
      </c>
      <c r="AY537" s="157" t="s">
        <v>181</v>
      </c>
    </row>
    <row r="538" spans="2:51" s="13" customFormat="1">
      <c r="B538" s="162"/>
      <c r="D538" s="156" t="s">
        <v>192</v>
      </c>
      <c r="E538" s="163" t="s">
        <v>1</v>
      </c>
      <c r="F538" s="164" t="s">
        <v>1315</v>
      </c>
      <c r="H538" s="165">
        <v>65.42</v>
      </c>
      <c r="I538" s="166"/>
      <c r="L538" s="162"/>
      <c r="M538" s="167"/>
      <c r="T538" s="168"/>
      <c r="AT538" s="163" t="s">
        <v>192</v>
      </c>
      <c r="AU538" s="163" t="s">
        <v>190</v>
      </c>
      <c r="AV538" s="13" t="s">
        <v>190</v>
      </c>
      <c r="AW538" s="13" t="s">
        <v>31</v>
      </c>
      <c r="AX538" s="13" t="s">
        <v>75</v>
      </c>
      <c r="AY538" s="163" t="s">
        <v>181</v>
      </c>
    </row>
    <row r="539" spans="2:51" s="12" customFormat="1">
      <c r="B539" s="155"/>
      <c r="D539" s="156" t="s">
        <v>192</v>
      </c>
      <c r="E539" s="157" t="s">
        <v>1</v>
      </c>
      <c r="F539" s="158" t="s">
        <v>222</v>
      </c>
      <c r="H539" s="157" t="s">
        <v>1</v>
      </c>
      <c r="I539" s="159"/>
      <c r="L539" s="155"/>
      <c r="M539" s="160"/>
      <c r="T539" s="161"/>
      <c r="AT539" s="157" t="s">
        <v>192</v>
      </c>
      <c r="AU539" s="157" t="s">
        <v>190</v>
      </c>
      <c r="AV539" s="12" t="s">
        <v>83</v>
      </c>
      <c r="AW539" s="12" t="s">
        <v>31</v>
      </c>
      <c r="AX539" s="12" t="s">
        <v>75</v>
      </c>
      <c r="AY539" s="157" t="s">
        <v>181</v>
      </c>
    </row>
    <row r="540" spans="2:51" s="12" customFormat="1">
      <c r="B540" s="155"/>
      <c r="D540" s="156" t="s">
        <v>192</v>
      </c>
      <c r="E540" s="157" t="s">
        <v>1</v>
      </c>
      <c r="F540" s="158" t="s">
        <v>1316</v>
      </c>
      <c r="H540" s="157" t="s">
        <v>1</v>
      </c>
      <c r="I540" s="159"/>
      <c r="L540" s="155"/>
      <c r="M540" s="160"/>
      <c r="T540" s="161"/>
      <c r="AT540" s="157" t="s">
        <v>192</v>
      </c>
      <c r="AU540" s="157" t="s">
        <v>190</v>
      </c>
      <c r="AV540" s="12" t="s">
        <v>83</v>
      </c>
      <c r="AW540" s="12" t="s">
        <v>31</v>
      </c>
      <c r="AX540" s="12" t="s">
        <v>75</v>
      </c>
      <c r="AY540" s="157" t="s">
        <v>181</v>
      </c>
    </row>
    <row r="541" spans="2:51" s="13" customFormat="1">
      <c r="B541" s="162"/>
      <c r="D541" s="156" t="s">
        <v>192</v>
      </c>
      <c r="E541" s="163" t="s">
        <v>1</v>
      </c>
      <c r="F541" s="164" t="s">
        <v>1317</v>
      </c>
      <c r="H541" s="165">
        <v>593.43899999999996</v>
      </c>
      <c r="I541" s="166"/>
      <c r="L541" s="162"/>
      <c r="M541" s="167"/>
      <c r="T541" s="168"/>
      <c r="AT541" s="163" t="s">
        <v>192</v>
      </c>
      <c r="AU541" s="163" t="s">
        <v>190</v>
      </c>
      <c r="AV541" s="13" t="s">
        <v>190</v>
      </c>
      <c r="AW541" s="13" t="s">
        <v>31</v>
      </c>
      <c r="AX541" s="13" t="s">
        <v>75</v>
      </c>
      <c r="AY541" s="163" t="s">
        <v>181</v>
      </c>
    </row>
    <row r="542" spans="2:51" s="13" customFormat="1">
      <c r="B542" s="162"/>
      <c r="D542" s="156" t="s">
        <v>192</v>
      </c>
      <c r="E542" s="163" t="s">
        <v>1</v>
      </c>
      <c r="F542" s="164" t="s">
        <v>1318</v>
      </c>
      <c r="H542" s="165">
        <v>305.274</v>
      </c>
      <c r="I542" s="166"/>
      <c r="L542" s="162"/>
      <c r="M542" s="167"/>
      <c r="T542" s="168"/>
      <c r="AT542" s="163" t="s">
        <v>192</v>
      </c>
      <c r="AU542" s="163" t="s">
        <v>190</v>
      </c>
      <c r="AV542" s="13" t="s">
        <v>190</v>
      </c>
      <c r="AW542" s="13" t="s">
        <v>31</v>
      </c>
      <c r="AX542" s="13" t="s">
        <v>75</v>
      </c>
      <c r="AY542" s="163" t="s">
        <v>181</v>
      </c>
    </row>
    <row r="543" spans="2:51" s="13" customFormat="1">
      <c r="B543" s="162"/>
      <c r="D543" s="156" t="s">
        <v>192</v>
      </c>
      <c r="E543" s="163" t="s">
        <v>1</v>
      </c>
      <c r="F543" s="164" t="s">
        <v>1319</v>
      </c>
      <c r="H543" s="165">
        <v>581.5</v>
      </c>
      <c r="I543" s="166"/>
      <c r="L543" s="162"/>
      <c r="M543" s="167"/>
      <c r="T543" s="168"/>
      <c r="AT543" s="163" t="s">
        <v>192</v>
      </c>
      <c r="AU543" s="163" t="s">
        <v>190</v>
      </c>
      <c r="AV543" s="13" t="s">
        <v>190</v>
      </c>
      <c r="AW543" s="13" t="s">
        <v>31</v>
      </c>
      <c r="AX543" s="13" t="s">
        <v>75</v>
      </c>
      <c r="AY543" s="163" t="s">
        <v>181</v>
      </c>
    </row>
    <row r="544" spans="2:51" s="12" customFormat="1">
      <c r="B544" s="155"/>
      <c r="D544" s="156" t="s">
        <v>192</v>
      </c>
      <c r="E544" s="157" t="s">
        <v>1</v>
      </c>
      <c r="F544" s="158" t="s">
        <v>1320</v>
      </c>
      <c r="H544" s="157" t="s">
        <v>1</v>
      </c>
      <c r="I544" s="159"/>
      <c r="L544" s="155"/>
      <c r="M544" s="160"/>
      <c r="T544" s="161"/>
      <c r="AT544" s="157" t="s">
        <v>192</v>
      </c>
      <c r="AU544" s="157" t="s">
        <v>190</v>
      </c>
      <c r="AV544" s="12" t="s">
        <v>83</v>
      </c>
      <c r="AW544" s="12" t="s">
        <v>31</v>
      </c>
      <c r="AX544" s="12" t="s">
        <v>75</v>
      </c>
      <c r="AY544" s="157" t="s">
        <v>181</v>
      </c>
    </row>
    <row r="545" spans="2:51" s="13" customFormat="1">
      <c r="B545" s="162"/>
      <c r="D545" s="156" t="s">
        <v>192</v>
      </c>
      <c r="E545" s="163" t="s">
        <v>1</v>
      </c>
      <c r="F545" s="164" t="s">
        <v>1321</v>
      </c>
      <c r="H545" s="165">
        <v>106.896</v>
      </c>
      <c r="I545" s="166"/>
      <c r="L545" s="162"/>
      <c r="M545" s="167"/>
      <c r="T545" s="168"/>
      <c r="AT545" s="163" t="s">
        <v>192</v>
      </c>
      <c r="AU545" s="163" t="s">
        <v>190</v>
      </c>
      <c r="AV545" s="13" t="s">
        <v>190</v>
      </c>
      <c r="AW545" s="13" t="s">
        <v>31</v>
      </c>
      <c r="AX545" s="13" t="s">
        <v>75</v>
      </c>
      <c r="AY545" s="163" t="s">
        <v>181</v>
      </c>
    </row>
    <row r="546" spans="2:51" s="12" customFormat="1">
      <c r="B546" s="155"/>
      <c r="D546" s="156" t="s">
        <v>192</v>
      </c>
      <c r="E546" s="157" t="s">
        <v>1</v>
      </c>
      <c r="F546" s="158" t="s">
        <v>263</v>
      </c>
      <c r="H546" s="157" t="s">
        <v>1</v>
      </c>
      <c r="I546" s="159"/>
      <c r="L546" s="155"/>
      <c r="M546" s="160"/>
      <c r="T546" s="161"/>
      <c r="AT546" s="157" t="s">
        <v>192</v>
      </c>
      <c r="AU546" s="157" t="s">
        <v>190</v>
      </c>
      <c r="AV546" s="12" t="s">
        <v>83</v>
      </c>
      <c r="AW546" s="12" t="s">
        <v>31</v>
      </c>
      <c r="AX546" s="12" t="s">
        <v>75</v>
      </c>
      <c r="AY546" s="157" t="s">
        <v>181</v>
      </c>
    </row>
    <row r="547" spans="2:51" s="13" customFormat="1">
      <c r="B547" s="162"/>
      <c r="D547" s="156" t="s">
        <v>192</v>
      </c>
      <c r="E547" s="163" t="s">
        <v>1</v>
      </c>
      <c r="F547" s="164" t="s">
        <v>1322</v>
      </c>
      <c r="H547" s="165">
        <v>415.04</v>
      </c>
      <c r="I547" s="166"/>
      <c r="L547" s="162"/>
      <c r="M547" s="167"/>
      <c r="T547" s="168"/>
      <c r="AT547" s="163" t="s">
        <v>192</v>
      </c>
      <c r="AU547" s="163" t="s">
        <v>190</v>
      </c>
      <c r="AV547" s="13" t="s">
        <v>190</v>
      </c>
      <c r="AW547" s="13" t="s">
        <v>31</v>
      </c>
      <c r="AX547" s="13" t="s">
        <v>75</v>
      </c>
      <c r="AY547" s="163" t="s">
        <v>181</v>
      </c>
    </row>
    <row r="548" spans="2:51" s="12" customFormat="1">
      <c r="B548" s="155"/>
      <c r="D548" s="156" t="s">
        <v>192</v>
      </c>
      <c r="E548" s="157" t="s">
        <v>1</v>
      </c>
      <c r="F548" s="158" t="s">
        <v>1323</v>
      </c>
      <c r="H548" s="157" t="s">
        <v>1</v>
      </c>
      <c r="I548" s="159"/>
      <c r="L548" s="155"/>
      <c r="M548" s="160"/>
      <c r="T548" s="161"/>
      <c r="AT548" s="157" t="s">
        <v>192</v>
      </c>
      <c r="AU548" s="157" t="s">
        <v>190</v>
      </c>
      <c r="AV548" s="12" t="s">
        <v>83</v>
      </c>
      <c r="AW548" s="12" t="s">
        <v>31</v>
      </c>
      <c r="AX548" s="12" t="s">
        <v>75</v>
      </c>
      <c r="AY548" s="157" t="s">
        <v>181</v>
      </c>
    </row>
    <row r="549" spans="2:51" s="13" customFormat="1">
      <c r="B549" s="162"/>
      <c r="D549" s="156" t="s">
        <v>192</v>
      </c>
      <c r="E549" s="163" t="s">
        <v>1</v>
      </c>
      <c r="F549" s="164" t="s">
        <v>1324</v>
      </c>
      <c r="H549" s="165">
        <v>23.628</v>
      </c>
      <c r="I549" s="166"/>
      <c r="L549" s="162"/>
      <c r="M549" s="167"/>
      <c r="T549" s="168"/>
      <c r="AT549" s="163" t="s">
        <v>192</v>
      </c>
      <c r="AU549" s="163" t="s">
        <v>190</v>
      </c>
      <c r="AV549" s="13" t="s">
        <v>190</v>
      </c>
      <c r="AW549" s="13" t="s">
        <v>31</v>
      </c>
      <c r="AX549" s="13" t="s">
        <v>75</v>
      </c>
      <c r="AY549" s="163" t="s">
        <v>181</v>
      </c>
    </row>
    <row r="550" spans="2:51" s="12" customFormat="1">
      <c r="B550" s="155"/>
      <c r="D550" s="156" t="s">
        <v>192</v>
      </c>
      <c r="E550" s="157" t="s">
        <v>1</v>
      </c>
      <c r="F550" s="158" t="s">
        <v>1325</v>
      </c>
      <c r="H550" s="157" t="s">
        <v>1</v>
      </c>
      <c r="I550" s="159"/>
      <c r="L550" s="155"/>
      <c r="M550" s="160"/>
      <c r="T550" s="161"/>
      <c r="AT550" s="157" t="s">
        <v>192</v>
      </c>
      <c r="AU550" s="157" t="s">
        <v>190</v>
      </c>
      <c r="AV550" s="12" t="s">
        <v>83</v>
      </c>
      <c r="AW550" s="12" t="s">
        <v>31</v>
      </c>
      <c r="AX550" s="12" t="s">
        <v>75</v>
      </c>
      <c r="AY550" s="157" t="s">
        <v>181</v>
      </c>
    </row>
    <row r="551" spans="2:51" s="13" customFormat="1">
      <c r="B551" s="162"/>
      <c r="D551" s="156" t="s">
        <v>192</v>
      </c>
      <c r="E551" s="163" t="s">
        <v>1</v>
      </c>
      <c r="F551" s="164" t="s">
        <v>1326</v>
      </c>
      <c r="H551" s="165">
        <v>39.323999999999998</v>
      </c>
      <c r="I551" s="166"/>
      <c r="L551" s="162"/>
      <c r="M551" s="167"/>
      <c r="T551" s="168"/>
      <c r="AT551" s="163" t="s">
        <v>192</v>
      </c>
      <c r="AU551" s="163" t="s">
        <v>190</v>
      </c>
      <c r="AV551" s="13" t="s">
        <v>190</v>
      </c>
      <c r="AW551" s="13" t="s">
        <v>31</v>
      </c>
      <c r="AX551" s="13" t="s">
        <v>75</v>
      </c>
      <c r="AY551" s="163" t="s">
        <v>181</v>
      </c>
    </row>
    <row r="552" spans="2:51" s="12" customFormat="1">
      <c r="B552" s="155"/>
      <c r="D552" s="156" t="s">
        <v>192</v>
      </c>
      <c r="E552" s="157" t="s">
        <v>1</v>
      </c>
      <c r="F552" s="158" t="s">
        <v>1327</v>
      </c>
      <c r="H552" s="157" t="s">
        <v>1</v>
      </c>
      <c r="I552" s="159"/>
      <c r="L552" s="155"/>
      <c r="M552" s="160"/>
      <c r="T552" s="161"/>
      <c r="AT552" s="157" t="s">
        <v>192</v>
      </c>
      <c r="AU552" s="157" t="s">
        <v>190</v>
      </c>
      <c r="AV552" s="12" t="s">
        <v>83</v>
      </c>
      <c r="AW552" s="12" t="s">
        <v>31</v>
      </c>
      <c r="AX552" s="12" t="s">
        <v>75</v>
      </c>
      <c r="AY552" s="157" t="s">
        <v>181</v>
      </c>
    </row>
    <row r="553" spans="2:51" s="13" customFormat="1">
      <c r="B553" s="162"/>
      <c r="D553" s="156" t="s">
        <v>192</v>
      </c>
      <c r="E553" s="163" t="s">
        <v>1</v>
      </c>
      <c r="F553" s="164" t="s">
        <v>1328</v>
      </c>
      <c r="H553" s="165">
        <v>16.132999999999999</v>
      </c>
      <c r="I553" s="166"/>
      <c r="L553" s="162"/>
      <c r="M553" s="167"/>
      <c r="T553" s="168"/>
      <c r="AT553" s="163" t="s">
        <v>192</v>
      </c>
      <c r="AU553" s="163" t="s">
        <v>190</v>
      </c>
      <c r="AV553" s="13" t="s">
        <v>190</v>
      </c>
      <c r="AW553" s="13" t="s">
        <v>31</v>
      </c>
      <c r="AX553" s="13" t="s">
        <v>75</v>
      </c>
      <c r="AY553" s="163" t="s">
        <v>181</v>
      </c>
    </row>
    <row r="554" spans="2:51" s="12" customFormat="1">
      <c r="B554" s="155"/>
      <c r="D554" s="156" t="s">
        <v>192</v>
      </c>
      <c r="E554" s="157" t="s">
        <v>1</v>
      </c>
      <c r="F554" s="158" t="s">
        <v>1329</v>
      </c>
      <c r="H554" s="157" t="s">
        <v>1</v>
      </c>
      <c r="I554" s="159"/>
      <c r="L554" s="155"/>
      <c r="M554" s="160"/>
      <c r="T554" s="161"/>
      <c r="AT554" s="157" t="s">
        <v>192</v>
      </c>
      <c r="AU554" s="157" t="s">
        <v>190</v>
      </c>
      <c r="AV554" s="12" t="s">
        <v>83</v>
      </c>
      <c r="AW554" s="12" t="s">
        <v>31</v>
      </c>
      <c r="AX554" s="12" t="s">
        <v>75</v>
      </c>
      <c r="AY554" s="157" t="s">
        <v>181</v>
      </c>
    </row>
    <row r="555" spans="2:51" s="13" customFormat="1">
      <c r="B555" s="162"/>
      <c r="D555" s="156" t="s">
        <v>192</v>
      </c>
      <c r="E555" s="163" t="s">
        <v>1</v>
      </c>
      <c r="F555" s="164" t="s">
        <v>1330</v>
      </c>
      <c r="H555" s="165">
        <v>89.28</v>
      </c>
      <c r="I555" s="166"/>
      <c r="L555" s="162"/>
      <c r="M555" s="167"/>
      <c r="T555" s="168"/>
      <c r="AT555" s="163" t="s">
        <v>192</v>
      </c>
      <c r="AU555" s="163" t="s">
        <v>190</v>
      </c>
      <c r="AV555" s="13" t="s">
        <v>190</v>
      </c>
      <c r="AW555" s="13" t="s">
        <v>31</v>
      </c>
      <c r="AX555" s="13" t="s">
        <v>75</v>
      </c>
      <c r="AY555" s="163" t="s">
        <v>181</v>
      </c>
    </row>
    <row r="556" spans="2:51" s="13" customFormat="1">
      <c r="B556" s="162"/>
      <c r="D556" s="156" t="s">
        <v>192</v>
      </c>
      <c r="E556" s="163" t="s">
        <v>1</v>
      </c>
      <c r="F556" s="164" t="s">
        <v>1331</v>
      </c>
      <c r="H556" s="165">
        <v>36.521000000000001</v>
      </c>
      <c r="I556" s="166"/>
      <c r="L556" s="162"/>
      <c r="M556" s="167"/>
      <c r="T556" s="168"/>
      <c r="AT556" s="163" t="s">
        <v>192</v>
      </c>
      <c r="AU556" s="163" t="s">
        <v>190</v>
      </c>
      <c r="AV556" s="13" t="s">
        <v>190</v>
      </c>
      <c r="AW556" s="13" t="s">
        <v>31</v>
      </c>
      <c r="AX556" s="13" t="s">
        <v>75</v>
      </c>
      <c r="AY556" s="163" t="s">
        <v>181</v>
      </c>
    </row>
    <row r="557" spans="2:51" s="12" customFormat="1">
      <c r="B557" s="155"/>
      <c r="D557" s="156" t="s">
        <v>192</v>
      </c>
      <c r="E557" s="157" t="s">
        <v>1</v>
      </c>
      <c r="F557" s="158" t="s">
        <v>1332</v>
      </c>
      <c r="H557" s="157" t="s">
        <v>1</v>
      </c>
      <c r="I557" s="159"/>
      <c r="L557" s="155"/>
      <c r="M557" s="160"/>
      <c r="T557" s="161"/>
      <c r="AT557" s="157" t="s">
        <v>192</v>
      </c>
      <c r="AU557" s="157" t="s">
        <v>190</v>
      </c>
      <c r="AV557" s="12" t="s">
        <v>83</v>
      </c>
      <c r="AW557" s="12" t="s">
        <v>31</v>
      </c>
      <c r="AX557" s="12" t="s">
        <v>75</v>
      </c>
      <c r="AY557" s="157" t="s">
        <v>181</v>
      </c>
    </row>
    <row r="558" spans="2:51" s="13" customFormat="1">
      <c r="B558" s="162"/>
      <c r="D558" s="156" t="s">
        <v>192</v>
      </c>
      <c r="E558" s="163" t="s">
        <v>1</v>
      </c>
      <c r="F558" s="164" t="s">
        <v>1333</v>
      </c>
      <c r="H558" s="165">
        <v>47.844999999999999</v>
      </c>
      <c r="I558" s="166"/>
      <c r="L558" s="162"/>
      <c r="M558" s="167"/>
      <c r="T558" s="168"/>
      <c r="AT558" s="163" t="s">
        <v>192</v>
      </c>
      <c r="AU558" s="163" t="s">
        <v>190</v>
      </c>
      <c r="AV558" s="13" t="s">
        <v>190</v>
      </c>
      <c r="AW558" s="13" t="s">
        <v>31</v>
      </c>
      <c r="AX558" s="13" t="s">
        <v>75</v>
      </c>
      <c r="AY558" s="163" t="s">
        <v>181</v>
      </c>
    </row>
    <row r="559" spans="2:51" s="12" customFormat="1">
      <c r="B559" s="155"/>
      <c r="D559" s="156" t="s">
        <v>192</v>
      </c>
      <c r="E559" s="157" t="s">
        <v>1</v>
      </c>
      <c r="F559" s="158" t="s">
        <v>1334</v>
      </c>
      <c r="H559" s="157" t="s">
        <v>1</v>
      </c>
      <c r="I559" s="159"/>
      <c r="L559" s="155"/>
      <c r="M559" s="160"/>
      <c r="T559" s="161"/>
      <c r="AT559" s="157" t="s">
        <v>192</v>
      </c>
      <c r="AU559" s="157" t="s">
        <v>190</v>
      </c>
      <c r="AV559" s="12" t="s">
        <v>83</v>
      </c>
      <c r="AW559" s="12" t="s">
        <v>31</v>
      </c>
      <c r="AX559" s="12" t="s">
        <v>75</v>
      </c>
      <c r="AY559" s="157" t="s">
        <v>181</v>
      </c>
    </row>
    <row r="560" spans="2:51" s="13" customFormat="1">
      <c r="B560" s="162"/>
      <c r="D560" s="156" t="s">
        <v>192</v>
      </c>
      <c r="E560" s="163" t="s">
        <v>1</v>
      </c>
      <c r="F560" s="164" t="s">
        <v>1335</v>
      </c>
      <c r="H560" s="165">
        <v>55.567999999999998</v>
      </c>
      <c r="I560" s="166"/>
      <c r="L560" s="162"/>
      <c r="M560" s="167"/>
      <c r="T560" s="168"/>
      <c r="AT560" s="163" t="s">
        <v>192</v>
      </c>
      <c r="AU560" s="163" t="s">
        <v>190</v>
      </c>
      <c r="AV560" s="13" t="s">
        <v>190</v>
      </c>
      <c r="AW560" s="13" t="s">
        <v>31</v>
      </c>
      <c r="AX560" s="13" t="s">
        <v>75</v>
      </c>
      <c r="AY560" s="163" t="s">
        <v>181</v>
      </c>
    </row>
    <row r="561" spans="2:65" s="12" customFormat="1">
      <c r="B561" s="155"/>
      <c r="D561" s="156" t="s">
        <v>192</v>
      </c>
      <c r="E561" s="157" t="s">
        <v>1</v>
      </c>
      <c r="F561" s="158" t="s">
        <v>1336</v>
      </c>
      <c r="H561" s="157" t="s">
        <v>1</v>
      </c>
      <c r="I561" s="159"/>
      <c r="L561" s="155"/>
      <c r="M561" s="160"/>
      <c r="T561" s="161"/>
      <c r="AT561" s="157" t="s">
        <v>192</v>
      </c>
      <c r="AU561" s="157" t="s">
        <v>190</v>
      </c>
      <c r="AV561" s="12" t="s">
        <v>83</v>
      </c>
      <c r="AW561" s="12" t="s">
        <v>31</v>
      </c>
      <c r="AX561" s="12" t="s">
        <v>75</v>
      </c>
      <c r="AY561" s="157" t="s">
        <v>181</v>
      </c>
    </row>
    <row r="562" spans="2:65" s="13" customFormat="1">
      <c r="B562" s="162"/>
      <c r="D562" s="156" t="s">
        <v>192</v>
      </c>
      <c r="E562" s="163" t="s">
        <v>1</v>
      </c>
      <c r="F562" s="164" t="s">
        <v>1337</v>
      </c>
      <c r="H562" s="165">
        <v>43.89</v>
      </c>
      <c r="I562" s="166"/>
      <c r="L562" s="162"/>
      <c r="M562" s="167"/>
      <c r="T562" s="168"/>
      <c r="AT562" s="163" t="s">
        <v>192</v>
      </c>
      <c r="AU562" s="163" t="s">
        <v>190</v>
      </c>
      <c r="AV562" s="13" t="s">
        <v>190</v>
      </c>
      <c r="AW562" s="13" t="s">
        <v>31</v>
      </c>
      <c r="AX562" s="13" t="s">
        <v>75</v>
      </c>
      <c r="AY562" s="163" t="s">
        <v>181</v>
      </c>
    </row>
    <row r="563" spans="2:65" s="12" customFormat="1">
      <c r="B563" s="155"/>
      <c r="D563" s="156" t="s">
        <v>192</v>
      </c>
      <c r="E563" s="157" t="s">
        <v>1</v>
      </c>
      <c r="F563" s="158" t="s">
        <v>1338</v>
      </c>
      <c r="H563" s="157" t="s">
        <v>1</v>
      </c>
      <c r="I563" s="159"/>
      <c r="L563" s="155"/>
      <c r="M563" s="160"/>
      <c r="T563" s="161"/>
      <c r="AT563" s="157" t="s">
        <v>192</v>
      </c>
      <c r="AU563" s="157" t="s">
        <v>190</v>
      </c>
      <c r="AV563" s="12" t="s">
        <v>83</v>
      </c>
      <c r="AW563" s="12" t="s">
        <v>31</v>
      </c>
      <c r="AX563" s="12" t="s">
        <v>75</v>
      </c>
      <c r="AY563" s="157" t="s">
        <v>181</v>
      </c>
    </row>
    <row r="564" spans="2:65" s="13" customFormat="1">
      <c r="B564" s="162"/>
      <c r="D564" s="156" t="s">
        <v>192</v>
      </c>
      <c r="E564" s="163" t="s">
        <v>1</v>
      </c>
      <c r="F564" s="164" t="s">
        <v>1339</v>
      </c>
      <c r="H564" s="165">
        <v>86.59</v>
      </c>
      <c r="I564" s="166"/>
      <c r="L564" s="162"/>
      <c r="M564" s="167"/>
      <c r="T564" s="168"/>
      <c r="AT564" s="163" t="s">
        <v>192</v>
      </c>
      <c r="AU564" s="163" t="s">
        <v>190</v>
      </c>
      <c r="AV564" s="13" t="s">
        <v>190</v>
      </c>
      <c r="AW564" s="13" t="s">
        <v>31</v>
      </c>
      <c r="AX564" s="13" t="s">
        <v>75</v>
      </c>
      <c r="AY564" s="163" t="s">
        <v>181</v>
      </c>
    </row>
    <row r="565" spans="2:65" s="12" customFormat="1">
      <c r="B565" s="155"/>
      <c r="D565" s="156" t="s">
        <v>192</v>
      </c>
      <c r="E565" s="157" t="s">
        <v>1</v>
      </c>
      <c r="F565" s="158" t="s">
        <v>1340</v>
      </c>
      <c r="H565" s="157" t="s">
        <v>1</v>
      </c>
      <c r="I565" s="159"/>
      <c r="L565" s="155"/>
      <c r="M565" s="160"/>
      <c r="T565" s="161"/>
      <c r="AT565" s="157" t="s">
        <v>192</v>
      </c>
      <c r="AU565" s="157" t="s">
        <v>190</v>
      </c>
      <c r="AV565" s="12" t="s">
        <v>83</v>
      </c>
      <c r="AW565" s="12" t="s">
        <v>31</v>
      </c>
      <c r="AX565" s="12" t="s">
        <v>75</v>
      </c>
      <c r="AY565" s="157" t="s">
        <v>181</v>
      </c>
    </row>
    <row r="566" spans="2:65" s="13" customFormat="1">
      <c r="B566" s="162"/>
      <c r="D566" s="156" t="s">
        <v>192</v>
      </c>
      <c r="E566" s="163" t="s">
        <v>1</v>
      </c>
      <c r="F566" s="164" t="s">
        <v>1341</v>
      </c>
      <c r="H566" s="165">
        <v>48.578000000000003</v>
      </c>
      <c r="I566" s="166"/>
      <c r="L566" s="162"/>
      <c r="M566" s="167"/>
      <c r="T566" s="168"/>
      <c r="AT566" s="163" t="s">
        <v>192</v>
      </c>
      <c r="AU566" s="163" t="s">
        <v>190</v>
      </c>
      <c r="AV566" s="13" t="s">
        <v>190</v>
      </c>
      <c r="AW566" s="13" t="s">
        <v>31</v>
      </c>
      <c r="AX566" s="13" t="s">
        <v>75</v>
      </c>
      <c r="AY566" s="163" t="s">
        <v>181</v>
      </c>
    </row>
    <row r="567" spans="2:65" s="12" customFormat="1">
      <c r="B567" s="155"/>
      <c r="D567" s="156" t="s">
        <v>192</v>
      </c>
      <c r="E567" s="157" t="s">
        <v>1</v>
      </c>
      <c r="F567" s="158" t="s">
        <v>459</v>
      </c>
      <c r="H567" s="157" t="s">
        <v>1</v>
      </c>
      <c r="I567" s="159"/>
      <c r="L567" s="155"/>
      <c r="M567" s="160"/>
      <c r="T567" s="161"/>
      <c r="AT567" s="157" t="s">
        <v>192</v>
      </c>
      <c r="AU567" s="157" t="s">
        <v>190</v>
      </c>
      <c r="AV567" s="12" t="s">
        <v>83</v>
      </c>
      <c r="AW567" s="12" t="s">
        <v>31</v>
      </c>
      <c r="AX567" s="12" t="s">
        <v>75</v>
      </c>
      <c r="AY567" s="157" t="s">
        <v>181</v>
      </c>
    </row>
    <row r="568" spans="2:65" s="13" customFormat="1">
      <c r="B568" s="162"/>
      <c r="D568" s="156" t="s">
        <v>192</v>
      </c>
      <c r="E568" s="163" t="s">
        <v>1</v>
      </c>
      <c r="F568" s="164" t="s">
        <v>1342</v>
      </c>
      <c r="H568" s="165">
        <v>138.84299999999999</v>
      </c>
      <c r="I568" s="166"/>
      <c r="L568" s="162"/>
      <c r="M568" s="167"/>
      <c r="T568" s="168"/>
      <c r="AT568" s="163" t="s">
        <v>192</v>
      </c>
      <c r="AU568" s="163" t="s">
        <v>190</v>
      </c>
      <c r="AV568" s="13" t="s">
        <v>190</v>
      </c>
      <c r="AW568" s="13" t="s">
        <v>31</v>
      </c>
      <c r="AX568" s="13" t="s">
        <v>75</v>
      </c>
      <c r="AY568" s="163" t="s">
        <v>181</v>
      </c>
    </row>
    <row r="569" spans="2:65" s="12" customFormat="1">
      <c r="B569" s="155"/>
      <c r="D569" s="156" t="s">
        <v>192</v>
      </c>
      <c r="E569" s="157" t="s">
        <v>1</v>
      </c>
      <c r="F569" s="158" t="s">
        <v>464</v>
      </c>
      <c r="H569" s="157" t="s">
        <v>1</v>
      </c>
      <c r="I569" s="159"/>
      <c r="L569" s="155"/>
      <c r="M569" s="160"/>
      <c r="T569" s="161"/>
      <c r="AT569" s="157" t="s">
        <v>192</v>
      </c>
      <c r="AU569" s="157" t="s">
        <v>190</v>
      </c>
      <c r="AV569" s="12" t="s">
        <v>83</v>
      </c>
      <c r="AW569" s="12" t="s">
        <v>31</v>
      </c>
      <c r="AX569" s="12" t="s">
        <v>75</v>
      </c>
      <c r="AY569" s="157" t="s">
        <v>181</v>
      </c>
    </row>
    <row r="570" spans="2:65" s="13" customFormat="1">
      <c r="B570" s="162"/>
      <c r="D570" s="156" t="s">
        <v>192</v>
      </c>
      <c r="E570" s="163" t="s">
        <v>1</v>
      </c>
      <c r="F570" s="164" t="s">
        <v>1343</v>
      </c>
      <c r="H570" s="165">
        <v>18.655999999999999</v>
      </c>
      <c r="I570" s="166"/>
      <c r="L570" s="162"/>
      <c r="M570" s="167"/>
      <c r="T570" s="168"/>
      <c r="AT570" s="163" t="s">
        <v>192</v>
      </c>
      <c r="AU570" s="163" t="s">
        <v>190</v>
      </c>
      <c r="AV570" s="13" t="s">
        <v>190</v>
      </c>
      <c r="AW570" s="13" t="s">
        <v>31</v>
      </c>
      <c r="AX570" s="13" t="s">
        <v>75</v>
      </c>
      <c r="AY570" s="163" t="s">
        <v>181</v>
      </c>
    </row>
    <row r="571" spans="2:65" s="14" customFormat="1">
      <c r="B571" s="169"/>
      <c r="D571" s="156" t="s">
        <v>192</v>
      </c>
      <c r="E571" s="170" t="s">
        <v>1</v>
      </c>
      <c r="F571" s="171" t="s">
        <v>195</v>
      </c>
      <c r="H571" s="172">
        <v>3435.5940000000001</v>
      </c>
      <c r="I571" s="173"/>
      <c r="L571" s="169"/>
      <c r="M571" s="174"/>
      <c r="T571" s="175"/>
      <c r="AT571" s="170" t="s">
        <v>192</v>
      </c>
      <c r="AU571" s="170" t="s">
        <v>190</v>
      </c>
      <c r="AV571" s="14" t="s">
        <v>189</v>
      </c>
      <c r="AW571" s="14" t="s">
        <v>31</v>
      </c>
      <c r="AX571" s="14" t="s">
        <v>83</v>
      </c>
      <c r="AY571" s="170" t="s">
        <v>181</v>
      </c>
    </row>
    <row r="572" spans="2:65" s="1" customFormat="1" ht="24.2" customHeight="1">
      <c r="B572" s="140"/>
      <c r="C572" s="141" t="s">
        <v>682</v>
      </c>
      <c r="D572" s="141" t="s">
        <v>185</v>
      </c>
      <c r="E572" s="142" t="s">
        <v>1344</v>
      </c>
      <c r="F572" s="143" t="s">
        <v>1345</v>
      </c>
      <c r="G572" s="144" t="s">
        <v>188</v>
      </c>
      <c r="H572" s="145">
        <v>438.80200000000002</v>
      </c>
      <c r="I572" s="146"/>
      <c r="J572" s="147">
        <f>ROUND(I572*H572,2)</f>
        <v>0</v>
      </c>
      <c r="K572" s="148"/>
      <c r="L572" s="32"/>
      <c r="M572" s="149" t="s">
        <v>1</v>
      </c>
      <c r="N572" s="150" t="s">
        <v>41</v>
      </c>
      <c r="P572" s="151">
        <f>O572*H572</f>
        <v>0</v>
      </c>
      <c r="Q572" s="151">
        <v>0</v>
      </c>
      <c r="R572" s="151">
        <f>Q572*H572</f>
        <v>0</v>
      </c>
      <c r="S572" s="151">
        <v>0</v>
      </c>
      <c r="T572" s="152">
        <f>S572*H572</f>
        <v>0</v>
      </c>
      <c r="AR572" s="153" t="s">
        <v>189</v>
      </c>
      <c r="AT572" s="153" t="s">
        <v>185</v>
      </c>
      <c r="AU572" s="153" t="s">
        <v>190</v>
      </c>
      <c r="AY572" s="17" t="s">
        <v>181</v>
      </c>
      <c r="BE572" s="154">
        <f>IF(N572="základná",J572,0)</f>
        <v>0</v>
      </c>
      <c r="BF572" s="154">
        <f>IF(N572="znížená",J572,0)</f>
        <v>0</v>
      </c>
      <c r="BG572" s="154">
        <f>IF(N572="zákl. prenesená",J572,0)</f>
        <v>0</v>
      </c>
      <c r="BH572" s="154">
        <f>IF(N572="zníž. prenesená",J572,0)</f>
        <v>0</v>
      </c>
      <c r="BI572" s="154">
        <f>IF(N572="nulová",J572,0)</f>
        <v>0</v>
      </c>
      <c r="BJ572" s="17" t="s">
        <v>190</v>
      </c>
      <c r="BK572" s="154">
        <f>ROUND(I572*H572,2)</f>
        <v>0</v>
      </c>
      <c r="BL572" s="17" t="s">
        <v>189</v>
      </c>
      <c r="BM572" s="153" t="s">
        <v>1346</v>
      </c>
    </row>
    <row r="573" spans="2:65" s="13" customFormat="1">
      <c r="B573" s="162"/>
      <c r="D573" s="156" t="s">
        <v>192</v>
      </c>
      <c r="E573" s="163" t="s">
        <v>1</v>
      </c>
      <c r="F573" s="164" t="s">
        <v>1347</v>
      </c>
      <c r="H573" s="165">
        <v>438.80200000000002</v>
      </c>
      <c r="I573" s="166"/>
      <c r="L573" s="162"/>
      <c r="M573" s="167"/>
      <c r="T573" s="168"/>
      <c r="AT573" s="163" t="s">
        <v>192</v>
      </c>
      <c r="AU573" s="163" t="s">
        <v>190</v>
      </c>
      <c r="AV573" s="13" t="s">
        <v>190</v>
      </c>
      <c r="AW573" s="13" t="s">
        <v>31</v>
      </c>
      <c r="AX573" s="13" t="s">
        <v>75</v>
      </c>
      <c r="AY573" s="163" t="s">
        <v>181</v>
      </c>
    </row>
    <row r="574" spans="2:65" s="14" customFormat="1">
      <c r="B574" s="169"/>
      <c r="D574" s="156" t="s">
        <v>192</v>
      </c>
      <c r="E574" s="170" t="s">
        <v>1</v>
      </c>
      <c r="F574" s="171" t="s">
        <v>195</v>
      </c>
      <c r="H574" s="172">
        <v>438.80200000000002</v>
      </c>
      <c r="I574" s="173"/>
      <c r="L574" s="169"/>
      <c r="M574" s="174"/>
      <c r="T574" s="175"/>
      <c r="AT574" s="170" t="s">
        <v>192</v>
      </c>
      <c r="AU574" s="170" t="s">
        <v>190</v>
      </c>
      <c r="AV574" s="14" t="s">
        <v>189</v>
      </c>
      <c r="AW574" s="14" t="s">
        <v>31</v>
      </c>
      <c r="AX574" s="14" t="s">
        <v>83</v>
      </c>
      <c r="AY574" s="170" t="s">
        <v>181</v>
      </c>
    </row>
    <row r="575" spans="2:65" s="1" customFormat="1" ht="37.9" customHeight="1">
      <c r="B575" s="140"/>
      <c r="C575" s="141" t="s">
        <v>686</v>
      </c>
      <c r="D575" s="141" t="s">
        <v>185</v>
      </c>
      <c r="E575" s="142" t="s">
        <v>1348</v>
      </c>
      <c r="F575" s="143" t="s">
        <v>1349</v>
      </c>
      <c r="G575" s="144" t="s">
        <v>188</v>
      </c>
      <c r="H575" s="145">
        <v>60.76</v>
      </c>
      <c r="I575" s="146"/>
      <c r="J575" s="147">
        <f>ROUND(I575*H575,2)</f>
        <v>0</v>
      </c>
      <c r="K575" s="148"/>
      <c r="L575" s="32"/>
      <c r="M575" s="149" t="s">
        <v>1</v>
      </c>
      <c r="N575" s="150" t="s">
        <v>41</v>
      </c>
      <c r="P575" s="151">
        <f>O575*H575</f>
        <v>0</v>
      </c>
      <c r="Q575" s="151">
        <v>7.9139999999999992E-3</v>
      </c>
      <c r="R575" s="151">
        <f>Q575*H575</f>
        <v>0.48085463999999994</v>
      </c>
      <c r="S575" s="151">
        <v>0</v>
      </c>
      <c r="T575" s="152">
        <f>S575*H575</f>
        <v>0</v>
      </c>
      <c r="AR575" s="153" t="s">
        <v>189</v>
      </c>
      <c r="AT575" s="153" t="s">
        <v>185</v>
      </c>
      <c r="AU575" s="153" t="s">
        <v>190</v>
      </c>
      <c r="AY575" s="17" t="s">
        <v>181</v>
      </c>
      <c r="BE575" s="154">
        <f>IF(N575="základná",J575,0)</f>
        <v>0</v>
      </c>
      <c r="BF575" s="154">
        <f>IF(N575="znížená",J575,0)</f>
        <v>0</v>
      </c>
      <c r="BG575" s="154">
        <f>IF(N575="zákl. prenesená",J575,0)</f>
        <v>0</v>
      </c>
      <c r="BH575" s="154">
        <f>IF(N575="zníž. prenesená",J575,0)</f>
        <v>0</v>
      </c>
      <c r="BI575" s="154">
        <f>IF(N575="nulová",J575,0)</f>
        <v>0</v>
      </c>
      <c r="BJ575" s="17" t="s">
        <v>190</v>
      </c>
      <c r="BK575" s="154">
        <f>ROUND(I575*H575,2)</f>
        <v>0</v>
      </c>
      <c r="BL575" s="17" t="s">
        <v>189</v>
      </c>
      <c r="BM575" s="153" t="s">
        <v>1350</v>
      </c>
    </row>
    <row r="576" spans="2:65" s="12" customFormat="1">
      <c r="B576" s="155"/>
      <c r="D576" s="156" t="s">
        <v>192</v>
      </c>
      <c r="E576" s="157" t="s">
        <v>1</v>
      </c>
      <c r="F576" s="158" t="s">
        <v>224</v>
      </c>
      <c r="H576" s="157" t="s">
        <v>1</v>
      </c>
      <c r="I576" s="159"/>
      <c r="L576" s="155"/>
      <c r="M576" s="160"/>
      <c r="T576" s="161"/>
      <c r="AT576" s="157" t="s">
        <v>192</v>
      </c>
      <c r="AU576" s="157" t="s">
        <v>190</v>
      </c>
      <c r="AV576" s="12" t="s">
        <v>83</v>
      </c>
      <c r="AW576" s="12" t="s">
        <v>31</v>
      </c>
      <c r="AX576" s="12" t="s">
        <v>75</v>
      </c>
      <c r="AY576" s="157" t="s">
        <v>181</v>
      </c>
    </row>
    <row r="577" spans="2:65" s="13" customFormat="1">
      <c r="B577" s="162"/>
      <c r="D577" s="156" t="s">
        <v>192</v>
      </c>
      <c r="E577" s="163" t="s">
        <v>1</v>
      </c>
      <c r="F577" s="164" t="s">
        <v>1351</v>
      </c>
      <c r="H577" s="165">
        <v>60.76</v>
      </c>
      <c r="I577" s="166"/>
      <c r="L577" s="162"/>
      <c r="M577" s="167"/>
      <c r="T577" s="168"/>
      <c r="AT577" s="163" t="s">
        <v>192</v>
      </c>
      <c r="AU577" s="163" t="s">
        <v>190</v>
      </c>
      <c r="AV577" s="13" t="s">
        <v>190</v>
      </c>
      <c r="AW577" s="13" t="s">
        <v>31</v>
      </c>
      <c r="AX577" s="13" t="s">
        <v>75</v>
      </c>
      <c r="AY577" s="163" t="s">
        <v>181</v>
      </c>
    </row>
    <row r="578" spans="2:65" s="14" customFormat="1">
      <c r="B578" s="169"/>
      <c r="D578" s="156" t="s">
        <v>192</v>
      </c>
      <c r="E578" s="170" t="s">
        <v>1</v>
      </c>
      <c r="F578" s="171" t="s">
        <v>195</v>
      </c>
      <c r="H578" s="172">
        <v>60.76</v>
      </c>
      <c r="I578" s="173"/>
      <c r="L578" s="169"/>
      <c r="M578" s="174"/>
      <c r="T578" s="175"/>
      <c r="AT578" s="170" t="s">
        <v>192</v>
      </c>
      <c r="AU578" s="170" t="s">
        <v>190</v>
      </c>
      <c r="AV578" s="14" t="s">
        <v>189</v>
      </c>
      <c r="AW578" s="14" t="s">
        <v>31</v>
      </c>
      <c r="AX578" s="14" t="s">
        <v>83</v>
      </c>
      <c r="AY578" s="170" t="s">
        <v>181</v>
      </c>
    </row>
    <row r="579" spans="2:65" s="1" customFormat="1" ht="49.15" customHeight="1">
      <c r="B579" s="140"/>
      <c r="C579" s="189" t="s">
        <v>692</v>
      </c>
      <c r="D579" s="189" t="s">
        <v>966</v>
      </c>
      <c r="E579" s="190" t="s">
        <v>1352</v>
      </c>
      <c r="F579" s="191" t="s">
        <v>1353</v>
      </c>
      <c r="G579" s="192" t="s">
        <v>188</v>
      </c>
      <c r="H579" s="193">
        <v>63.798000000000002</v>
      </c>
      <c r="I579" s="194"/>
      <c r="J579" s="195">
        <f>ROUND(I579*H579,2)</f>
        <v>0</v>
      </c>
      <c r="K579" s="196"/>
      <c r="L579" s="197"/>
      <c r="M579" s="198" t="s">
        <v>1</v>
      </c>
      <c r="N579" s="199" t="s">
        <v>41</v>
      </c>
      <c r="P579" s="151">
        <f>O579*H579</f>
        <v>0</v>
      </c>
      <c r="Q579" s="151">
        <v>1.1599999999999999E-2</v>
      </c>
      <c r="R579" s="151">
        <f>Q579*H579</f>
        <v>0.74005679999999996</v>
      </c>
      <c r="S579" s="151">
        <v>0</v>
      </c>
      <c r="T579" s="152">
        <f>S579*H579</f>
        <v>0</v>
      </c>
      <c r="AR579" s="153" t="s">
        <v>943</v>
      </c>
      <c r="AT579" s="153" t="s">
        <v>966</v>
      </c>
      <c r="AU579" s="153" t="s">
        <v>190</v>
      </c>
      <c r="AY579" s="17" t="s">
        <v>181</v>
      </c>
      <c r="BE579" s="154">
        <f>IF(N579="základná",J579,0)</f>
        <v>0</v>
      </c>
      <c r="BF579" s="154">
        <f>IF(N579="znížená",J579,0)</f>
        <v>0</v>
      </c>
      <c r="BG579" s="154">
        <f>IF(N579="zákl. prenesená",J579,0)</f>
        <v>0</v>
      </c>
      <c r="BH579" s="154">
        <f>IF(N579="zníž. prenesená",J579,0)</f>
        <v>0</v>
      </c>
      <c r="BI579" s="154">
        <f>IF(N579="nulová",J579,0)</f>
        <v>0</v>
      </c>
      <c r="BJ579" s="17" t="s">
        <v>190</v>
      </c>
      <c r="BK579" s="154">
        <f>ROUND(I579*H579,2)</f>
        <v>0</v>
      </c>
      <c r="BL579" s="17" t="s">
        <v>189</v>
      </c>
      <c r="BM579" s="153" t="s">
        <v>1354</v>
      </c>
    </row>
    <row r="580" spans="2:65" s="1" customFormat="1" ht="33" customHeight="1">
      <c r="B580" s="140"/>
      <c r="C580" s="141" t="s">
        <v>696</v>
      </c>
      <c r="D580" s="141" t="s">
        <v>185</v>
      </c>
      <c r="E580" s="142" t="s">
        <v>1355</v>
      </c>
      <c r="F580" s="143" t="s">
        <v>1356</v>
      </c>
      <c r="G580" s="144" t="s">
        <v>188</v>
      </c>
      <c r="H580" s="145">
        <v>60.76</v>
      </c>
      <c r="I580" s="146"/>
      <c r="J580" s="147">
        <f>ROUND(I580*H580,2)</f>
        <v>0</v>
      </c>
      <c r="K580" s="148"/>
      <c r="L580" s="32"/>
      <c r="M580" s="149" t="s">
        <v>1</v>
      </c>
      <c r="N580" s="150" t="s">
        <v>41</v>
      </c>
      <c r="P580" s="151">
        <f>O580*H580</f>
        <v>0</v>
      </c>
      <c r="Q580" s="151">
        <v>0</v>
      </c>
      <c r="R580" s="151">
        <f>Q580*H580</f>
        <v>0</v>
      </c>
      <c r="S580" s="151">
        <v>0</v>
      </c>
      <c r="T580" s="152">
        <f>S580*H580</f>
        <v>0</v>
      </c>
      <c r="AR580" s="153" t="s">
        <v>189</v>
      </c>
      <c r="AT580" s="153" t="s">
        <v>185</v>
      </c>
      <c r="AU580" s="153" t="s">
        <v>190</v>
      </c>
      <c r="AY580" s="17" t="s">
        <v>181</v>
      </c>
      <c r="BE580" s="154">
        <f>IF(N580="základná",J580,0)</f>
        <v>0</v>
      </c>
      <c r="BF580" s="154">
        <f>IF(N580="znížená",J580,0)</f>
        <v>0</v>
      </c>
      <c r="BG580" s="154">
        <f>IF(N580="zákl. prenesená",J580,0)</f>
        <v>0</v>
      </c>
      <c r="BH580" s="154">
        <f>IF(N580="zníž. prenesená",J580,0)</f>
        <v>0</v>
      </c>
      <c r="BI580" s="154">
        <f>IF(N580="nulová",J580,0)</f>
        <v>0</v>
      </c>
      <c r="BJ580" s="17" t="s">
        <v>190</v>
      </c>
      <c r="BK580" s="154">
        <f>ROUND(I580*H580,2)</f>
        <v>0</v>
      </c>
      <c r="BL580" s="17" t="s">
        <v>189</v>
      </c>
      <c r="BM580" s="153" t="s">
        <v>1357</v>
      </c>
    </row>
    <row r="581" spans="2:65" s="13" customFormat="1">
      <c r="B581" s="162"/>
      <c r="D581" s="156" t="s">
        <v>192</v>
      </c>
      <c r="E581" s="163" t="s">
        <v>1</v>
      </c>
      <c r="F581" s="164" t="s">
        <v>1358</v>
      </c>
      <c r="H581" s="165">
        <v>60.76</v>
      </c>
      <c r="I581" s="166"/>
      <c r="L581" s="162"/>
      <c r="M581" s="167"/>
      <c r="T581" s="168"/>
      <c r="AT581" s="163" t="s">
        <v>192</v>
      </c>
      <c r="AU581" s="163" t="s">
        <v>190</v>
      </c>
      <c r="AV581" s="13" t="s">
        <v>190</v>
      </c>
      <c r="AW581" s="13" t="s">
        <v>31</v>
      </c>
      <c r="AX581" s="13" t="s">
        <v>75</v>
      </c>
      <c r="AY581" s="163" t="s">
        <v>181</v>
      </c>
    </row>
    <row r="582" spans="2:65" s="14" customFormat="1">
      <c r="B582" s="169"/>
      <c r="D582" s="156" t="s">
        <v>192</v>
      </c>
      <c r="E582" s="170" t="s">
        <v>1</v>
      </c>
      <c r="F582" s="171" t="s">
        <v>195</v>
      </c>
      <c r="H582" s="172">
        <v>60.76</v>
      </c>
      <c r="I582" s="173"/>
      <c r="L582" s="169"/>
      <c r="M582" s="174"/>
      <c r="T582" s="175"/>
      <c r="AT582" s="170" t="s">
        <v>192</v>
      </c>
      <c r="AU582" s="170" t="s">
        <v>190</v>
      </c>
      <c r="AV582" s="14" t="s">
        <v>189</v>
      </c>
      <c r="AW582" s="14" t="s">
        <v>31</v>
      </c>
      <c r="AX582" s="14" t="s">
        <v>83</v>
      </c>
      <c r="AY582" s="170" t="s">
        <v>181</v>
      </c>
    </row>
    <row r="583" spans="2:65" s="1" customFormat="1" ht="24.2" customHeight="1">
      <c r="B583" s="140"/>
      <c r="C583" s="189" t="s">
        <v>700</v>
      </c>
      <c r="D583" s="189" t="s">
        <v>966</v>
      </c>
      <c r="E583" s="190" t="s">
        <v>1359</v>
      </c>
      <c r="F583" s="191" t="s">
        <v>1360</v>
      </c>
      <c r="G583" s="192" t="s">
        <v>188</v>
      </c>
      <c r="H583" s="193">
        <v>61.975000000000001</v>
      </c>
      <c r="I583" s="194"/>
      <c r="J583" s="195">
        <f>ROUND(I583*H583,2)</f>
        <v>0</v>
      </c>
      <c r="K583" s="196"/>
      <c r="L583" s="197"/>
      <c r="M583" s="198" t="s">
        <v>1</v>
      </c>
      <c r="N583" s="199" t="s">
        <v>41</v>
      </c>
      <c r="P583" s="151">
        <f>O583*H583</f>
        <v>0</v>
      </c>
      <c r="Q583" s="151">
        <v>1.0800000000000001E-2</v>
      </c>
      <c r="R583" s="151">
        <f>Q583*H583</f>
        <v>0.66933000000000009</v>
      </c>
      <c r="S583" s="151">
        <v>0</v>
      </c>
      <c r="T583" s="152">
        <f>S583*H583</f>
        <v>0</v>
      </c>
      <c r="AR583" s="153" t="s">
        <v>943</v>
      </c>
      <c r="AT583" s="153" t="s">
        <v>966</v>
      </c>
      <c r="AU583" s="153" t="s">
        <v>190</v>
      </c>
      <c r="AY583" s="17" t="s">
        <v>181</v>
      </c>
      <c r="BE583" s="154">
        <f>IF(N583="základná",J583,0)</f>
        <v>0</v>
      </c>
      <c r="BF583" s="154">
        <f>IF(N583="znížená",J583,0)</f>
        <v>0</v>
      </c>
      <c r="BG583" s="154">
        <f>IF(N583="zákl. prenesená",J583,0)</f>
        <v>0</v>
      </c>
      <c r="BH583" s="154">
        <f>IF(N583="zníž. prenesená",J583,0)</f>
        <v>0</v>
      </c>
      <c r="BI583" s="154">
        <f>IF(N583="nulová",J583,0)</f>
        <v>0</v>
      </c>
      <c r="BJ583" s="17" t="s">
        <v>190</v>
      </c>
      <c r="BK583" s="154">
        <f>ROUND(I583*H583,2)</f>
        <v>0</v>
      </c>
      <c r="BL583" s="17" t="s">
        <v>189</v>
      </c>
      <c r="BM583" s="153" t="s">
        <v>1361</v>
      </c>
    </row>
    <row r="584" spans="2:65" s="1" customFormat="1" ht="24.2" customHeight="1">
      <c r="B584" s="140"/>
      <c r="C584" s="141" t="s">
        <v>706</v>
      </c>
      <c r="D584" s="141" t="s">
        <v>185</v>
      </c>
      <c r="E584" s="142" t="s">
        <v>1362</v>
      </c>
      <c r="F584" s="143" t="s">
        <v>1363</v>
      </c>
      <c r="G584" s="144" t="s">
        <v>188</v>
      </c>
      <c r="H584" s="145">
        <v>2669.7289999999998</v>
      </c>
      <c r="I584" s="146"/>
      <c r="J584" s="147">
        <f>ROUND(I584*H584,2)</f>
        <v>0</v>
      </c>
      <c r="K584" s="148"/>
      <c r="L584" s="32"/>
      <c r="M584" s="149" t="s">
        <v>1</v>
      </c>
      <c r="N584" s="150" t="s">
        <v>41</v>
      </c>
      <c r="P584" s="151">
        <f>O584*H584</f>
        <v>0</v>
      </c>
      <c r="Q584" s="151">
        <v>2.9999999999999997E-4</v>
      </c>
      <c r="R584" s="151">
        <f>Q584*H584</f>
        <v>0.80091869999999987</v>
      </c>
      <c r="S584" s="151">
        <v>0</v>
      </c>
      <c r="T584" s="152">
        <f>S584*H584</f>
        <v>0</v>
      </c>
      <c r="AR584" s="153" t="s">
        <v>189</v>
      </c>
      <c r="AT584" s="153" t="s">
        <v>185</v>
      </c>
      <c r="AU584" s="153" t="s">
        <v>190</v>
      </c>
      <c r="AY584" s="17" t="s">
        <v>181</v>
      </c>
      <c r="BE584" s="154">
        <f>IF(N584="základná",J584,0)</f>
        <v>0</v>
      </c>
      <c r="BF584" s="154">
        <f>IF(N584="znížená",J584,0)</f>
        <v>0</v>
      </c>
      <c r="BG584" s="154">
        <f>IF(N584="zákl. prenesená",J584,0)</f>
        <v>0</v>
      </c>
      <c r="BH584" s="154">
        <f>IF(N584="zníž. prenesená",J584,0)</f>
        <v>0</v>
      </c>
      <c r="BI584" s="154">
        <f>IF(N584="nulová",J584,0)</f>
        <v>0</v>
      </c>
      <c r="BJ584" s="17" t="s">
        <v>190</v>
      </c>
      <c r="BK584" s="154">
        <f>ROUND(I584*H584,2)</f>
        <v>0</v>
      </c>
      <c r="BL584" s="17" t="s">
        <v>189</v>
      </c>
      <c r="BM584" s="153" t="s">
        <v>1364</v>
      </c>
    </row>
    <row r="585" spans="2:65" s="13" customFormat="1">
      <c r="B585" s="162"/>
      <c r="D585" s="156" t="s">
        <v>192</v>
      </c>
      <c r="E585" s="163" t="s">
        <v>1</v>
      </c>
      <c r="F585" s="164" t="s">
        <v>1365</v>
      </c>
      <c r="H585" s="165">
        <v>1422.5050000000001</v>
      </c>
      <c r="I585" s="166"/>
      <c r="L585" s="162"/>
      <c r="M585" s="167"/>
      <c r="T585" s="168"/>
      <c r="AT585" s="163" t="s">
        <v>192</v>
      </c>
      <c r="AU585" s="163" t="s">
        <v>190</v>
      </c>
      <c r="AV585" s="13" t="s">
        <v>190</v>
      </c>
      <c r="AW585" s="13" t="s">
        <v>31</v>
      </c>
      <c r="AX585" s="13" t="s">
        <v>75</v>
      </c>
      <c r="AY585" s="163" t="s">
        <v>181</v>
      </c>
    </row>
    <row r="586" spans="2:65" s="13" customFormat="1">
      <c r="B586" s="162"/>
      <c r="D586" s="156" t="s">
        <v>192</v>
      </c>
      <c r="E586" s="163" t="s">
        <v>1</v>
      </c>
      <c r="F586" s="164" t="s">
        <v>1366</v>
      </c>
      <c r="H586" s="165">
        <v>98.210999999999999</v>
      </c>
      <c r="I586" s="166"/>
      <c r="L586" s="162"/>
      <c r="M586" s="167"/>
      <c r="T586" s="168"/>
      <c r="AT586" s="163" t="s">
        <v>192</v>
      </c>
      <c r="AU586" s="163" t="s">
        <v>190</v>
      </c>
      <c r="AV586" s="13" t="s">
        <v>190</v>
      </c>
      <c r="AW586" s="13" t="s">
        <v>31</v>
      </c>
      <c r="AX586" s="13" t="s">
        <v>75</v>
      </c>
      <c r="AY586" s="163" t="s">
        <v>181</v>
      </c>
    </row>
    <row r="587" spans="2:65" s="13" customFormat="1">
      <c r="B587" s="162"/>
      <c r="D587" s="156" t="s">
        <v>192</v>
      </c>
      <c r="E587" s="163" t="s">
        <v>1</v>
      </c>
      <c r="F587" s="164" t="s">
        <v>1367</v>
      </c>
      <c r="H587" s="165">
        <v>970.42</v>
      </c>
      <c r="I587" s="166"/>
      <c r="L587" s="162"/>
      <c r="M587" s="167"/>
      <c r="T587" s="168"/>
      <c r="AT587" s="163" t="s">
        <v>192</v>
      </c>
      <c r="AU587" s="163" t="s">
        <v>190</v>
      </c>
      <c r="AV587" s="13" t="s">
        <v>190</v>
      </c>
      <c r="AW587" s="13" t="s">
        <v>31</v>
      </c>
      <c r="AX587" s="13" t="s">
        <v>75</v>
      </c>
      <c r="AY587" s="163" t="s">
        <v>181</v>
      </c>
    </row>
    <row r="588" spans="2:65" s="13" customFormat="1">
      <c r="B588" s="162"/>
      <c r="D588" s="156" t="s">
        <v>192</v>
      </c>
      <c r="E588" s="163" t="s">
        <v>1</v>
      </c>
      <c r="F588" s="164" t="s">
        <v>1368</v>
      </c>
      <c r="H588" s="165">
        <v>49.5</v>
      </c>
      <c r="I588" s="166"/>
      <c r="L588" s="162"/>
      <c r="M588" s="167"/>
      <c r="T588" s="168"/>
      <c r="AT588" s="163" t="s">
        <v>192</v>
      </c>
      <c r="AU588" s="163" t="s">
        <v>190</v>
      </c>
      <c r="AV588" s="13" t="s">
        <v>190</v>
      </c>
      <c r="AW588" s="13" t="s">
        <v>31</v>
      </c>
      <c r="AX588" s="13" t="s">
        <v>75</v>
      </c>
      <c r="AY588" s="163" t="s">
        <v>181</v>
      </c>
    </row>
    <row r="589" spans="2:65" s="13" customFormat="1">
      <c r="B589" s="162"/>
      <c r="D589" s="156" t="s">
        <v>192</v>
      </c>
      <c r="E589" s="163" t="s">
        <v>1</v>
      </c>
      <c r="F589" s="164" t="s">
        <v>1369</v>
      </c>
      <c r="H589" s="165">
        <v>41.04</v>
      </c>
      <c r="I589" s="166"/>
      <c r="L589" s="162"/>
      <c r="M589" s="167"/>
      <c r="T589" s="168"/>
      <c r="AT589" s="163" t="s">
        <v>192</v>
      </c>
      <c r="AU589" s="163" t="s">
        <v>190</v>
      </c>
      <c r="AV589" s="13" t="s">
        <v>190</v>
      </c>
      <c r="AW589" s="13" t="s">
        <v>31</v>
      </c>
      <c r="AX589" s="13" t="s">
        <v>75</v>
      </c>
      <c r="AY589" s="163" t="s">
        <v>181</v>
      </c>
    </row>
    <row r="590" spans="2:65" s="13" customFormat="1">
      <c r="B590" s="162"/>
      <c r="D590" s="156" t="s">
        <v>192</v>
      </c>
      <c r="E590" s="163" t="s">
        <v>1</v>
      </c>
      <c r="F590" s="164" t="s">
        <v>783</v>
      </c>
      <c r="H590" s="165">
        <v>88.052999999999997</v>
      </c>
      <c r="I590" s="166"/>
      <c r="L590" s="162"/>
      <c r="M590" s="167"/>
      <c r="T590" s="168"/>
      <c r="AT590" s="163" t="s">
        <v>192</v>
      </c>
      <c r="AU590" s="163" t="s">
        <v>190</v>
      </c>
      <c r="AV590" s="13" t="s">
        <v>190</v>
      </c>
      <c r="AW590" s="13" t="s">
        <v>31</v>
      </c>
      <c r="AX590" s="13" t="s">
        <v>75</v>
      </c>
      <c r="AY590" s="163" t="s">
        <v>181</v>
      </c>
    </row>
    <row r="591" spans="2:65" s="14" customFormat="1">
      <c r="B591" s="169"/>
      <c r="D591" s="156" t="s">
        <v>192</v>
      </c>
      <c r="E591" s="170" t="s">
        <v>1</v>
      </c>
      <c r="F591" s="171" t="s">
        <v>195</v>
      </c>
      <c r="H591" s="172">
        <v>2669.7289999999998</v>
      </c>
      <c r="I591" s="173"/>
      <c r="L591" s="169"/>
      <c r="M591" s="174"/>
      <c r="T591" s="175"/>
      <c r="AT591" s="170" t="s">
        <v>192</v>
      </c>
      <c r="AU591" s="170" t="s">
        <v>190</v>
      </c>
      <c r="AV591" s="14" t="s">
        <v>189</v>
      </c>
      <c r="AW591" s="14" t="s">
        <v>31</v>
      </c>
      <c r="AX591" s="14" t="s">
        <v>83</v>
      </c>
      <c r="AY591" s="170" t="s">
        <v>181</v>
      </c>
    </row>
    <row r="592" spans="2:65" s="1" customFormat="1" ht="24.2" customHeight="1">
      <c r="B592" s="140"/>
      <c r="C592" s="141" t="s">
        <v>711</v>
      </c>
      <c r="D592" s="141" t="s">
        <v>185</v>
      </c>
      <c r="E592" s="142" t="s">
        <v>1370</v>
      </c>
      <c r="F592" s="143" t="s">
        <v>1371</v>
      </c>
      <c r="G592" s="144" t="s">
        <v>188</v>
      </c>
      <c r="H592" s="145">
        <v>1.62</v>
      </c>
      <c r="I592" s="146"/>
      <c r="J592" s="147">
        <f>ROUND(I592*H592,2)</f>
        <v>0</v>
      </c>
      <c r="K592" s="148"/>
      <c r="L592" s="32"/>
      <c r="M592" s="149" t="s">
        <v>1</v>
      </c>
      <c r="N592" s="150" t="s">
        <v>41</v>
      </c>
      <c r="P592" s="151">
        <f>O592*H592</f>
        <v>0</v>
      </c>
      <c r="Q592" s="151">
        <v>2.3630000000000002E-2</v>
      </c>
      <c r="R592" s="151">
        <f>Q592*H592</f>
        <v>3.8280600000000005E-2</v>
      </c>
      <c r="S592" s="151">
        <v>0</v>
      </c>
      <c r="T592" s="152">
        <f>S592*H592</f>
        <v>0</v>
      </c>
      <c r="AR592" s="153" t="s">
        <v>189</v>
      </c>
      <c r="AT592" s="153" t="s">
        <v>185</v>
      </c>
      <c r="AU592" s="153" t="s">
        <v>190</v>
      </c>
      <c r="AY592" s="17" t="s">
        <v>181</v>
      </c>
      <c r="BE592" s="154">
        <f>IF(N592="základná",J592,0)</f>
        <v>0</v>
      </c>
      <c r="BF592" s="154">
        <f>IF(N592="znížená",J592,0)</f>
        <v>0</v>
      </c>
      <c r="BG592" s="154">
        <f>IF(N592="zákl. prenesená",J592,0)</f>
        <v>0</v>
      </c>
      <c r="BH592" s="154">
        <f>IF(N592="zníž. prenesená",J592,0)</f>
        <v>0</v>
      </c>
      <c r="BI592" s="154">
        <f>IF(N592="nulová",J592,0)</f>
        <v>0</v>
      </c>
      <c r="BJ592" s="17" t="s">
        <v>190</v>
      </c>
      <c r="BK592" s="154">
        <f>ROUND(I592*H592,2)</f>
        <v>0</v>
      </c>
      <c r="BL592" s="17" t="s">
        <v>189</v>
      </c>
      <c r="BM592" s="153" t="s">
        <v>1372</v>
      </c>
    </row>
    <row r="593" spans="2:65" s="12" customFormat="1">
      <c r="B593" s="155"/>
      <c r="D593" s="156" t="s">
        <v>192</v>
      </c>
      <c r="E593" s="157" t="s">
        <v>1</v>
      </c>
      <c r="F593" s="158" t="s">
        <v>1373</v>
      </c>
      <c r="H593" s="157" t="s">
        <v>1</v>
      </c>
      <c r="I593" s="159"/>
      <c r="L593" s="155"/>
      <c r="M593" s="160"/>
      <c r="T593" s="161"/>
      <c r="AT593" s="157" t="s">
        <v>192</v>
      </c>
      <c r="AU593" s="157" t="s">
        <v>190</v>
      </c>
      <c r="AV593" s="12" t="s">
        <v>83</v>
      </c>
      <c r="AW593" s="12" t="s">
        <v>31</v>
      </c>
      <c r="AX593" s="12" t="s">
        <v>75</v>
      </c>
      <c r="AY593" s="157" t="s">
        <v>181</v>
      </c>
    </row>
    <row r="594" spans="2:65" s="13" customFormat="1">
      <c r="B594" s="162"/>
      <c r="D594" s="156" t="s">
        <v>192</v>
      </c>
      <c r="E594" s="163" t="s">
        <v>1</v>
      </c>
      <c r="F594" s="164" t="s">
        <v>1114</v>
      </c>
      <c r="H594" s="165">
        <v>0.81</v>
      </c>
      <c r="I594" s="166"/>
      <c r="L594" s="162"/>
      <c r="M594" s="167"/>
      <c r="T594" s="168"/>
      <c r="AT594" s="163" t="s">
        <v>192</v>
      </c>
      <c r="AU594" s="163" t="s">
        <v>190</v>
      </c>
      <c r="AV594" s="13" t="s">
        <v>190</v>
      </c>
      <c r="AW594" s="13" t="s">
        <v>31</v>
      </c>
      <c r="AX594" s="13" t="s">
        <v>75</v>
      </c>
      <c r="AY594" s="163" t="s">
        <v>181</v>
      </c>
    </row>
    <row r="595" spans="2:65" s="12" customFormat="1">
      <c r="B595" s="155"/>
      <c r="D595" s="156" t="s">
        <v>192</v>
      </c>
      <c r="E595" s="157" t="s">
        <v>1</v>
      </c>
      <c r="F595" s="158" t="s">
        <v>1374</v>
      </c>
      <c r="H595" s="157" t="s">
        <v>1</v>
      </c>
      <c r="I595" s="159"/>
      <c r="L595" s="155"/>
      <c r="M595" s="160"/>
      <c r="T595" s="161"/>
      <c r="AT595" s="157" t="s">
        <v>192</v>
      </c>
      <c r="AU595" s="157" t="s">
        <v>190</v>
      </c>
      <c r="AV595" s="12" t="s">
        <v>83</v>
      </c>
      <c r="AW595" s="12" t="s">
        <v>31</v>
      </c>
      <c r="AX595" s="12" t="s">
        <v>75</v>
      </c>
      <c r="AY595" s="157" t="s">
        <v>181</v>
      </c>
    </row>
    <row r="596" spans="2:65" s="13" customFormat="1">
      <c r="B596" s="162"/>
      <c r="D596" s="156" t="s">
        <v>192</v>
      </c>
      <c r="E596" s="163" t="s">
        <v>1</v>
      </c>
      <c r="F596" s="164" t="s">
        <v>1114</v>
      </c>
      <c r="H596" s="165">
        <v>0.81</v>
      </c>
      <c r="I596" s="166"/>
      <c r="L596" s="162"/>
      <c r="M596" s="167"/>
      <c r="T596" s="168"/>
      <c r="AT596" s="163" t="s">
        <v>192</v>
      </c>
      <c r="AU596" s="163" t="s">
        <v>190</v>
      </c>
      <c r="AV596" s="13" t="s">
        <v>190</v>
      </c>
      <c r="AW596" s="13" t="s">
        <v>31</v>
      </c>
      <c r="AX596" s="13" t="s">
        <v>75</v>
      </c>
      <c r="AY596" s="163" t="s">
        <v>181</v>
      </c>
    </row>
    <row r="597" spans="2:65" s="14" customFormat="1">
      <c r="B597" s="169"/>
      <c r="D597" s="156" t="s">
        <v>192</v>
      </c>
      <c r="E597" s="170" t="s">
        <v>1</v>
      </c>
      <c r="F597" s="171" t="s">
        <v>195</v>
      </c>
      <c r="H597" s="172">
        <v>1.62</v>
      </c>
      <c r="I597" s="173"/>
      <c r="L597" s="169"/>
      <c r="M597" s="174"/>
      <c r="T597" s="175"/>
      <c r="AT597" s="170" t="s">
        <v>192</v>
      </c>
      <c r="AU597" s="170" t="s">
        <v>190</v>
      </c>
      <c r="AV597" s="14" t="s">
        <v>189</v>
      </c>
      <c r="AW597" s="14" t="s">
        <v>31</v>
      </c>
      <c r="AX597" s="14" t="s">
        <v>83</v>
      </c>
      <c r="AY597" s="170" t="s">
        <v>181</v>
      </c>
    </row>
    <row r="598" spans="2:65" s="1" customFormat="1" ht="24.2" customHeight="1">
      <c r="B598" s="140"/>
      <c r="C598" s="141" t="s">
        <v>715</v>
      </c>
      <c r="D598" s="141" t="s">
        <v>185</v>
      </c>
      <c r="E598" s="142" t="s">
        <v>1375</v>
      </c>
      <c r="F598" s="143" t="s">
        <v>1376</v>
      </c>
      <c r="G598" s="144" t="s">
        <v>188</v>
      </c>
      <c r="H598" s="145">
        <v>2669.7289999999998</v>
      </c>
      <c r="I598" s="146"/>
      <c r="J598" s="147">
        <f>ROUND(I598*H598,2)</f>
        <v>0</v>
      </c>
      <c r="K598" s="148"/>
      <c r="L598" s="32"/>
      <c r="M598" s="149" t="s">
        <v>1</v>
      </c>
      <c r="N598" s="150" t="s">
        <v>41</v>
      </c>
      <c r="P598" s="151">
        <f>O598*H598</f>
        <v>0</v>
      </c>
      <c r="Q598" s="151">
        <v>3.2200000000000002E-3</v>
      </c>
      <c r="R598" s="151">
        <f>Q598*H598</f>
        <v>8.5965273799999995</v>
      </c>
      <c r="S598" s="151">
        <v>0</v>
      </c>
      <c r="T598" s="152">
        <f>S598*H598</f>
        <v>0</v>
      </c>
      <c r="AR598" s="153" t="s">
        <v>189</v>
      </c>
      <c r="AT598" s="153" t="s">
        <v>185</v>
      </c>
      <c r="AU598" s="153" t="s">
        <v>190</v>
      </c>
      <c r="AY598" s="17" t="s">
        <v>181</v>
      </c>
      <c r="BE598" s="154">
        <f>IF(N598="základná",J598,0)</f>
        <v>0</v>
      </c>
      <c r="BF598" s="154">
        <f>IF(N598="znížená",J598,0)</f>
        <v>0</v>
      </c>
      <c r="BG598" s="154">
        <f>IF(N598="zákl. prenesená",J598,0)</f>
        <v>0</v>
      </c>
      <c r="BH598" s="154">
        <f>IF(N598="zníž. prenesená",J598,0)</f>
        <v>0</v>
      </c>
      <c r="BI598" s="154">
        <f>IF(N598="nulová",J598,0)</f>
        <v>0</v>
      </c>
      <c r="BJ598" s="17" t="s">
        <v>190</v>
      </c>
      <c r="BK598" s="154">
        <f>ROUND(I598*H598,2)</f>
        <v>0</v>
      </c>
      <c r="BL598" s="17" t="s">
        <v>189</v>
      </c>
      <c r="BM598" s="153" t="s">
        <v>1377</v>
      </c>
    </row>
    <row r="599" spans="2:65" s="13" customFormat="1">
      <c r="B599" s="162"/>
      <c r="D599" s="156" t="s">
        <v>192</v>
      </c>
      <c r="E599" s="163" t="s">
        <v>1</v>
      </c>
      <c r="F599" s="164" t="s">
        <v>1365</v>
      </c>
      <c r="H599" s="165">
        <v>1422.5050000000001</v>
      </c>
      <c r="I599" s="166"/>
      <c r="L599" s="162"/>
      <c r="M599" s="167"/>
      <c r="T599" s="168"/>
      <c r="AT599" s="163" t="s">
        <v>192</v>
      </c>
      <c r="AU599" s="163" t="s">
        <v>190</v>
      </c>
      <c r="AV599" s="13" t="s">
        <v>190</v>
      </c>
      <c r="AW599" s="13" t="s">
        <v>31</v>
      </c>
      <c r="AX599" s="13" t="s">
        <v>75</v>
      </c>
      <c r="AY599" s="163" t="s">
        <v>181</v>
      </c>
    </row>
    <row r="600" spans="2:65" s="13" customFormat="1">
      <c r="B600" s="162"/>
      <c r="D600" s="156" t="s">
        <v>192</v>
      </c>
      <c r="E600" s="163" t="s">
        <v>1</v>
      </c>
      <c r="F600" s="164" t="s">
        <v>1366</v>
      </c>
      <c r="H600" s="165">
        <v>98.210999999999999</v>
      </c>
      <c r="I600" s="166"/>
      <c r="L600" s="162"/>
      <c r="M600" s="167"/>
      <c r="T600" s="168"/>
      <c r="AT600" s="163" t="s">
        <v>192</v>
      </c>
      <c r="AU600" s="163" t="s">
        <v>190</v>
      </c>
      <c r="AV600" s="13" t="s">
        <v>190</v>
      </c>
      <c r="AW600" s="13" t="s">
        <v>31</v>
      </c>
      <c r="AX600" s="13" t="s">
        <v>75</v>
      </c>
      <c r="AY600" s="163" t="s">
        <v>181</v>
      </c>
    </row>
    <row r="601" spans="2:65" s="13" customFormat="1">
      <c r="B601" s="162"/>
      <c r="D601" s="156" t="s">
        <v>192</v>
      </c>
      <c r="E601" s="163" t="s">
        <v>1</v>
      </c>
      <c r="F601" s="164" t="s">
        <v>1367</v>
      </c>
      <c r="H601" s="165">
        <v>970.42</v>
      </c>
      <c r="I601" s="166"/>
      <c r="L601" s="162"/>
      <c r="M601" s="167"/>
      <c r="T601" s="168"/>
      <c r="AT601" s="163" t="s">
        <v>192</v>
      </c>
      <c r="AU601" s="163" t="s">
        <v>190</v>
      </c>
      <c r="AV601" s="13" t="s">
        <v>190</v>
      </c>
      <c r="AW601" s="13" t="s">
        <v>31</v>
      </c>
      <c r="AX601" s="13" t="s">
        <v>75</v>
      </c>
      <c r="AY601" s="163" t="s">
        <v>181</v>
      </c>
    </row>
    <row r="602" spans="2:65" s="13" customFormat="1">
      <c r="B602" s="162"/>
      <c r="D602" s="156" t="s">
        <v>192</v>
      </c>
      <c r="E602" s="163" t="s">
        <v>1</v>
      </c>
      <c r="F602" s="164" t="s">
        <v>1368</v>
      </c>
      <c r="H602" s="165">
        <v>49.5</v>
      </c>
      <c r="I602" s="166"/>
      <c r="L602" s="162"/>
      <c r="M602" s="167"/>
      <c r="T602" s="168"/>
      <c r="AT602" s="163" t="s">
        <v>192</v>
      </c>
      <c r="AU602" s="163" t="s">
        <v>190</v>
      </c>
      <c r="AV602" s="13" t="s">
        <v>190</v>
      </c>
      <c r="AW602" s="13" t="s">
        <v>31</v>
      </c>
      <c r="AX602" s="13" t="s">
        <v>75</v>
      </c>
      <c r="AY602" s="163" t="s">
        <v>181</v>
      </c>
    </row>
    <row r="603" spans="2:65" s="13" customFormat="1">
      <c r="B603" s="162"/>
      <c r="D603" s="156" t="s">
        <v>192</v>
      </c>
      <c r="E603" s="163" t="s">
        <v>1</v>
      </c>
      <c r="F603" s="164" t="s">
        <v>1369</v>
      </c>
      <c r="H603" s="165">
        <v>41.04</v>
      </c>
      <c r="I603" s="166"/>
      <c r="L603" s="162"/>
      <c r="M603" s="167"/>
      <c r="T603" s="168"/>
      <c r="AT603" s="163" t="s">
        <v>192</v>
      </c>
      <c r="AU603" s="163" t="s">
        <v>190</v>
      </c>
      <c r="AV603" s="13" t="s">
        <v>190</v>
      </c>
      <c r="AW603" s="13" t="s">
        <v>31</v>
      </c>
      <c r="AX603" s="13" t="s">
        <v>75</v>
      </c>
      <c r="AY603" s="163" t="s">
        <v>181</v>
      </c>
    </row>
    <row r="604" spans="2:65" s="13" customFormat="1">
      <c r="B604" s="162"/>
      <c r="D604" s="156" t="s">
        <v>192</v>
      </c>
      <c r="E604" s="163" t="s">
        <v>1</v>
      </c>
      <c r="F604" s="164" t="s">
        <v>783</v>
      </c>
      <c r="H604" s="165">
        <v>88.052999999999997</v>
      </c>
      <c r="I604" s="166"/>
      <c r="L604" s="162"/>
      <c r="M604" s="167"/>
      <c r="T604" s="168"/>
      <c r="AT604" s="163" t="s">
        <v>192</v>
      </c>
      <c r="AU604" s="163" t="s">
        <v>190</v>
      </c>
      <c r="AV604" s="13" t="s">
        <v>190</v>
      </c>
      <c r="AW604" s="13" t="s">
        <v>31</v>
      </c>
      <c r="AX604" s="13" t="s">
        <v>75</v>
      </c>
      <c r="AY604" s="163" t="s">
        <v>181</v>
      </c>
    </row>
    <row r="605" spans="2:65" s="14" customFormat="1">
      <c r="B605" s="169"/>
      <c r="D605" s="156" t="s">
        <v>192</v>
      </c>
      <c r="E605" s="170" t="s">
        <v>1</v>
      </c>
      <c r="F605" s="171" t="s">
        <v>195</v>
      </c>
      <c r="H605" s="172">
        <v>2669.7289999999998</v>
      </c>
      <c r="I605" s="173"/>
      <c r="L605" s="169"/>
      <c r="M605" s="174"/>
      <c r="T605" s="175"/>
      <c r="AT605" s="170" t="s">
        <v>192</v>
      </c>
      <c r="AU605" s="170" t="s">
        <v>190</v>
      </c>
      <c r="AV605" s="14" t="s">
        <v>189</v>
      </c>
      <c r="AW605" s="14" t="s">
        <v>31</v>
      </c>
      <c r="AX605" s="14" t="s">
        <v>83</v>
      </c>
      <c r="AY605" s="170" t="s">
        <v>181</v>
      </c>
    </row>
    <row r="606" spans="2:65" s="1" customFormat="1" ht="49.15" customHeight="1">
      <c r="B606" s="140"/>
      <c r="C606" s="141" t="s">
        <v>721</v>
      </c>
      <c r="D606" s="141" t="s">
        <v>185</v>
      </c>
      <c r="E606" s="142" t="s">
        <v>1378</v>
      </c>
      <c r="F606" s="143" t="s">
        <v>1379</v>
      </c>
      <c r="G606" s="144" t="s">
        <v>639</v>
      </c>
      <c r="H606" s="145">
        <v>1</v>
      </c>
      <c r="I606" s="146"/>
      <c r="J606" s="147">
        <f>ROUND(I606*H606,2)</f>
        <v>0</v>
      </c>
      <c r="K606" s="148"/>
      <c r="L606" s="32"/>
      <c r="M606" s="149" t="s">
        <v>1</v>
      </c>
      <c r="N606" s="150" t="s">
        <v>41</v>
      </c>
      <c r="P606" s="151">
        <f>O606*H606</f>
        <v>0</v>
      </c>
      <c r="Q606" s="151">
        <v>2.9999999999999997E-4</v>
      </c>
      <c r="R606" s="151">
        <f>Q606*H606</f>
        <v>2.9999999999999997E-4</v>
      </c>
      <c r="S606" s="151">
        <v>0</v>
      </c>
      <c r="T606" s="152">
        <f>S606*H606</f>
        <v>0</v>
      </c>
      <c r="AR606" s="153" t="s">
        <v>189</v>
      </c>
      <c r="AT606" s="153" t="s">
        <v>185</v>
      </c>
      <c r="AU606" s="153" t="s">
        <v>190</v>
      </c>
      <c r="AY606" s="17" t="s">
        <v>181</v>
      </c>
      <c r="BE606" s="154">
        <f>IF(N606="základná",J606,0)</f>
        <v>0</v>
      </c>
      <c r="BF606" s="154">
        <f>IF(N606="znížená",J606,0)</f>
        <v>0</v>
      </c>
      <c r="BG606" s="154">
        <f>IF(N606="zákl. prenesená",J606,0)</f>
        <v>0</v>
      </c>
      <c r="BH606" s="154">
        <f>IF(N606="zníž. prenesená",J606,0)</f>
        <v>0</v>
      </c>
      <c r="BI606" s="154">
        <f>IF(N606="nulová",J606,0)</f>
        <v>0</v>
      </c>
      <c r="BJ606" s="17" t="s">
        <v>190</v>
      </c>
      <c r="BK606" s="154">
        <f>ROUND(I606*H606,2)</f>
        <v>0</v>
      </c>
      <c r="BL606" s="17" t="s">
        <v>189</v>
      </c>
      <c r="BM606" s="153" t="s">
        <v>1380</v>
      </c>
    </row>
    <row r="607" spans="2:65" s="1" customFormat="1" ht="24.2" customHeight="1">
      <c r="B607" s="140"/>
      <c r="C607" s="141" t="s">
        <v>726</v>
      </c>
      <c r="D607" s="141" t="s">
        <v>185</v>
      </c>
      <c r="E607" s="142" t="s">
        <v>1381</v>
      </c>
      <c r="F607" s="143" t="s">
        <v>1382</v>
      </c>
      <c r="G607" s="144" t="s">
        <v>407</v>
      </c>
      <c r="H607" s="145">
        <v>494.14499999999998</v>
      </c>
      <c r="I607" s="146"/>
      <c r="J607" s="147">
        <f>ROUND(I607*H607,2)</f>
        <v>0</v>
      </c>
      <c r="K607" s="148"/>
      <c r="L607" s="32"/>
      <c r="M607" s="149" t="s">
        <v>1</v>
      </c>
      <c r="N607" s="150" t="s">
        <v>41</v>
      </c>
      <c r="P607" s="151">
        <f>O607*H607</f>
        <v>0</v>
      </c>
      <c r="Q607" s="151">
        <v>5.2999999999999998E-4</v>
      </c>
      <c r="R607" s="151">
        <f>Q607*H607</f>
        <v>0.26189684999999996</v>
      </c>
      <c r="S607" s="151">
        <v>0</v>
      </c>
      <c r="T607" s="152">
        <f>S607*H607</f>
        <v>0</v>
      </c>
      <c r="AR607" s="153" t="s">
        <v>189</v>
      </c>
      <c r="AT607" s="153" t="s">
        <v>185</v>
      </c>
      <c r="AU607" s="153" t="s">
        <v>190</v>
      </c>
      <c r="AY607" s="17" t="s">
        <v>181</v>
      </c>
      <c r="BE607" s="154">
        <f>IF(N607="základná",J607,0)</f>
        <v>0</v>
      </c>
      <c r="BF607" s="154">
        <f>IF(N607="znížená",J607,0)</f>
        <v>0</v>
      </c>
      <c r="BG607" s="154">
        <f>IF(N607="zákl. prenesená",J607,0)</f>
        <v>0</v>
      </c>
      <c r="BH607" s="154">
        <f>IF(N607="zníž. prenesená",J607,0)</f>
        <v>0</v>
      </c>
      <c r="BI607" s="154">
        <f>IF(N607="nulová",J607,0)</f>
        <v>0</v>
      </c>
      <c r="BJ607" s="17" t="s">
        <v>190</v>
      </c>
      <c r="BK607" s="154">
        <f>ROUND(I607*H607,2)</f>
        <v>0</v>
      </c>
      <c r="BL607" s="17" t="s">
        <v>189</v>
      </c>
      <c r="BM607" s="153" t="s">
        <v>1383</v>
      </c>
    </row>
    <row r="608" spans="2:65" s="12" customFormat="1">
      <c r="B608" s="155"/>
      <c r="D608" s="156" t="s">
        <v>192</v>
      </c>
      <c r="E608" s="157" t="s">
        <v>1</v>
      </c>
      <c r="F608" s="158" t="s">
        <v>995</v>
      </c>
      <c r="H608" s="157" t="s">
        <v>1</v>
      </c>
      <c r="I608" s="159"/>
      <c r="L608" s="155"/>
      <c r="M608" s="160"/>
      <c r="T608" s="161"/>
      <c r="AT608" s="157" t="s">
        <v>192</v>
      </c>
      <c r="AU608" s="157" t="s">
        <v>190</v>
      </c>
      <c r="AV608" s="12" t="s">
        <v>83</v>
      </c>
      <c r="AW608" s="12" t="s">
        <v>31</v>
      </c>
      <c r="AX608" s="12" t="s">
        <v>75</v>
      </c>
      <c r="AY608" s="157" t="s">
        <v>181</v>
      </c>
    </row>
    <row r="609" spans="2:65" s="13" customFormat="1">
      <c r="B609" s="162"/>
      <c r="D609" s="156" t="s">
        <v>192</v>
      </c>
      <c r="E609" s="163" t="s">
        <v>1</v>
      </c>
      <c r="F609" s="164" t="s">
        <v>1384</v>
      </c>
      <c r="H609" s="165">
        <v>168.27500000000001</v>
      </c>
      <c r="I609" s="166"/>
      <c r="L609" s="162"/>
      <c r="M609" s="167"/>
      <c r="T609" s="168"/>
      <c r="AT609" s="163" t="s">
        <v>192</v>
      </c>
      <c r="AU609" s="163" t="s">
        <v>190</v>
      </c>
      <c r="AV609" s="13" t="s">
        <v>190</v>
      </c>
      <c r="AW609" s="13" t="s">
        <v>31</v>
      </c>
      <c r="AX609" s="13" t="s">
        <v>75</v>
      </c>
      <c r="AY609" s="163" t="s">
        <v>181</v>
      </c>
    </row>
    <row r="610" spans="2:65" s="12" customFormat="1">
      <c r="B610" s="155"/>
      <c r="D610" s="156" t="s">
        <v>192</v>
      </c>
      <c r="E610" s="157" t="s">
        <v>1</v>
      </c>
      <c r="F610" s="158" t="s">
        <v>1385</v>
      </c>
      <c r="H610" s="157" t="s">
        <v>1</v>
      </c>
      <c r="I610" s="159"/>
      <c r="L610" s="155"/>
      <c r="M610" s="160"/>
      <c r="T610" s="161"/>
      <c r="AT610" s="157" t="s">
        <v>192</v>
      </c>
      <c r="AU610" s="157" t="s">
        <v>190</v>
      </c>
      <c r="AV610" s="12" t="s">
        <v>83</v>
      </c>
      <c r="AW610" s="12" t="s">
        <v>31</v>
      </c>
      <c r="AX610" s="12" t="s">
        <v>75</v>
      </c>
      <c r="AY610" s="157" t="s">
        <v>181</v>
      </c>
    </row>
    <row r="611" spans="2:65" s="13" customFormat="1">
      <c r="B611" s="162"/>
      <c r="D611" s="156" t="s">
        <v>192</v>
      </c>
      <c r="E611" s="163" t="s">
        <v>1</v>
      </c>
      <c r="F611" s="164" t="s">
        <v>1386</v>
      </c>
      <c r="H611" s="165">
        <v>325.87</v>
      </c>
      <c r="I611" s="166"/>
      <c r="L611" s="162"/>
      <c r="M611" s="167"/>
      <c r="T611" s="168"/>
      <c r="AT611" s="163" t="s">
        <v>192</v>
      </c>
      <c r="AU611" s="163" t="s">
        <v>190</v>
      </c>
      <c r="AV611" s="13" t="s">
        <v>190</v>
      </c>
      <c r="AW611" s="13" t="s">
        <v>31</v>
      </c>
      <c r="AX611" s="13" t="s">
        <v>75</v>
      </c>
      <c r="AY611" s="163" t="s">
        <v>181</v>
      </c>
    </row>
    <row r="612" spans="2:65" s="14" customFormat="1">
      <c r="B612" s="169"/>
      <c r="D612" s="156" t="s">
        <v>192</v>
      </c>
      <c r="E612" s="170" t="s">
        <v>1</v>
      </c>
      <c r="F612" s="171" t="s">
        <v>195</v>
      </c>
      <c r="H612" s="172">
        <v>494.14499999999998</v>
      </c>
      <c r="I612" s="173"/>
      <c r="L612" s="169"/>
      <c r="M612" s="174"/>
      <c r="T612" s="175"/>
      <c r="AT612" s="170" t="s">
        <v>192</v>
      </c>
      <c r="AU612" s="170" t="s">
        <v>190</v>
      </c>
      <c r="AV612" s="14" t="s">
        <v>189</v>
      </c>
      <c r="AW612" s="14" t="s">
        <v>31</v>
      </c>
      <c r="AX612" s="14" t="s">
        <v>83</v>
      </c>
      <c r="AY612" s="170" t="s">
        <v>181</v>
      </c>
    </row>
    <row r="613" spans="2:65" s="1" customFormat="1" ht="24.2" customHeight="1">
      <c r="B613" s="140"/>
      <c r="C613" s="141" t="s">
        <v>733</v>
      </c>
      <c r="D613" s="141" t="s">
        <v>185</v>
      </c>
      <c r="E613" s="142" t="s">
        <v>1387</v>
      </c>
      <c r="F613" s="143" t="s">
        <v>1388</v>
      </c>
      <c r="G613" s="144" t="s">
        <v>188</v>
      </c>
      <c r="H613" s="145">
        <v>1137.2850000000001</v>
      </c>
      <c r="I613" s="146"/>
      <c r="J613" s="147">
        <f>ROUND(I613*H613,2)</f>
        <v>0</v>
      </c>
      <c r="K613" s="148"/>
      <c r="L613" s="32"/>
      <c r="M613" s="149" t="s">
        <v>1</v>
      </c>
      <c r="N613" s="150" t="s">
        <v>41</v>
      </c>
      <c r="P613" s="151">
        <f>O613*H613</f>
        <v>0</v>
      </c>
      <c r="Q613" s="151">
        <v>1.3979999999999999E-2</v>
      </c>
      <c r="R613" s="151">
        <f>Q613*H613</f>
        <v>15.899244300000001</v>
      </c>
      <c r="S613" s="151">
        <v>0</v>
      </c>
      <c r="T613" s="152">
        <f>S613*H613</f>
        <v>0</v>
      </c>
      <c r="AR613" s="153" t="s">
        <v>189</v>
      </c>
      <c r="AT613" s="153" t="s">
        <v>185</v>
      </c>
      <c r="AU613" s="153" t="s">
        <v>190</v>
      </c>
      <c r="AY613" s="17" t="s">
        <v>181</v>
      </c>
      <c r="BE613" s="154">
        <f>IF(N613="základná",J613,0)</f>
        <v>0</v>
      </c>
      <c r="BF613" s="154">
        <f>IF(N613="znížená",J613,0)</f>
        <v>0</v>
      </c>
      <c r="BG613" s="154">
        <f>IF(N613="zákl. prenesená",J613,0)</f>
        <v>0</v>
      </c>
      <c r="BH613" s="154">
        <f>IF(N613="zníž. prenesená",J613,0)</f>
        <v>0</v>
      </c>
      <c r="BI613" s="154">
        <f>IF(N613="nulová",J613,0)</f>
        <v>0</v>
      </c>
      <c r="BJ613" s="17" t="s">
        <v>190</v>
      </c>
      <c r="BK613" s="154">
        <f>ROUND(I613*H613,2)</f>
        <v>0</v>
      </c>
      <c r="BL613" s="17" t="s">
        <v>189</v>
      </c>
      <c r="BM613" s="153" t="s">
        <v>1389</v>
      </c>
    </row>
    <row r="614" spans="2:65" s="12" customFormat="1">
      <c r="B614" s="155"/>
      <c r="D614" s="156" t="s">
        <v>192</v>
      </c>
      <c r="E614" s="157" t="s">
        <v>1</v>
      </c>
      <c r="F614" s="158" t="s">
        <v>267</v>
      </c>
      <c r="H614" s="157" t="s">
        <v>1</v>
      </c>
      <c r="I614" s="159"/>
      <c r="L614" s="155"/>
      <c r="M614" s="160"/>
      <c r="T614" s="161"/>
      <c r="AT614" s="157" t="s">
        <v>192</v>
      </c>
      <c r="AU614" s="157" t="s">
        <v>190</v>
      </c>
      <c r="AV614" s="12" t="s">
        <v>83</v>
      </c>
      <c r="AW614" s="12" t="s">
        <v>31</v>
      </c>
      <c r="AX614" s="12" t="s">
        <v>75</v>
      </c>
      <c r="AY614" s="157" t="s">
        <v>181</v>
      </c>
    </row>
    <row r="615" spans="2:65" s="13" customFormat="1">
      <c r="B615" s="162"/>
      <c r="D615" s="156" t="s">
        <v>192</v>
      </c>
      <c r="E615" s="163" t="s">
        <v>1</v>
      </c>
      <c r="F615" s="164" t="s">
        <v>1390</v>
      </c>
      <c r="H615" s="165">
        <v>19.399999999999999</v>
      </c>
      <c r="I615" s="166"/>
      <c r="L615" s="162"/>
      <c r="M615" s="167"/>
      <c r="T615" s="168"/>
      <c r="AT615" s="163" t="s">
        <v>192</v>
      </c>
      <c r="AU615" s="163" t="s">
        <v>190</v>
      </c>
      <c r="AV615" s="13" t="s">
        <v>190</v>
      </c>
      <c r="AW615" s="13" t="s">
        <v>31</v>
      </c>
      <c r="AX615" s="13" t="s">
        <v>75</v>
      </c>
      <c r="AY615" s="163" t="s">
        <v>181</v>
      </c>
    </row>
    <row r="616" spans="2:65" s="13" customFormat="1">
      <c r="B616" s="162"/>
      <c r="D616" s="156" t="s">
        <v>192</v>
      </c>
      <c r="E616" s="163" t="s">
        <v>1</v>
      </c>
      <c r="F616" s="164" t="s">
        <v>1391</v>
      </c>
      <c r="H616" s="165">
        <v>53.64</v>
      </c>
      <c r="I616" s="166"/>
      <c r="L616" s="162"/>
      <c r="M616" s="167"/>
      <c r="T616" s="168"/>
      <c r="AT616" s="163" t="s">
        <v>192</v>
      </c>
      <c r="AU616" s="163" t="s">
        <v>190</v>
      </c>
      <c r="AV616" s="13" t="s">
        <v>190</v>
      </c>
      <c r="AW616" s="13" t="s">
        <v>31</v>
      </c>
      <c r="AX616" s="13" t="s">
        <v>75</v>
      </c>
      <c r="AY616" s="163" t="s">
        <v>181</v>
      </c>
    </row>
    <row r="617" spans="2:65" s="13" customFormat="1">
      <c r="B617" s="162"/>
      <c r="D617" s="156" t="s">
        <v>192</v>
      </c>
      <c r="E617" s="163" t="s">
        <v>1</v>
      </c>
      <c r="F617" s="164" t="s">
        <v>1392</v>
      </c>
      <c r="H617" s="165">
        <v>197.31</v>
      </c>
      <c r="I617" s="166"/>
      <c r="L617" s="162"/>
      <c r="M617" s="167"/>
      <c r="T617" s="168"/>
      <c r="AT617" s="163" t="s">
        <v>192</v>
      </c>
      <c r="AU617" s="163" t="s">
        <v>190</v>
      </c>
      <c r="AV617" s="13" t="s">
        <v>190</v>
      </c>
      <c r="AW617" s="13" t="s">
        <v>31</v>
      </c>
      <c r="AX617" s="13" t="s">
        <v>75</v>
      </c>
      <c r="AY617" s="163" t="s">
        <v>181</v>
      </c>
    </row>
    <row r="618" spans="2:65" s="13" customFormat="1">
      <c r="B618" s="162"/>
      <c r="D618" s="156" t="s">
        <v>192</v>
      </c>
      <c r="E618" s="163" t="s">
        <v>1</v>
      </c>
      <c r="F618" s="164" t="s">
        <v>1393</v>
      </c>
      <c r="H618" s="165">
        <v>21.86</v>
      </c>
      <c r="I618" s="166"/>
      <c r="L618" s="162"/>
      <c r="M618" s="167"/>
      <c r="T618" s="168"/>
      <c r="AT618" s="163" t="s">
        <v>192</v>
      </c>
      <c r="AU618" s="163" t="s">
        <v>190</v>
      </c>
      <c r="AV618" s="13" t="s">
        <v>190</v>
      </c>
      <c r="AW618" s="13" t="s">
        <v>31</v>
      </c>
      <c r="AX618" s="13" t="s">
        <v>75</v>
      </c>
      <c r="AY618" s="163" t="s">
        <v>181</v>
      </c>
    </row>
    <row r="619" spans="2:65" s="12" customFormat="1">
      <c r="B619" s="155"/>
      <c r="D619" s="156" t="s">
        <v>192</v>
      </c>
      <c r="E619" s="157" t="s">
        <v>1</v>
      </c>
      <c r="F619" s="158" t="s">
        <v>428</v>
      </c>
      <c r="H619" s="157" t="s">
        <v>1</v>
      </c>
      <c r="I619" s="159"/>
      <c r="L619" s="155"/>
      <c r="M619" s="160"/>
      <c r="T619" s="161"/>
      <c r="AT619" s="157" t="s">
        <v>192</v>
      </c>
      <c r="AU619" s="157" t="s">
        <v>190</v>
      </c>
      <c r="AV619" s="12" t="s">
        <v>83</v>
      </c>
      <c r="AW619" s="12" t="s">
        <v>31</v>
      </c>
      <c r="AX619" s="12" t="s">
        <v>75</v>
      </c>
      <c r="AY619" s="157" t="s">
        <v>181</v>
      </c>
    </row>
    <row r="620" spans="2:65" s="13" customFormat="1">
      <c r="B620" s="162"/>
      <c r="D620" s="156" t="s">
        <v>192</v>
      </c>
      <c r="E620" s="163" t="s">
        <v>1</v>
      </c>
      <c r="F620" s="164" t="s">
        <v>1394</v>
      </c>
      <c r="H620" s="165">
        <v>-5.03</v>
      </c>
      <c r="I620" s="166"/>
      <c r="L620" s="162"/>
      <c r="M620" s="167"/>
      <c r="T620" s="168"/>
      <c r="AT620" s="163" t="s">
        <v>192</v>
      </c>
      <c r="AU620" s="163" t="s">
        <v>190</v>
      </c>
      <c r="AV620" s="13" t="s">
        <v>190</v>
      </c>
      <c r="AW620" s="13" t="s">
        <v>31</v>
      </c>
      <c r="AX620" s="13" t="s">
        <v>75</v>
      </c>
      <c r="AY620" s="163" t="s">
        <v>181</v>
      </c>
    </row>
    <row r="621" spans="2:65" s="12" customFormat="1">
      <c r="B621" s="155"/>
      <c r="D621" s="156" t="s">
        <v>192</v>
      </c>
      <c r="E621" s="157" t="s">
        <v>1</v>
      </c>
      <c r="F621" s="158" t="s">
        <v>426</v>
      </c>
      <c r="H621" s="157" t="s">
        <v>1</v>
      </c>
      <c r="I621" s="159"/>
      <c r="L621" s="155"/>
      <c r="M621" s="160"/>
      <c r="T621" s="161"/>
      <c r="AT621" s="157" t="s">
        <v>192</v>
      </c>
      <c r="AU621" s="157" t="s">
        <v>190</v>
      </c>
      <c r="AV621" s="12" t="s">
        <v>83</v>
      </c>
      <c r="AW621" s="12" t="s">
        <v>31</v>
      </c>
      <c r="AX621" s="12" t="s">
        <v>75</v>
      </c>
      <c r="AY621" s="157" t="s">
        <v>181</v>
      </c>
    </row>
    <row r="622" spans="2:65" s="13" customFormat="1">
      <c r="B622" s="162"/>
      <c r="D622" s="156" t="s">
        <v>192</v>
      </c>
      <c r="E622" s="163" t="s">
        <v>1</v>
      </c>
      <c r="F622" s="164" t="s">
        <v>1395</v>
      </c>
      <c r="H622" s="165">
        <v>173.495</v>
      </c>
      <c r="I622" s="166"/>
      <c r="L622" s="162"/>
      <c r="M622" s="167"/>
      <c r="T622" s="168"/>
      <c r="AT622" s="163" t="s">
        <v>192</v>
      </c>
      <c r="AU622" s="163" t="s">
        <v>190</v>
      </c>
      <c r="AV622" s="13" t="s">
        <v>190</v>
      </c>
      <c r="AW622" s="13" t="s">
        <v>31</v>
      </c>
      <c r="AX622" s="13" t="s">
        <v>75</v>
      </c>
      <c r="AY622" s="163" t="s">
        <v>181</v>
      </c>
    </row>
    <row r="623" spans="2:65" s="13" customFormat="1">
      <c r="B623" s="162"/>
      <c r="D623" s="156" t="s">
        <v>192</v>
      </c>
      <c r="E623" s="163" t="s">
        <v>1</v>
      </c>
      <c r="F623" s="164" t="s">
        <v>1396</v>
      </c>
      <c r="H623" s="165">
        <v>176.1</v>
      </c>
      <c r="I623" s="166"/>
      <c r="L623" s="162"/>
      <c r="M623" s="167"/>
      <c r="T623" s="168"/>
      <c r="AT623" s="163" t="s">
        <v>192</v>
      </c>
      <c r="AU623" s="163" t="s">
        <v>190</v>
      </c>
      <c r="AV623" s="13" t="s">
        <v>190</v>
      </c>
      <c r="AW623" s="13" t="s">
        <v>31</v>
      </c>
      <c r="AX623" s="13" t="s">
        <v>75</v>
      </c>
      <c r="AY623" s="163" t="s">
        <v>181</v>
      </c>
    </row>
    <row r="624" spans="2:65" s="12" customFormat="1">
      <c r="B624" s="155"/>
      <c r="D624" s="156" t="s">
        <v>192</v>
      </c>
      <c r="E624" s="157" t="s">
        <v>1</v>
      </c>
      <c r="F624" s="158" t="s">
        <v>428</v>
      </c>
      <c r="H624" s="157" t="s">
        <v>1</v>
      </c>
      <c r="I624" s="159"/>
      <c r="L624" s="155"/>
      <c r="M624" s="160"/>
      <c r="T624" s="161"/>
      <c r="AT624" s="157" t="s">
        <v>192</v>
      </c>
      <c r="AU624" s="157" t="s">
        <v>190</v>
      </c>
      <c r="AV624" s="12" t="s">
        <v>83</v>
      </c>
      <c r="AW624" s="12" t="s">
        <v>31</v>
      </c>
      <c r="AX624" s="12" t="s">
        <v>75</v>
      </c>
      <c r="AY624" s="157" t="s">
        <v>181</v>
      </c>
    </row>
    <row r="625" spans="2:51" s="13" customFormat="1">
      <c r="B625" s="162"/>
      <c r="D625" s="156" t="s">
        <v>192</v>
      </c>
      <c r="E625" s="163" t="s">
        <v>1</v>
      </c>
      <c r="F625" s="164" t="s">
        <v>1397</v>
      </c>
      <c r="H625" s="165">
        <v>-62.34</v>
      </c>
      <c r="I625" s="166"/>
      <c r="L625" s="162"/>
      <c r="M625" s="167"/>
      <c r="T625" s="168"/>
      <c r="AT625" s="163" t="s">
        <v>192</v>
      </c>
      <c r="AU625" s="163" t="s">
        <v>190</v>
      </c>
      <c r="AV625" s="13" t="s">
        <v>190</v>
      </c>
      <c r="AW625" s="13" t="s">
        <v>31</v>
      </c>
      <c r="AX625" s="13" t="s">
        <v>75</v>
      </c>
      <c r="AY625" s="163" t="s">
        <v>181</v>
      </c>
    </row>
    <row r="626" spans="2:51" s="12" customFormat="1">
      <c r="B626" s="155"/>
      <c r="D626" s="156" t="s">
        <v>192</v>
      </c>
      <c r="E626" s="157" t="s">
        <v>1</v>
      </c>
      <c r="F626" s="158" t="s">
        <v>226</v>
      </c>
      <c r="H626" s="157" t="s">
        <v>1</v>
      </c>
      <c r="I626" s="159"/>
      <c r="L626" s="155"/>
      <c r="M626" s="160"/>
      <c r="T626" s="161"/>
      <c r="AT626" s="157" t="s">
        <v>192</v>
      </c>
      <c r="AU626" s="157" t="s">
        <v>190</v>
      </c>
      <c r="AV626" s="12" t="s">
        <v>83</v>
      </c>
      <c r="AW626" s="12" t="s">
        <v>31</v>
      </c>
      <c r="AX626" s="12" t="s">
        <v>75</v>
      </c>
      <c r="AY626" s="157" t="s">
        <v>181</v>
      </c>
    </row>
    <row r="627" spans="2:51" s="13" customFormat="1">
      <c r="B627" s="162"/>
      <c r="D627" s="156" t="s">
        <v>192</v>
      </c>
      <c r="E627" s="163" t="s">
        <v>1</v>
      </c>
      <c r="F627" s="164" t="s">
        <v>1398</v>
      </c>
      <c r="H627" s="165">
        <v>317.18</v>
      </c>
      <c r="I627" s="166"/>
      <c r="L627" s="162"/>
      <c r="M627" s="167"/>
      <c r="T627" s="168"/>
      <c r="AT627" s="163" t="s">
        <v>192</v>
      </c>
      <c r="AU627" s="163" t="s">
        <v>190</v>
      </c>
      <c r="AV627" s="13" t="s">
        <v>190</v>
      </c>
      <c r="AW627" s="13" t="s">
        <v>31</v>
      </c>
      <c r="AX627" s="13" t="s">
        <v>75</v>
      </c>
      <c r="AY627" s="163" t="s">
        <v>181</v>
      </c>
    </row>
    <row r="628" spans="2:51" s="12" customFormat="1">
      <c r="B628" s="155"/>
      <c r="D628" s="156" t="s">
        <v>192</v>
      </c>
      <c r="E628" s="157" t="s">
        <v>1</v>
      </c>
      <c r="F628" s="158" t="s">
        <v>428</v>
      </c>
      <c r="H628" s="157" t="s">
        <v>1</v>
      </c>
      <c r="I628" s="159"/>
      <c r="L628" s="155"/>
      <c r="M628" s="160"/>
      <c r="T628" s="161"/>
      <c r="AT628" s="157" t="s">
        <v>192</v>
      </c>
      <c r="AU628" s="157" t="s">
        <v>190</v>
      </c>
      <c r="AV628" s="12" t="s">
        <v>83</v>
      </c>
      <c r="AW628" s="12" t="s">
        <v>31</v>
      </c>
      <c r="AX628" s="12" t="s">
        <v>75</v>
      </c>
      <c r="AY628" s="157" t="s">
        <v>181</v>
      </c>
    </row>
    <row r="629" spans="2:51" s="13" customFormat="1">
      <c r="B629" s="162"/>
      <c r="D629" s="156" t="s">
        <v>192</v>
      </c>
      <c r="E629" s="163" t="s">
        <v>1</v>
      </c>
      <c r="F629" s="164" t="s">
        <v>1399</v>
      </c>
      <c r="H629" s="165">
        <v>-13.52</v>
      </c>
      <c r="I629" s="166"/>
      <c r="L629" s="162"/>
      <c r="M629" s="167"/>
      <c r="T629" s="168"/>
      <c r="AT629" s="163" t="s">
        <v>192</v>
      </c>
      <c r="AU629" s="163" t="s">
        <v>190</v>
      </c>
      <c r="AV629" s="13" t="s">
        <v>190</v>
      </c>
      <c r="AW629" s="13" t="s">
        <v>31</v>
      </c>
      <c r="AX629" s="13" t="s">
        <v>75</v>
      </c>
      <c r="AY629" s="163" t="s">
        <v>181</v>
      </c>
    </row>
    <row r="630" spans="2:51" s="12" customFormat="1">
      <c r="B630" s="155"/>
      <c r="D630" s="156" t="s">
        <v>192</v>
      </c>
      <c r="E630" s="157" t="s">
        <v>1</v>
      </c>
      <c r="F630" s="158" t="s">
        <v>224</v>
      </c>
      <c r="H630" s="157" t="s">
        <v>1</v>
      </c>
      <c r="I630" s="159"/>
      <c r="L630" s="155"/>
      <c r="M630" s="160"/>
      <c r="T630" s="161"/>
      <c r="AT630" s="157" t="s">
        <v>192</v>
      </c>
      <c r="AU630" s="157" t="s">
        <v>190</v>
      </c>
      <c r="AV630" s="12" t="s">
        <v>83</v>
      </c>
      <c r="AW630" s="12" t="s">
        <v>31</v>
      </c>
      <c r="AX630" s="12" t="s">
        <v>75</v>
      </c>
      <c r="AY630" s="157" t="s">
        <v>181</v>
      </c>
    </row>
    <row r="631" spans="2:51" s="13" customFormat="1">
      <c r="B631" s="162"/>
      <c r="D631" s="156" t="s">
        <v>192</v>
      </c>
      <c r="E631" s="163" t="s">
        <v>1</v>
      </c>
      <c r="F631" s="164" t="s">
        <v>1400</v>
      </c>
      <c r="H631" s="165">
        <v>243.24</v>
      </c>
      <c r="I631" s="166"/>
      <c r="L631" s="162"/>
      <c r="M631" s="167"/>
      <c r="T631" s="168"/>
      <c r="AT631" s="163" t="s">
        <v>192</v>
      </c>
      <c r="AU631" s="163" t="s">
        <v>190</v>
      </c>
      <c r="AV631" s="13" t="s">
        <v>190</v>
      </c>
      <c r="AW631" s="13" t="s">
        <v>31</v>
      </c>
      <c r="AX631" s="13" t="s">
        <v>75</v>
      </c>
      <c r="AY631" s="163" t="s">
        <v>181</v>
      </c>
    </row>
    <row r="632" spans="2:51" s="13" customFormat="1">
      <c r="B632" s="162"/>
      <c r="D632" s="156" t="s">
        <v>192</v>
      </c>
      <c r="E632" s="163" t="s">
        <v>1</v>
      </c>
      <c r="F632" s="164" t="s">
        <v>1401</v>
      </c>
      <c r="H632" s="165">
        <v>191.91</v>
      </c>
      <c r="I632" s="166"/>
      <c r="L632" s="162"/>
      <c r="M632" s="167"/>
      <c r="T632" s="168"/>
      <c r="AT632" s="163" t="s">
        <v>192</v>
      </c>
      <c r="AU632" s="163" t="s">
        <v>190</v>
      </c>
      <c r="AV632" s="13" t="s">
        <v>190</v>
      </c>
      <c r="AW632" s="13" t="s">
        <v>31</v>
      </c>
      <c r="AX632" s="13" t="s">
        <v>75</v>
      </c>
      <c r="AY632" s="163" t="s">
        <v>181</v>
      </c>
    </row>
    <row r="633" spans="2:51" s="13" customFormat="1">
      <c r="B633" s="162"/>
      <c r="D633" s="156" t="s">
        <v>192</v>
      </c>
      <c r="E633" s="163" t="s">
        <v>1</v>
      </c>
      <c r="F633" s="164" t="s">
        <v>1402</v>
      </c>
      <c r="H633" s="165">
        <v>28.6</v>
      </c>
      <c r="I633" s="166"/>
      <c r="L633" s="162"/>
      <c r="M633" s="167"/>
      <c r="T633" s="168"/>
      <c r="AT633" s="163" t="s">
        <v>192</v>
      </c>
      <c r="AU633" s="163" t="s">
        <v>190</v>
      </c>
      <c r="AV633" s="13" t="s">
        <v>190</v>
      </c>
      <c r="AW633" s="13" t="s">
        <v>31</v>
      </c>
      <c r="AX633" s="13" t="s">
        <v>75</v>
      </c>
      <c r="AY633" s="163" t="s">
        <v>181</v>
      </c>
    </row>
    <row r="634" spans="2:51" s="13" customFormat="1">
      <c r="B634" s="162"/>
      <c r="D634" s="156" t="s">
        <v>192</v>
      </c>
      <c r="E634" s="163" t="s">
        <v>1</v>
      </c>
      <c r="F634" s="164" t="s">
        <v>1403</v>
      </c>
      <c r="H634" s="165">
        <v>9.39</v>
      </c>
      <c r="I634" s="166"/>
      <c r="L634" s="162"/>
      <c r="M634" s="167"/>
      <c r="T634" s="168"/>
      <c r="AT634" s="163" t="s">
        <v>192</v>
      </c>
      <c r="AU634" s="163" t="s">
        <v>190</v>
      </c>
      <c r="AV634" s="13" t="s">
        <v>190</v>
      </c>
      <c r="AW634" s="13" t="s">
        <v>31</v>
      </c>
      <c r="AX634" s="13" t="s">
        <v>75</v>
      </c>
      <c r="AY634" s="163" t="s">
        <v>181</v>
      </c>
    </row>
    <row r="635" spans="2:51" s="13" customFormat="1">
      <c r="B635" s="162"/>
      <c r="D635" s="156" t="s">
        <v>192</v>
      </c>
      <c r="E635" s="163" t="s">
        <v>1</v>
      </c>
      <c r="F635" s="164" t="s">
        <v>1404</v>
      </c>
      <c r="H635" s="165">
        <v>10.71</v>
      </c>
      <c r="I635" s="166"/>
      <c r="L635" s="162"/>
      <c r="M635" s="167"/>
      <c r="T635" s="168"/>
      <c r="AT635" s="163" t="s">
        <v>192</v>
      </c>
      <c r="AU635" s="163" t="s">
        <v>190</v>
      </c>
      <c r="AV635" s="13" t="s">
        <v>190</v>
      </c>
      <c r="AW635" s="13" t="s">
        <v>31</v>
      </c>
      <c r="AX635" s="13" t="s">
        <v>75</v>
      </c>
      <c r="AY635" s="163" t="s">
        <v>181</v>
      </c>
    </row>
    <row r="636" spans="2:51" s="12" customFormat="1">
      <c r="B636" s="155"/>
      <c r="D636" s="156" t="s">
        <v>192</v>
      </c>
      <c r="E636" s="157" t="s">
        <v>1</v>
      </c>
      <c r="F636" s="158" t="s">
        <v>428</v>
      </c>
      <c r="H636" s="157" t="s">
        <v>1</v>
      </c>
      <c r="I636" s="159"/>
      <c r="L636" s="155"/>
      <c r="M636" s="160"/>
      <c r="T636" s="161"/>
      <c r="AT636" s="157" t="s">
        <v>192</v>
      </c>
      <c r="AU636" s="157" t="s">
        <v>190</v>
      </c>
      <c r="AV636" s="12" t="s">
        <v>83</v>
      </c>
      <c r="AW636" s="12" t="s">
        <v>31</v>
      </c>
      <c r="AX636" s="12" t="s">
        <v>75</v>
      </c>
      <c r="AY636" s="157" t="s">
        <v>181</v>
      </c>
    </row>
    <row r="637" spans="2:51" s="13" customFormat="1">
      <c r="B637" s="162"/>
      <c r="D637" s="156" t="s">
        <v>192</v>
      </c>
      <c r="E637" s="163" t="s">
        <v>1</v>
      </c>
      <c r="F637" s="164" t="s">
        <v>1405</v>
      </c>
      <c r="H637" s="165">
        <v>-4.32</v>
      </c>
      <c r="I637" s="166"/>
      <c r="L637" s="162"/>
      <c r="M637" s="167"/>
      <c r="T637" s="168"/>
      <c r="AT637" s="163" t="s">
        <v>192</v>
      </c>
      <c r="AU637" s="163" t="s">
        <v>190</v>
      </c>
      <c r="AV637" s="13" t="s">
        <v>190</v>
      </c>
      <c r="AW637" s="13" t="s">
        <v>31</v>
      </c>
      <c r="AX637" s="13" t="s">
        <v>75</v>
      </c>
      <c r="AY637" s="163" t="s">
        <v>181</v>
      </c>
    </row>
    <row r="638" spans="2:51" s="13" customFormat="1">
      <c r="B638" s="162"/>
      <c r="D638" s="156" t="s">
        <v>192</v>
      </c>
      <c r="E638" s="163" t="s">
        <v>1</v>
      </c>
      <c r="F638" s="164" t="s">
        <v>1406</v>
      </c>
      <c r="H638" s="165">
        <v>-72.19</v>
      </c>
      <c r="I638" s="166"/>
      <c r="L638" s="162"/>
      <c r="M638" s="167"/>
      <c r="T638" s="168"/>
      <c r="AT638" s="163" t="s">
        <v>192</v>
      </c>
      <c r="AU638" s="163" t="s">
        <v>190</v>
      </c>
      <c r="AV638" s="13" t="s">
        <v>190</v>
      </c>
      <c r="AW638" s="13" t="s">
        <v>31</v>
      </c>
      <c r="AX638" s="13" t="s">
        <v>75</v>
      </c>
      <c r="AY638" s="163" t="s">
        <v>181</v>
      </c>
    </row>
    <row r="639" spans="2:51" s="12" customFormat="1">
      <c r="B639" s="155"/>
      <c r="D639" s="156" t="s">
        <v>192</v>
      </c>
      <c r="E639" s="157" t="s">
        <v>1</v>
      </c>
      <c r="F639" s="158" t="s">
        <v>1407</v>
      </c>
      <c r="H639" s="157" t="s">
        <v>1</v>
      </c>
      <c r="I639" s="159"/>
      <c r="L639" s="155"/>
      <c r="M639" s="160"/>
      <c r="T639" s="161"/>
      <c r="AT639" s="157" t="s">
        <v>192</v>
      </c>
      <c r="AU639" s="157" t="s">
        <v>190</v>
      </c>
      <c r="AV639" s="12" t="s">
        <v>83</v>
      </c>
      <c r="AW639" s="12" t="s">
        <v>31</v>
      </c>
      <c r="AX639" s="12" t="s">
        <v>75</v>
      </c>
      <c r="AY639" s="157" t="s">
        <v>181</v>
      </c>
    </row>
    <row r="640" spans="2:51" s="12" customFormat="1">
      <c r="B640" s="155"/>
      <c r="D640" s="156" t="s">
        <v>192</v>
      </c>
      <c r="E640" s="157" t="s">
        <v>1</v>
      </c>
      <c r="F640" s="158" t="s">
        <v>224</v>
      </c>
      <c r="H640" s="157" t="s">
        <v>1</v>
      </c>
      <c r="I640" s="159"/>
      <c r="L640" s="155"/>
      <c r="M640" s="160"/>
      <c r="T640" s="161"/>
      <c r="AT640" s="157" t="s">
        <v>192</v>
      </c>
      <c r="AU640" s="157" t="s">
        <v>190</v>
      </c>
      <c r="AV640" s="12" t="s">
        <v>83</v>
      </c>
      <c r="AW640" s="12" t="s">
        <v>31</v>
      </c>
      <c r="AX640" s="12" t="s">
        <v>75</v>
      </c>
      <c r="AY640" s="157" t="s">
        <v>181</v>
      </c>
    </row>
    <row r="641" spans="2:65" s="13" customFormat="1">
      <c r="B641" s="162"/>
      <c r="D641" s="156" t="s">
        <v>192</v>
      </c>
      <c r="E641" s="163" t="s">
        <v>1</v>
      </c>
      <c r="F641" s="164" t="s">
        <v>1408</v>
      </c>
      <c r="H641" s="165">
        <v>-148.15</v>
      </c>
      <c r="I641" s="166"/>
      <c r="L641" s="162"/>
      <c r="M641" s="167"/>
      <c r="T641" s="168"/>
      <c r="AT641" s="163" t="s">
        <v>192</v>
      </c>
      <c r="AU641" s="163" t="s">
        <v>190</v>
      </c>
      <c r="AV641" s="13" t="s">
        <v>190</v>
      </c>
      <c r="AW641" s="13" t="s">
        <v>31</v>
      </c>
      <c r="AX641" s="13" t="s">
        <v>75</v>
      </c>
      <c r="AY641" s="163" t="s">
        <v>181</v>
      </c>
    </row>
    <row r="642" spans="2:65" s="14" customFormat="1">
      <c r="B642" s="169"/>
      <c r="D642" s="156" t="s">
        <v>192</v>
      </c>
      <c r="E642" s="170" t="s">
        <v>1</v>
      </c>
      <c r="F642" s="171" t="s">
        <v>195</v>
      </c>
      <c r="H642" s="172">
        <v>1137.2850000000001</v>
      </c>
      <c r="I642" s="173"/>
      <c r="L642" s="169"/>
      <c r="M642" s="174"/>
      <c r="T642" s="175"/>
      <c r="AT642" s="170" t="s">
        <v>192</v>
      </c>
      <c r="AU642" s="170" t="s">
        <v>190</v>
      </c>
      <c r="AV642" s="14" t="s">
        <v>189</v>
      </c>
      <c r="AW642" s="14" t="s">
        <v>31</v>
      </c>
      <c r="AX642" s="14" t="s">
        <v>83</v>
      </c>
      <c r="AY642" s="170" t="s">
        <v>181</v>
      </c>
    </row>
    <row r="643" spans="2:65" s="1" customFormat="1" ht="24.2" customHeight="1">
      <c r="B643" s="140"/>
      <c r="C643" s="141" t="s">
        <v>738</v>
      </c>
      <c r="D643" s="141" t="s">
        <v>185</v>
      </c>
      <c r="E643" s="142" t="s">
        <v>1409</v>
      </c>
      <c r="F643" s="143" t="s">
        <v>1410</v>
      </c>
      <c r="G643" s="144" t="s">
        <v>188</v>
      </c>
      <c r="H643" s="145">
        <v>98.210999999999999</v>
      </c>
      <c r="I643" s="146"/>
      <c r="J643" s="147">
        <f>ROUND(I643*H643,2)</f>
        <v>0</v>
      </c>
      <c r="K643" s="148"/>
      <c r="L643" s="32"/>
      <c r="M643" s="149" t="s">
        <v>1</v>
      </c>
      <c r="N643" s="150" t="s">
        <v>41</v>
      </c>
      <c r="P643" s="151">
        <f>O643*H643</f>
        <v>0</v>
      </c>
      <c r="Q643" s="151">
        <v>1.5630000000000002E-2</v>
      </c>
      <c r="R643" s="151">
        <f>Q643*H643</f>
        <v>1.5350379300000001</v>
      </c>
      <c r="S643" s="151">
        <v>0</v>
      </c>
      <c r="T643" s="152">
        <f>S643*H643</f>
        <v>0</v>
      </c>
      <c r="AR643" s="153" t="s">
        <v>189</v>
      </c>
      <c r="AT643" s="153" t="s">
        <v>185</v>
      </c>
      <c r="AU643" s="153" t="s">
        <v>190</v>
      </c>
      <c r="AY643" s="17" t="s">
        <v>181</v>
      </c>
      <c r="BE643" s="154">
        <f>IF(N643="základná",J643,0)</f>
        <v>0</v>
      </c>
      <c r="BF643" s="154">
        <f>IF(N643="znížená",J643,0)</f>
        <v>0</v>
      </c>
      <c r="BG643" s="154">
        <f>IF(N643="zákl. prenesená",J643,0)</f>
        <v>0</v>
      </c>
      <c r="BH643" s="154">
        <f>IF(N643="zníž. prenesená",J643,0)</f>
        <v>0</v>
      </c>
      <c r="BI643" s="154">
        <f>IF(N643="nulová",J643,0)</f>
        <v>0</v>
      </c>
      <c r="BJ643" s="17" t="s">
        <v>190</v>
      </c>
      <c r="BK643" s="154">
        <f>ROUND(I643*H643,2)</f>
        <v>0</v>
      </c>
      <c r="BL643" s="17" t="s">
        <v>189</v>
      </c>
      <c r="BM643" s="153" t="s">
        <v>1411</v>
      </c>
    </row>
    <row r="644" spans="2:65" s="12" customFormat="1">
      <c r="B644" s="155"/>
      <c r="D644" s="156" t="s">
        <v>192</v>
      </c>
      <c r="E644" s="157" t="s">
        <v>1</v>
      </c>
      <c r="F644" s="158" t="s">
        <v>267</v>
      </c>
      <c r="H644" s="157" t="s">
        <v>1</v>
      </c>
      <c r="I644" s="159"/>
      <c r="L644" s="155"/>
      <c r="M644" s="160"/>
      <c r="T644" s="161"/>
      <c r="AT644" s="157" t="s">
        <v>192</v>
      </c>
      <c r="AU644" s="157" t="s">
        <v>190</v>
      </c>
      <c r="AV644" s="12" t="s">
        <v>83</v>
      </c>
      <c r="AW644" s="12" t="s">
        <v>31</v>
      </c>
      <c r="AX644" s="12" t="s">
        <v>75</v>
      </c>
      <c r="AY644" s="157" t="s">
        <v>181</v>
      </c>
    </row>
    <row r="645" spans="2:65" s="13" customFormat="1">
      <c r="B645" s="162"/>
      <c r="D645" s="156" t="s">
        <v>192</v>
      </c>
      <c r="E645" s="163" t="s">
        <v>1</v>
      </c>
      <c r="F645" s="164" t="s">
        <v>1412</v>
      </c>
      <c r="H645" s="165">
        <v>34.970999999999997</v>
      </c>
      <c r="I645" s="166"/>
      <c r="L645" s="162"/>
      <c r="M645" s="167"/>
      <c r="T645" s="168"/>
      <c r="AT645" s="163" t="s">
        <v>192</v>
      </c>
      <c r="AU645" s="163" t="s">
        <v>190</v>
      </c>
      <c r="AV645" s="13" t="s">
        <v>190</v>
      </c>
      <c r="AW645" s="13" t="s">
        <v>31</v>
      </c>
      <c r="AX645" s="13" t="s">
        <v>75</v>
      </c>
      <c r="AY645" s="163" t="s">
        <v>181</v>
      </c>
    </row>
    <row r="646" spans="2:65" s="13" customFormat="1">
      <c r="B646" s="162"/>
      <c r="D646" s="156" t="s">
        <v>192</v>
      </c>
      <c r="E646" s="163" t="s">
        <v>1</v>
      </c>
      <c r="F646" s="164" t="s">
        <v>1413</v>
      </c>
      <c r="H646" s="165">
        <v>3.7749999999999999</v>
      </c>
      <c r="I646" s="166"/>
      <c r="L646" s="162"/>
      <c r="M646" s="167"/>
      <c r="T646" s="168"/>
      <c r="AT646" s="163" t="s">
        <v>192</v>
      </c>
      <c r="AU646" s="163" t="s">
        <v>190</v>
      </c>
      <c r="AV646" s="13" t="s">
        <v>190</v>
      </c>
      <c r="AW646" s="13" t="s">
        <v>31</v>
      </c>
      <c r="AX646" s="13" t="s">
        <v>75</v>
      </c>
      <c r="AY646" s="163" t="s">
        <v>181</v>
      </c>
    </row>
    <row r="647" spans="2:65" s="12" customFormat="1">
      <c r="B647" s="155"/>
      <c r="D647" s="156" t="s">
        <v>192</v>
      </c>
      <c r="E647" s="157" t="s">
        <v>1</v>
      </c>
      <c r="F647" s="158" t="s">
        <v>224</v>
      </c>
      <c r="H647" s="157" t="s">
        <v>1</v>
      </c>
      <c r="I647" s="159"/>
      <c r="L647" s="155"/>
      <c r="M647" s="160"/>
      <c r="T647" s="161"/>
      <c r="AT647" s="157" t="s">
        <v>192</v>
      </c>
      <c r="AU647" s="157" t="s">
        <v>190</v>
      </c>
      <c r="AV647" s="12" t="s">
        <v>83</v>
      </c>
      <c r="AW647" s="12" t="s">
        <v>31</v>
      </c>
      <c r="AX647" s="12" t="s">
        <v>75</v>
      </c>
      <c r="AY647" s="157" t="s">
        <v>181</v>
      </c>
    </row>
    <row r="648" spans="2:65" s="13" customFormat="1">
      <c r="B648" s="162"/>
      <c r="D648" s="156" t="s">
        <v>192</v>
      </c>
      <c r="E648" s="163" t="s">
        <v>1</v>
      </c>
      <c r="F648" s="164" t="s">
        <v>1414</v>
      </c>
      <c r="H648" s="165">
        <v>9.41</v>
      </c>
      <c r="I648" s="166"/>
      <c r="L648" s="162"/>
      <c r="M648" s="167"/>
      <c r="T648" s="168"/>
      <c r="AT648" s="163" t="s">
        <v>192</v>
      </c>
      <c r="AU648" s="163" t="s">
        <v>190</v>
      </c>
      <c r="AV648" s="13" t="s">
        <v>190</v>
      </c>
      <c r="AW648" s="13" t="s">
        <v>31</v>
      </c>
      <c r="AX648" s="13" t="s">
        <v>75</v>
      </c>
      <c r="AY648" s="163" t="s">
        <v>181</v>
      </c>
    </row>
    <row r="649" spans="2:65" s="12" customFormat="1">
      <c r="B649" s="155"/>
      <c r="D649" s="156" t="s">
        <v>192</v>
      </c>
      <c r="E649" s="157" t="s">
        <v>1</v>
      </c>
      <c r="F649" s="158" t="s">
        <v>1415</v>
      </c>
      <c r="H649" s="157" t="s">
        <v>1</v>
      </c>
      <c r="I649" s="159"/>
      <c r="L649" s="155"/>
      <c r="M649" s="160"/>
      <c r="T649" s="161"/>
      <c r="AT649" s="157" t="s">
        <v>192</v>
      </c>
      <c r="AU649" s="157" t="s">
        <v>190</v>
      </c>
      <c r="AV649" s="12" t="s">
        <v>83</v>
      </c>
      <c r="AW649" s="12" t="s">
        <v>31</v>
      </c>
      <c r="AX649" s="12" t="s">
        <v>75</v>
      </c>
      <c r="AY649" s="157" t="s">
        <v>181</v>
      </c>
    </row>
    <row r="650" spans="2:65" s="13" customFormat="1">
      <c r="B650" s="162"/>
      <c r="D650" s="156" t="s">
        <v>192</v>
      </c>
      <c r="E650" s="163" t="s">
        <v>1</v>
      </c>
      <c r="F650" s="164" t="s">
        <v>1416</v>
      </c>
      <c r="H650" s="165">
        <v>50.055</v>
      </c>
      <c r="I650" s="166"/>
      <c r="L650" s="162"/>
      <c r="M650" s="167"/>
      <c r="T650" s="168"/>
      <c r="AT650" s="163" t="s">
        <v>192</v>
      </c>
      <c r="AU650" s="163" t="s">
        <v>190</v>
      </c>
      <c r="AV650" s="13" t="s">
        <v>190</v>
      </c>
      <c r="AW650" s="13" t="s">
        <v>31</v>
      </c>
      <c r="AX650" s="13" t="s">
        <v>75</v>
      </c>
      <c r="AY650" s="163" t="s">
        <v>181</v>
      </c>
    </row>
    <row r="651" spans="2:65" s="14" customFormat="1">
      <c r="B651" s="169"/>
      <c r="D651" s="156" t="s">
        <v>192</v>
      </c>
      <c r="E651" s="170" t="s">
        <v>1</v>
      </c>
      <c r="F651" s="171" t="s">
        <v>195</v>
      </c>
      <c r="H651" s="172">
        <v>98.210999999999999</v>
      </c>
      <c r="I651" s="173"/>
      <c r="L651" s="169"/>
      <c r="M651" s="174"/>
      <c r="T651" s="175"/>
      <c r="AT651" s="170" t="s">
        <v>192</v>
      </c>
      <c r="AU651" s="170" t="s">
        <v>190</v>
      </c>
      <c r="AV651" s="14" t="s">
        <v>189</v>
      </c>
      <c r="AW651" s="14" t="s">
        <v>31</v>
      </c>
      <c r="AX651" s="14" t="s">
        <v>83</v>
      </c>
      <c r="AY651" s="170" t="s">
        <v>181</v>
      </c>
    </row>
    <row r="652" spans="2:65" s="1" customFormat="1" ht="37.9" customHeight="1">
      <c r="B652" s="140"/>
      <c r="C652" s="141" t="s">
        <v>525</v>
      </c>
      <c r="D652" s="141" t="s">
        <v>185</v>
      </c>
      <c r="E652" s="142" t="s">
        <v>1417</v>
      </c>
      <c r="F652" s="143" t="s">
        <v>1418</v>
      </c>
      <c r="G652" s="144" t="s">
        <v>188</v>
      </c>
      <c r="H652" s="145">
        <v>55.11</v>
      </c>
      <c r="I652" s="146"/>
      <c r="J652" s="147">
        <f>ROUND(I652*H652,2)</f>
        <v>0</v>
      </c>
      <c r="K652" s="148"/>
      <c r="L652" s="32"/>
      <c r="M652" s="149" t="s">
        <v>1</v>
      </c>
      <c r="N652" s="150" t="s">
        <v>41</v>
      </c>
      <c r="P652" s="151">
        <f>O652*H652</f>
        <v>0</v>
      </c>
      <c r="Q652" s="151">
        <v>1.5788E-2</v>
      </c>
      <c r="R652" s="151">
        <f>Q652*H652</f>
        <v>0.87007667999999994</v>
      </c>
      <c r="S652" s="151">
        <v>0</v>
      </c>
      <c r="T652" s="152">
        <f>S652*H652</f>
        <v>0</v>
      </c>
      <c r="AR652" s="153" t="s">
        <v>189</v>
      </c>
      <c r="AT652" s="153" t="s">
        <v>185</v>
      </c>
      <c r="AU652" s="153" t="s">
        <v>190</v>
      </c>
      <c r="AY652" s="17" t="s">
        <v>181</v>
      </c>
      <c r="BE652" s="154">
        <f>IF(N652="základná",J652,0)</f>
        <v>0</v>
      </c>
      <c r="BF652" s="154">
        <f>IF(N652="znížená",J652,0)</f>
        <v>0</v>
      </c>
      <c r="BG652" s="154">
        <f>IF(N652="zákl. prenesená",J652,0)</f>
        <v>0</v>
      </c>
      <c r="BH652" s="154">
        <f>IF(N652="zníž. prenesená",J652,0)</f>
        <v>0</v>
      </c>
      <c r="BI652" s="154">
        <f>IF(N652="nulová",J652,0)</f>
        <v>0</v>
      </c>
      <c r="BJ652" s="17" t="s">
        <v>190</v>
      </c>
      <c r="BK652" s="154">
        <f>ROUND(I652*H652,2)</f>
        <v>0</v>
      </c>
      <c r="BL652" s="17" t="s">
        <v>189</v>
      </c>
      <c r="BM652" s="153" t="s">
        <v>1419</v>
      </c>
    </row>
    <row r="653" spans="2:65" s="12" customFormat="1">
      <c r="B653" s="155"/>
      <c r="D653" s="156" t="s">
        <v>192</v>
      </c>
      <c r="E653" s="157" t="s">
        <v>1</v>
      </c>
      <c r="F653" s="158" t="s">
        <v>426</v>
      </c>
      <c r="H653" s="157" t="s">
        <v>1</v>
      </c>
      <c r="I653" s="159"/>
      <c r="L653" s="155"/>
      <c r="M653" s="160"/>
      <c r="T653" s="161"/>
      <c r="AT653" s="157" t="s">
        <v>192</v>
      </c>
      <c r="AU653" s="157" t="s">
        <v>190</v>
      </c>
      <c r="AV653" s="12" t="s">
        <v>83</v>
      </c>
      <c r="AW653" s="12" t="s">
        <v>31</v>
      </c>
      <c r="AX653" s="12" t="s">
        <v>75</v>
      </c>
      <c r="AY653" s="157" t="s">
        <v>181</v>
      </c>
    </row>
    <row r="654" spans="2:65" s="13" customFormat="1">
      <c r="B654" s="162"/>
      <c r="D654" s="156" t="s">
        <v>192</v>
      </c>
      <c r="E654" s="163" t="s">
        <v>1</v>
      </c>
      <c r="F654" s="164" t="s">
        <v>1420</v>
      </c>
      <c r="H654" s="165">
        <v>4.3099999999999996</v>
      </c>
      <c r="I654" s="166"/>
      <c r="L654" s="162"/>
      <c r="M654" s="167"/>
      <c r="T654" s="168"/>
      <c r="AT654" s="163" t="s">
        <v>192</v>
      </c>
      <c r="AU654" s="163" t="s">
        <v>190</v>
      </c>
      <c r="AV654" s="13" t="s">
        <v>190</v>
      </c>
      <c r="AW654" s="13" t="s">
        <v>31</v>
      </c>
      <c r="AX654" s="13" t="s">
        <v>75</v>
      </c>
      <c r="AY654" s="163" t="s">
        <v>181</v>
      </c>
    </row>
    <row r="655" spans="2:65" s="13" customFormat="1">
      <c r="B655" s="162"/>
      <c r="D655" s="156" t="s">
        <v>192</v>
      </c>
      <c r="E655" s="163" t="s">
        <v>1</v>
      </c>
      <c r="F655" s="164" t="s">
        <v>1421</v>
      </c>
      <c r="H655" s="165">
        <v>23.92</v>
      </c>
      <c r="I655" s="166"/>
      <c r="L655" s="162"/>
      <c r="M655" s="167"/>
      <c r="T655" s="168"/>
      <c r="AT655" s="163" t="s">
        <v>192</v>
      </c>
      <c r="AU655" s="163" t="s">
        <v>190</v>
      </c>
      <c r="AV655" s="13" t="s">
        <v>190</v>
      </c>
      <c r="AW655" s="13" t="s">
        <v>31</v>
      </c>
      <c r="AX655" s="13" t="s">
        <v>75</v>
      </c>
      <c r="AY655" s="163" t="s">
        <v>181</v>
      </c>
    </row>
    <row r="656" spans="2:65" s="13" customFormat="1">
      <c r="B656" s="162"/>
      <c r="D656" s="156" t="s">
        <v>192</v>
      </c>
      <c r="E656" s="163" t="s">
        <v>1</v>
      </c>
      <c r="F656" s="164" t="s">
        <v>1422</v>
      </c>
      <c r="H656" s="165">
        <v>1.2</v>
      </c>
      <c r="I656" s="166"/>
      <c r="L656" s="162"/>
      <c r="M656" s="167"/>
      <c r="T656" s="168"/>
      <c r="AT656" s="163" t="s">
        <v>192</v>
      </c>
      <c r="AU656" s="163" t="s">
        <v>190</v>
      </c>
      <c r="AV656" s="13" t="s">
        <v>190</v>
      </c>
      <c r="AW656" s="13" t="s">
        <v>31</v>
      </c>
      <c r="AX656" s="13" t="s">
        <v>75</v>
      </c>
      <c r="AY656" s="163" t="s">
        <v>181</v>
      </c>
    </row>
    <row r="657" spans="2:65" s="12" customFormat="1">
      <c r="B657" s="155"/>
      <c r="D657" s="156" t="s">
        <v>192</v>
      </c>
      <c r="E657" s="157" t="s">
        <v>1</v>
      </c>
      <c r="F657" s="158" t="s">
        <v>224</v>
      </c>
      <c r="H657" s="157" t="s">
        <v>1</v>
      </c>
      <c r="I657" s="159"/>
      <c r="L657" s="155"/>
      <c r="M657" s="160"/>
      <c r="T657" s="161"/>
      <c r="AT657" s="157" t="s">
        <v>192</v>
      </c>
      <c r="AU657" s="157" t="s">
        <v>190</v>
      </c>
      <c r="AV657" s="12" t="s">
        <v>83</v>
      </c>
      <c r="AW657" s="12" t="s">
        <v>31</v>
      </c>
      <c r="AX657" s="12" t="s">
        <v>75</v>
      </c>
      <c r="AY657" s="157" t="s">
        <v>181</v>
      </c>
    </row>
    <row r="658" spans="2:65" s="13" customFormat="1">
      <c r="B658" s="162"/>
      <c r="D658" s="156" t="s">
        <v>192</v>
      </c>
      <c r="E658" s="163" t="s">
        <v>1</v>
      </c>
      <c r="F658" s="164" t="s">
        <v>1423</v>
      </c>
      <c r="H658" s="165">
        <v>45.21</v>
      </c>
      <c r="I658" s="166"/>
      <c r="L658" s="162"/>
      <c r="M658" s="167"/>
      <c r="T658" s="168"/>
      <c r="AT658" s="163" t="s">
        <v>192</v>
      </c>
      <c r="AU658" s="163" t="s">
        <v>190</v>
      </c>
      <c r="AV658" s="13" t="s">
        <v>190</v>
      </c>
      <c r="AW658" s="13" t="s">
        <v>31</v>
      </c>
      <c r="AX658" s="13" t="s">
        <v>75</v>
      </c>
      <c r="AY658" s="163" t="s">
        <v>181</v>
      </c>
    </row>
    <row r="659" spans="2:65" s="12" customFormat="1">
      <c r="B659" s="155"/>
      <c r="D659" s="156" t="s">
        <v>192</v>
      </c>
      <c r="E659" s="157" t="s">
        <v>1</v>
      </c>
      <c r="F659" s="158" t="s">
        <v>428</v>
      </c>
      <c r="H659" s="157" t="s">
        <v>1</v>
      </c>
      <c r="I659" s="159"/>
      <c r="L659" s="155"/>
      <c r="M659" s="160"/>
      <c r="T659" s="161"/>
      <c r="AT659" s="157" t="s">
        <v>192</v>
      </c>
      <c r="AU659" s="157" t="s">
        <v>190</v>
      </c>
      <c r="AV659" s="12" t="s">
        <v>83</v>
      </c>
      <c r="AW659" s="12" t="s">
        <v>31</v>
      </c>
      <c r="AX659" s="12" t="s">
        <v>75</v>
      </c>
      <c r="AY659" s="157" t="s">
        <v>181</v>
      </c>
    </row>
    <row r="660" spans="2:65" s="13" customFormat="1">
      <c r="B660" s="162"/>
      <c r="D660" s="156" t="s">
        <v>192</v>
      </c>
      <c r="E660" s="163" t="s">
        <v>1</v>
      </c>
      <c r="F660" s="164" t="s">
        <v>1424</v>
      </c>
      <c r="H660" s="165">
        <v>-19.53</v>
      </c>
      <c r="I660" s="166"/>
      <c r="L660" s="162"/>
      <c r="M660" s="167"/>
      <c r="T660" s="168"/>
      <c r="AT660" s="163" t="s">
        <v>192</v>
      </c>
      <c r="AU660" s="163" t="s">
        <v>190</v>
      </c>
      <c r="AV660" s="13" t="s">
        <v>190</v>
      </c>
      <c r="AW660" s="13" t="s">
        <v>31</v>
      </c>
      <c r="AX660" s="13" t="s">
        <v>75</v>
      </c>
      <c r="AY660" s="163" t="s">
        <v>181</v>
      </c>
    </row>
    <row r="661" spans="2:65" s="14" customFormat="1">
      <c r="B661" s="169"/>
      <c r="D661" s="156" t="s">
        <v>192</v>
      </c>
      <c r="E661" s="170" t="s">
        <v>1</v>
      </c>
      <c r="F661" s="171" t="s">
        <v>195</v>
      </c>
      <c r="H661" s="172">
        <v>55.11</v>
      </c>
      <c r="I661" s="173"/>
      <c r="L661" s="169"/>
      <c r="M661" s="174"/>
      <c r="T661" s="175"/>
      <c r="AT661" s="170" t="s">
        <v>192</v>
      </c>
      <c r="AU661" s="170" t="s">
        <v>190</v>
      </c>
      <c r="AV661" s="14" t="s">
        <v>189</v>
      </c>
      <c r="AW661" s="14" t="s">
        <v>31</v>
      </c>
      <c r="AX661" s="14" t="s">
        <v>83</v>
      </c>
      <c r="AY661" s="170" t="s">
        <v>181</v>
      </c>
    </row>
    <row r="662" spans="2:65" s="1" customFormat="1" ht="33" customHeight="1">
      <c r="B662" s="140"/>
      <c r="C662" s="141" t="s">
        <v>269</v>
      </c>
      <c r="D662" s="141" t="s">
        <v>185</v>
      </c>
      <c r="E662" s="142" t="s">
        <v>1425</v>
      </c>
      <c r="F662" s="143" t="s">
        <v>1426</v>
      </c>
      <c r="G662" s="144" t="s">
        <v>188</v>
      </c>
      <c r="H662" s="145">
        <v>49.5</v>
      </c>
      <c r="I662" s="146"/>
      <c r="J662" s="147">
        <f>ROUND(I662*H662,2)</f>
        <v>0</v>
      </c>
      <c r="K662" s="148"/>
      <c r="L662" s="32"/>
      <c r="M662" s="149" t="s">
        <v>1</v>
      </c>
      <c r="N662" s="150" t="s">
        <v>41</v>
      </c>
      <c r="P662" s="151">
        <f>O662*H662</f>
        <v>0</v>
      </c>
      <c r="Q662" s="151">
        <v>2.7588999999999999E-2</v>
      </c>
      <c r="R662" s="151">
        <f>Q662*H662</f>
        <v>1.3656554999999999</v>
      </c>
      <c r="S662" s="151">
        <v>0</v>
      </c>
      <c r="T662" s="152">
        <f>S662*H662</f>
        <v>0</v>
      </c>
      <c r="AR662" s="153" t="s">
        <v>189</v>
      </c>
      <c r="AT662" s="153" t="s">
        <v>185</v>
      </c>
      <c r="AU662" s="153" t="s">
        <v>190</v>
      </c>
      <c r="AY662" s="17" t="s">
        <v>181</v>
      </c>
      <c r="BE662" s="154">
        <f>IF(N662="základná",J662,0)</f>
        <v>0</v>
      </c>
      <c r="BF662" s="154">
        <f>IF(N662="znížená",J662,0)</f>
        <v>0</v>
      </c>
      <c r="BG662" s="154">
        <f>IF(N662="zákl. prenesená",J662,0)</f>
        <v>0</v>
      </c>
      <c r="BH662" s="154">
        <f>IF(N662="zníž. prenesená",J662,0)</f>
        <v>0</v>
      </c>
      <c r="BI662" s="154">
        <f>IF(N662="nulová",J662,0)</f>
        <v>0</v>
      </c>
      <c r="BJ662" s="17" t="s">
        <v>190</v>
      </c>
      <c r="BK662" s="154">
        <f>ROUND(I662*H662,2)</f>
        <v>0</v>
      </c>
      <c r="BL662" s="17" t="s">
        <v>189</v>
      </c>
      <c r="BM662" s="153" t="s">
        <v>1427</v>
      </c>
    </row>
    <row r="663" spans="2:65" s="12" customFormat="1">
      <c r="B663" s="155"/>
      <c r="D663" s="156" t="s">
        <v>192</v>
      </c>
      <c r="E663" s="157" t="s">
        <v>1</v>
      </c>
      <c r="F663" s="158" t="s">
        <v>267</v>
      </c>
      <c r="H663" s="157" t="s">
        <v>1</v>
      </c>
      <c r="I663" s="159"/>
      <c r="L663" s="155"/>
      <c r="M663" s="160"/>
      <c r="T663" s="161"/>
      <c r="AT663" s="157" t="s">
        <v>192</v>
      </c>
      <c r="AU663" s="157" t="s">
        <v>190</v>
      </c>
      <c r="AV663" s="12" t="s">
        <v>83</v>
      </c>
      <c r="AW663" s="12" t="s">
        <v>31</v>
      </c>
      <c r="AX663" s="12" t="s">
        <v>75</v>
      </c>
      <c r="AY663" s="157" t="s">
        <v>181</v>
      </c>
    </row>
    <row r="664" spans="2:65" s="13" customFormat="1">
      <c r="B664" s="162"/>
      <c r="D664" s="156" t="s">
        <v>192</v>
      </c>
      <c r="E664" s="163" t="s">
        <v>1</v>
      </c>
      <c r="F664" s="164" t="s">
        <v>1428</v>
      </c>
      <c r="H664" s="165">
        <v>49.5</v>
      </c>
      <c r="I664" s="166"/>
      <c r="L664" s="162"/>
      <c r="M664" s="167"/>
      <c r="T664" s="168"/>
      <c r="AT664" s="163" t="s">
        <v>192</v>
      </c>
      <c r="AU664" s="163" t="s">
        <v>190</v>
      </c>
      <c r="AV664" s="13" t="s">
        <v>190</v>
      </c>
      <c r="AW664" s="13" t="s">
        <v>31</v>
      </c>
      <c r="AX664" s="13" t="s">
        <v>75</v>
      </c>
      <c r="AY664" s="163" t="s">
        <v>181</v>
      </c>
    </row>
    <row r="665" spans="2:65" s="14" customFormat="1">
      <c r="B665" s="169"/>
      <c r="D665" s="156" t="s">
        <v>192</v>
      </c>
      <c r="E665" s="170" t="s">
        <v>883</v>
      </c>
      <c r="F665" s="171" t="s">
        <v>195</v>
      </c>
      <c r="H665" s="172">
        <v>49.5</v>
      </c>
      <c r="I665" s="173"/>
      <c r="L665" s="169"/>
      <c r="M665" s="174"/>
      <c r="T665" s="175"/>
      <c r="AT665" s="170" t="s">
        <v>192</v>
      </c>
      <c r="AU665" s="170" t="s">
        <v>190</v>
      </c>
      <c r="AV665" s="14" t="s">
        <v>189</v>
      </c>
      <c r="AW665" s="14" t="s">
        <v>31</v>
      </c>
      <c r="AX665" s="14" t="s">
        <v>83</v>
      </c>
      <c r="AY665" s="170" t="s">
        <v>181</v>
      </c>
    </row>
    <row r="666" spans="2:65" s="1" customFormat="1" ht="24.2" customHeight="1">
      <c r="B666" s="140"/>
      <c r="C666" s="141" t="s">
        <v>404</v>
      </c>
      <c r="D666" s="141" t="s">
        <v>185</v>
      </c>
      <c r="E666" s="142" t="s">
        <v>1429</v>
      </c>
      <c r="F666" s="143" t="s">
        <v>1430</v>
      </c>
      <c r="G666" s="144" t="s">
        <v>188</v>
      </c>
      <c r="H666" s="145">
        <v>1253.3900000000001</v>
      </c>
      <c r="I666" s="146"/>
      <c r="J666" s="147">
        <f>ROUND(I666*H666,2)</f>
        <v>0</v>
      </c>
      <c r="K666" s="148"/>
      <c r="L666" s="32"/>
      <c r="M666" s="149" t="s">
        <v>1</v>
      </c>
      <c r="N666" s="150" t="s">
        <v>41</v>
      </c>
      <c r="P666" s="151">
        <f>O666*H666</f>
        <v>0</v>
      </c>
      <c r="Q666" s="151">
        <v>3.737E-2</v>
      </c>
      <c r="R666" s="151">
        <f>Q666*H666</f>
        <v>46.839184300000007</v>
      </c>
      <c r="S666" s="151">
        <v>0</v>
      </c>
      <c r="T666" s="152">
        <f>S666*H666</f>
        <v>0</v>
      </c>
      <c r="AR666" s="153" t="s">
        <v>189</v>
      </c>
      <c r="AT666" s="153" t="s">
        <v>185</v>
      </c>
      <c r="AU666" s="153" t="s">
        <v>190</v>
      </c>
      <c r="AY666" s="17" t="s">
        <v>181</v>
      </c>
      <c r="BE666" s="154">
        <f>IF(N666="základná",J666,0)</f>
        <v>0</v>
      </c>
      <c r="BF666" s="154">
        <f>IF(N666="znížená",J666,0)</f>
        <v>0</v>
      </c>
      <c r="BG666" s="154">
        <f>IF(N666="zákl. prenesená",J666,0)</f>
        <v>0</v>
      </c>
      <c r="BH666" s="154">
        <f>IF(N666="zníž. prenesená",J666,0)</f>
        <v>0</v>
      </c>
      <c r="BI666" s="154">
        <f>IF(N666="nulová",J666,0)</f>
        <v>0</v>
      </c>
      <c r="BJ666" s="17" t="s">
        <v>190</v>
      </c>
      <c r="BK666" s="154">
        <f>ROUND(I666*H666,2)</f>
        <v>0</v>
      </c>
      <c r="BL666" s="17" t="s">
        <v>189</v>
      </c>
      <c r="BM666" s="153" t="s">
        <v>1431</v>
      </c>
    </row>
    <row r="667" spans="2:65" s="12" customFormat="1">
      <c r="B667" s="155"/>
      <c r="D667" s="156" t="s">
        <v>192</v>
      </c>
      <c r="E667" s="157" t="s">
        <v>1</v>
      </c>
      <c r="F667" s="158" t="s">
        <v>267</v>
      </c>
      <c r="H667" s="157" t="s">
        <v>1</v>
      </c>
      <c r="I667" s="159"/>
      <c r="L667" s="155"/>
      <c r="M667" s="160"/>
      <c r="T667" s="161"/>
      <c r="AT667" s="157" t="s">
        <v>192</v>
      </c>
      <c r="AU667" s="157" t="s">
        <v>190</v>
      </c>
      <c r="AV667" s="12" t="s">
        <v>83</v>
      </c>
      <c r="AW667" s="12" t="s">
        <v>31</v>
      </c>
      <c r="AX667" s="12" t="s">
        <v>75</v>
      </c>
      <c r="AY667" s="157" t="s">
        <v>181</v>
      </c>
    </row>
    <row r="668" spans="2:65" s="13" customFormat="1">
      <c r="B668" s="162"/>
      <c r="D668" s="156" t="s">
        <v>192</v>
      </c>
      <c r="E668" s="163" t="s">
        <v>1</v>
      </c>
      <c r="F668" s="164" t="s">
        <v>1432</v>
      </c>
      <c r="H668" s="165">
        <v>22.89</v>
      </c>
      <c r="I668" s="166"/>
      <c r="L668" s="162"/>
      <c r="M668" s="167"/>
      <c r="T668" s="168"/>
      <c r="AT668" s="163" t="s">
        <v>192</v>
      </c>
      <c r="AU668" s="163" t="s">
        <v>190</v>
      </c>
      <c r="AV668" s="13" t="s">
        <v>190</v>
      </c>
      <c r="AW668" s="13" t="s">
        <v>31</v>
      </c>
      <c r="AX668" s="13" t="s">
        <v>75</v>
      </c>
      <c r="AY668" s="163" t="s">
        <v>181</v>
      </c>
    </row>
    <row r="669" spans="2:65" s="13" customFormat="1">
      <c r="B669" s="162"/>
      <c r="D669" s="156" t="s">
        <v>192</v>
      </c>
      <c r="E669" s="163" t="s">
        <v>1</v>
      </c>
      <c r="F669" s="164" t="s">
        <v>1433</v>
      </c>
      <c r="H669" s="165">
        <v>496.6</v>
      </c>
      <c r="I669" s="166"/>
      <c r="L669" s="162"/>
      <c r="M669" s="167"/>
      <c r="T669" s="168"/>
      <c r="AT669" s="163" t="s">
        <v>192</v>
      </c>
      <c r="AU669" s="163" t="s">
        <v>190</v>
      </c>
      <c r="AV669" s="13" t="s">
        <v>190</v>
      </c>
      <c r="AW669" s="13" t="s">
        <v>31</v>
      </c>
      <c r="AX669" s="13" t="s">
        <v>75</v>
      </c>
      <c r="AY669" s="163" t="s">
        <v>181</v>
      </c>
    </row>
    <row r="670" spans="2:65" s="12" customFormat="1">
      <c r="B670" s="155"/>
      <c r="D670" s="156" t="s">
        <v>192</v>
      </c>
      <c r="E670" s="157" t="s">
        <v>1</v>
      </c>
      <c r="F670" s="158" t="s">
        <v>428</v>
      </c>
      <c r="H670" s="157" t="s">
        <v>1</v>
      </c>
      <c r="I670" s="159"/>
      <c r="L670" s="155"/>
      <c r="M670" s="160"/>
      <c r="T670" s="161"/>
      <c r="AT670" s="157" t="s">
        <v>192</v>
      </c>
      <c r="AU670" s="157" t="s">
        <v>190</v>
      </c>
      <c r="AV670" s="12" t="s">
        <v>83</v>
      </c>
      <c r="AW670" s="12" t="s">
        <v>31</v>
      </c>
      <c r="AX670" s="12" t="s">
        <v>75</v>
      </c>
      <c r="AY670" s="157" t="s">
        <v>181</v>
      </c>
    </row>
    <row r="671" spans="2:65" s="13" customFormat="1">
      <c r="B671" s="162"/>
      <c r="D671" s="156" t="s">
        <v>192</v>
      </c>
      <c r="E671" s="163" t="s">
        <v>1</v>
      </c>
      <c r="F671" s="164" t="s">
        <v>1434</v>
      </c>
      <c r="H671" s="165">
        <v>209.25</v>
      </c>
      <c r="I671" s="166"/>
      <c r="L671" s="162"/>
      <c r="M671" s="167"/>
      <c r="T671" s="168"/>
      <c r="AT671" s="163" t="s">
        <v>192</v>
      </c>
      <c r="AU671" s="163" t="s">
        <v>190</v>
      </c>
      <c r="AV671" s="13" t="s">
        <v>190</v>
      </c>
      <c r="AW671" s="13" t="s">
        <v>31</v>
      </c>
      <c r="AX671" s="13" t="s">
        <v>75</v>
      </c>
      <c r="AY671" s="163" t="s">
        <v>181</v>
      </c>
    </row>
    <row r="672" spans="2:65" s="12" customFormat="1">
      <c r="B672" s="155"/>
      <c r="D672" s="156" t="s">
        <v>192</v>
      </c>
      <c r="E672" s="157" t="s">
        <v>1</v>
      </c>
      <c r="F672" s="158" t="s">
        <v>1435</v>
      </c>
      <c r="H672" s="157" t="s">
        <v>1</v>
      </c>
      <c r="I672" s="159"/>
      <c r="L672" s="155"/>
      <c r="M672" s="160"/>
      <c r="T672" s="161"/>
      <c r="AT672" s="157" t="s">
        <v>192</v>
      </c>
      <c r="AU672" s="157" t="s">
        <v>190</v>
      </c>
      <c r="AV672" s="12" t="s">
        <v>83</v>
      </c>
      <c r="AW672" s="12" t="s">
        <v>31</v>
      </c>
      <c r="AX672" s="12" t="s">
        <v>75</v>
      </c>
      <c r="AY672" s="157" t="s">
        <v>181</v>
      </c>
    </row>
    <row r="673" spans="2:65" s="13" customFormat="1">
      <c r="B673" s="162"/>
      <c r="D673" s="156" t="s">
        <v>192</v>
      </c>
      <c r="E673" s="163" t="s">
        <v>1</v>
      </c>
      <c r="F673" s="164" t="s">
        <v>1436</v>
      </c>
      <c r="H673" s="165">
        <v>-53.93</v>
      </c>
      <c r="I673" s="166"/>
      <c r="L673" s="162"/>
      <c r="M673" s="167"/>
      <c r="T673" s="168"/>
      <c r="AT673" s="163" t="s">
        <v>192</v>
      </c>
      <c r="AU673" s="163" t="s">
        <v>190</v>
      </c>
      <c r="AV673" s="13" t="s">
        <v>190</v>
      </c>
      <c r="AW673" s="13" t="s">
        <v>31</v>
      </c>
      <c r="AX673" s="13" t="s">
        <v>75</v>
      </c>
      <c r="AY673" s="163" t="s">
        <v>181</v>
      </c>
    </row>
    <row r="674" spans="2:65" s="12" customFormat="1">
      <c r="B674" s="155"/>
      <c r="D674" s="156" t="s">
        <v>192</v>
      </c>
      <c r="E674" s="157" t="s">
        <v>1</v>
      </c>
      <c r="F674" s="158" t="s">
        <v>426</v>
      </c>
      <c r="H674" s="157" t="s">
        <v>1</v>
      </c>
      <c r="I674" s="159"/>
      <c r="L674" s="155"/>
      <c r="M674" s="160"/>
      <c r="T674" s="161"/>
      <c r="AT674" s="157" t="s">
        <v>192</v>
      </c>
      <c r="AU674" s="157" t="s">
        <v>190</v>
      </c>
      <c r="AV674" s="12" t="s">
        <v>83</v>
      </c>
      <c r="AW674" s="12" t="s">
        <v>31</v>
      </c>
      <c r="AX674" s="12" t="s">
        <v>75</v>
      </c>
      <c r="AY674" s="157" t="s">
        <v>181</v>
      </c>
    </row>
    <row r="675" spans="2:65" s="13" customFormat="1">
      <c r="B675" s="162"/>
      <c r="D675" s="156" t="s">
        <v>192</v>
      </c>
      <c r="E675" s="163" t="s">
        <v>1</v>
      </c>
      <c r="F675" s="164" t="s">
        <v>1437</v>
      </c>
      <c r="H675" s="165">
        <v>253.4</v>
      </c>
      <c r="I675" s="166"/>
      <c r="L675" s="162"/>
      <c r="M675" s="167"/>
      <c r="T675" s="168"/>
      <c r="AT675" s="163" t="s">
        <v>192</v>
      </c>
      <c r="AU675" s="163" t="s">
        <v>190</v>
      </c>
      <c r="AV675" s="13" t="s">
        <v>190</v>
      </c>
      <c r="AW675" s="13" t="s">
        <v>31</v>
      </c>
      <c r="AX675" s="13" t="s">
        <v>75</v>
      </c>
      <c r="AY675" s="163" t="s">
        <v>181</v>
      </c>
    </row>
    <row r="676" spans="2:65" s="12" customFormat="1">
      <c r="B676" s="155"/>
      <c r="D676" s="156" t="s">
        <v>192</v>
      </c>
      <c r="E676" s="157" t="s">
        <v>1</v>
      </c>
      <c r="F676" s="158" t="s">
        <v>428</v>
      </c>
      <c r="H676" s="157" t="s">
        <v>1</v>
      </c>
      <c r="I676" s="159"/>
      <c r="L676" s="155"/>
      <c r="M676" s="160"/>
      <c r="T676" s="161"/>
      <c r="AT676" s="157" t="s">
        <v>192</v>
      </c>
      <c r="AU676" s="157" t="s">
        <v>190</v>
      </c>
      <c r="AV676" s="12" t="s">
        <v>83</v>
      </c>
      <c r="AW676" s="12" t="s">
        <v>31</v>
      </c>
      <c r="AX676" s="12" t="s">
        <v>75</v>
      </c>
      <c r="AY676" s="157" t="s">
        <v>181</v>
      </c>
    </row>
    <row r="677" spans="2:65" s="13" customFormat="1">
      <c r="B677" s="162"/>
      <c r="D677" s="156" t="s">
        <v>192</v>
      </c>
      <c r="E677" s="163" t="s">
        <v>1</v>
      </c>
      <c r="F677" s="164" t="s">
        <v>1438</v>
      </c>
      <c r="H677" s="165">
        <v>-20.9</v>
      </c>
      <c r="I677" s="166"/>
      <c r="L677" s="162"/>
      <c r="M677" s="167"/>
      <c r="T677" s="168"/>
      <c r="AT677" s="163" t="s">
        <v>192</v>
      </c>
      <c r="AU677" s="163" t="s">
        <v>190</v>
      </c>
      <c r="AV677" s="13" t="s">
        <v>190</v>
      </c>
      <c r="AW677" s="13" t="s">
        <v>31</v>
      </c>
      <c r="AX677" s="13" t="s">
        <v>75</v>
      </c>
      <c r="AY677" s="163" t="s">
        <v>181</v>
      </c>
    </row>
    <row r="678" spans="2:65" s="13" customFormat="1">
      <c r="B678" s="162"/>
      <c r="D678" s="156" t="s">
        <v>192</v>
      </c>
      <c r="E678" s="163" t="s">
        <v>1</v>
      </c>
      <c r="F678" s="164" t="s">
        <v>1439</v>
      </c>
      <c r="H678" s="165">
        <v>63.11</v>
      </c>
      <c r="I678" s="166"/>
      <c r="L678" s="162"/>
      <c r="M678" s="167"/>
      <c r="T678" s="168"/>
      <c r="AT678" s="163" t="s">
        <v>192</v>
      </c>
      <c r="AU678" s="163" t="s">
        <v>190</v>
      </c>
      <c r="AV678" s="13" t="s">
        <v>190</v>
      </c>
      <c r="AW678" s="13" t="s">
        <v>31</v>
      </c>
      <c r="AX678" s="13" t="s">
        <v>75</v>
      </c>
      <c r="AY678" s="163" t="s">
        <v>181</v>
      </c>
    </row>
    <row r="679" spans="2:65" s="12" customFormat="1">
      <c r="B679" s="155"/>
      <c r="D679" s="156" t="s">
        <v>192</v>
      </c>
      <c r="E679" s="157" t="s">
        <v>1</v>
      </c>
      <c r="F679" s="158" t="s">
        <v>226</v>
      </c>
      <c r="H679" s="157" t="s">
        <v>1</v>
      </c>
      <c r="I679" s="159"/>
      <c r="L679" s="155"/>
      <c r="M679" s="160"/>
      <c r="T679" s="161"/>
      <c r="AT679" s="157" t="s">
        <v>192</v>
      </c>
      <c r="AU679" s="157" t="s">
        <v>190</v>
      </c>
      <c r="AV679" s="12" t="s">
        <v>83</v>
      </c>
      <c r="AW679" s="12" t="s">
        <v>31</v>
      </c>
      <c r="AX679" s="12" t="s">
        <v>75</v>
      </c>
      <c r="AY679" s="157" t="s">
        <v>181</v>
      </c>
    </row>
    <row r="680" spans="2:65" s="13" customFormat="1">
      <c r="B680" s="162"/>
      <c r="D680" s="156" t="s">
        <v>192</v>
      </c>
      <c r="E680" s="163" t="s">
        <v>1</v>
      </c>
      <c r="F680" s="164" t="s">
        <v>1440</v>
      </c>
      <c r="H680" s="165">
        <v>134.82</v>
      </c>
      <c r="I680" s="166"/>
      <c r="L680" s="162"/>
      <c r="M680" s="167"/>
      <c r="T680" s="168"/>
      <c r="AT680" s="163" t="s">
        <v>192</v>
      </c>
      <c r="AU680" s="163" t="s">
        <v>190</v>
      </c>
      <c r="AV680" s="13" t="s">
        <v>190</v>
      </c>
      <c r="AW680" s="13" t="s">
        <v>31</v>
      </c>
      <c r="AX680" s="13" t="s">
        <v>75</v>
      </c>
      <c r="AY680" s="163" t="s">
        <v>181</v>
      </c>
    </row>
    <row r="681" spans="2:65" s="12" customFormat="1">
      <c r="B681" s="155"/>
      <c r="D681" s="156" t="s">
        <v>192</v>
      </c>
      <c r="E681" s="157" t="s">
        <v>1</v>
      </c>
      <c r="F681" s="158" t="s">
        <v>224</v>
      </c>
      <c r="H681" s="157" t="s">
        <v>1</v>
      </c>
      <c r="I681" s="159"/>
      <c r="L681" s="155"/>
      <c r="M681" s="160"/>
      <c r="T681" s="161"/>
      <c r="AT681" s="157" t="s">
        <v>192</v>
      </c>
      <c r="AU681" s="157" t="s">
        <v>190</v>
      </c>
      <c r="AV681" s="12" t="s">
        <v>83</v>
      </c>
      <c r="AW681" s="12" t="s">
        <v>31</v>
      </c>
      <c r="AX681" s="12" t="s">
        <v>75</v>
      </c>
      <c r="AY681" s="157" t="s">
        <v>181</v>
      </c>
    </row>
    <row r="682" spans="2:65" s="13" customFormat="1">
      <c r="B682" s="162"/>
      <c r="D682" s="156" t="s">
        <v>192</v>
      </c>
      <c r="E682" s="163" t="s">
        <v>1</v>
      </c>
      <c r="F682" s="164" t="s">
        <v>1441</v>
      </c>
      <c r="H682" s="165">
        <v>148.15</v>
      </c>
      <c r="I682" s="166"/>
      <c r="L682" s="162"/>
      <c r="M682" s="167"/>
      <c r="T682" s="168"/>
      <c r="AT682" s="163" t="s">
        <v>192</v>
      </c>
      <c r="AU682" s="163" t="s">
        <v>190</v>
      </c>
      <c r="AV682" s="13" t="s">
        <v>190</v>
      </c>
      <c r="AW682" s="13" t="s">
        <v>31</v>
      </c>
      <c r="AX682" s="13" t="s">
        <v>75</v>
      </c>
      <c r="AY682" s="163" t="s">
        <v>181</v>
      </c>
    </row>
    <row r="683" spans="2:65" s="14" customFormat="1">
      <c r="B683" s="169"/>
      <c r="D683" s="156" t="s">
        <v>192</v>
      </c>
      <c r="E683" s="170" t="s">
        <v>1</v>
      </c>
      <c r="F683" s="171" t="s">
        <v>195</v>
      </c>
      <c r="H683" s="172">
        <v>1253.3900000000001</v>
      </c>
      <c r="I683" s="173"/>
      <c r="L683" s="169"/>
      <c r="M683" s="174"/>
      <c r="T683" s="175"/>
      <c r="AT683" s="170" t="s">
        <v>192</v>
      </c>
      <c r="AU683" s="170" t="s">
        <v>190</v>
      </c>
      <c r="AV683" s="14" t="s">
        <v>189</v>
      </c>
      <c r="AW683" s="14" t="s">
        <v>31</v>
      </c>
      <c r="AX683" s="14" t="s">
        <v>83</v>
      </c>
      <c r="AY683" s="170" t="s">
        <v>181</v>
      </c>
    </row>
    <row r="684" spans="2:65" s="1" customFormat="1" ht="37.9" customHeight="1">
      <c r="B684" s="140"/>
      <c r="C684" s="141" t="s">
        <v>647</v>
      </c>
      <c r="D684" s="141" t="s">
        <v>185</v>
      </c>
      <c r="E684" s="142" t="s">
        <v>1442</v>
      </c>
      <c r="F684" s="143" t="s">
        <v>1443</v>
      </c>
      <c r="G684" s="144" t="s">
        <v>188</v>
      </c>
      <c r="H684" s="145">
        <v>0.9</v>
      </c>
      <c r="I684" s="146"/>
      <c r="J684" s="147">
        <f>ROUND(I684*H684,2)</f>
        <v>0</v>
      </c>
      <c r="K684" s="148"/>
      <c r="L684" s="32"/>
      <c r="M684" s="149" t="s">
        <v>1</v>
      </c>
      <c r="N684" s="150" t="s">
        <v>41</v>
      </c>
      <c r="P684" s="151">
        <f>O684*H684</f>
        <v>0</v>
      </c>
      <c r="Q684" s="151">
        <v>3.7523000000000001E-2</v>
      </c>
      <c r="R684" s="151">
        <f>Q684*H684</f>
        <v>3.3770700000000001E-2</v>
      </c>
      <c r="S684" s="151">
        <v>0</v>
      </c>
      <c r="T684" s="152">
        <f>S684*H684</f>
        <v>0</v>
      </c>
      <c r="AR684" s="153" t="s">
        <v>189</v>
      </c>
      <c r="AT684" s="153" t="s">
        <v>185</v>
      </c>
      <c r="AU684" s="153" t="s">
        <v>190</v>
      </c>
      <c r="AY684" s="17" t="s">
        <v>181</v>
      </c>
      <c r="BE684" s="154">
        <f>IF(N684="základná",J684,0)</f>
        <v>0</v>
      </c>
      <c r="BF684" s="154">
        <f>IF(N684="znížená",J684,0)</f>
        <v>0</v>
      </c>
      <c r="BG684" s="154">
        <f>IF(N684="zákl. prenesená",J684,0)</f>
        <v>0</v>
      </c>
      <c r="BH684" s="154">
        <f>IF(N684="zníž. prenesená",J684,0)</f>
        <v>0</v>
      </c>
      <c r="BI684" s="154">
        <f>IF(N684="nulová",J684,0)</f>
        <v>0</v>
      </c>
      <c r="BJ684" s="17" t="s">
        <v>190</v>
      </c>
      <c r="BK684" s="154">
        <f>ROUND(I684*H684,2)</f>
        <v>0</v>
      </c>
      <c r="BL684" s="17" t="s">
        <v>189</v>
      </c>
      <c r="BM684" s="153" t="s">
        <v>1444</v>
      </c>
    </row>
    <row r="685" spans="2:65" s="12" customFormat="1">
      <c r="B685" s="155"/>
      <c r="D685" s="156" t="s">
        <v>192</v>
      </c>
      <c r="E685" s="157" t="s">
        <v>1</v>
      </c>
      <c r="F685" s="158" t="s">
        <v>265</v>
      </c>
      <c r="H685" s="157" t="s">
        <v>1</v>
      </c>
      <c r="I685" s="159"/>
      <c r="L685" s="155"/>
      <c r="M685" s="160"/>
      <c r="T685" s="161"/>
      <c r="AT685" s="157" t="s">
        <v>192</v>
      </c>
      <c r="AU685" s="157" t="s">
        <v>190</v>
      </c>
      <c r="AV685" s="12" t="s">
        <v>83</v>
      </c>
      <c r="AW685" s="12" t="s">
        <v>31</v>
      </c>
      <c r="AX685" s="12" t="s">
        <v>75</v>
      </c>
      <c r="AY685" s="157" t="s">
        <v>181</v>
      </c>
    </row>
    <row r="686" spans="2:65" s="13" customFormat="1">
      <c r="B686" s="162"/>
      <c r="D686" s="156" t="s">
        <v>192</v>
      </c>
      <c r="E686" s="163" t="s">
        <v>1</v>
      </c>
      <c r="F686" s="164" t="s">
        <v>1445</v>
      </c>
      <c r="H686" s="165">
        <v>0.45</v>
      </c>
      <c r="I686" s="166"/>
      <c r="L686" s="162"/>
      <c r="M686" s="167"/>
      <c r="T686" s="168"/>
      <c r="AT686" s="163" t="s">
        <v>192</v>
      </c>
      <c r="AU686" s="163" t="s">
        <v>190</v>
      </c>
      <c r="AV686" s="13" t="s">
        <v>190</v>
      </c>
      <c r="AW686" s="13" t="s">
        <v>31</v>
      </c>
      <c r="AX686" s="13" t="s">
        <v>75</v>
      </c>
      <c r="AY686" s="163" t="s">
        <v>181</v>
      </c>
    </row>
    <row r="687" spans="2:65" s="13" customFormat="1">
      <c r="B687" s="162"/>
      <c r="D687" s="156" t="s">
        <v>192</v>
      </c>
      <c r="E687" s="163" t="s">
        <v>1</v>
      </c>
      <c r="F687" s="164" t="s">
        <v>1446</v>
      </c>
      <c r="H687" s="165">
        <v>0.45</v>
      </c>
      <c r="I687" s="166"/>
      <c r="L687" s="162"/>
      <c r="M687" s="167"/>
      <c r="T687" s="168"/>
      <c r="AT687" s="163" t="s">
        <v>192</v>
      </c>
      <c r="AU687" s="163" t="s">
        <v>190</v>
      </c>
      <c r="AV687" s="13" t="s">
        <v>190</v>
      </c>
      <c r="AW687" s="13" t="s">
        <v>31</v>
      </c>
      <c r="AX687" s="13" t="s">
        <v>75</v>
      </c>
      <c r="AY687" s="163" t="s">
        <v>181</v>
      </c>
    </row>
    <row r="688" spans="2:65" s="14" customFormat="1">
      <c r="B688" s="169"/>
      <c r="D688" s="156" t="s">
        <v>192</v>
      </c>
      <c r="E688" s="170" t="s">
        <v>1</v>
      </c>
      <c r="F688" s="171" t="s">
        <v>195</v>
      </c>
      <c r="H688" s="172">
        <v>0.9</v>
      </c>
      <c r="I688" s="173"/>
      <c r="L688" s="169"/>
      <c r="M688" s="174"/>
      <c r="T688" s="175"/>
      <c r="AT688" s="170" t="s">
        <v>192</v>
      </c>
      <c r="AU688" s="170" t="s">
        <v>190</v>
      </c>
      <c r="AV688" s="14" t="s">
        <v>189</v>
      </c>
      <c r="AW688" s="14" t="s">
        <v>31</v>
      </c>
      <c r="AX688" s="14" t="s">
        <v>83</v>
      </c>
      <c r="AY688" s="170" t="s">
        <v>181</v>
      </c>
    </row>
    <row r="689" spans="2:65" s="1" customFormat="1" ht="24.2" customHeight="1">
      <c r="B689" s="140"/>
      <c r="C689" s="141" t="s">
        <v>209</v>
      </c>
      <c r="D689" s="141" t="s">
        <v>185</v>
      </c>
      <c r="E689" s="142" t="s">
        <v>1447</v>
      </c>
      <c r="F689" s="143" t="s">
        <v>1448</v>
      </c>
      <c r="G689" s="144" t="s">
        <v>188</v>
      </c>
      <c r="H689" s="145">
        <v>88.052999999999997</v>
      </c>
      <c r="I689" s="146"/>
      <c r="J689" s="147">
        <f>ROUND(I689*H689,2)</f>
        <v>0</v>
      </c>
      <c r="K689" s="148"/>
      <c r="L689" s="32"/>
      <c r="M689" s="149" t="s">
        <v>1</v>
      </c>
      <c r="N689" s="150" t="s">
        <v>41</v>
      </c>
      <c r="P689" s="151">
        <f>O689*H689</f>
        <v>0</v>
      </c>
      <c r="Q689" s="151">
        <v>1.7510499999999998E-2</v>
      </c>
      <c r="R689" s="151">
        <f>Q689*H689</f>
        <v>1.5418520564999998</v>
      </c>
      <c r="S689" s="151">
        <v>0</v>
      </c>
      <c r="T689" s="152">
        <f>S689*H689</f>
        <v>0</v>
      </c>
      <c r="AR689" s="153" t="s">
        <v>189</v>
      </c>
      <c r="AT689" s="153" t="s">
        <v>185</v>
      </c>
      <c r="AU689" s="153" t="s">
        <v>190</v>
      </c>
      <c r="AY689" s="17" t="s">
        <v>181</v>
      </c>
      <c r="BE689" s="154">
        <f>IF(N689="základná",J689,0)</f>
        <v>0</v>
      </c>
      <c r="BF689" s="154">
        <f>IF(N689="znížená",J689,0)</f>
        <v>0</v>
      </c>
      <c r="BG689" s="154">
        <f>IF(N689="zákl. prenesená",J689,0)</f>
        <v>0</v>
      </c>
      <c r="BH689" s="154">
        <f>IF(N689="zníž. prenesená",J689,0)</f>
        <v>0</v>
      </c>
      <c r="BI689" s="154">
        <f>IF(N689="nulová",J689,0)</f>
        <v>0</v>
      </c>
      <c r="BJ689" s="17" t="s">
        <v>190</v>
      </c>
      <c r="BK689" s="154">
        <f>ROUND(I689*H689,2)</f>
        <v>0</v>
      </c>
      <c r="BL689" s="17" t="s">
        <v>189</v>
      </c>
      <c r="BM689" s="153" t="s">
        <v>1449</v>
      </c>
    </row>
    <row r="690" spans="2:65" s="13" customFormat="1">
      <c r="B690" s="162"/>
      <c r="D690" s="156" t="s">
        <v>192</v>
      </c>
      <c r="E690" s="163" t="s">
        <v>1</v>
      </c>
      <c r="F690" s="164" t="s">
        <v>1450</v>
      </c>
      <c r="H690" s="165">
        <v>88.052999999999997</v>
      </c>
      <c r="I690" s="166"/>
      <c r="L690" s="162"/>
      <c r="M690" s="167"/>
      <c r="T690" s="168"/>
      <c r="AT690" s="163" t="s">
        <v>192</v>
      </c>
      <c r="AU690" s="163" t="s">
        <v>190</v>
      </c>
      <c r="AV690" s="13" t="s">
        <v>190</v>
      </c>
      <c r="AW690" s="13" t="s">
        <v>31</v>
      </c>
      <c r="AX690" s="13" t="s">
        <v>75</v>
      </c>
      <c r="AY690" s="163" t="s">
        <v>181</v>
      </c>
    </row>
    <row r="691" spans="2:65" s="14" customFormat="1">
      <c r="B691" s="169"/>
      <c r="D691" s="156" t="s">
        <v>192</v>
      </c>
      <c r="E691" s="170" t="s">
        <v>783</v>
      </c>
      <c r="F691" s="171" t="s">
        <v>195</v>
      </c>
      <c r="H691" s="172">
        <v>88.052999999999997</v>
      </c>
      <c r="I691" s="173"/>
      <c r="L691" s="169"/>
      <c r="M691" s="174"/>
      <c r="T691" s="175"/>
      <c r="AT691" s="170" t="s">
        <v>192</v>
      </c>
      <c r="AU691" s="170" t="s">
        <v>190</v>
      </c>
      <c r="AV691" s="14" t="s">
        <v>189</v>
      </c>
      <c r="AW691" s="14" t="s">
        <v>31</v>
      </c>
      <c r="AX691" s="14" t="s">
        <v>83</v>
      </c>
      <c r="AY691" s="170" t="s">
        <v>181</v>
      </c>
    </row>
    <row r="692" spans="2:65" s="1" customFormat="1" ht="24.2" customHeight="1">
      <c r="B692" s="140"/>
      <c r="C692" s="141" t="s">
        <v>275</v>
      </c>
      <c r="D692" s="141" t="s">
        <v>185</v>
      </c>
      <c r="E692" s="142" t="s">
        <v>1451</v>
      </c>
      <c r="F692" s="143" t="s">
        <v>1452</v>
      </c>
      <c r="G692" s="144" t="s">
        <v>188</v>
      </c>
      <c r="H692" s="145">
        <v>41.04</v>
      </c>
      <c r="I692" s="146"/>
      <c r="J692" s="147">
        <f>ROUND(I692*H692,2)</f>
        <v>0</v>
      </c>
      <c r="K692" s="148"/>
      <c r="L692" s="32"/>
      <c r="M692" s="149" t="s">
        <v>1</v>
      </c>
      <c r="N692" s="150" t="s">
        <v>41</v>
      </c>
      <c r="P692" s="151">
        <f>O692*H692</f>
        <v>0</v>
      </c>
      <c r="Q692" s="151">
        <v>1.089E-2</v>
      </c>
      <c r="R692" s="151">
        <f>Q692*H692</f>
        <v>0.44692559999999998</v>
      </c>
      <c r="S692" s="151">
        <v>0</v>
      </c>
      <c r="T692" s="152">
        <f>S692*H692</f>
        <v>0</v>
      </c>
      <c r="AR692" s="153" t="s">
        <v>189</v>
      </c>
      <c r="AT692" s="153" t="s">
        <v>185</v>
      </c>
      <c r="AU692" s="153" t="s">
        <v>190</v>
      </c>
      <c r="AY692" s="17" t="s">
        <v>181</v>
      </c>
      <c r="BE692" s="154">
        <f>IF(N692="základná",J692,0)</f>
        <v>0</v>
      </c>
      <c r="BF692" s="154">
        <f>IF(N692="znížená",J692,0)</f>
        <v>0</v>
      </c>
      <c r="BG692" s="154">
        <f>IF(N692="zákl. prenesená",J692,0)</f>
        <v>0</v>
      </c>
      <c r="BH692" s="154">
        <f>IF(N692="zníž. prenesená",J692,0)</f>
        <v>0</v>
      </c>
      <c r="BI692" s="154">
        <f>IF(N692="nulová",J692,0)</f>
        <v>0</v>
      </c>
      <c r="BJ692" s="17" t="s">
        <v>190</v>
      </c>
      <c r="BK692" s="154">
        <f>ROUND(I692*H692,2)</f>
        <v>0</v>
      </c>
      <c r="BL692" s="17" t="s">
        <v>189</v>
      </c>
      <c r="BM692" s="153" t="s">
        <v>1453</v>
      </c>
    </row>
    <row r="693" spans="2:65" s="12" customFormat="1">
      <c r="B693" s="155"/>
      <c r="D693" s="156" t="s">
        <v>192</v>
      </c>
      <c r="E693" s="157" t="s">
        <v>1</v>
      </c>
      <c r="F693" s="158" t="s">
        <v>267</v>
      </c>
      <c r="H693" s="157" t="s">
        <v>1</v>
      </c>
      <c r="I693" s="159"/>
      <c r="L693" s="155"/>
      <c r="M693" s="160"/>
      <c r="T693" s="161"/>
      <c r="AT693" s="157" t="s">
        <v>192</v>
      </c>
      <c r="AU693" s="157" t="s">
        <v>190</v>
      </c>
      <c r="AV693" s="12" t="s">
        <v>83</v>
      </c>
      <c r="AW693" s="12" t="s">
        <v>31</v>
      </c>
      <c r="AX693" s="12" t="s">
        <v>75</v>
      </c>
      <c r="AY693" s="157" t="s">
        <v>181</v>
      </c>
    </row>
    <row r="694" spans="2:65" s="12" customFormat="1">
      <c r="B694" s="155"/>
      <c r="D694" s="156" t="s">
        <v>192</v>
      </c>
      <c r="E694" s="157" t="s">
        <v>1</v>
      </c>
      <c r="F694" s="158" t="s">
        <v>1454</v>
      </c>
      <c r="H694" s="157" t="s">
        <v>1</v>
      </c>
      <c r="I694" s="159"/>
      <c r="L694" s="155"/>
      <c r="M694" s="160"/>
      <c r="T694" s="161"/>
      <c r="AT694" s="157" t="s">
        <v>192</v>
      </c>
      <c r="AU694" s="157" t="s">
        <v>190</v>
      </c>
      <c r="AV694" s="12" t="s">
        <v>83</v>
      </c>
      <c r="AW694" s="12" t="s">
        <v>31</v>
      </c>
      <c r="AX694" s="12" t="s">
        <v>75</v>
      </c>
      <c r="AY694" s="157" t="s">
        <v>181</v>
      </c>
    </row>
    <row r="695" spans="2:65" s="13" customFormat="1">
      <c r="B695" s="162"/>
      <c r="D695" s="156" t="s">
        <v>192</v>
      </c>
      <c r="E695" s="163" t="s">
        <v>1</v>
      </c>
      <c r="F695" s="164" t="s">
        <v>1455</v>
      </c>
      <c r="H695" s="165">
        <v>41.04</v>
      </c>
      <c r="I695" s="166"/>
      <c r="L695" s="162"/>
      <c r="M695" s="167"/>
      <c r="T695" s="168"/>
      <c r="AT695" s="163" t="s">
        <v>192</v>
      </c>
      <c r="AU695" s="163" t="s">
        <v>190</v>
      </c>
      <c r="AV695" s="13" t="s">
        <v>190</v>
      </c>
      <c r="AW695" s="13" t="s">
        <v>31</v>
      </c>
      <c r="AX695" s="13" t="s">
        <v>75</v>
      </c>
      <c r="AY695" s="163" t="s">
        <v>181</v>
      </c>
    </row>
    <row r="696" spans="2:65" s="14" customFormat="1">
      <c r="B696" s="169"/>
      <c r="D696" s="156" t="s">
        <v>192</v>
      </c>
      <c r="E696" s="170" t="s">
        <v>1</v>
      </c>
      <c r="F696" s="171" t="s">
        <v>195</v>
      </c>
      <c r="H696" s="172">
        <v>41.04</v>
      </c>
      <c r="I696" s="173"/>
      <c r="L696" s="169"/>
      <c r="M696" s="174"/>
      <c r="T696" s="175"/>
      <c r="AT696" s="170" t="s">
        <v>192</v>
      </c>
      <c r="AU696" s="170" t="s">
        <v>190</v>
      </c>
      <c r="AV696" s="14" t="s">
        <v>189</v>
      </c>
      <c r="AW696" s="14" t="s">
        <v>31</v>
      </c>
      <c r="AX696" s="14" t="s">
        <v>83</v>
      </c>
      <c r="AY696" s="170" t="s">
        <v>181</v>
      </c>
    </row>
    <row r="697" spans="2:65" s="1" customFormat="1" ht="24.2" customHeight="1">
      <c r="B697" s="140"/>
      <c r="C697" s="141" t="s">
        <v>228</v>
      </c>
      <c r="D697" s="141" t="s">
        <v>185</v>
      </c>
      <c r="E697" s="142" t="s">
        <v>1456</v>
      </c>
      <c r="F697" s="143" t="s">
        <v>1457</v>
      </c>
      <c r="G697" s="144" t="s">
        <v>188</v>
      </c>
      <c r="H697" s="145">
        <v>1590.06</v>
      </c>
      <c r="I697" s="146"/>
      <c r="J697" s="147">
        <f>ROUND(I697*H697,2)</f>
        <v>0</v>
      </c>
      <c r="K697" s="148"/>
      <c r="L697" s="32"/>
      <c r="M697" s="149" t="s">
        <v>1</v>
      </c>
      <c r="N697" s="150" t="s">
        <v>41</v>
      </c>
      <c r="P697" s="151">
        <f>O697*H697</f>
        <v>0</v>
      </c>
      <c r="Q697" s="151">
        <v>0</v>
      </c>
      <c r="R697" s="151">
        <f>Q697*H697</f>
        <v>0</v>
      </c>
      <c r="S697" s="151">
        <v>0</v>
      </c>
      <c r="T697" s="152">
        <f>S697*H697</f>
        <v>0</v>
      </c>
      <c r="AR697" s="153" t="s">
        <v>189</v>
      </c>
      <c r="AT697" s="153" t="s">
        <v>185</v>
      </c>
      <c r="AU697" s="153" t="s">
        <v>190</v>
      </c>
      <c r="AY697" s="17" t="s">
        <v>181</v>
      </c>
      <c r="BE697" s="154">
        <f>IF(N697="základná",J697,0)</f>
        <v>0</v>
      </c>
      <c r="BF697" s="154">
        <f>IF(N697="znížená",J697,0)</f>
        <v>0</v>
      </c>
      <c r="BG697" s="154">
        <f>IF(N697="zákl. prenesená",J697,0)</f>
        <v>0</v>
      </c>
      <c r="BH697" s="154">
        <f>IF(N697="zníž. prenesená",J697,0)</f>
        <v>0</v>
      </c>
      <c r="BI697" s="154">
        <f>IF(N697="nulová",J697,0)</f>
        <v>0</v>
      </c>
      <c r="BJ697" s="17" t="s">
        <v>190</v>
      </c>
      <c r="BK697" s="154">
        <f>ROUND(I697*H697,2)</f>
        <v>0</v>
      </c>
      <c r="BL697" s="17" t="s">
        <v>189</v>
      </c>
      <c r="BM697" s="153" t="s">
        <v>1458</v>
      </c>
    </row>
    <row r="698" spans="2:65" s="13" customFormat="1">
      <c r="B698" s="162"/>
      <c r="D698" s="156" t="s">
        <v>192</v>
      </c>
      <c r="E698" s="163" t="s">
        <v>1</v>
      </c>
      <c r="F698" s="164" t="s">
        <v>1459</v>
      </c>
      <c r="H698" s="165">
        <v>1590.06</v>
      </c>
      <c r="I698" s="166"/>
      <c r="L698" s="162"/>
      <c r="M698" s="167"/>
      <c r="T698" s="168"/>
      <c r="AT698" s="163" t="s">
        <v>192</v>
      </c>
      <c r="AU698" s="163" t="s">
        <v>190</v>
      </c>
      <c r="AV698" s="13" t="s">
        <v>190</v>
      </c>
      <c r="AW698" s="13" t="s">
        <v>31</v>
      </c>
      <c r="AX698" s="13" t="s">
        <v>75</v>
      </c>
      <c r="AY698" s="163" t="s">
        <v>181</v>
      </c>
    </row>
    <row r="699" spans="2:65" s="14" customFormat="1">
      <c r="B699" s="169"/>
      <c r="D699" s="156" t="s">
        <v>192</v>
      </c>
      <c r="E699" s="170" t="s">
        <v>1</v>
      </c>
      <c r="F699" s="171" t="s">
        <v>195</v>
      </c>
      <c r="H699" s="172">
        <v>1590.06</v>
      </c>
      <c r="I699" s="173"/>
      <c r="L699" s="169"/>
      <c r="M699" s="174"/>
      <c r="T699" s="175"/>
      <c r="AT699" s="170" t="s">
        <v>192</v>
      </c>
      <c r="AU699" s="170" t="s">
        <v>190</v>
      </c>
      <c r="AV699" s="14" t="s">
        <v>189</v>
      </c>
      <c r="AW699" s="14" t="s">
        <v>31</v>
      </c>
      <c r="AX699" s="14" t="s">
        <v>83</v>
      </c>
      <c r="AY699" s="170" t="s">
        <v>181</v>
      </c>
    </row>
    <row r="700" spans="2:65" s="1" customFormat="1" ht="16.5" customHeight="1">
      <c r="B700" s="140"/>
      <c r="C700" s="189" t="s">
        <v>571</v>
      </c>
      <c r="D700" s="189" t="s">
        <v>966</v>
      </c>
      <c r="E700" s="190" t="s">
        <v>1460</v>
      </c>
      <c r="F700" s="191" t="s">
        <v>1461</v>
      </c>
      <c r="G700" s="192" t="s">
        <v>672</v>
      </c>
      <c r="H700" s="193">
        <v>327.55200000000002</v>
      </c>
      <c r="I700" s="194"/>
      <c r="J700" s="195">
        <f>ROUND(I700*H700,2)</f>
        <v>0</v>
      </c>
      <c r="K700" s="196"/>
      <c r="L700" s="197"/>
      <c r="M700" s="198" t="s">
        <v>1</v>
      </c>
      <c r="N700" s="199" t="s">
        <v>41</v>
      </c>
      <c r="P700" s="151">
        <f>O700*H700</f>
        <v>0</v>
      </c>
      <c r="Q700" s="151">
        <v>1E-3</v>
      </c>
      <c r="R700" s="151">
        <f>Q700*H700</f>
        <v>0.32755200000000001</v>
      </c>
      <c r="S700" s="151">
        <v>0</v>
      </c>
      <c r="T700" s="152">
        <f>S700*H700</f>
        <v>0</v>
      </c>
      <c r="AR700" s="153" t="s">
        <v>943</v>
      </c>
      <c r="AT700" s="153" t="s">
        <v>966</v>
      </c>
      <c r="AU700" s="153" t="s">
        <v>190</v>
      </c>
      <c r="AY700" s="17" t="s">
        <v>181</v>
      </c>
      <c r="BE700" s="154">
        <f>IF(N700="základná",J700,0)</f>
        <v>0</v>
      </c>
      <c r="BF700" s="154">
        <f>IF(N700="znížená",J700,0)</f>
        <v>0</v>
      </c>
      <c r="BG700" s="154">
        <f>IF(N700="zákl. prenesená",J700,0)</f>
        <v>0</v>
      </c>
      <c r="BH700" s="154">
        <f>IF(N700="zníž. prenesená",J700,0)</f>
        <v>0</v>
      </c>
      <c r="BI700" s="154">
        <f>IF(N700="nulová",J700,0)</f>
        <v>0</v>
      </c>
      <c r="BJ700" s="17" t="s">
        <v>190</v>
      </c>
      <c r="BK700" s="154">
        <f>ROUND(I700*H700,2)</f>
        <v>0</v>
      </c>
      <c r="BL700" s="17" t="s">
        <v>189</v>
      </c>
      <c r="BM700" s="153" t="s">
        <v>1462</v>
      </c>
    </row>
    <row r="701" spans="2:65" s="1" customFormat="1" ht="33" customHeight="1">
      <c r="B701" s="140"/>
      <c r="C701" s="141" t="s">
        <v>234</v>
      </c>
      <c r="D701" s="141" t="s">
        <v>185</v>
      </c>
      <c r="E701" s="142" t="s">
        <v>1463</v>
      </c>
      <c r="F701" s="143" t="s">
        <v>1464</v>
      </c>
      <c r="G701" s="144" t="s">
        <v>188</v>
      </c>
      <c r="H701" s="145">
        <v>33.345999999999997</v>
      </c>
      <c r="I701" s="146"/>
      <c r="J701" s="147">
        <f>ROUND(I701*H701,2)</f>
        <v>0</v>
      </c>
      <c r="K701" s="148"/>
      <c r="L701" s="32"/>
      <c r="M701" s="149" t="s">
        <v>1</v>
      </c>
      <c r="N701" s="150" t="s">
        <v>41</v>
      </c>
      <c r="P701" s="151">
        <f>O701*H701</f>
        <v>0</v>
      </c>
      <c r="Q701" s="151">
        <v>2.5499999999999998E-2</v>
      </c>
      <c r="R701" s="151">
        <f>Q701*H701</f>
        <v>0.85032299999999983</v>
      </c>
      <c r="S701" s="151">
        <v>0</v>
      </c>
      <c r="T701" s="152">
        <f>S701*H701</f>
        <v>0</v>
      </c>
      <c r="AR701" s="153" t="s">
        <v>189</v>
      </c>
      <c r="AT701" s="153" t="s">
        <v>185</v>
      </c>
      <c r="AU701" s="153" t="s">
        <v>190</v>
      </c>
      <c r="AY701" s="17" t="s">
        <v>181</v>
      </c>
      <c r="BE701" s="154">
        <f>IF(N701="základná",J701,0)</f>
        <v>0</v>
      </c>
      <c r="BF701" s="154">
        <f>IF(N701="znížená",J701,0)</f>
        <v>0</v>
      </c>
      <c r="BG701" s="154">
        <f>IF(N701="zákl. prenesená",J701,0)</f>
        <v>0</v>
      </c>
      <c r="BH701" s="154">
        <f>IF(N701="zníž. prenesená",J701,0)</f>
        <v>0</v>
      </c>
      <c r="BI701" s="154">
        <f>IF(N701="nulová",J701,0)</f>
        <v>0</v>
      </c>
      <c r="BJ701" s="17" t="s">
        <v>190</v>
      </c>
      <c r="BK701" s="154">
        <f>ROUND(I701*H701,2)</f>
        <v>0</v>
      </c>
      <c r="BL701" s="17" t="s">
        <v>189</v>
      </c>
      <c r="BM701" s="153" t="s">
        <v>1465</v>
      </c>
    </row>
    <row r="702" spans="2:65" s="12" customFormat="1">
      <c r="B702" s="155"/>
      <c r="D702" s="156" t="s">
        <v>192</v>
      </c>
      <c r="E702" s="157" t="s">
        <v>1</v>
      </c>
      <c r="F702" s="158" t="s">
        <v>193</v>
      </c>
      <c r="H702" s="157" t="s">
        <v>1</v>
      </c>
      <c r="I702" s="159"/>
      <c r="L702" s="155"/>
      <c r="M702" s="160"/>
      <c r="T702" s="161"/>
      <c r="AT702" s="157" t="s">
        <v>192</v>
      </c>
      <c r="AU702" s="157" t="s">
        <v>190</v>
      </c>
      <c r="AV702" s="12" t="s">
        <v>83</v>
      </c>
      <c r="AW702" s="12" t="s">
        <v>31</v>
      </c>
      <c r="AX702" s="12" t="s">
        <v>75</v>
      </c>
      <c r="AY702" s="157" t="s">
        <v>181</v>
      </c>
    </row>
    <row r="703" spans="2:65" s="13" customFormat="1">
      <c r="B703" s="162"/>
      <c r="D703" s="156" t="s">
        <v>192</v>
      </c>
      <c r="E703" s="163" t="s">
        <v>1</v>
      </c>
      <c r="F703" s="164" t="s">
        <v>194</v>
      </c>
      <c r="H703" s="165">
        <v>33.345999999999997</v>
      </c>
      <c r="I703" s="166"/>
      <c r="L703" s="162"/>
      <c r="M703" s="167"/>
      <c r="T703" s="168"/>
      <c r="AT703" s="163" t="s">
        <v>192</v>
      </c>
      <c r="AU703" s="163" t="s">
        <v>190</v>
      </c>
      <c r="AV703" s="13" t="s">
        <v>190</v>
      </c>
      <c r="AW703" s="13" t="s">
        <v>31</v>
      </c>
      <c r="AX703" s="13" t="s">
        <v>75</v>
      </c>
      <c r="AY703" s="163" t="s">
        <v>181</v>
      </c>
    </row>
    <row r="704" spans="2:65" s="14" customFormat="1">
      <c r="B704" s="169"/>
      <c r="D704" s="156" t="s">
        <v>192</v>
      </c>
      <c r="E704" s="170" t="s">
        <v>1</v>
      </c>
      <c r="F704" s="171" t="s">
        <v>195</v>
      </c>
      <c r="H704" s="172">
        <v>33.345999999999997</v>
      </c>
      <c r="I704" s="173"/>
      <c r="L704" s="169"/>
      <c r="M704" s="174"/>
      <c r="T704" s="175"/>
      <c r="AT704" s="170" t="s">
        <v>192</v>
      </c>
      <c r="AU704" s="170" t="s">
        <v>190</v>
      </c>
      <c r="AV704" s="14" t="s">
        <v>189</v>
      </c>
      <c r="AW704" s="14" t="s">
        <v>31</v>
      </c>
      <c r="AX704" s="14" t="s">
        <v>83</v>
      </c>
      <c r="AY704" s="170" t="s">
        <v>181</v>
      </c>
    </row>
    <row r="705" spans="2:65" s="1" customFormat="1" ht="37.9" customHeight="1">
      <c r="B705" s="140"/>
      <c r="C705" s="141" t="s">
        <v>184</v>
      </c>
      <c r="D705" s="141" t="s">
        <v>185</v>
      </c>
      <c r="E705" s="142" t="s">
        <v>1466</v>
      </c>
      <c r="F705" s="143" t="s">
        <v>1467</v>
      </c>
      <c r="G705" s="144" t="s">
        <v>188</v>
      </c>
      <c r="H705" s="145">
        <v>57.42</v>
      </c>
      <c r="I705" s="146"/>
      <c r="J705" s="147">
        <f>ROUND(I705*H705,2)</f>
        <v>0</v>
      </c>
      <c r="K705" s="148"/>
      <c r="L705" s="32"/>
      <c r="M705" s="149" t="s">
        <v>1</v>
      </c>
      <c r="N705" s="150" t="s">
        <v>41</v>
      </c>
      <c r="P705" s="151">
        <f>O705*H705</f>
        <v>0</v>
      </c>
      <c r="Q705" s="151">
        <v>1.6E-2</v>
      </c>
      <c r="R705" s="151">
        <f>Q705*H705</f>
        <v>0.91872000000000009</v>
      </c>
      <c r="S705" s="151">
        <v>0</v>
      </c>
      <c r="T705" s="152">
        <f>S705*H705</f>
        <v>0</v>
      </c>
      <c r="AR705" s="153" t="s">
        <v>189</v>
      </c>
      <c r="AT705" s="153" t="s">
        <v>185</v>
      </c>
      <c r="AU705" s="153" t="s">
        <v>190</v>
      </c>
      <c r="AY705" s="17" t="s">
        <v>181</v>
      </c>
      <c r="BE705" s="154">
        <f>IF(N705="základná",J705,0)</f>
        <v>0</v>
      </c>
      <c r="BF705" s="154">
        <f>IF(N705="znížená",J705,0)</f>
        <v>0</v>
      </c>
      <c r="BG705" s="154">
        <f>IF(N705="zákl. prenesená",J705,0)</f>
        <v>0</v>
      </c>
      <c r="BH705" s="154">
        <f>IF(N705="zníž. prenesená",J705,0)</f>
        <v>0</v>
      </c>
      <c r="BI705" s="154">
        <f>IF(N705="nulová",J705,0)</f>
        <v>0</v>
      </c>
      <c r="BJ705" s="17" t="s">
        <v>190</v>
      </c>
      <c r="BK705" s="154">
        <f>ROUND(I705*H705,2)</f>
        <v>0</v>
      </c>
      <c r="BL705" s="17" t="s">
        <v>189</v>
      </c>
      <c r="BM705" s="153" t="s">
        <v>1468</v>
      </c>
    </row>
    <row r="706" spans="2:65" s="13" customFormat="1">
      <c r="B706" s="162"/>
      <c r="D706" s="156" t="s">
        <v>192</v>
      </c>
      <c r="E706" s="163" t="s">
        <v>1</v>
      </c>
      <c r="F706" s="164" t="s">
        <v>761</v>
      </c>
      <c r="H706" s="165">
        <v>57.42</v>
      </c>
      <c r="I706" s="166"/>
      <c r="L706" s="162"/>
      <c r="M706" s="167"/>
      <c r="T706" s="168"/>
      <c r="AT706" s="163" t="s">
        <v>192</v>
      </c>
      <c r="AU706" s="163" t="s">
        <v>190</v>
      </c>
      <c r="AV706" s="13" t="s">
        <v>190</v>
      </c>
      <c r="AW706" s="13" t="s">
        <v>31</v>
      </c>
      <c r="AX706" s="13" t="s">
        <v>75</v>
      </c>
      <c r="AY706" s="163" t="s">
        <v>181</v>
      </c>
    </row>
    <row r="707" spans="2:65" s="14" customFormat="1">
      <c r="B707" s="169"/>
      <c r="D707" s="156" t="s">
        <v>192</v>
      </c>
      <c r="E707" s="170" t="s">
        <v>1</v>
      </c>
      <c r="F707" s="171" t="s">
        <v>195</v>
      </c>
      <c r="H707" s="172">
        <v>57.42</v>
      </c>
      <c r="I707" s="173"/>
      <c r="L707" s="169"/>
      <c r="M707" s="174"/>
      <c r="T707" s="175"/>
      <c r="AT707" s="170" t="s">
        <v>192</v>
      </c>
      <c r="AU707" s="170" t="s">
        <v>190</v>
      </c>
      <c r="AV707" s="14" t="s">
        <v>189</v>
      </c>
      <c r="AW707" s="14" t="s">
        <v>31</v>
      </c>
      <c r="AX707" s="14" t="s">
        <v>83</v>
      </c>
      <c r="AY707" s="170" t="s">
        <v>181</v>
      </c>
    </row>
    <row r="708" spans="2:65" s="1" customFormat="1" ht="21.75" customHeight="1">
      <c r="B708" s="140"/>
      <c r="C708" s="141" t="s">
        <v>411</v>
      </c>
      <c r="D708" s="141" t="s">
        <v>185</v>
      </c>
      <c r="E708" s="142" t="s">
        <v>1469</v>
      </c>
      <c r="F708" s="143" t="s">
        <v>1470</v>
      </c>
      <c r="G708" s="144" t="s">
        <v>188</v>
      </c>
      <c r="H708" s="145">
        <v>61.33</v>
      </c>
      <c r="I708" s="146"/>
      <c r="J708" s="147">
        <f>ROUND(I708*H708,2)</f>
        <v>0</v>
      </c>
      <c r="K708" s="148"/>
      <c r="L708" s="32"/>
      <c r="M708" s="149" t="s">
        <v>1</v>
      </c>
      <c r="N708" s="150" t="s">
        <v>41</v>
      </c>
      <c r="P708" s="151">
        <f>O708*H708</f>
        <v>0</v>
      </c>
      <c r="Q708" s="151">
        <v>0.14419999999999999</v>
      </c>
      <c r="R708" s="151">
        <f>Q708*H708</f>
        <v>8.8437859999999997</v>
      </c>
      <c r="S708" s="151">
        <v>0</v>
      </c>
      <c r="T708" s="152">
        <f>S708*H708</f>
        <v>0</v>
      </c>
      <c r="AR708" s="153" t="s">
        <v>189</v>
      </c>
      <c r="AT708" s="153" t="s">
        <v>185</v>
      </c>
      <c r="AU708" s="153" t="s">
        <v>190</v>
      </c>
      <c r="AY708" s="17" t="s">
        <v>181</v>
      </c>
      <c r="BE708" s="154">
        <f>IF(N708="základná",J708,0)</f>
        <v>0</v>
      </c>
      <c r="BF708" s="154">
        <f>IF(N708="znížená",J708,0)</f>
        <v>0</v>
      </c>
      <c r="BG708" s="154">
        <f>IF(N708="zákl. prenesená",J708,0)</f>
        <v>0</v>
      </c>
      <c r="BH708" s="154">
        <f>IF(N708="zníž. prenesená",J708,0)</f>
        <v>0</v>
      </c>
      <c r="BI708" s="154">
        <f>IF(N708="nulová",J708,0)</f>
        <v>0</v>
      </c>
      <c r="BJ708" s="17" t="s">
        <v>190</v>
      </c>
      <c r="BK708" s="154">
        <f>ROUND(I708*H708,2)</f>
        <v>0</v>
      </c>
      <c r="BL708" s="17" t="s">
        <v>189</v>
      </c>
      <c r="BM708" s="153" t="s">
        <v>1471</v>
      </c>
    </row>
    <row r="709" spans="2:65" s="13" customFormat="1">
      <c r="B709" s="162"/>
      <c r="D709" s="156" t="s">
        <v>192</v>
      </c>
      <c r="E709" s="163" t="s">
        <v>1</v>
      </c>
      <c r="F709" s="164" t="s">
        <v>777</v>
      </c>
      <c r="H709" s="165">
        <v>61.33</v>
      </c>
      <c r="I709" s="166"/>
      <c r="L709" s="162"/>
      <c r="M709" s="167"/>
      <c r="T709" s="168"/>
      <c r="AT709" s="163" t="s">
        <v>192</v>
      </c>
      <c r="AU709" s="163" t="s">
        <v>190</v>
      </c>
      <c r="AV709" s="13" t="s">
        <v>190</v>
      </c>
      <c r="AW709" s="13" t="s">
        <v>31</v>
      </c>
      <c r="AX709" s="13" t="s">
        <v>75</v>
      </c>
      <c r="AY709" s="163" t="s">
        <v>181</v>
      </c>
    </row>
    <row r="710" spans="2:65" s="14" customFormat="1">
      <c r="B710" s="169"/>
      <c r="D710" s="156" t="s">
        <v>192</v>
      </c>
      <c r="E710" s="170" t="s">
        <v>1</v>
      </c>
      <c r="F710" s="171" t="s">
        <v>195</v>
      </c>
      <c r="H710" s="172">
        <v>61.33</v>
      </c>
      <c r="I710" s="173"/>
      <c r="L710" s="169"/>
      <c r="M710" s="174"/>
      <c r="T710" s="175"/>
      <c r="AT710" s="170" t="s">
        <v>192</v>
      </c>
      <c r="AU710" s="170" t="s">
        <v>190</v>
      </c>
      <c r="AV710" s="14" t="s">
        <v>189</v>
      </c>
      <c r="AW710" s="14" t="s">
        <v>31</v>
      </c>
      <c r="AX710" s="14" t="s">
        <v>83</v>
      </c>
      <c r="AY710" s="170" t="s">
        <v>181</v>
      </c>
    </row>
    <row r="711" spans="2:65" s="1" customFormat="1" ht="24.2" customHeight="1">
      <c r="B711" s="140"/>
      <c r="C711" s="141" t="s">
        <v>517</v>
      </c>
      <c r="D711" s="141" t="s">
        <v>185</v>
      </c>
      <c r="E711" s="142" t="s">
        <v>1472</v>
      </c>
      <c r="F711" s="143" t="s">
        <v>1473</v>
      </c>
      <c r="G711" s="144" t="s">
        <v>188</v>
      </c>
      <c r="H711" s="145">
        <v>67.33</v>
      </c>
      <c r="I711" s="146"/>
      <c r="J711" s="147">
        <f>ROUND(I711*H711,2)</f>
        <v>0</v>
      </c>
      <c r="K711" s="148"/>
      <c r="L711" s="32"/>
      <c r="M711" s="149" t="s">
        <v>1</v>
      </c>
      <c r="N711" s="150" t="s">
        <v>41</v>
      </c>
      <c r="P711" s="151">
        <f>O711*H711</f>
        <v>0</v>
      </c>
      <c r="Q711" s="151">
        <v>1.6320000000000001E-2</v>
      </c>
      <c r="R711" s="151">
        <f>Q711*H711</f>
        <v>1.0988256000000001</v>
      </c>
      <c r="S711" s="151">
        <v>0</v>
      </c>
      <c r="T711" s="152">
        <f>S711*H711</f>
        <v>0</v>
      </c>
      <c r="AR711" s="153" t="s">
        <v>189</v>
      </c>
      <c r="AT711" s="153" t="s">
        <v>185</v>
      </c>
      <c r="AU711" s="153" t="s">
        <v>190</v>
      </c>
      <c r="AY711" s="17" t="s">
        <v>181</v>
      </c>
      <c r="BE711" s="154">
        <f>IF(N711="základná",J711,0)</f>
        <v>0</v>
      </c>
      <c r="BF711" s="154">
        <f>IF(N711="znížená",J711,0)</f>
        <v>0</v>
      </c>
      <c r="BG711" s="154">
        <f>IF(N711="zákl. prenesená",J711,0)</f>
        <v>0</v>
      </c>
      <c r="BH711" s="154">
        <f>IF(N711="zníž. prenesená",J711,0)</f>
        <v>0</v>
      </c>
      <c r="BI711" s="154">
        <f>IF(N711="nulová",J711,0)</f>
        <v>0</v>
      </c>
      <c r="BJ711" s="17" t="s">
        <v>190</v>
      </c>
      <c r="BK711" s="154">
        <f>ROUND(I711*H711,2)</f>
        <v>0</v>
      </c>
      <c r="BL711" s="17" t="s">
        <v>189</v>
      </c>
      <c r="BM711" s="153" t="s">
        <v>1474</v>
      </c>
    </row>
    <row r="712" spans="2:65" s="13" customFormat="1">
      <c r="B712" s="162"/>
      <c r="D712" s="156" t="s">
        <v>192</v>
      </c>
      <c r="E712" s="163" t="s">
        <v>1</v>
      </c>
      <c r="F712" s="164" t="s">
        <v>777</v>
      </c>
      <c r="H712" s="165">
        <v>61.33</v>
      </c>
      <c r="I712" s="166"/>
      <c r="L712" s="162"/>
      <c r="M712" s="167"/>
      <c r="T712" s="168"/>
      <c r="AT712" s="163" t="s">
        <v>192</v>
      </c>
      <c r="AU712" s="163" t="s">
        <v>190</v>
      </c>
      <c r="AV712" s="13" t="s">
        <v>190</v>
      </c>
      <c r="AW712" s="13" t="s">
        <v>31</v>
      </c>
      <c r="AX712" s="13" t="s">
        <v>75</v>
      </c>
      <c r="AY712" s="163" t="s">
        <v>181</v>
      </c>
    </row>
    <row r="713" spans="2:65" s="12" customFormat="1">
      <c r="B713" s="155"/>
      <c r="D713" s="156" t="s">
        <v>192</v>
      </c>
      <c r="E713" s="157" t="s">
        <v>1</v>
      </c>
      <c r="F713" s="158" t="s">
        <v>1475</v>
      </c>
      <c r="H713" s="157" t="s">
        <v>1</v>
      </c>
      <c r="I713" s="159"/>
      <c r="L713" s="155"/>
      <c r="M713" s="160"/>
      <c r="T713" s="161"/>
      <c r="AT713" s="157" t="s">
        <v>192</v>
      </c>
      <c r="AU713" s="157" t="s">
        <v>190</v>
      </c>
      <c r="AV713" s="12" t="s">
        <v>83</v>
      </c>
      <c r="AW713" s="12" t="s">
        <v>31</v>
      </c>
      <c r="AX713" s="12" t="s">
        <v>75</v>
      </c>
      <c r="AY713" s="157" t="s">
        <v>181</v>
      </c>
    </row>
    <row r="714" spans="2:65" s="13" customFormat="1">
      <c r="B714" s="162"/>
      <c r="D714" s="156" t="s">
        <v>192</v>
      </c>
      <c r="E714" s="163" t="s">
        <v>1</v>
      </c>
      <c r="F714" s="164" t="s">
        <v>416</v>
      </c>
      <c r="H714" s="165">
        <v>6</v>
      </c>
      <c r="I714" s="166"/>
      <c r="L714" s="162"/>
      <c r="M714" s="167"/>
      <c r="T714" s="168"/>
      <c r="AT714" s="163" t="s">
        <v>192</v>
      </c>
      <c r="AU714" s="163" t="s">
        <v>190</v>
      </c>
      <c r="AV714" s="13" t="s">
        <v>190</v>
      </c>
      <c r="AW714" s="13" t="s">
        <v>31</v>
      </c>
      <c r="AX714" s="13" t="s">
        <v>75</v>
      </c>
      <c r="AY714" s="163" t="s">
        <v>181</v>
      </c>
    </row>
    <row r="715" spans="2:65" s="14" customFormat="1">
      <c r="B715" s="169"/>
      <c r="D715" s="156" t="s">
        <v>192</v>
      </c>
      <c r="E715" s="170" t="s">
        <v>1</v>
      </c>
      <c r="F715" s="171" t="s">
        <v>195</v>
      </c>
      <c r="H715" s="172">
        <v>67.33</v>
      </c>
      <c r="I715" s="173"/>
      <c r="L715" s="169"/>
      <c r="M715" s="174"/>
      <c r="T715" s="175"/>
      <c r="AT715" s="170" t="s">
        <v>192</v>
      </c>
      <c r="AU715" s="170" t="s">
        <v>190</v>
      </c>
      <c r="AV715" s="14" t="s">
        <v>189</v>
      </c>
      <c r="AW715" s="14" t="s">
        <v>31</v>
      </c>
      <c r="AX715" s="14" t="s">
        <v>83</v>
      </c>
      <c r="AY715" s="170" t="s">
        <v>181</v>
      </c>
    </row>
    <row r="716" spans="2:65" s="1" customFormat="1" ht="24.2" customHeight="1">
      <c r="B716" s="140"/>
      <c r="C716" s="141" t="s">
        <v>1476</v>
      </c>
      <c r="D716" s="141" t="s">
        <v>185</v>
      </c>
      <c r="E716" s="142" t="s">
        <v>1477</v>
      </c>
      <c r="F716" s="143" t="s">
        <v>1478</v>
      </c>
      <c r="G716" s="144" t="s">
        <v>188</v>
      </c>
      <c r="H716" s="145">
        <v>1528.73</v>
      </c>
      <c r="I716" s="146"/>
      <c r="J716" s="147">
        <f>ROUND(I716*H716,2)</f>
        <v>0</v>
      </c>
      <c r="K716" s="148"/>
      <c r="L716" s="32"/>
      <c r="M716" s="149" t="s">
        <v>1</v>
      </c>
      <c r="N716" s="150" t="s">
        <v>41</v>
      </c>
      <c r="P716" s="151">
        <f>O716*H716</f>
        <v>0</v>
      </c>
      <c r="Q716" s="151">
        <v>1.6320000000000001E-2</v>
      </c>
      <c r="R716" s="151">
        <f>Q716*H716</f>
        <v>24.948873600000002</v>
      </c>
      <c r="S716" s="151">
        <v>0</v>
      </c>
      <c r="T716" s="152">
        <f>S716*H716</f>
        <v>0</v>
      </c>
      <c r="AR716" s="153" t="s">
        <v>189</v>
      </c>
      <c r="AT716" s="153" t="s">
        <v>185</v>
      </c>
      <c r="AU716" s="153" t="s">
        <v>190</v>
      </c>
      <c r="AY716" s="17" t="s">
        <v>181</v>
      </c>
      <c r="BE716" s="154">
        <f>IF(N716="základná",J716,0)</f>
        <v>0</v>
      </c>
      <c r="BF716" s="154">
        <f>IF(N716="znížená",J716,0)</f>
        <v>0</v>
      </c>
      <c r="BG716" s="154">
        <f>IF(N716="zákl. prenesená",J716,0)</f>
        <v>0</v>
      </c>
      <c r="BH716" s="154">
        <f>IF(N716="zníž. prenesená",J716,0)</f>
        <v>0</v>
      </c>
      <c r="BI716" s="154">
        <f>IF(N716="nulová",J716,0)</f>
        <v>0</v>
      </c>
      <c r="BJ716" s="17" t="s">
        <v>190</v>
      </c>
      <c r="BK716" s="154">
        <f>ROUND(I716*H716,2)</f>
        <v>0</v>
      </c>
      <c r="BL716" s="17" t="s">
        <v>189</v>
      </c>
      <c r="BM716" s="153" t="s">
        <v>1479</v>
      </c>
    </row>
    <row r="717" spans="2:65" s="13" customFormat="1">
      <c r="B717" s="162"/>
      <c r="D717" s="156" t="s">
        <v>192</v>
      </c>
      <c r="E717" s="163" t="s">
        <v>1</v>
      </c>
      <c r="F717" s="164" t="s">
        <v>1480</v>
      </c>
      <c r="H717" s="165">
        <v>1528.73</v>
      </c>
      <c r="I717" s="166"/>
      <c r="L717" s="162"/>
      <c r="M717" s="167"/>
      <c r="T717" s="168"/>
      <c r="AT717" s="163" t="s">
        <v>192</v>
      </c>
      <c r="AU717" s="163" t="s">
        <v>190</v>
      </c>
      <c r="AV717" s="13" t="s">
        <v>190</v>
      </c>
      <c r="AW717" s="13" t="s">
        <v>31</v>
      </c>
      <c r="AX717" s="13" t="s">
        <v>75</v>
      </c>
      <c r="AY717" s="163" t="s">
        <v>181</v>
      </c>
    </row>
    <row r="718" spans="2:65" s="14" customFormat="1">
      <c r="B718" s="169"/>
      <c r="D718" s="156" t="s">
        <v>192</v>
      </c>
      <c r="E718" s="170" t="s">
        <v>1</v>
      </c>
      <c r="F718" s="171" t="s">
        <v>195</v>
      </c>
      <c r="H718" s="172">
        <v>1528.73</v>
      </c>
      <c r="I718" s="173"/>
      <c r="L718" s="169"/>
      <c r="M718" s="174"/>
      <c r="T718" s="175"/>
      <c r="AT718" s="170" t="s">
        <v>192</v>
      </c>
      <c r="AU718" s="170" t="s">
        <v>190</v>
      </c>
      <c r="AV718" s="14" t="s">
        <v>189</v>
      </c>
      <c r="AW718" s="14" t="s">
        <v>31</v>
      </c>
      <c r="AX718" s="14" t="s">
        <v>83</v>
      </c>
      <c r="AY718" s="170" t="s">
        <v>181</v>
      </c>
    </row>
    <row r="719" spans="2:65" s="1" customFormat="1" ht="24.2" customHeight="1">
      <c r="B719" s="140"/>
      <c r="C719" s="141" t="s">
        <v>1481</v>
      </c>
      <c r="D719" s="141" t="s">
        <v>185</v>
      </c>
      <c r="E719" s="142" t="s">
        <v>1482</v>
      </c>
      <c r="F719" s="143" t="s">
        <v>1483</v>
      </c>
      <c r="G719" s="144" t="s">
        <v>231</v>
      </c>
      <c r="H719" s="145">
        <v>34</v>
      </c>
      <c r="I719" s="146"/>
      <c r="J719" s="147">
        <f>ROUND(I719*H719,2)</f>
        <v>0</v>
      </c>
      <c r="K719" s="148"/>
      <c r="L719" s="32"/>
      <c r="M719" s="149" t="s">
        <v>1</v>
      </c>
      <c r="N719" s="150" t="s">
        <v>41</v>
      </c>
      <c r="P719" s="151">
        <f>O719*H719</f>
        <v>0</v>
      </c>
      <c r="Q719" s="151">
        <v>3.9640000000000002E-2</v>
      </c>
      <c r="R719" s="151">
        <f>Q719*H719</f>
        <v>1.3477600000000001</v>
      </c>
      <c r="S719" s="151">
        <v>0</v>
      </c>
      <c r="T719" s="152">
        <f>S719*H719</f>
        <v>0</v>
      </c>
      <c r="AR719" s="153" t="s">
        <v>189</v>
      </c>
      <c r="AT719" s="153" t="s">
        <v>185</v>
      </c>
      <c r="AU719" s="153" t="s">
        <v>190</v>
      </c>
      <c r="AY719" s="17" t="s">
        <v>181</v>
      </c>
      <c r="BE719" s="154">
        <f>IF(N719="základná",J719,0)</f>
        <v>0</v>
      </c>
      <c r="BF719" s="154">
        <f>IF(N719="znížená",J719,0)</f>
        <v>0</v>
      </c>
      <c r="BG719" s="154">
        <f>IF(N719="zákl. prenesená",J719,0)</f>
        <v>0</v>
      </c>
      <c r="BH719" s="154">
        <f>IF(N719="zníž. prenesená",J719,0)</f>
        <v>0</v>
      </c>
      <c r="BI719" s="154">
        <f>IF(N719="nulová",J719,0)</f>
        <v>0</v>
      </c>
      <c r="BJ719" s="17" t="s">
        <v>190</v>
      </c>
      <c r="BK719" s="154">
        <f>ROUND(I719*H719,2)</f>
        <v>0</v>
      </c>
      <c r="BL719" s="17" t="s">
        <v>189</v>
      </c>
      <c r="BM719" s="153" t="s">
        <v>1484</v>
      </c>
    </row>
    <row r="720" spans="2:65" s="13" customFormat="1">
      <c r="B720" s="162"/>
      <c r="D720" s="156" t="s">
        <v>192</v>
      </c>
      <c r="E720" s="163" t="s">
        <v>1</v>
      </c>
      <c r="F720" s="164" t="s">
        <v>1485</v>
      </c>
      <c r="H720" s="165">
        <v>20</v>
      </c>
      <c r="I720" s="166"/>
      <c r="L720" s="162"/>
      <c r="M720" s="167"/>
      <c r="T720" s="168"/>
      <c r="AT720" s="163" t="s">
        <v>192</v>
      </c>
      <c r="AU720" s="163" t="s">
        <v>190</v>
      </c>
      <c r="AV720" s="13" t="s">
        <v>190</v>
      </c>
      <c r="AW720" s="13" t="s">
        <v>31</v>
      </c>
      <c r="AX720" s="13" t="s">
        <v>75</v>
      </c>
      <c r="AY720" s="163" t="s">
        <v>181</v>
      </c>
    </row>
    <row r="721" spans="2:65" s="13" customFormat="1">
      <c r="B721" s="162"/>
      <c r="D721" s="156" t="s">
        <v>192</v>
      </c>
      <c r="E721" s="163" t="s">
        <v>1</v>
      </c>
      <c r="F721" s="164" t="s">
        <v>1486</v>
      </c>
      <c r="H721" s="165">
        <v>7</v>
      </c>
      <c r="I721" s="166"/>
      <c r="L721" s="162"/>
      <c r="M721" s="167"/>
      <c r="T721" s="168"/>
      <c r="AT721" s="163" t="s">
        <v>192</v>
      </c>
      <c r="AU721" s="163" t="s">
        <v>190</v>
      </c>
      <c r="AV721" s="13" t="s">
        <v>190</v>
      </c>
      <c r="AW721" s="13" t="s">
        <v>31</v>
      </c>
      <c r="AX721" s="13" t="s">
        <v>75</v>
      </c>
      <c r="AY721" s="163" t="s">
        <v>181</v>
      </c>
    </row>
    <row r="722" spans="2:65" s="13" customFormat="1">
      <c r="B722" s="162"/>
      <c r="D722" s="156" t="s">
        <v>192</v>
      </c>
      <c r="E722" s="163" t="s">
        <v>1</v>
      </c>
      <c r="F722" s="164" t="s">
        <v>1487</v>
      </c>
      <c r="H722" s="165">
        <v>4</v>
      </c>
      <c r="I722" s="166"/>
      <c r="L722" s="162"/>
      <c r="M722" s="167"/>
      <c r="T722" s="168"/>
      <c r="AT722" s="163" t="s">
        <v>192</v>
      </c>
      <c r="AU722" s="163" t="s">
        <v>190</v>
      </c>
      <c r="AV722" s="13" t="s">
        <v>190</v>
      </c>
      <c r="AW722" s="13" t="s">
        <v>31</v>
      </c>
      <c r="AX722" s="13" t="s">
        <v>75</v>
      </c>
      <c r="AY722" s="163" t="s">
        <v>181</v>
      </c>
    </row>
    <row r="723" spans="2:65" s="13" customFormat="1">
      <c r="B723" s="162"/>
      <c r="D723" s="156" t="s">
        <v>192</v>
      </c>
      <c r="E723" s="163" t="s">
        <v>1</v>
      </c>
      <c r="F723" s="164" t="s">
        <v>1488</v>
      </c>
      <c r="H723" s="165">
        <v>1</v>
      </c>
      <c r="I723" s="166"/>
      <c r="L723" s="162"/>
      <c r="M723" s="167"/>
      <c r="T723" s="168"/>
      <c r="AT723" s="163" t="s">
        <v>192</v>
      </c>
      <c r="AU723" s="163" t="s">
        <v>190</v>
      </c>
      <c r="AV723" s="13" t="s">
        <v>190</v>
      </c>
      <c r="AW723" s="13" t="s">
        <v>31</v>
      </c>
      <c r="AX723" s="13" t="s">
        <v>75</v>
      </c>
      <c r="AY723" s="163" t="s">
        <v>181</v>
      </c>
    </row>
    <row r="724" spans="2:65" s="13" customFormat="1">
      <c r="B724" s="162"/>
      <c r="D724" s="156" t="s">
        <v>192</v>
      </c>
      <c r="E724" s="163" t="s">
        <v>1</v>
      </c>
      <c r="F724" s="164" t="s">
        <v>1489</v>
      </c>
      <c r="H724" s="165">
        <v>1</v>
      </c>
      <c r="I724" s="166"/>
      <c r="L724" s="162"/>
      <c r="M724" s="167"/>
      <c r="T724" s="168"/>
      <c r="AT724" s="163" t="s">
        <v>192</v>
      </c>
      <c r="AU724" s="163" t="s">
        <v>190</v>
      </c>
      <c r="AV724" s="13" t="s">
        <v>190</v>
      </c>
      <c r="AW724" s="13" t="s">
        <v>31</v>
      </c>
      <c r="AX724" s="13" t="s">
        <v>75</v>
      </c>
      <c r="AY724" s="163" t="s">
        <v>181</v>
      </c>
    </row>
    <row r="725" spans="2:65" s="13" customFormat="1">
      <c r="B725" s="162"/>
      <c r="D725" s="156" t="s">
        <v>192</v>
      </c>
      <c r="E725" s="163" t="s">
        <v>1</v>
      </c>
      <c r="F725" s="164" t="s">
        <v>1490</v>
      </c>
      <c r="H725" s="165">
        <v>1</v>
      </c>
      <c r="I725" s="166"/>
      <c r="L725" s="162"/>
      <c r="M725" s="167"/>
      <c r="T725" s="168"/>
      <c r="AT725" s="163" t="s">
        <v>192</v>
      </c>
      <c r="AU725" s="163" t="s">
        <v>190</v>
      </c>
      <c r="AV725" s="13" t="s">
        <v>190</v>
      </c>
      <c r="AW725" s="13" t="s">
        <v>31</v>
      </c>
      <c r="AX725" s="13" t="s">
        <v>75</v>
      </c>
      <c r="AY725" s="163" t="s">
        <v>181</v>
      </c>
    </row>
    <row r="726" spans="2:65" s="14" customFormat="1">
      <c r="B726" s="169"/>
      <c r="D726" s="156" t="s">
        <v>192</v>
      </c>
      <c r="E726" s="170" t="s">
        <v>1</v>
      </c>
      <c r="F726" s="171" t="s">
        <v>195</v>
      </c>
      <c r="H726" s="172">
        <v>34</v>
      </c>
      <c r="I726" s="173"/>
      <c r="L726" s="169"/>
      <c r="M726" s="174"/>
      <c r="T726" s="175"/>
      <c r="AT726" s="170" t="s">
        <v>192</v>
      </c>
      <c r="AU726" s="170" t="s">
        <v>190</v>
      </c>
      <c r="AV726" s="14" t="s">
        <v>189</v>
      </c>
      <c r="AW726" s="14" t="s">
        <v>31</v>
      </c>
      <c r="AX726" s="14" t="s">
        <v>83</v>
      </c>
      <c r="AY726" s="170" t="s">
        <v>181</v>
      </c>
    </row>
    <row r="727" spans="2:65" s="1" customFormat="1" ht="24.2" customHeight="1">
      <c r="B727" s="140"/>
      <c r="C727" s="189" t="s">
        <v>1491</v>
      </c>
      <c r="D727" s="189" t="s">
        <v>966</v>
      </c>
      <c r="E727" s="190" t="s">
        <v>1492</v>
      </c>
      <c r="F727" s="191" t="s">
        <v>1493</v>
      </c>
      <c r="G727" s="192" t="s">
        <v>231</v>
      </c>
      <c r="H727" s="193">
        <v>34</v>
      </c>
      <c r="I727" s="194"/>
      <c r="J727" s="195">
        <f>ROUND(I727*H727,2)</f>
        <v>0</v>
      </c>
      <c r="K727" s="196"/>
      <c r="L727" s="197"/>
      <c r="M727" s="198" t="s">
        <v>1</v>
      </c>
      <c r="N727" s="199" t="s">
        <v>41</v>
      </c>
      <c r="P727" s="151">
        <f>O727*H727</f>
        <v>0</v>
      </c>
      <c r="Q727" s="151">
        <v>0.01</v>
      </c>
      <c r="R727" s="151">
        <f>Q727*H727</f>
        <v>0.34</v>
      </c>
      <c r="S727" s="151">
        <v>0</v>
      </c>
      <c r="T727" s="152">
        <f>S727*H727</f>
        <v>0</v>
      </c>
      <c r="AR727" s="153" t="s">
        <v>943</v>
      </c>
      <c r="AT727" s="153" t="s">
        <v>966</v>
      </c>
      <c r="AU727" s="153" t="s">
        <v>190</v>
      </c>
      <c r="AY727" s="17" t="s">
        <v>181</v>
      </c>
      <c r="BE727" s="154">
        <f>IF(N727="základná",J727,0)</f>
        <v>0</v>
      </c>
      <c r="BF727" s="154">
        <f>IF(N727="znížená",J727,0)</f>
        <v>0</v>
      </c>
      <c r="BG727" s="154">
        <f>IF(N727="zákl. prenesená",J727,0)</f>
        <v>0</v>
      </c>
      <c r="BH727" s="154">
        <f>IF(N727="zníž. prenesená",J727,0)</f>
        <v>0</v>
      </c>
      <c r="BI727" s="154">
        <f>IF(N727="nulová",J727,0)</f>
        <v>0</v>
      </c>
      <c r="BJ727" s="17" t="s">
        <v>190</v>
      </c>
      <c r="BK727" s="154">
        <f>ROUND(I727*H727,2)</f>
        <v>0</v>
      </c>
      <c r="BL727" s="17" t="s">
        <v>189</v>
      </c>
      <c r="BM727" s="153" t="s">
        <v>1494</v>
      </c>
    </row>
    <row r="728" spans="2:65" s="1" customFormat="1" ht="24.2" customHeight="1">
      <c r="B728" s="140"/>
      <c r="C728" s="141" t="s">
        <v>1495</v>
      </c>
      <c r="D728" s="141" t="s">
        <v>185</v>
      </c>
      <c r="E728" s="142" t="s">
        <v>1496</v>
      </c>
      <c r="F728" s="143" t="s">
        <v>1497</v>
      </c>
      <c r="G728" s="144" t="s">
        <v>231</v>
      </c>
      <c r="H728" s="145">
        <v>5</v>
      </c>
      <c r="I728" s="146"/>
      <c r="J728" s="147">
        <f>ROUND(I728*H728,2)</f>
        <v>0</v>
      </c>
      <c r="K728" s="148"/>
      <c r="L728" s="32"/>
      <c r="M728" s="149" t="s">
        <v>1</v>
      </c>
      <c r="N728" s="150" t="s">
        <v>41</v>
      </c>
      <c r="P728" s="151">
        <f>O728*H728</f>
        <v>0</v>
      </c>
      <c r="Q728" s="151">
        <v>0.43752495000000002</v>
      </c>
      <c r="R728" s="151">
        <f>Q728*H728</f>
        <v>2.1876247500000003</v>
      </c>
      <c r="S728" s="151">
        <v>0</v>
      </c>
      <c r="T728" s="152">
        <f>S728*H728</f>
        <v>0</v>
      </c>
      <c r="AR728" s="153" t="s">
        <v>189</v>
      </c>
      <c r="AT728" s="153" t="s">
        <v>185</v>
      </c>
      <c r="AU728" s="153" t="s">
        <v>190</v>
      </c>
      <c r="AY728" s="17" t="s">
        <v>181</v>
      </c>
      <c r="BE728" s="154">
        <f>IF(N728="základná",J728,0)</f>
        <v>0</v>
      </c>
      <c r="BF728" s="154">
        <f>IF(N728="znížená",J728,0)</f>
        <v>0</v>
      </c>
      <c r="BG728" s="154">
        <f>IF(N728="zákl. prenesená",J728,0)</f>
        <v>0</v>
      </c>
      <c r="BH728" s="154">
        <f>IF(N728="zníž. prenesená",J728,0)</f>
        <v>0</v>
      </c>
      <c r="BI728" s="154">
        <f>IF(N728="nulová",J728,0)</f>
        <v>0</v>
      </c>
      <c r="BJ728" s="17" t="s">
        <v>190</v>
      </c>
      <c r="BK728" s="154">
        <f>ROUND(I728*H728,2)</f>
        <v>0</v>
      </c>
      <c r="BL728" s="17" t="s">
        <v>189</v>
      </c>
      <c r="BM728" s="153" t="s">
        <v>1498</v>
      </c>
    </row>
    <row r="729" spans="2:65" s="13" customFormat="1">
      <c r="B729" s="162"/>
      <c r="D729" s="156" t="s">
        <v>192</v>
      </c>
      <c r="E729" s="163" t="s">
        <v>1</v>
      </c>
      <c r="F729" s="164" t="s">
        <v>1499</v>
      </c>
      <c r="H729" s="165">
        <v>2</v>
      </c>
      <c r="I729" s="166"/>
      <c r="L729" s="162"/>
      <c r="M729" s="167"/>
      <c r="T729" s="168"/>
      <c r="AT729" s="163" t="s">
        <v>192</v>
      </c>
      <c r="AU729" s="163" t="s">
        <v>190</v>
      </c>
      <c r="AV729" s="13" t="s">
        <v>190</v>
      </c>
      <c r="AW729" s="13" t="s">
        <v>31</v>
      </c>
      <c r="AX729" s="13" t="s">
        <v>75</v>
      </c>
      <c r="AY729" s="163" t="s">
        <v>181</v>
      </c>
    </row>
    <row r="730" spans="2:65" s="13" customFormat="1">
      <c r="B730" s="162"/>
      <c r="D730" s="156" t="s">
        <v>192</v>
      </c>
      <c r="E730" s="163" t="s">
        <v>1</v>
      </c>
      <c r="F730" s="164" t="s">
        <v>1500</v>
      </c>
      <c r="H730" s="165">
        <v>2</v>
      </c>
      <c r="I730" s="166"/>
      <c r="L730" s="162"/>
      <c r="M730" s="167"/>
      <c r="T730" s="168"/>
      <c r="AT730" s="163" t="s">
        <v>192</v>
      </c>
      <c r="AU730" s="163" t="s">
        <v>190</v>
      </c>
      <c r="AV730" s="13" t="s">
        <v>190</v>
      </c>
      <c r="AW730" s="13" t="s">
        <v>31</v>
      </c>
      <c r="AX730" s="13" t="s">
        <v>75</v>
      </c>
      <c r="AY730" s="163" t="s">
        <v>181</v>
      </c>
    </row>
    <row r="731" spans="2:65" s="13" customFormat="1">
      <c r="B731" s="162"/>
      <c r="D731" s="156" t="s">
        <v>192</v>
      </c>
      <c r="E731" s="163" t="s">
        <v>1</v>
      </c>
      <c r="F731" s="164" t="s">
        <v>1501</v>
      </c>
      <c r="H731" s="165">
        <v>1</v>
      </c>
      <c r="I731" s="166"/>
      <c r="L731" s="162"/>
      <c r="M731" s="167"/>
      <c r="T731" s="168"/>
      <c r="AT731" s="163" t="s">
        <v>192</v>
      </c>
      <c r="AU731" s="163" t="s">
        <v>190</v>
      </c>
      <c r="AV731" s="13" t="s">
        <v>190</v>
      </c>
      <c r="AW731" s="13" t="s">
        <v>31</v>
      </c>
      <c r="AX731" s="13" t="s">
        <v>75</v>
      </c>
      <c r="AY731" s="163" t="s">
        <v>181</v>
      </c>
    </row>
    <row r="732" spans="2:65" s="14" customFormat="1">
      <c r="B732" s="169"/>
      <c r="D732" s="156" t="s">
        <v>192</v>
      </c>
      <c r="E732" s="170" t="s">
        <v>1</v>
      </c>
      <c r="F732" s="171" t="s">
        <v>195</v>
      </c>
      <c r="H732" s="172">
        <v>5</v>
      </c>
      <c r="I732" s="173"/>
      <c r="L732" s="169"/>
      <c r="M732" s="174"/>
      <c r="T732" s="175"/>
      <c r="AT732" s="170" t="s">
        <v>192</v>
      </c>
      <c r="AU732" s="170" t="s">
        <v>190</v>
      </c>
      <c r="AV732" s="14" t="s">
        <v>189</v>
      </c>
      <c r="AW732" s="14" t="s">
        <v>31</v>
      </c>
      <c r="AX732" s="14" t="s">
        <v>83</v>
      </c>
      <c r="AY732" s="170" t="s">
        <v>181</v>
      </c>
    </row>
    <row r="733" spans="2:65" s="1" customFormat="1" ht="24.2" customHeight="1">
      <c r="B733" s="140"/>
      <c r="C733" s="189" t="s">
        <v>1502</v>
      </c>
      <c r="D733" s="189" t="s">
        <v>966</v>
      </c>
      <c r="E733" s="190" t="s">
        <v>1503</v>
      </c>
      <c r="F733" s="191" t="s">
        <v>1504</v>
      </c>
      <c r="G733" s="192" t="s">
        <v>231</v>
      </c>
      <c r="H733" s="193">
        <v>5</v>
      </c>
      <c r="I733" s="194"/>
      <c r="J733" s="195">
        <f>ROUND(I733*H733,2)</f>
        <v>0</v>
      </c>
      <c r="K733" s="196"/>
      <c r="L733" s="197"/>
      <c r="M733" s="198" t="s">
        <v>1</v>
      </c>
      <c r="N733" s="199" t="s">
        <v>41</v>
      </c>
      <c r="P733" s="151">
        <f>O733*H733</f>
        <v>0</v>
      </c>
      <c r="Q733" s="151">
        <v>1.0999999999999999E-2</v>
      </c>
      <c r="R733" s="151">
        <f>Q733*H733</f>
        <v>5.4999999999999993E-2</v>
      </c>
      <c r="S733" s="151">
        <v>0</v>
      </c>
      <c r="T733" s="152">
        <f>S733*H733</f>
        <v>0</v>
      </c>
      <c r="AR733" s="153" t="s">
        <v>943</v>
      </c>
      <c r="AT733" s="153" t="s">
        <v>966</v>
      </c>
      <c r="AU733" s="153" t="s">
        <v>190</v>
      </c>
      <c r="AY733" s="17" t="s">
        <v>181</v>
      </c>
      <c r="BE733" s="154">
        <f>IF(N733="základná",J733,0)</f>
        <v>0</v>
      </c>
      <c r="BF733" s="154">
        <f>IF(N733="znížená",J733,0)</f>
        <v>0</v>
      </c>
      <c r="BG733" s="154">
        <f>IF(N733="zákl. prenesená",J733,0)</f>
        <v>0</v>
      </c>
      <c r="BH733" s="154">
        <f>IF(N733="zníž. prenesená",J733,0)</f>
        <v>0</v>
      </c>
      <c r="BI733" s="154">
        <f>IF(N733="nulová",J733,0)</f>
        <v>0</v>
      </c>
      <c r="BJ733" s="17" t="s">
        <v>190</v>
      </c>
      <c r="BK733" s="154">
        <f>ROUND(I733*H733,2)</f>
        <v>0</v>
      </c>
      <c r="BL733" s="17" t="s">
        <v>189</v>
      </c>
      <c r="BM733" s="153" t="s">
        <v>1505</v>
      </c>
    </row>
    <row r="734" spans="2:65" s="11" customFormat="1" ht="22.9" customHeight="1">
      <c r="B734" s="128"/>
      <c r="D734" s="129" t="s">
        <v>74</v>
      </c>
      <c r="E734" s="138" t="s">
        <v>943</v>
      </c>
      <c r="F734" s="138" t="s">
        <v>1506</v>
      </c>
      <c r="I734" s="131"/>
      <c r="J734" s="139">
        <f>BK734</f>
        <v>0</v>
      </c>
      <c r="L734" s="128"/>
      <c r="M734" s="133"/>
      <c r="P734" s="134">
        <f>SUM(P735:P736)</f>
        <v>0</v>
      </c>
      <c r="R734" s="134">
        <f>SUM(R735:R736)</f>
        <v>5.4667930000000003E-2</v>
      </c>
      <c r="T734" s="135">
        <f>SUM(T735:T736)</f>
        <v>0</v>
      </c>
      <c r="AR734" s="129" t="s">
        <v>83</v>
      </c>
      <c r="AT734" s="136" t="s">
        <v>74</v>
      </c>
      <c r="AU734" s="136" t="s">
        <v>83</v>
      </c>
      <c r="AY734" s="129" t="s">
        <v>181</v>
      </c>
      <c r="BK734" s="137">
        <f>SUM(BK735:BK736)</f>
        <v>0</v>
      </c>
    </row>
    <row r="735" spans="2:65" s="1" customFormat="1" ht="24.2" customHeight="1">
      <c r="B735" s="140"/>
      <c r="C735" s="141" t="s">
        <v>1507</v>
      </c>
      <c r="D735" s="141" t="s">
        <v>185</v>
      </c>
      <c r="E735" s="142" t="s">
        <v>1508</v>
      </c>
      <c r="F735" s="143" t="s">
        <v>1509</v>
      </c>
      <c r="G735" s="144" t="s">
        <v>407</v>
      </c>
      <c r="H735" s="145">
        <v>4</v>
      </c>
      <c r="I735" s="146"/>
      <c r="J735" s="147">
        <f>ROUND(I735*H735,2)</f>
        <v>0</v>
      </c>
      <c r="K735" s="148"/>
      <c r="L735" s="32"/>
      <c r="M735" s="149" t="s">
        <v>1</v>
      </c>
      <c r="N735" s="150" t="s">
        <v>41</v>
      </c>
      <c r="P735" s="151">
        <f>O735*H735</f>
        <v>0</v>
      </c>
      <c r="Q735" s="151">
        <v>1.0240000000000001E-2</v>
      </c>
      <c r="R735" s="151">
        <f>Q735*H735</f>
        <v>4.0960000000000003E-2</v>
      </c>
      <c r="S735" s="151">
        <v>0</v>
      </c>
      <c r="T735" s="152">
        <f>S735*H735</f>
        <v>0</v>
      </c>
      <c r="AR735" s="153" t="s">
        <v>189</v>
      </c>
      <c r="AT735" s="153" t="s">
        <v>185</v>
      </c>
      <c r="AU735" s="153" t="s">
        <v>190</v>
      </c>
      <c r="AY735" s="17" t="s">
        <v>181</v>
      </c>
      <c r="BE735" s="154">
        <f>IF(N735="základná",J735,0)</f>
        <v>0</v>
      </c>
      <c r="BF735" s="154">
        <f>IF(N735="znížená",J735,0)</f>
        <v>0</v>
      </c>
      <c r="BG735" s="154">
        <f>IF(N735="zákl. prenesená",J735,0)</f>
        <v>0</v>
      </c>
      <c r="BH735" s="154">
        <f>IF(N735="zníž. prenesená",J735,0)</f>
        <v>0</v>
      </c>
      <c r="BI735" s="154">
        <f>IF(N735="nulová",J735,0)</f>
        <v>0</v>
      </c>
      <c r="BJ735" s="17" t="s">
        <v>190</v>
      </c>
      <c r="BK735" s="154">
        <f>ROUND(I735*H735,2)</f>
        <v>0</v>
      </c>
      <c r="BL735" s="17" t="s">
        <v>189</v>
      </c>
      <c r="BM735" s="153" t="s">
        <v>1510</v>
      </c>
    </row>
    <row r="736" spans="2:65" s="1" customFormat="1" ht="16.5" customHeight="1">
      <c r="B736" s="140"/>
      <c r="C736" s="141" t="s">
        <v>1511</v>
      </c>
      <c r="D736" s="141" t="s">
        <v>185</v>
      </c>
      <c r="E736" s="142" t="s">
        <v>1512</v>
      </c>
      <c r="F736" s="143" t="s">
        <v>1513</v>
      </c>
      <c r="G736" s="144" t="s">
        <v>231</v>
      </c>
      <c r="H736" s="145">
        <v>1</v>
      </c>
      <c r="I736" s="146"/>
      <c r="J736" s="147">
        <f>ROUND(I736*H736,2)</f>
        <v>0</v>
      </c>
      <c r="K736" s="148"/>
      <c r="L736" s="32"/>
      <c r="M736" s="149" t="s">
        <v>1</v>
      </c>
      <c r="N736" s="150" t="s">
        <v>41</v>
      </c>
      <c r="P736" s="151">
        <f>O736*H736</f>
        <v>0</v>
      </c>
      <c r="Q736" s="151">
        <v>1.370793E-2</v>
      </c>
      <c r="R736" s="151">
        <f>Q736*H736</f>
        <v>1.370793E-2</v>
      </c>
      <c r="S736" s="151">
        <v>0</v>
      </c>
      <c r="T736" s="152">
        <f>S736*H736</f>
        <v>0</v>
      </c>
      <c r="AR736" s="153" t="s">
        <v>189</v>
      </c>
      <c r="AT736" s="153" t="s">
        <v>185</v>
      </c>
      <c r="AU736" s="153" t="s">
        <v>190</v>
      </c>
      <c r="AY736" s="17" t="s">
        <v>181</v>
      </c>
      <c r="BE736" s="154">
        <f>IF(N736="základná",J736,0)</f>
        <v>0</v>
      </c>
      <c r="BF736" s="154">
        <f>IF(N736="znížená",J736,0)</f>
        <v>0</v>
      </c>
      <c r="BG736" s="154">
        <f>IF(N736="zákl. prenesená",J736,0)</f>
        <v>0</v>
      </c>
      <c r="BH736" s="154">
        <f>IF(N736="zníž. prenesená",J736,0)</f>
        <v>0</v>
      </c>
      <c r="BI736" s="154">
        <f>IF(N736="nulová",J736,0)</f>
        <v>0</v>
      </c>
      <c r="BJ736" s="17" t="s">
        <v>190</v>
      </c>
      <c r="BK736" s="154">
        <f>ROUND(I736*H736,2)</f>
        <v>0</v>
      </c>
      <c r="BL736" s="17" t="s">
        <v>189</v>
      </c>
      <c r="BM736" s="153" t="s">
        <v>1514</v>
      </c>
    </row>
    <row r="737" spans="2:65" s="11" customFormat="1" ht="22.9" customHeight="1">
      <c r="B737" s="128"/>
      <c r="D737" s="129" t="s">
        <v>74</v>
      </c>
      <c r="E737" s="138" t="s">
        <v>182</v>
      </c>
      <c r="F737" s="138" t="s">
        <v>183</v>
      </c>
      <c r="I737" s="131"/>
      <c r="J737" s="139">
        <f>BK737</f>
        <v>0</v>
      </c>
      <c r="L737" s="128"/>
      <c r="M737" s="133"/>
      <c r="P737" s="134">
        <f>SUM(P738:P862)</f>
        <v>0</v>
      </c>
      <c r="R737" s="134">
        <f>SUM(R738:R862)</f>
        <v>151.0155381916</v>
      </c>
      <c r="T737" s="135">
        <f>SUM(T738:T862)</f>
        <v>0</v>
      </c>
      <c r="AR737" s="129" t="s">
        <v>83</v>
      </c>
      <c r="AT737" s="136" t="s">
        <v>74</v>
      </c>
      <c r="AU737" s="136" t="s">
        <v>83</v>
      </c>
      <c r="AY737" s="129" t="s">
        <v>181</v>
      </c>
      <c r="BK737" s="137">
        <f>SUM(BK738:BK862)</f>
        <v>0</v>
      </c>
    </row>
    <row r="738" spans="2:65" s="1" customFormat="1" ht="37.9" customHeight="1">
      <c r="B738" s="140"/>
      <c r="C738" s="141" t="s">
        <v>1515</v>
      </c>
      <c r="D738" s="141" t="s">
        <v>185</v>
      </c>
      <c r="E738" s="142" t="s">
        <v>1516</v>
      </c>
      <c r="F738" s="143" t="s">
        <v>1517</v>
      </c>
      <c r="G738" s="144" t="s">
        <v>188</v>
      </c>
      <c r="H738" s="145">
        <v>2775.64</v>
      </c>
      <c r="I738" s="146"/>
      <c r="J738" s="147">
        <f>ROUND(I738*H738,2)</f>
        <v>0</v>
      </c>
      <c r="K738" s="148"/>
      <c r="L738" s="32"/>
      <c r="M738" s="149" t="s">
        <v>1</v>
      </c>
      <c r="N738" s="150" t="s">
        <v>41</v>
      </c>
      <c r="P738" s="151">
        <f>O738*H738</f>
        <v>0</v>
      </c>
      <c r="Q738" s="151">
        <v>2.3990000000000001E-2</v>
      </c>
      <c r="R738" s="151">
        <f>Q738*H738</f>
        <v>66.587603599999994</v>
      </c>
      <c r="S738" s="151">
        <v>0</v>
      </c>
      <c r="T738" s="152">
        <f>S738*H738</f>
        <v>0</v>
      </c>
      <c r="AR738" s="153" t="s">
        <v>189</v>
      </c>
      <c r="AT738" s="153" t="s">
        <v>185</v>
      </c>
      <c r="AU738" s="153" t="s">
        <v>190</v>
      </c>
      <c r="AY738" s="17" t="s">
        <v>181</v>
      </c>
      <c r="BE738" s="154">
        <f>IF(N738="základná",J738,0)</f>
        <v>0</v>
      </c>
      <c r="BF738" s="154">
        <f>IF(N738="znížená",J738,0)</f>
        <v>0</v>
      </c>
      <c r="BG738" s="154">
        <f>IF(N738="zákl. prenesená",J738,0)</f>
        <v>0</v>
      </c>
      <c r="BH738" s="154">
        <f>IF(N738="zníž. prenesená",J738,0)</f>
        <v>0</v>
      </c>
      <c r="BI738" s="154">
        <f>IF(N738="nulová",J738,0)</f>
        <v>0</v>
      </c>
      <c r="BJ738" s="17" t="s">
        <v>190</v>
      </c>
      <c r="BK738" s="154">
        <f>ROUND(I738*H738,2)</f>
        <v>0</v>
      </c>
      <c r="BL738" s="17" t="s">
        <v>189</v>
      </c>
      <c r="BM738" s="153" t="s">
        <v>1518</v>
      </c>
    </row>
    <row r="739" spans="2:65" s="12" customFormat="1">
      <c r="B739" s="155"/>
      <c r="D739" s="156" t="s">
        <v>192</v>
      </c>
      <c r="E739" s="157" t="s">
        <v>1</v>
      </c>
      <c r="F739" s="158" t="s">
        <v>1519</v>
      </c>
      <c r="H739" s="157" t="s">
        <v>1</v>
      </c>
      <c r="I739" s="159"/>
      <c r="L739" s="155"/>
      <c r="M739" s="160"/>
      <c r="T739" s="161"/>
      <c r="AT739" s="157" t="s">
        <v>192</v>
      </c>
      <c r="AU739" s="157" t="s">
        <v>190</v>
      </c>
      <c r="AV739" s="12" t="s">
        <v>83</v>
      </c>
      <c r="AW739" s="12" t="s">
        <v>31</v>
      </c>
      <c r="AX739" s="12" t="s">
        <v>75</v>
      </c>
      <c r="AY739" s="157" t="s">
        <v>181</v>
      </c>
    </row>
    <row r="740" spans="2:65" s="12" customFormat="1">
      <c r="B740" s="155"/>
      <c r="D740" s="156" t="s">
        <v>192</v>
      </c>
      <c r="E740" s="157" t="s">
        <v>1</v>
      </c>
      <c r="F740" s="158" t="s">
        <v>1520</v>
      </c>
      <c r="H740" s="157" t="s">
        <v>1</v>
      </c>
      <c r="I740" s="159"/>
      <c r="L740" s="155"/>
      <c r="M740" s="160"/>
      <c r="T740" s="161"/>
      <c r="AT740" s="157" t="s">
        <v>192</v>
      </c>
      <c r="AU740" s="157" t="s">
        <v>190</v>
      </c>
      <c r="AV740" s="12" t="s">
        <v>83</v>
      </c>
      <c r="AW740" s="12" t="s">
        <v>31</v>
      </c>
      <c r="AX740" s="12" t="s">
        <v>75</v>
      </c>
      <c r="AY740" s="157" t="s">
        <v>181</v>
      </c>
    </row>
    <row r="741" spans="2:65" s="12" customFormat="1">
      <c r="B741" s="155"/>
      <c r="D741" s="156" t="s">
        <v>192</v>
      </c>
      <c r="E741" s="157" t="s">
        <v>1</v>
      </c>
      <c r="F741" s="158" t="s">
        <v>226</v>
      </c>
      <c r="H741" s="157" t="s">
        <v>1</v>
      </c>
      <c r="I741" s="159"/>
      <c r="L741" s="155"/>
      <c r="M741" s="160"/>
      <c r="T741" s="161"/>
      <c r="AT741" s="157" t="s">
        <v>192</v>
      </c>
      <c r="AU741" s="157" t="s">
        <v>190</v>
      </c>
      <c r="AV741" s="12" t="s">
        <v>83</v>
      </c>
      <c r="AW741" s="12" t="s">
        <v>31</v>
      </c>
      <c r="AX741" s="12" t="s">
        <v>75</v>
      </c>
      <c r="AY741" s="157" t="s">
        <v>181</v>
      </c>
    </row>
    <row r="742" spans="2:65" s="12" customFormat="1">
      <c r="B742" s="155"/>
      <c r="D742" s="156" t="s">
        <v>192</v>
      </c>
      <c r="E742" s="157" t="s">
        <v>1</v>
      </c>
      <c r="F742" s="158" t="s">
        <v>1521</v>
      </c>
      <c r="H742" s="157" t="s">
        <v>1</v>
      </c>
      <c r="I742" s="159"/>
      <c r="L742" s="155"/>
      <c r="M742" s="160"/>
      <c r="T742" s="161"/>
      <c r="AT742" s="157" t="s">
        <v>192</v>
      </c>
      <c r="AU742" s="157" t="s">
        <v>190</v>
      </c>
      <c r="AV742" s="12" t="s">
        <v>83</v>
      </c>
      <c r="AW742" s="12" t="s">
        <v>31</v>
      </c>
      <c r="AX742" s="12" t="s">
        <v>75</v>
      </c>
      <c r="AY742" s="157" t="s">
        <v>181</v>
      </c>
    </row>
    <row r="743" spans="2:65" s="12" customFormat="1">
      <c r="B743" s="155"/>
      <c r="D743" s="156" t="s">
        <v>192</v>
      </c>
      <c r="E743" s="157" t="s">
        <v>1</v>
      </c>
      <c r="F743" s="158" t="s">
        <v>224</v>
      </c>
      <c r="H743" s="157" t="s">
        <v>1</v>
      </c>
      <c r="I743" s="159"/>
      <c r="L743" s="155"/>
      <c r="M743" s="160"/>
      <c r="T743" s="161"/>
      <c r="AT743" s="157" t="s">
        <v>192</v>
      </c>
      <c r="AU743" s="157" t="s">
        <v>190</v>
      </c>
      <c r="AV743" s="12" t="s">
        <v>83</v>
      </c>
      <c r="AW743" s="12" t="s">
        <v>31</v>
      </c>
      <c r="AX743" s="12" t="s">
        <v>75</v>
      </c>
      <c r="AY743" s="157" t="s">
        <v>181</v>
      </c>
    </row>
    <row r="744" spans="2:65" s="12" customFormat="1">
      <c r="B744" s="155"/>
      <c r="D744" s="156" t="s">
        <v>192</v>
      </c>
      <c r="E744" s="157" t="s">
        <v>1</v>
      </c>
      <c r="F744" s="158" t="s">
        <v>1522</v>
      </c>
      <c r="H744" s="157" t="s">
        <v>1</v>
      </c>
      <c r="I744" s="159"/>
      <c r="L744" s="155"/>
      <c r="M744" s="160"/>
      <c r="T744" s="161"/>
      <c r="AT744" s="157" t="s">
        <v>192</v>
      </c>
      <c r="AU744" s="157" t="s">
        <v>190</v>
      </c>
      <c r="AV744" s="12" t="s">
        <v>83</v>
      </c>
      <c r="AW744" s="12" t="s">
        <v>31</v>
      </c>
      <c r="AX744" s="12" t="s">
        <v>75</v>
      </c>
      <c r="AY744" s="157" t="s">
        <v>181</v>
      </c>
    </row>
    <row r="745" spans="2:65" s="12" customFormat="1">
      <c r="B745" s="155"/>
      <c r="D745" s="156" t="s">
        <v>192</v>
      </c>
      <c r="E745" s="157" t="s">
        <v>1</v>
      </c>
      <c r="F745" s="158" t="s">
        <v>267</v>
      </c>
      <c r="H745" s="157" t="s">
        <v>1</v>
      </c>
      <c r="I745" s="159"/>
      <c r="L745" s="155"/>
      <c r="M745" s="160"/>
      <c r="T745" s="161"/>
      <c r="AT745" s="157" t="s">
        <v>192</v>
      </c>
      <c r="AU745" s="157" t="s">
        <v>190</v>
      </c>
      <c r="AV745" s="12" t="s">
        <v>83</v>
      </c>
      <c r="AW745" s="12" t="s">
        <v>31</v>
      </c>
      <c r="AX745" s="12" t="s">
        <v>75</v>
      </c>
      <c r="AY745" s="157" t="s">
        <v>181</v>
      </c>
    </row>
    <row r="746" spans="2:65" s="12" customFormat="1">
      <c r="B746" s="155"/>
      <c r="D746" s="156" t="s">
        <v>192</v>
      </c>
      <c r="E746" s="157" t="s">
        <v>1</v>
      </c>
      <c r="F746" s="158" t="s">
        <v>1523</v>
      </c>
      <c r="H746" s="157" t="s">
        <v>1</v>
      </c>
      <c r="I746" s="159"/>
      <c r="L746" s="155"/>
      <c r="M746" s="160"/>
      <c r="T746" s="161"/>
      <c r="AT746" s="157" t="s">
        <v>192</v>
      </c>
      <c r="AU746" s="157" t="s">
        <v>190</v>
      </c>
      <c r="AV746" s="12" t="s">
        <v>83</v>
      </c>
      <c r="AW746" s="12" t="s">
        <v>31</v>
      </c>
      <c r="AX746" s="12" t="s">
        <v>75</v>
      </c>
      <c r="AY746" s="157" t="s">
        <v>181</v>
      </c>
    </row>
    <row r="747" spans="2:65" s="12" customFormat="1">
      <c r="B747" s="155"/>
      <c r="D747" s="156" t="s">
        <v>192</v>
      </c>
      <c r="E747" s="157" t="s">
        <v>1</v>
      </c>
      <c r="F747" s="158" t="s">
        <v>426</v>
      </c>
      <c r="H747" s="157" t="s">
        <v>1</v>
      </c>
      <c r="I747" s="159"/>
      <c r="L747" s="155"/>
      <c r="M747" s="160"/>
      <c r="T747" s="161"/>
      <c r="AT747" s="157" t="s">
        <v>192</v>
      </c>
      <c r="AU747" s="157" t="s">
        <v>190</v>
      </c>
      <c r="AV747" s="12" t="s">
        <v>83</v>
      </c>
      <c r="AW747" s="12" t="s">
        <v>31</v>
      </c>
      <c r="AX747" s="12" t="s">
        <v>75</v>
      </c>
      <c r="AY747" s="157" t="s">
        <v>181</v>
      </c>
    </row>
    <row r="748" spans="2:65" s="12" customFormat="1">
      <c r="B748" s="155"/>
      <c r="D748" s="156" t="s">
        <v>192</v>
      </c>
      <c r="E748" s="157" t="s">
        <v>1</v>
      </c>
      <c r="F748" s="158" t="s">
        <v>1524</v>
      </c>
      <c r="H748" s="157" t="s">
        <v>1</v>
      </c>
      <c r="I748" s="159"/>
      <c r="L748" s="155"/>
      <c r="M748" s="160"/>
      <c r="T748" s="161"/>
      <c r="AT748" s="157" t="s">
        <v>192</v>
      </c>
      <c r="AU748" s="157" t="s">
        <v>190</v>
      </c>
      <c r="AV748" s="12" t="s">
        <v>83</v>
      </c>
      <c r="AW748" s="12" t="s">
        <v>31</v>
      </c>
      <c r="AX748" s="12" t="s">
        <v>75</v>
      </c>
      <c r="AY748" s="157" t="s">
        <v>181</v>
      </c>
    </row>
    <row r="749" spans="2:65" s="13" customFormat="1">
      <c r="B749" s="162"/>
      <c r="D749" s="156" t="s">
        <v>192</v>
      </c>
      <c r="E749" s="163" t="s">
        <v>1</v>
      </c>
      <c r="F749" s="164" t="s">
        <v>827</v>
      </c>
      <c r="H749" s="165">
        <v>2775.64</v>
      </c>
      <c r="I749" s="166"/>
      <c r="L749" s="162"/>
      <c r="M749" s="167"/>
      <c r="T749" s="168"/>
      <c r="AT749" s="163" t="s">
        <v>192</v>
      </c>
      <c r="AU749" s="163" t="s">
        <v>190</v>
      </c>
      <c r="AV749" s="13" t="s">
        <v>190</v>
      </c>
      <c r="AW749" s="13" t="s">
        <v>31</v>
      </c>
      <c r="AX749" s="13" t="s">
        <v>83</v>
      </c>
      <c r="AY749" s="163" t="s">
        <v>181</v>
      </c>
    </row>
    <row r="750" spans="2:65" s="1" customFormat="1" ht="44.25" customHeight="1">
      <c r="B750" s="140"/>
      <c r="C750" s="141" t="s">
        <v>1525</v>
      </c>
      <c r="D750" s="141" t="s">
        <v>185</v>
      </c>
      <c r="E750" s="142" t="s">
        <v>1526</v>
      </c>
      <c r="F750" s="143" t="s">
        <v>1527</v>
      </c>
      <c r="G750" s="144" t="s">
        <v>188</v>
      </c>
      <c r="H750" s="145">
        <v>5551.28</v>
      </c>
      <c r="I750" s="146"/>
      <c r="J750" s="147">
        <f>ROUND(I750*H750,2)</f>
        <v>0</v>
      </c>
      <c r="K750" s="148"/>
      <c r="L750" s="32"/>
      <c r="M750" s="149" t="s">
        <v>1</v>
      </c>
      <c r="N750" s="150" t="s">
        <v>41</v>
      </c>
      <c r="P750" s="151">
        <f>O750*H750</f>
        <v>0</v>
      </c>
      <c r="Q750" s="151">
        <v>0</v>
      </c>
      <c r="R750" s="151">
        <f>Q750*H750</f>
        <v>0</v>
      </c>
      <c r="S750" s="151">
        <v>0</v>
      </c>
      <c r="T750" s="152">
        <f>S750*H750</f>
        <v>0</v>
      </c>
      <c r="AR750" s="153" t="s">
        <v>189</v>
      </c>
      <c r="AT750" s="153" t="s">
        <v>185</v>
      </c>
      <c r="AU750" s="153" t="s">
        <v>190</v>
      </c>
      <c r="AY750" s="17" t="s">
        <v>181</v>
      </c>
      <c r="BE750" s="154">
        <f>IF(N750="základná",J750,0)</f>
        <v>0</v>
      </c>
      <c r="BF750" s="154">
        <f>IF(N750="znížená",J750,0)</f>
        <v>0</v>
      </c>
      <c r="BG750" s="154">
        <f>IF(N750="zákl. prenesená",J750,0)</f>
        <v>0</v>
      </c>
      <c r="BH750" s="154">
        <f>IF(N750="zníž. prenesená",J750,0)</f>
        <v>0</v>
      </c>
      <c r="BI750" s="154">
        <f>IF(N750="nulová",J750,0)</f>
        <v>0</v>
      </c>
      <c r="BJ750" s="17" t="s">
        <v>190</v>
      </c>
      <c r="BK750" s="154">
        <f>ROUND(I750*H750,2)</f>
        <v>0</v>
      </c>
      <c r="BL750" s="17" t="s">
        <v>189</v>
      </c>
      <c r="BM750" s="153" t="s">
        <v>1528</v>
      </c>
    </row>
    <row r="751" spans="2:65" s="13" customFormat="1">
      <c r="B751" s="162"/>
      <c r="D751" s="156" t="s">
        <v>192</v>
      </c>
      <c r="E751" s="163" t="s">
        <v>1</v>
      </c>
      <c r="F751" s="164" t="s">
        <v>1529</v>
      </c>
      <c r="H751" s="165">
        <v>5551.28</v>
      </c>
      <c r="I751" s="166"/>
      <c r="L751" s="162"/>
      <c r="M751" s="167"/>
      <c r="T751" s="168"/>
      <c r="AT751" s="163" t="s">
        <v>192</v>
      </c>
      <c r="AU751" s="163" t="s">
        <v>190</v>
      </c>
      <c r="AV751" s="13" t="s">
        <v>190</v>
      </c>
      <c r="AW751" s="13" t="s">
        <v>31</v>
      </c>
      <c r="AX751" s="13" t="s">
        <v>75</v>
      </c>
      <c r="AY751" s="163" t="s">
        <v>181</v>
      </c>
    </row>
    <row r="752" spans="2:65" s="14" customFormat="1">
      <c r="B752" s="169"/>
      <c r="D752" s="156" t="s">
        <v>192</v>
      </c>
      <c r="E752" s="170" t="s">
        <v>1</v>
      </c>
      <c r="F752" s="171" t="s">
        <v>195</v>
      </c>
      <c r="H752" s="172">
        <v>5551.28</v>
      </c>
      <c r="I752" s="173"/>
      <c r="L752" s="169"/>
      <c r="M752" s="174"/>
      <c r="T752" s="175"/>
      <c r="AT752" s="170" t="s">
        <v>192</v>
      </c>
      <c r="AU752" s="170" t="s">
        <v>190</v>
      </c>
      <c r="AV752" s="14" t="s">
        <v>189</v>
      </c>
      <c r="AW752" s="14" t="s">
        <v>31</v>
      </c>
      <c r="AX752" s="14" t="s">
        <v>83</v>
      </c>
      <c r="AY752" s="170" t="s">
        <v>181</v>
      </c>
    </row>
    <row r="753" spans="2:65" s="1" customFormat="1" ht="37.9" customHeight="1">
      <c r="B753" s="140"/>
      <c r="C753" s="141" t="s">
        <v>1530</v>
      </c>
      <c r="D753" s="141" t="s">
        <v>185</v>
      </c>
      <c r="E753" s="142" t="s">
        <v>1531</v>
      </c>
      <c r="F753" s="143" t="s">
        <v>1532</v>
      </c>
      <c r="G753" s="144" t="s">
        <v>188</v>
      </c>
      <c r="H753" s="145">
        <v>2775.64</v>
      </c>
      <c r="I753" s="146"/>
      <c r="J753" s="147">
        <f>ROUND(I753*H753,2)</f>
        <v>0</v>
      </c>
      <c r="K753" s="148"/>
      <c r="L753" s="32"/>
      <c r="M753" s="149" t="s">
        <v>1</v>
      </c>
      <c r="N753" s="150" t="s">
        <v>41</v>
      </c>
      <c r="P753" s="151">
        <f>O753*H753</f>
        <v>0</v>
      </c>
      <c r="Q753" s="151">
        <v>2.3990000000000001E-2</v>
      </c>
      <c r="R753" s="151">
        <f>Q753*H753</f>
        <v>66.587603599999994</v>
      </c>
      <c r="S753" s="151">
        <v>0</v>
      </c>
      <c r="T753" s="152">
        <f>S753*H753</f>
        <v>0</v>
      </c>
      <c r="AR753" s="153" t="s">
        <v>189</v>
      </c>
      <c r="AT753" s="153" t="s">
        <v>185</v>
      </c>
      <c r="AU753" s="153" t="s">
        <v>190</v>
      </c>
      <c r="AY753" s="17" t="s">
        <v>181</v>
      </c>
      <c r="BE753" s="154">
        <f>IF(N753="základná",J753,0)</f>
        <v>0</v>
      </c>
      <c r="BF753" s="154">
        <f>IF(N753="znížená",J753,0)</f>
        <v>0</v>
      </c>
      <c r="BG753" s="154">
        <f>IF(N753="zákl. prenesená",J753,0)</f>
        <v>0</v>
      </c>
      <c r="BH753" s="154">
        <f>IF(N753="zníž. prenesená",J753,0)</f>
        <v>0</v>
      </c>
      <c r="BI753" s="154">
        <f>IF(N753="nulová",J753,0)</f>
        <v>0</v>
      </c>
      <c r="BJ753" s="17" t="s">
        <v>190</v>
      </c>
      <c r="BK753" s="154">
        <f>ROUND(I753*H753,2)</f>
        <v>0</v>
      </c>
      <c r="BL753" s="17" t="s">
        <v>189</v>
      </c>
      <c r="BM753" s="153" t="s">
        <v>1533</v>
      </c>
    </row>
    <row r="754" spans="2:65" s="13" customFormat="1">
      <c r="B754" s="162"/>
      <c r="D754" s="156" t="s">
        <v>192</v>
      </c>
      <c r="E754" s="163" t="s">
        <v>1</v>
      </c>
      <c r="F754" s="164" t="s">
        <v>827</v>
      </c>
      <c r="H754" s="165">
        <v>2775.64</v>
      </c>
      <c r="I754" s="166"/>
      <c r="L754" s="162"/>
      <c r="M754" s="167"/>
      <c r="T754" s="168"/>
      <c r="AT754" s="163" t="s">
        <v>192</v>
      </c>
      <c r="AU754" s="163" t="s">
        <v>190</v>
      </c>
      <c r="AV754" s="13" t="s">
        <v>190</v>
      </c>
      <c r="AW754" s="13" t="s">
        <v>31</v>
      </c>
      <c r="AX754" s="13" t="s">
        <v>75</v>
      </c>
      <c r="AY754" s="163" t="s">
        <v>181</v>
      </c>
    </row>
    <row r="755" spans="2:65" s="14" customFormat="1">
      <c r="B755" s="169"/>
      <c r="D755" s="156" t="s">
        <v>192</v>
      </c>
      <c r="E755" s="170" t="s">
        <v>1</v>
      </c>
      <c r="F755" s="171" t="s">
        <v>195</v>
      </c>
      <c r="H755" s="172">
        <v>2775.64</v>
      </c>
      <c r="I755" s="173"/>
      <c r="L755" s="169"/>
      <c r="M755" s="174"/>
      <c r="T755" s="175"/>
      <c r="AT755" s="170" t="s">
        <v>192</v>
      </c>
      <c r="AU755" s="170" t="s">
        <v>190</v>
      </c>
      <c r="AV755" s="14" t="s">
        <v>189</v>
      </c>
      <c r="AW755" s="14" t="s">
        <v>31</v>
      </c>
      <c r="AX755" s="14" t="s">
        <v>83</v>
      </c>
      <c r="AY755" s="170" t="s">
        <v>181</v>
      </c>
    </row>
    <row r="756" spans="2:65" s="1" customFormat="1" ht="24.2" customHeight="1">
      <c r="B756" s="140"/>
      <c r="C756" s="141" t="s">
        <v>1534</v>
      </c>
      <c r="D756" s="141" t="s">
        <v>185</v>
      </c>
      <c r="E756" s="142" t="s">
        <v>1535</v>
      </c>
      <c r="F756" s="143" t="s">
        <v>1536</v>
      </c>
      <c r="G756" s="144" t="s">
        <v>188</v>
      </c>
      <c r="H756" s="145">
        <v>2426</v>
      </c>
      <c r="I756" s="146"/>
      <c r="J756" s="147">
        <f>ROUND(I756*H756,2)</f>
        <v>0</v>
      </c>
      <c r="K756" s="148"/>
      <c r="L756" s="32"/>
      <c r="M756" s="149" t="s">
        <v>1</v>
      </c>
      <c r="N756" s="150" t="s">
        <v>41</v>
      </c>
      <c r="P756" s="151">
        <f>O756*H756</f>
        <v>0</v>
      </c>
      <c r="Q756" s="151">
        <v>6.1813399999999996E-3</v>
      </c>
      <c r="R756" s="151">
        <f>Q756*H756</f>
        <v>14.99593084</v>
      </c>
      <c r="S756" s="151">
        <v>0</v>
      </c>
      <c r="T756" s="152">
        <f>S756*H756</f>
        <v>0</v>
      </c>
      <c r="AR756" s="153" t="s">
        <v>189</v>
      </c>
      <c r="AT756" s="153" t="s">
        <v>185</v>
      </c>
      <c r="AU756" s="153" t="s">
        <v>190</v>
      </c>
      <c r="AY756" s="17" t="s">
        <v>181</v>
      </c>
      <c r="BE756" s="154">
        <f>IF(N756="základná",J756,0)</f>
        <v>0</v>
      </c>
      <c r="BF756" s="154">
        <f>IF(N756="znížená",J756,0)</f>
        <v>0</v>
      </c>
      <c r="BG756" s="154">
        <f>IF(N756="zákl. prenesená",J756,0)</f>
        <v>0</v>
      </c>
      <c r="BH756" s="154">
        <f>IF(N756="zníž. prenesená",J756,0)</f>
        <v>0</v>
      </c>
      <c r="BI756" s="154">
        <f>IF(N756="nulová",J756,0)</f>
        <v>0</v>
      </c>
      <c r="BJ756" s="17" t="s">
        <v>190</v>
      </c>
      <c r="BK756" s="154">
        <f>ROUND(I756*H756,2)</f>
        <v>0</v>
      </c>
      <c r="BL756" s="17" t="s">
        <v>189</v>
      </c>
      <c r="BM756" s="153" t="s">
        <v>1537</v>
      </c>
    </row>
    <row r="757" spans="2:65" s="13" customFormat="1">
      <c r="B757" s="162"/>
      <c r="D757" s="156" t="s">
        <v>192</v>
      </c>
      <c r="E757" s="163" t="s">
        <v>1</v>
      </c>
      <c r="F757" s="164" t="s">
        <v>1538</v>
      </c>
      <c r="H757" s="165">
        <v>1740</v>
      </c>
      <c r="I757" s="166"/>
      <c r="L757" s="162"/>
      <c r="M757" s="167"/>
      <c r="T757" s="168"/>
      <c r="AT757" s="163" t="s">
        <v>192</v>
      </c>
      <c r="AU757" s="163" t="s">
        <v>190</v>
      </c>
      <c r="AV757" s="13" t="s">
        <v>190</v>
      </c>
      <c r="AW757" s="13" t="s">
        <v>31</v>
      </c>
      <c r="AX757" s="13" t="s">
        <v>75</v>
      </c>
      <c r="AY757" s="163" t="s">
        <v>181</v>
      </c>
    </row>
    <row r="758" spans="2:65" s="13" customFormat="1">
      <c r="B758" s="162"/>
      <c r="D758" s="156" t="s">
        <v>192</v>
      </c>
      <c r="E758" s="163" t="s">
        <v>1</v>
      </c>
      <c r="F758" s="164" t="s">
        <v>1539</v>
      </c>
      <c r="H758" s="165">
        <v>686</v>
      </c>
      <c r="I758" s="166"/>
      <c r="L758" s="162"/>
      <c r="M758" s="167"/>
      <c r="T758" s="168"/>
      <c r="AT758" s="163" t="s">
        <v>192</v>
      </c>
      <c r="AU758" s="163" t="s">
        <v>190</v>
      </c>
      <c r="AV758" s="13" t="s">
        <v>190</v>
      </c>
      <c r="AW758" s="13" t="s">
        <v>31</v>
      </c>
      <c r="AX758" s="13" t="s">
        <v>75</v>
      </c>
      <c r="AY758" s="163" t="s">
        <v>181</v>
      </c>
    </row>
    <row r="759" spans="2:65" s="14" customFormat="1">
      <c r="B759" s="169"/>
      <c r="D759" s="156" t="s">
        <v>192</v>
      </c>
      <c r="E759" s="170" t="s">
        <v>1</v>
      </c>
      <c r="F759" s="171" t="s">
        <v>195</v>
      </c>
      <c r="H759" s="172">
        <v>2426</v>
      </c>
      <c r="I759" s="173"/>
      <c r="L759" s="169"/>
      <c r="M759" s="174"/>
      <c r="T759" s="175"/>
      <c r="AT759" s="170" t="s">
        <v>192</v>
      </c>
      <c r="AU759" s="170" t="s">
        <v>190</v>
      </c>
      <c r="AV759" s="14" t="s">
        <v>189</v>
      </c>
      <c r="AW759" s="14" t="s">
        <v>31</v>
      </c>
      <c r="AX759" s="14" t="s">
        <v>83</v>
      </c>
      <c r="AY759" s="170" t="s">
        <v>181</v>
      </c>
    </row>
    <row r="760" spans="2:65" s="1" customFormat="1" ht="24.2" customHeight="1">
      <c r="B760" s="140"/>
      <c r="C760" s="141" t="s">
        <v>1540</v>
      </c>
      <c r="D760" s="141" t="s">
        <v>185</v>
      </c>
      <c r="E760" s="142" t="s">
        <v>1541</v>
      </c>
      <c r="F760" s="143" t="s">
        <v>1542</v>
      </c>
      <c r="G760" s="144" t="s">
        <v>188</v>
      </c>
      <c r="H760" s="145">
        <v>350</v>
      </c>
      <c r="I760" s="146"/>
      <c r="J760" s="147">
        <f>ROUND(I760*H760,2)</f>
        <v>0</v>
      </c>
      <c r="K760" s="148"/>
      <c r="L760" s="32"/>
      <c r="M760" s="149" t="s">
        <v>1</v>
      </c>
      <c r="N760" s="150" t="s">
        <v>41</v>
      </c>
      <c r="P760" s="151">
        <f>O760*H760</f>
        <v>0</v>
      </c>
      <c r="Q760" s="151">
        <v>6.1813399999999996E-3</v>
      </c>
      <c r="R760" s="151">
        <f>Q760*H760</f>
        <v>2.1634689999999996</v>
      </c>
      <c r="S760" s="151">
        <v>0</v>
      </c>
      <c r="T760" s="152">
        <f>S760*H760</f>
        <v>0</v>
      </c>
      <c r="AR760" s="153" t="s">
        <v>189</v>
      </c>
      <c r="AT760" s="153" t="s">
        <v>185</v>
      </c>
      <c r="AU760" s="153" t="s">
        <v>190</v>
      </c>
      <c r="AY760" s="17" t="s">
        <v>181</v>
      </c>
      <c r="BE760" s="154">
        <f>IF(N760="základná",J760,0)</f>
        <v>0</v>
      </c>
      <c r="BF760" s="154">
        <f>IF(N760="znížená",J760,0)</f>
        <v>0</v>
      </c>
      <c r="BG760" s="154">
        <f>IF(N760="zákl. prenesená",J760,0)</f>
        <v>0</v>
      </c>
      <c r="BH760" s="154">
        <f>IF(N760="zníž. prenesená",J760,0)</f>
        <v>0</v>
      </c>
      <c r="BI760" s="154">
        <f>IF(N760="nulová",J760,0)</f>
        <v>0</v>
      </c>
      <c r="BJ760" s="17" t="s">
        <v>190</v>
      </c>
      <c r="BK760" s="154">
        <f>ROUND(I760*H760,2)</f>
        <v>0</v>
      </c>
      <c r="BL760" s="17" t="s">
        <v>189</v>
      </c>
      <c r="BM760" s="153" t="s">
        <v>1543</v>
      </c>
    </row>
    <row r="761" spans="2:65" s="1" customFormat="1" ht="16.5" customHeight="1">
      <c r="B761" s="140"/>
      <c r="C761" s="141" t="s">
        <v>1544</v>
      </c>
      <c r="D761" s="141" t="s">
        <v>185</v>
      </c>
      <c r="E761" s="142" t="s">
        <v>1545</v>
      </c>
      <c r="F761" s="143" t="s">
        <v>1546</v>
      </c>
      <c r="G761" s="144" t="s">
        <v>188</v>
      </c>
      <c r="H761" s="145">
        <v>2775.64</v>
      </c>
      <c r="I761" s="146"/>
      <c r="J761" s="147">
        <f>ROUND(I761*H761,2)</f>
        <v>0</v>
      </c>
      <c r="K761" s="148"/>
      <c r="L761" s="32"/>
      <c r="M761" s="149" t="s">
        <v>1</v>
      </c>
      <c r="N761" s="150" t="s">
        <v>41</v>
      </c>
      <c r="P761" s="151">
        <f>O761*H761</f>
        <v>0</v>
      </c>
      <c r="Q761" s="151">
        <v>5.4939999999999999E-5</v>
      </c>
      <c r="R761" s="151">
        <f>Q761*H761</f>
        <v>0.1524936616</v>
      </c>
      <c r="S761" s="151">
        <v>0</v>
      </c>
      <c r="T761" s="152">
        <f>S761*H761</f>
        <v>0</v>
      </c>
      <c r="AR761" s="153" t="s">
        <v>189</v>
      </c>
      <c r="AT761" s="153" t="s">
        <v>185</v>
      </c>
      <c r="AU761" s="153" t="s">
        <v>190</v>
      </c>
      <c r="AY761" s="17" t="s">
        <v>181</v>
      </c>
      <c r="BE761" s="154">
        <f>IF(N761="základná",J761,0)</f>
        <v>0</v>
      </c>
      <c r="BF761" s="154">
        <f>IF(N761="znížená",J761,0)</f>
        <v>0</v>
      </c>
      <c r="BG761" s="154">
        <f>IF(N761="zákl. prenesená",J761,0)</f>
        <v>0</v>
      </c>
      <c r="BH761" s="154">
        <f>IF(N761="zníž. prenesená",J761,0)</f>
        <v>0</v>
      </c>
      <c r="BI761" s="154">
        <f>IF(N761="nulová",J761,0)</f>
        <v>0</v>
      </c>
      <c r="BJ761" s="17" t="s">
        <v>190</v>
      </c>
      <c r="BK761" s="154">
        <f>ROUND(I761*H761,2)</f>
        <v>0</v>
      </c>
      <c r="BL761" s="17" t="s">
        <v>189</v>
      </c>
      <c r="BM761" s="153" t="s">
        <v>1547</v>
      </c>
    </row>
    <row r="762" spans="2:65" s="13" customFormat="1">
      <c r="B762" s="162"/>
      <c r="D762" s="156" t="s">
        <v>192</v>
      </c>
      <c r="E762" s="163" t="s">
        <v>1</v>
      </c>
      <c r="F762" s="164" t="s">
        <v>827</v>
      </c>
      <c r="H762" s="165">
        <v>2775.64</v>
      </c>
      <c r="I762" s="166"/>
      <c r="L762" s="162"/>
      <c r="M762" s="167"/>
      <c r="T762" s="168"/>
      <c r="AT762" s="163" t="s">
        <v>192</v>
      </c>
      <c r="AU762" s="163" t="s">
        <v>190</v>
      </c>
      <c r="AV762" s="13" t="s">
        <v>190</v>
      </c>
      <c r="AW762" s="13" t="s">
        <v>31</v>
      </c>
      <c r="AX762" s="13" t="s">
        <v>75</v>
      </c>
      <c r="AY762" s="163" t="s">
        <v>181</v>
      </c>
    </row>
    <row r="763" spans="2:65" s="14" customFormat="1">
      <c r="B763" s="169"/>
      <c r="D763" s="156" t="s">
        <v>192</v>
      </c>
      <c r="E763" s="170" t="s">
        <v>1</v>
      </c>
      <c r="F763" s="171" t="s">
        <v>195</v>
      </c>
      <c r="H763" s="172">
        <v>2775.64</v>
      </c>
      <c r="I763" s="173"/>
      <c r="L763" s="169"/>
      <c r="M763" s="174"/>
      <c r="T763" s="175"/>
      <c r="AT763" s="170" t="s">
        <v>192</v>
      </c>
      <c r="AU763" s="170" t="s">
        <v>190</v>
      </c>
      <c r="AV763" s="14" t="s">
        <v>189</v>
      </c>
      <c r="AW763" s="14" t="s">
        <v>31</v>
      </c>
      <c r="AX763" s="14" t="s">
        <v>83</v>
      </c>
      <c r="AY763" s="170" t="s">
        <v>181</v>
      </c>
    </row>
    <row r="764" spans="2:65" s="1" customFormat="1" ht="16.5" customHeight="1">
      <c r="B764" s="140"/>
      <c r="C764" s="141" t="s">
        <v>1548</v>
      </c>
      <c r="D764" s="141" t="s">
        <v>185</v>
      </c>
      <c r="E764" s="142" t="s">
        <v>1549</v>
      </c>
      <c r="F764" s="143" t="s">
        <v>1550</v>
      </c>
      <c r="G764" s="144" t="s">
        <v>188</v>
      </c>
      <c r="H764" s="145">
        <v>2775.64</v>
      </c>
      <c r="I764" s="146"/>
      <c r="J764" s="147">
        <f>ROUND(I764*H764,2)</f>
        <v>0</v>
      </c>
      <c r="K764" s="148"/>
      <c r="L764" s="32"/>
      <c r="M764" s="149" t="s">
        <v>1</v>
      </c>
      <c r="N764" s="150" t="s">
        <v>41</v>
      </c>
      <c r="P764" s="151">
        <f>O764*H764</f>
        <v>0</v>
      </c>
      <c r="Q764" s="151">
        <v>0</v>
      </c>
      <c r="R764" s="151">
        <f>Q764*H764</f>
        <v>0</v>
      </c>
      <c r="S764" s="151">
        <v>0</v>
      </c>
      <c r="T764" s="152">
        <f>S764*H764</f>
        <v>0</v>
      </c>
      <c r="AR764" s="153" t="s">
        <v>189</v>
      </c>
      <c r="AT764" s="153" t="s">
        <v>185</v>
      </c>
      <c r="AU764" s="153" t="s">
        <v>190</v>
      </c>
      <c r="AY764" s="17" t="s">
        <v>181</v>
      </c>
      <c r="BE764" s="154">
        <f>IF(N764="základná",J764,0)</f>
        <v>0</v>
      </c>
      <c r="BF764" s="154">
        <f>IF(N764="znížená",J764,0)</f>
        <v>0</v>
      </c>
      <c r="BG764" s="154">
        <f>IF(N764="zákl. prenesená",J764,0)</f>
        <v>0</v>
      </c>
      <c r="BH764" s="154">
        <f>IF(N764="zníž. prenesená",J764,0)</f>
        <v>0</v>
      </c>
      <c r="BI764" s="154">
        <f>IF(N764="nulová",J764,0)</f>
        <v>0</v>
      </c>
      <c r="BJ764" s="17" t="s">
        <v>190</v>
      </c>
      <c r="BK764" s="154">
        <f>ROUND(I764*H764,2)</f>
        <v>0</v>
      </c>
      <c r="BL764" s="17" t="s">
        <v>189</v>
      </c>
      <c r="BM764" s="153" t="s">
        <v>1551</v>
      </c>
    </row>
    <row r="765" spans="2:65" s="13" customFormat="1">
      <c r="B765" s="162"/>
      <c r="D765" s="156" t="s">
        <v>192</v>
      </c>
      <c r="E765" s="163" t="s">
        <v>1</v>
      </c>
      <c r="F765" s="164" t="s">
        <v>827</v>
      </c>
      <c r="H765" s="165">
        <v>2775.64</v>
      </c>
      <c r="I765" s="166"/>
      <c r="L765" s="162"/>
      <c r="M765" s="167"/>
      <c r="T765" s="168"/>
      <c r="AT765" s="163" t="s">
        <v>192</v>
      </c>
      <c r="AU765" s="163" t="s">
        <v>190</v>
      </c>
      <c r="AV765" s="13" t="s">
        <v>190</v>
      </c>
      <c r="AW765" s="13" t="s">
        <v>31</v>
      </c>
      <c r="AX765" s="13" t="s">
        <v>75</v>
      </c>
      <c r="AY765" s="163" t="s">
        <v>181</v>
      </c>
    </row>
    <row r="766" spans="2:65" s="14" customFormat="1">
      <c r="B766" s="169"/>
      <c r="D766" s="156" t="s">
        <v>192</v>
      </c>
      <c r="E766" s="170" t="s">
        <v>1</v>
      </c>
      <c r="F766" s="171" t="s">
        <v>195</v>
      </c>
      <c r="H766" s="172">
        <v>2775.64</v>
      </c>
      <c r="I766" s="173"/>
      <c r="L766" s="169"/>
      <c r="M766" s="174"/>
      <c r="T766" s="175"/>
      <c r="AT766" s="170" t="s">
        <v>192</v>
      </c>
      <c r="AU766" s="170" t="s">
        <v>190</v>
      </c>
      <c r="AV766" s="14" t="s">
        <v>189</v>
      </c>
      <c r="AW766" s="14" t="s">
        <v>31</v>
      </c>
      <c r="AX766" s="14" t="s">
        <v>83</v>
      </c>
      <c r="AY766" s="170" t="s">
        <v>181</v>
      </c>
    </row>
    <row r="767" spans="2:65" s="1" customFormat="1" ht="24.2" customHeight="1">
      <c r="B767" s="140"/>
      <c r="C767" s="141" t="s">
        <v>1552</v>
      </c>
      <c r="D767" s="141" t="s">
        <v>185</v>
      </c>
      <c r="E767" s="142" t="s">
        <v>1553</v>
      </c>
      <c r="F767" s="143" t="s">
        <v>1554</v>
      </c>
      <c r="G767" s="144" t="s">
        <v>407</v>
      </c>
      <c r="H767" s="145">
        <v>10</v>
      </c>
      <c r="I767" s="146"/>
      <c r="J767" s="147">
        <f>ROUND(I767*H767,2)</f>
        <v>0</v>
      </c>
      <c r="K767" s="148"/>
      <c r="L767" s="32"/>
      <c r="M767" s="149" t="s">
        <v>1</v>
      </c>
      <c r="N767" s="150" t="s">
        <v>41</v>
      </c>
      <c r="P767" s="151">
        <f>O767*H767</f>
        <v>0</v>
      </c>
      <c r="Q767" s="151">
        <v>3.787E-3</v>
      </c>
      <c r="R767" s="151">
        <f>Q767*H767</f>
        <v>3.7870000000000001E-2</v>
      </c>
      <c r="S767" s="151">
        <v>0</v>
      </c>
      <c r="T767" s="152">
        <f>S767*H767</f>
        <v>0</v>
      </c>
      <c r="AR767" s="153" t="s">
        <v>189</v>
      </c>
      <c r="AT767" s="153" t="s">
        <v>185</v>
      </c>
      <c r="AU767" s="153" t="s">
        <v>190</v>
      </c>
      <c r="AY767" s="17" t="s">
        <v>181</v>
      </c>
      <c r="BE767" s="154">
        <f>IF(N767="základná",J767,0)</f>
        <v>0</v>
      </c>
      <c r="BF767" s="154">
        <f>IF(N767="znížená",J767,0)</f>
        <v>0</v>
      </c>
      <c r="BG767" s="154">
        <f>IF(N767="zákl. prenesená",J767,0)</f>
        <v>0</v>
      </c>
      <c r="BH767" s="154">
        <f>IF(N767="zníž. prenesená",J767,0)</f>
        <v>0</v>
      </c>
      <c r="BI767" s="154">
        <f>IF(N767="nulová",J767,0)</f>
        <v>0</v>
      </c>
      <c r="BJ767" s="17" t="s">
        <v>190</v>
      </c>
      <c r="BK767" s="154">
        <f>ROUND(I767*H767,2)</f>
        <v>0</v>
      </c>
      <c r="BL767" s="17" t="s">
        <v>189</v>
      </c>
      <c r="BM767" s="153" t="s">
        <v>1555</v>
      </c>
    </row>
    <row r="768" spans="2:65" s="1" customFormat="1" ht="24.2" customHeight="1">
      <c r="B768" s="140"/>
      <c r="C768" s="141" t="s">
        <v>523</v>
      </c>
      <c r="D768" s="141" t="s">
        <v>185</v>
      </c>
      <c r="E768" s="142" t="s">
        <v>1556</v>
      </c>
      <c r="F768" s="143" t="s">
        <v>1557</v>
      </c>
      <c r="G768" s="144" t="s">
        <v>407</v>
      </c>
      <c r="H768" s="145">
        <v>20</v>
      </c>
      <c r="I768" s="146"/>
      <c r="J768" s="147">
        <f>ROUND(I768*H768,2)</f>
        <v>0</v>
      </c>
      <c r="K768" s="148"/>
      <c r="L768" s="32"/>
      <c r="M768" s="149" t="s">
        <v>1</v>
      </c>
      <c r="N768" s="150" t="s">
        <v>41</v>
      </c>
      <c r="P768" s="151">
        <f>O768*H768</f>
        <v>0</v>
      </c>
      <c r="Q768" s="151">
        <v>2.11714E-3</v>
      </c>
      <c r="R768" s="151">
        <f>Q768*H768</f>
        <v>4.23428E-2</v>
      </c>
      <c r="S768" s="151">
        <v>0</v>
      </c>
      <c r="T768" s="152">
        <f>S768*H768</f>
        <v>0</v>
      </c>
      <c r="AR768" s="153" t="s">
        <v>189</v>
      </c>
      <c r="AT768" s="153" t="s">
        <v>185</v>
      </c>
      <c r="AU768" s="153" t="s">
        <v>190</v>
      </c>
      <c r="AY768" s="17" t="s">
        <v>181</v>
      </c>
      <c r="BE768" s="154">
        <f>IF(N768="základná",J768,0)</f>
        <v>0</v>
      </c>
      <c r="BF768" s="154">
        <f>IF(N768="znížená",J768,0)</f>
        <v>0</v>
      </c>
      <c r="BG768" s="154">
        <f>IF(N768="zákl. prenesená",J768,0)</f>
        <v>0</v>
      </c>
      <c r="BH768" s="154">
        <f>IF(N768="zníž. prenesená",J768,0)</f>
        <v>0</v>
      </c>
      <c r="BI768" s="154">
        <f>IF(N768="nulová",J768,0)</f>
        <v>0</v>
      </c>
      <c r="BJ768" s="17" t="s">
        <v>190</v>
      </c>
      <c r="BK768" s="154">
        <f>ROUND(I768*H768,2)</f>
        <v>0</v>
      </c>
      <c r="BL768" s="17" t="s">
        <v>189</v>
      </c>
      <c r="BM768" s="153" t="s">
        <v>1558</v>
      </c>
    </row>
    <row r="769" spans="2:65" s="13" customFormat="1">
      <c r="B769" s="162"/>
      <c r="D769" s="156" t="s">
        <v>192</v>
      </c>
      <c r="E769" s="163" t="s">
        <v>1</v>
      </c>
      <c r="F769" s="164" t="s">
        <v>1559</v>
      </c>
      <c r="H769" s="165">
        <v>20</v>
      </c>
      <c r="I769" s="166"/>
      <c r="L769" s="162"/>
      <c r="M769" s="167"/>
      <c r="T769" s="168"/>
      <c r="AT769" s="163" t="s">
        <v>192</v>
      </c>
      <c r="AU769" s="163" t="s">
        <v>190</v>
      </c>
      <c r="AV769" s="13" t="s">
        <v>190</v>
      </c>
      <c r="AW769" s="13" t="s">
        <v>31</v>
      </c>
      <c r="AX769" s="13" t="s">
        <v>83</v>
      </c>
      <c r="AY769" s="163" t="s">
        <v>181</v>
      </c>
    </row>
    <row r="770" spans="2:65" s="1" customFormat="1" ht="24.2" customHeight="1">
      <c r="B770" s="140"/>
      <c r="C770" s="141" t="s">
        <v>826</v>
      </c>
      <c r="D770" s="141" t="s">
        <v>185</v>
      </c>
      <c r="E770" s="142" t="s">
        <v>1560</v>
      </c>
      <c r="F770" s="143" t="s">
        <v>1561</v>
      </c>
      <c r="G770" s="144" t="s">
        <v>407</v>
      </c>
      <c r="H770" s="145">
        <v>10</v>
      </c>
      <c r="I770" s="146"/>
      <c r="J770" s="147">
        <f>ROUND(I770*H770,2)</f>
        <v>0</v>
      </c>
      <c r="K770" s="148"/>
      <c r="L770" s="32"/>
      <c r="M770" s="149" t="s">
        <v>1</v>
      </c>
      <c r="N770" s="150" t="s">
        <v>41</v>
      </c>
      <c r="P770" s="151">
        <f>O770*H770</f>
        <v>0</v>
      </c>
      <c r="Q770" s="151">
        <v>0</v>
      </c>
      <c r="R770" s="151">
        <f>Q770*H770</f>
        <v>0</v>
      </c>
      <c r="S770" s="151">
        <v>0</v>
      </c>
      <c r="T770" s="152">
        <f>S770*H770</f>
        <v>0</v>
      </c>
      <c r="AR770" s="153" t="s">
        <v>189</v>
      </c>
      <c r="AT770" s="153" t="s">
        <v>185</v>
      </c>
      <c r="AU770" s="153" t="s">
        <v>190</v>
      </c>
      <c r="AY770" s="17" t="s">
        <v>181</v>
      </c>
      <c r="BE770" s="154">
        <f>IF(N770="základná",J770,0)</f>
        <v>0</v>
      </c>
      <c r="BF770" s="154">
        <f>IF(N770="znížená",J770,0)</f>
        <v>0</v>
      </c>
      <c r="BG770" s="154">
        <f>IF(N770="zákl. prenesená",J770,0)</f>
        <v>0</v>
      </c>
      <c r="BH770" s="154">
        <f>IF(N770="zníž. prenesená",J770,0)</f>
        <v>0</v>
      </c>
      <c r="BI770" s="154">
        <f>IF(N770="nulová",J770,0)</f>
        <v>0</v>
      </c>
      <c r="BJ770" s="17" t="s">
        <v>190</v>
      </c>
      <c r="BK770" s="154">
        <f>ROUND(I770*H770,2)</f>
        <v>0</v>
      </c>
      <c r="BL770" s="17" t="s">
        <v>189</v>
      </c>
      <c r="BM770" s="153" t="s">
        <v>1562</v>
      </c>
    </row>
    <row r="771" spans="2:65" s="1" customFormat="1" ht="16.5" customHeight="1">
      <c r="B771" s="140"/>
      <c r="C771" s="141" t="s">
        <v>1563</v>
      </c>
      <c r="D771" s="141" t="s">
        <v>185</v>
      </c>
      <c r="E771" s="142" t="s">
        <v>1564</v>
      </c>
      <c r="F771" s="143" t="s">
        <v>1565</v>
      </c>
      <c r="G771" s="144" t="s">
        <v>188</v>
      </c>
      <c r="H771" s="145">
        <v>3962</v>
      </c>
      <c r="I771" s="146"/>
      <c r="J771" s="147">
        <f>ROUND(I771*H771,2)</f>
        <v>0</v>
      </c>
      <c r="K771" s="148"/>
      <c r="L771" s="32"/>
      <c r="M771" s="149" t="s">
        <v>1</v>
      </c>
      <c r="N771" s="150" t="s">
        <v>41</v>
      </c>
      <c r="P771" s="151">
        <f>O771*H771</f>
        <v>0</v>
      </c>
      <c r="Q771" s="151">
        <v>4.8999999999999998E-5</v>
      </c>
      <c r="R771" s="151">
        <f>Q771*H771</f>
        <v>0.19413800000000001</v>
      </c>
      <c r="S771" s="151">
        <v>0</v>
      </c>
      <c r="T771" s="152">
        <f>S771*H771</f>
        <v>0</v>
      </c>
      <c r="AR771" s="153" t="s">
        <v>189</v>
      </c>
      <c r="AT771" s="153" t="s">
        <v>185</v>
      </c>
      <c r="AU771" s="153" t="s">
        <v>190</v>
      </c>
      <c r="AY771" s="17" t="s">
        <v>181</v>
      </c>
      <c r="BE771" s="154">
        <f>IF(N771="základná",J771,0)</f>
        <v>0</v>
      </c>
      <c r="BF771" s="154">
        <f>IF(N771="znížená",J771,0)</f>
        <v>0</v>
      </c>
      <c r="BG771" s="154">
        <f>IF(N771="zákl. prenesená",J771,0)</f>
        <v>0</v>
      </c>
      <c r="BH771" s="154">
        <f>IF(N771="zníž. prenesená",J771,0)</f>
        <v>0</v>
      </c>
      <c r="BI771" s="154">
        <f>IF(N771="nulová",J771,0)</f>
        <v>0</v>
      </c>
      <c r="BJ771" s="17" t="s">
        <v>190</v>
      </c>
      <c r="BK771" s="154">
        <f>ROUND(I771*H771,2)</f>
        <v>0</v>
      </c>
      <c r="BL771" s="17" t="s">
        <v>189</v>
      </c>
      <c r="BM771" s="153" t="s">
        <v>1566</v>
      </c>
    </row>
    <row r="772" spans="2:65" s="12" customFormat="1">
      <c r="B772" s="155"/>
      <c r="D772" s="156" t="s">
        <v>192</v>
      </c>
      <c r="E772" s="157" t="s">
        <v>1</v>
      </c>
      <c r="F772" s="158" t="s">
        <v>240</v>
      </c>
      <c r="H772" s="157" t="s">
        <v>1</v>
      </c>
      <c r="I772" s="159"/>
      <c r="L772" s="155"/>
      <c r="M772" s="160"/>
      <c r="T772" s="161"/>
      <c r="AT772" s="157" t="s">
        <v>192</v>
      </c>
      <c r="AU772" s="157" t="s">
        <v>190</v>
      </c>
      <c r="AV772" s="12" t="s">
        <v>83</v>
      </c>
      <c r="AW772" s="12" t="s">
        <v>31</v>
      </c>
      <c r="AX772" s="12" t="s">
        <v>75</v>
      </c>
      <c r="AY772" s="157" t="s">
        <v>181</v>
      </c>
    </row>
    <row r="773" spans="2:65" s="13" customFormat="1">
      <c r="B773" s="162"/>
      <c r="D773" s="156" t="s">
        <v>192</v>
      </c>
      <c r="E773" s="163" t="s">
        <v>1</v>
      </c>
      <c r="F773" s="164" t="s">
        <v>1567</v>
      </c>
      <c r="H773" s="165">
        <v>50</v>
      </c>
      <c r="I773" s="166"/>
      <c r="L773" s="162"/>
      <c r="M773" s="167"/>
      <c r="T773" s="168"/>
      <c r="AT773" s="163" t="s">
        <v>192</v>
      </c>
      <c r="AU773" s="163" t="s">
        <v>190</v>
      </c>
      <c r="AV773" s="13" t="s">
        <v>190</v>
      </c>
      <c r="AW773" s="13" t="s">
        <v>31</v>
      </c>
      <c r="AX773" s="13" t="s">
        <v>75</v>
      </c>
      <c r="AY773" s="163" t="s">
        <v>181</v>
      </c>
    </row>
    <row r="774" spans="2:65" s="12" customFormat="1">
      <c r="B774" s="155"/>
      <c r="D774" s="156" t="s">
        <v>192</v>
      </c>
      <c r="E774" s="157" t="s">
        <v>1</v>
      </c>
      <c r="F774" s="158" t="s">
        <v>218</v>
      </c>
      <c r="H774" s="157" t="s">
        <v>1</v>
      </c>
      <c r="I774" s="159"/>
      <c r="L774" s="155"/>
      <c r="M774" s="160"/>
      <c r="T774" s="161"/>
      <c r="AT774" s="157" t="s">
        <v>192</v>
      </c>
      <c r="AU774" s="157" t="s">
        <v>190</v>
      </c>
      <c r="AV774" s="12" t="s">
        <v>83</v>
      </c>
      <c r="AW774" s="12" t="s">
        <v>31</v>
      </c>
      <c r="AX774" s="12" t="s">
        <v>75</v>
      </c>
      <c r="AY774" s="157" t="s">
        <v>181</v>
      </c>
    </row>
    <row r="775" spans="2:65" s="13" customFormat="1">
      <c r="B775" s="162"/>
      <c r="D775" s="156" t="s">
        <v>192</v>
      </c>
      <c r="E775" s="163" t="s">
        <v>1</v>
      </c>
      <c r="F775" s="164" t="s">
        <v>1568</v>
      </c>
      <c r="H775" s="165">
        <v>1740</v>
      </c>
      <c r="I775" s="166"/>
      <c r="L775" s="162"/>
      <c r="M775" s="167"/>
      <c r="T775" s="168"/>
      <c r="AT775" s="163" t="s">
        <v>192</v>
      </c>
      <c r="AU775" s="163" t="s">
        <v>190</v>
      </c>
      <c r="AV775" s="13" t="s">
        <v>190</v>
      </c>
      <c r="AW775" s="13" t="s">
        <v>31</v>
      </c>
      <c r="AX775" s="13" t="s">
        <v>75</v>
      </c>
      <c r="AY775" s="163" t="s">
        <v>181</v>
      </c>
    </row>
    <row r="776" spans="2:65" s="12" customFormat="1">
      <c r="B776" s="155"/>
      <c r="D776" s="156" t="s">
        <v>192</v>
      </c>
      <c r="E776" s="157" t="s">
        <v>1</v>
      </c>
      <c r="F776" s="158" t="s">
        <v>222</v>
      </c>
      <c r="H776" s="157" t="s">
        <v>1</v>
      </c>
      <c r="I776" s="159"/>
      <c r="L776" s="155"/>
      <c r="M776" s="160"/>
      <c r="T776" s="161"/>
      <c r="AT776" s="157" t="s">
        <v>192</v>
      </c>
      <c r="AU776" s="157" t="s">
        <v>190</v>
      </c>
      <c r="AV776" s="12" t="s">
        <v>83</v>
      </c>
      <c r="AW776" s="12" t="s">
        <v>31</v>
      </c>
      <c r="AX776" s="12" t="s">
        <v>75</v>
      </c>
      <c r="AY776" s="157" t="s">
        <v>181</v>
      </c>
    </row>
    <row r="777" spans="2:65" s="13" customFormat="1">
      <c r="B777" s="162"/>
      <c r="D777" s="156" t="s">
        <v>192</v>
      </c>
      <c r="E777" s="163" t="s">
        <v>1</v>
      </c>
      <c r="F777" s="164" t="s">
        <v>1569</v>
      </c>
      <c r="H777" s="165">
        <v>2172</v>
      </c>
      <c r="I777" s="166"/>
      <c r="L777" s="162"/>
      <c r="M777" s="167"/>
      <c r="T777" s="168"/>
      <c r="AT777" s="163" t="s">
        <v>192</v>
      </c>
      <c r="AU777" s="163" t="s">
        <v>190</v>
      </c>
      <c r="AV777" s="13" t="s">
        <v>190</v>
      </c>
      <c r="AW777" s="13" t="s">
        <v>31</v>
      </c>
      <c r="AX777" s="13" t="s">
        <v>75</v>
      </c>
      <c r="AY777" s="163" t="s">
        <v>181</v>
      </c>
    </row>
    <row r="778" spans="2:65" s="14" customFormat="1">
      <c r="B778" s="169"/>
      <c r="D778" s="156" t="s">
        <v>192</v>
      </c>
      <c r="E778" s="170" t="s">
        <v>1</v>
      </c>
      <c r="F778" s="171" t="s">
        <v>195</v>
      </c>
      <c r="H778" s="172">
        <v>3962</v>
      </c>
      <c r="I778" s="173"/>
      <c r="L778" s="169"/>
      <c r="M778" s="174"/>
      <c r="T778" s="175"/>
      <c r="AT778" s="170" t="s">
        <v>192</v>
      </c>
      <c r="AU778" s="170" t="s">
        <v>190</v>
      </c>
      <c r="AV778" s="14" t="s">
        <v>189</v>
      </c>
      <c r="AW778" s="14" t="s">
        <v>31</v>
      </c>
      <c r="AX778" s="14" t="s">
        <v>83</v>
      </c>
      <c r="AY778" s="170" t="s">
        <v>181</v>
      </c>
    </row>
    <row r="779" spans="2:65" s="1" customFormat="1" ht="16.5" customHeight="1">
      <c r="B779" s="140"/>
      <c r="C779" s="141" t="s">
        <v>1570</v>
      </c>
      <c r="D779" s="141" t="s">
        <v>185</v>
      </c>
      <c r="E779" s="142" t="s">
        <v>1571</v>
      </c>
      <c r="F779" s="143" t="s">
        <v>1572</v>
      </c>
      <c r="G779" s="144" t="s">
        <v>231</v>
      </c>
      <c r="H779" s="145">
        <v>1</v>
      </c>
      <c r="I779" s="146"/>
      <c r="J779" s="147">
        <f>ROUND(I779*H779,2)</f>
        <v>0</v>
      </c>
      <c r="K779" s="148"/>
      <c r="L779" s="32"/>
      <c r="M779" s="149" t="s">
        <v>1</v>
      </c>
      <c r="N779" s="150" t="s">
        <v>41</v>
      </c>
      <c r="P779" s="151">
        <f>O779*H779</f>
        <v>0</v>
      </c>
      <c r="Q779" s="151">
        <v>8.3999999999999995E-3</v>
      </c>
      <c r="R779" s="151">
        <f>Q779*H779</f>
        <v>8.3999999999999995E-3</v>
      </c>
      <c r="S779" s="151">
        <v>0</v>
      </c>
      <c r="T779" s="152">
        <f>S779*H779</f>
        <v>0</v>
      </c>
      <c r="AR779" s="153" t="s">
        <v>189</v>
      </c>
      <c r="AT779" s="153" t="s">
        <v>185</v>
      </c>
      <c r="AU779" s="153" t="s">
        <v>190</v>
      </c>
      <c r="AY779" s="17" t="s">
        <v>181</v>
      </c>
      <c r="BE779" s="154">
        <f>IF(N779="základná",J779,0)</f>
        <v>0</v>
      </c>
      <c r="BF779" s="154">
        <f>IF(N779="znížená",J779,0)</f>
        <v>0</v>
      </c>
      <c r="BG779" s="154">
        <f>IF(N779="zákl. prenesená",J779,0)</f>
        <v>0</v>
      </c>
      <c r="BH779" s="154">
        <f>IF(N779="zníž. prenesená",J779,0)</f>
        <v>0</v>
      </c>
      <c r="BI779" s="154">
        <f>IF(N779="nulová",J779,0)</f>
        <v>0</v>
      </c>
      <c r="BJ779" s="17" t="s">
        <v>190</v>
      </c>
      <c r="BK779" s="154">
        <f>ROUND(I779*H779,2)</f>
        <v>0</v>
      </c>
      <c r="BL779" s="17" t="s">
        <v>189</v>
      </c>
      <c r="BM779" s="153" t="s">
        <v>1573</v>
      </c>
    </row>
    <row r="780" spans="2:65" s="12" customFormat="1">
      <c r="B780" s="155"/>
      <c r="D780" s="156" t="s">
        <v>192</v>
      </c>
      <c r="E780" s="157" t="s">
        <v>1</v>
      </c>
      <c r="F780" s="158" t="s">
        <v>447</v>
      </c>
      <c r="H780" s="157" t="s">
        <v>1</v>
      </c>
      <c r="I780" s="159"/>
      <c r="L780" s="155"/>
      <c r="M780" s="160"/>
      <c r="T780" s="161"/>
      <c r="AT780" s="157" t="s">
        <v>192</v>
      </c>
      <c r="AU780" s="157" t="s">
        <v>190</v>
      </c>
      <c r="AV780" s="12" t="s">
        <v>83</v>
      </c>
      <c r="AW780" s="12" t="s">
        <v>31</v>
      </c>
      <c r="AX780" s="12" t="s">
        <v>75</v>
      </c>
      <c r="AY780" s="157" t="s">
        <v>181</v>
      </c>
    </row>
    <row r="781" spans="2:65" s="13" customFormat="1">
      <c r="B781" s="162"/>
      <c r="D781" s="156" t="s">
        <v>192</v>
      </c>
      <c r="E781" s="163" t="s">
        <v>1</v>
      </c>
      <c r="F781" s="164" t="s">
        <v>402</v>
      </c>
      <c r="H781" s="165">
        <v>1</v>
      </c>
      <c r="I781" s="166"/>
      <c r="L781" s="162"/>
      <c r="M781" s="167"/>
      <c r="T781" s="168"/>
      <c r="AT781" s="163" t="s">
        <v>192</v>
      </c>
      <c r="AU781" s="163" t="s">
        <v>190</v>
      </c>
      <c r="AV781" s="13" t="s">
        <v>190</v>
      </c>
      <c r="AW781" s="13" t="s">
        <v>31</v>
      </c>
      <c r="AX781" s="13" t="s">
        <v>75</v>
      </c>
      <c r="AY781" s="163" t="s">
        <v>181</v>
      </c>
    </row>
    <row r="782" spans="2:65" s="14" customFormat="1">
      <c r="B782" s="169"/>
      <c r="D782" s="156" t="s">
        <v>192</v>
      </c>
      <c r="E782" s="170" t="s">
        <v>1</v>
      </c>
      <c r="F782" s="171" t="s">
        <v>195</v>
      </c>
      <c r="H782" s="172">
        <v>1</v>
      </c>
      <c r="I782" s="173"/>
      <c r="L782" s="169"/>
      <c r="M782" s="174"/>
      <c r="T782" s="175"/>
      <c r="AT782" s="170" t="s">
        <v>192</v>
      </c>
      <c r="AU782" s="170" t="s">
        <v>190</v>
      </c>
      <c r="AV782" s="14" t="s">
        <v>189</v>
      </c>
      <c r="AW782" s="14" t="s">
        <v>31</v>
      </c>
      <c r="AX782" s="14" t="s">
        <v>83</v>
      </c>
      <c r="AY782" s="170" t="s">
        <v>181</v>
      </c>
    </row>
    <row r="783" spans="2:65" s="1" customFormat="1" ht="21.75" customHeight="1">
      <c r="B783" s="140"/>
      <c r="C783" s="189" t="s">
        <v>1574</v>
      </c>
      <c r="D783" s="189" t="s">
        <v>966</v>
      </c>
      <c r="E783" s="190" t="s">
        <v>1575</v>
      </c>
      <c r="F783" s="191" t="s">
        <v>1576</v>
      </c>
      <c r="G783" s="192" t="s">
        <v>231</v>
      </c>
      <c r="H783" s="193">
        <v>1</v>
      </c>
      <c r="I783" s="194"/>
      <c r="J783" s="195">
        <f>ROUND(I783*H783,2)</f>
        <v>0</v>
      </c>
      <c r="K783" s="196"/>
      <c r="L783" s="197"/>
      <c r="M783" s="198" t="s">
        <v>1</v>
      </c>
      <c r="N783" s="199" t="s">
        <v>41</v>
      </c>
      <c r="P783" s="151">
        <f>O783*H783</f>
        <v>0</v>
      </c>
      <c r="Q783" s="151">
        <v>1.2800000000000001E-3</v>
      </c>
      <c r="R783" s="151">
        <f>Q783*H783</f>
        <v>1.2800000000000001E-3</v>
      </c>
      <c r="S783" s="151">
        <v>0</v>
      </c>
      <c r="T783" s="152">
        <f>S783*H783</f>
        <v>0</v>
      </c>
      <c r="AR783" s="153" t="s">
        <v>943</v>
      </c>
      <c r="AT783" s="153" t="s">
        <v>966</v>
      </c>
      <c r="AU783" s="153" t="s">
        <v>190</v>
      </c>
      <c r="AY783" s="17" t="s">
        <v>181</v>
      </c>
      <c r="BE783" s="154">
        <f>IF(N783="základná",J783,0)</f>
        <v>0</v>
      </c>
      <c r="BF783" s="154">
        <f>IF(N783="znížená",J783,0)</f>
        <v>0</v>
      </c>
      <c r="BG783" s="154">
        <f>IF(N783="zákl. prenesená",J783,0)</f>
        <v>0</v>
      </c>
      <c r="BH783" s="154">
        <f>IF(N783="zníž. prenesená",J783,0)</f>
        <v>0</v>
      </c>
      <c r="BI783" s="154">
        <f>IF(N783="nulová",J783,0)</f>
        <v>0</v>
      </c>
      <c r="BJ783" s="17" t="s">
        <v>190</v>
      </c>
      <c r="BK783" s="154">
        <f>ROUND(I783*H783,2)</f>
        <v>0</v>
      </c>
      <c r="BL783" s="17" t="s">
        <v>189</v>
      </c>
      <c r="BM783" s="153" t="s">
        <v>1577</v>
      </c>
    </row>
    <row r="784" spans="2:65" s="1" customFormat="1" ht="16.5" customHeight="1">
      <c r="B784" s="140"/>
      <c r="C784" s="141" t="s">
        <v>1578</v>
      </c>
      <c r="D784" s="141" t="s">
        <v>185</v>
      </c>
      <c r="E784" s="142" t="s">
        <v>1579</v>
      </c>
      <c r="F784" s="143" t="s">
        <v>1580</v>
      </c>
      <c r="G784" s="144" t="s">
        <v>407</v>
      </c>
      <c r="H784" s="145">
        <v>168.27500000000001</v>
      </c>
      <c r="I784" s="146"/>
      <c r="J784" s="147">
        <f>ROUND(I784*H784,2)</f>
        <v>0</v>
      </c>
      <c r="K784" s="148"/>
      <c r="L784" s="32"/>
      <c r="M784" s="149" t="s">
        <v>1</v>
      </c>
      <c r="N784" s="150" t="s">
        <v>41</v>
      </c>
      <c r="P784" s="151">
        <f>O784*H784</f>
        <v>0</v>
      </c>
      <c r="Q784" s="151">
        <v>4.6000000000000001E-4</v>
      </c>
      <c r="R784" s="151">
        <f>Q784*H784</f>
        <v>7.7406500000000003E-2</v>
      </c>
      <c r="S784" s="151">
        <v>0</v>
      </c>
      <c r="T784" s="152">
        <f>S784*H784</f>
        <v>0</v>
      </c>
      <c r="AR784" s="153" t="s">
        <v>189</v>
      </c>
      <c r="AT784" s="153" t="s">
        <v>185</v>
      </c>
      <c r="AU784" s="153" t="s">
        <v>190</v>
      </c>
      <c r="AY784" s="17" t="s">
        <v>181</v>
      </c>
      <c r="BE784" s="154">
        <f>IF(N784="základná",J784,0)</f>
        <v>0</v>
      </c>
      <c r="BF784" s="154">
        <f>IF(N784="znížená",J784,0)</f>
        <v>0</v>
      </c>
      <c r="BG784" s="154">
        <f>IF(N784="zákl. prenesená",J784,0)</f>
        <v>0</v>
      </c>
      <c r="BH784" s="154">
        <f>IF(N784="zníž. prenesená",J784,0)</f>
        <v>0</v>
      </c>
      <c r="BI784" s="154">
        <f>IF(N784="nulová",J784,0)</f>
        <v>0</v>
      </c>
      <c r="BJ784" s="17" t="s">
        <v>190</v>
      </c>
      <c r="BK784" s="154">
        <f>ROUND(I784*H784,2)</f>
        <v>0</v>
      </c>
      <c r="BL784" s="17" t="s">
        <v>189</v>
      </c>
      <c r="BM784" s="153" t="s">
        <v>1581</v>
      </c>
    </row>
    <row r="785" spans="2:65" s="13" customFormat="1">
      <c r="B785" s="162"/>
      <c r="D785" s="156" t="s">
        <v>192</v>
      </c>
      <c r="E785" s="163" t="s">
        <v>1</v>
      </c>
      <c r="F785" s="164" t="s">
        <v>1384</v>
      </c>
      <c r="H785" s="165">
        <v>168.27500000000001</v>
      </c>
      <c r="I785" s="166"/>
      <c r="L785" s="162"/>
      <c r="M785" s="167"/>
      <c r="T785" s="168"/>
      <c r="AT785" s="163" t="s">
        <v>192</v>
      </c>
      <c r="AU785" s="163" t="s">
        <v>190</v>
      </c>
      <c r="AV785" s="13" t="s">
        <v>190</v>
      </c>
      <c r="AW785" s="13" t="s">
        <v>31</v>
      </c>
      <c r="AX785" s="13" t="s">
        <v>75</v>
      </c>
      <c r="AY785" s="163" t="s">
        <v>181</v>
      </c>
    </row>
    <row r="786" spans="2:65" s="14" customFormat="1">
      <c r="B786" s="169"/>
      <c r="D786" s="156" t="s">
        <v>192</v>
      </c>
      <c r="E786" s="170" t="s">
        <v>1</v>
      </c>
      <c r="F786" s="171" t="s">
        <v>195</v>
      </c>
      <c r="H786" s="172">
        <v>168.27500000000001</v>
      </c>
      <c r="I786" s="173"/>
      <c r="L786" s="169"/>
      <c r="M786" s="174"/>
      <c r="T786" s="175"/>
      <c r="AT786" s="170" t="s">
        <v>192</v>
      </c>
      <c r="AU786" s="170" t="s">
        <v>190</v>
      </c>
      <c r="AV786" s="14" t="s">
        <v>189</v>
      </c>
      <c r="AW786" s="14" t="s">
        <v>31</v>
      </c>
      <c r="AX786" s="14" t="s">
        <v>83</v>
      </c>
      <c r="AY786" s="170" t="s">
        <v>181</v>
      </c>
    </row>
    <row r="787" spans="2:65" s="1" customFormat="1" ht="16.5" customHeight="1">
      <c r="B787" s="140"/>
      <c r="C787" s="141" t="s">
        <v>1582</v>
      </c>
      <c r="D787" s="141" t="s">
        <v>185</v>
      </c>
      <c r="E787" s="142" t="s">
        <v>1583</v>
      </c>
      <c r="F787" s="143" t="s">
        <v>1584</v>
      </c>
      <c r="G787" s="144" t="s">
        <v>407</v>
      </c>
      <c r="H787" s="145">
        <v>440.26299999999998</v>
      </c>
      <c r="I787" s="146"/>
      <c r="J787" s="147">
        <f>ROUND(I787*H787,2)</f>
        <v>0</v>
      </c>
      <c r="K787" s="148"/>
      <c r="L787" s="32"/>
      <c r="M787" s="149" t="s">
        <v>1</v>
      </c>
      <c r="N787" s="150" t="s">
        <v>41</v>
      </c>
      <c r="P787" s="151">
        <f>O787*H787</f>
        <v>0</v>
      </c>
      <c r="Q787" s="151">
        <v>2.31E-4</v>
      </c>
      <c r="R787" s="151">
        <f>Q787*H787</f>
        <v>0.10170075299999999</v>
      </c>
      <c r="S787" s="151">
        <v>0</v>
      </c>
      <c r="T787" s="152">
        <f>S787*H787</f>
        <v>0</v>
      </c>
      <c r="AR787" s="153" t="s">
        <v>189</v>
      </c>
      <c r="AT787" s="153" t="s">
        <v>185</v>
      </c>
      <c r="AU787" s="153" t="s">
        <v>190</v>
      </c>
      <c r="AY787" s="17" t="s">
        <v>181</v>
      </c>
      <c r="BE787" s="154">
        <f>IF(N787="základná",J787,0)</f>
        <v>0</v>
      </c>
      <c r="BF787" s="154">
        <f>IF(N787="znížená",J787,0)</f>
        <v>0</v>
      </c>
      <c r="BG787" s="154">
        <f>IF(N787="zákl. prenesená",J787,0)</f>
        <v>0</v>
      </c>
      <c r="BH787" s="154">
        <f>IF(N787="zníž. prenesená",J787,0)</f>
        <v>0</v>
      </c>
      <c r="BI787" s="154">
        <f>IF(N787="nulová",J787,0)</f>
        <v>0</v>
      </c>
      <c r="BJ787" s="17" t="s">
        <v>190</v>
      </c>
      <c r="BK787" s="154">
        <f>ROUND(I787*H787,2)</f>
        <v>0</v>
      </c>
      <c r="BL787" s="17" t="s">
        <v>189</v>
      </c>
      <c r="BM787" s="153" t="s">
        <v>1585</v>
      </c>
    </row>
    <row r="788" spans="2:65" s="12" customFormat="1">
      <c r="B788" s="155"/>
      <c r="D788" s="156" t="s">
        <v>192</v>
      </c>
      <c r="E788" s="157" t="s">
        <v>1</v>
      </c>
      <c r="F788" s="158" t="s">
        <v>218</v>
      </c>
      <c r="H788" s="157" t="s">
        <v>1</v>
      </c>
      <c r="I788" s="159"/>
      <c r="L788" s="155"/>
      <c r="M788" s="160"/>
      <c r="T788" s="161"/>
      <c r="AT788" s="157" t="s">
        <v>192</v>
      </c>
      <c r="AU788" s="157" t="s">
        <v>190</v>
      </c>
      <c r="AV788" s="12" t="s">
        <v>83</v>
      </c>
      <c r="AW788" s="12" t="s">
        <v>31</v>
      </c>
      <c r="AX788" s="12" t="s">
        <v>75</v>
      </c>
      <c r="AY788" s="157" t="s">
        <v>181</v>
      </c>
    </row>
    <row r="789" spans="2:65" s="13" customFormat="1">
      <c r="B789" s="162"/>
      <c r="D789" s="156" t="s">
        <v>192</v>
      </c>
      <c r="E789" s="163" t="s">
        <v>1</v>
      </c>
      <c r="F789" s="164" t="s">
        <v>1586</v>
      </c>
      <c r="H789" s="165">
        <v>3.2</v>
      </c>
      <c r="I789" s="166"/>
      <c r="L789" s="162"/>
      <c r="M789" s="167"/>
      <c r="T789" s="168"/>
      <c r="AT789" s="163" t="s">
        <v>192</v>
      </c>
      <c r="AU789" s="163" t="s">
        <v>190</v>
      </c>
      <c r="AV789" s="13" t="s">
        <v>190</v>
      </c>
      <c r="AW789" s="13" t="s">
        <v>31</v>
      </c>
      <c r="AX789" s="13" t="s">
        <v>75</v>
      </c>
      <c r="AY789" s="163" t="s">
        <v>181</v>
      </c>
    </row>
    <row r="790" spans="2:65" s="13" customFormat="1">
      <c r="B790" s="162"/>
      <c r="D790" s="156" t="s">
        <v>192</v>
      </c>
      <c r="E790" s="163" t="s">
        <v>1</v>
      </c>
      <c r="F790" s="164" t="s">
        <v>1587</v>
      </c>
      <c r="H790" s="165">
        <v>5.55</v>
      </c>
      <c r="I790" s="166"/>
      <c r="L790" s="162"/>
      <c r="M790" s="167"/>
      <c r="T790" s="168"/>
      <c r="AT790" s="163" t="s">
        <v>192</v>
      </c>
      <c r="AU790" s="163" t="s">
        <v>190</v>
      </c>
      <c r="AV790" s="13" t="s">
        <v>190</v>
      </c>
      <c r="AW790" s="13" t="s">
        <v>31</v>
      </c>
      <c r="AX790" s="13" t="s">
        <v>75</v>
      </c>
      <c r="AY790" s="163" t="s">
        <v>181</v>
      </c>
    </row>
    <row r="791" spans="2:65" s="13" customFormat="1">
      <c r="B791" s="162"/>
      <c r="D791" s="156" t="s">
        <v>192</v>
      </c>
      <c r="E791" s="163" t="s">
        <v>1</v>
      </c>
      <c r="F791" s="164" t="s">
        <v>1588</v>
      </c>
      <c r="H791" s="165">
        <v>48.5</v>
      </c>
      <c r="I791" s="166"/>
      <c r="L791" s="162"/>
      <c r="M791" s="167"/>
      <c r="T791" s="168"/>
      <c r="AT791" s="163" t="s">
        <v>192</v>
      </c>
      <c r="AU791" s="163" t="s">
        <v>190</v>
      </c>
      <c r="AV791" s="13" t="s">
        <v>190</v>
      </c>
      <c r="AW791" s="13" t="s">
        <v>31</v>
      </c>
      <c r="AX791" s="13" t="s">
        <v>75</v>
      </c>
      <c r="AY791" s="163" t="s">
        <v>181</v>
      </c>
    </row>
    <row r="792" spans="2:65" s="13" customFormat="1">
      <c r="B792" s="162"/>
      <c r="D792" s="156" t="s">
        <v>192</v>
      </c>
      <c r="E792" s="163" t="s">
        <v>1</v>
      </c>
      <c r="F792" s="164" t="s">
        <v>1589</v>
      </c>
      <c r="H792" s="165">
        <v>6.0279999999999996</v>
      </c>
      <c r="I792" s="166"/>
      <c r="L792" s="162"/>
      <c r="M792" s="167"/>
      <c r="T792" s="168"/>
      <c r="AT792" s="163" t="s">
        <v>192</v>
      </c>
      <c r="AU792" s="163" t="s">
        <v>190</v>
      </c>
      <c r="AV792" s="13" t="s">
        <v>190</v>
      </c>
      <c r="AW792" s="13" t="s">
        <v>31</v>
      </c>
      <c r="AX792" s="13" t="s">
        <v>75</v>
      </c>
      <c r="AY792" s="163" t="s">
        <v>181</v>
      </c>
    </row>
    <row r="793" spans="2:65" s="13" customFormat="1">
      <c r="B793" s="162"/>
      <c r="D793" s="156" t="s">
        <v>192</v>
      </c>
      <c r="E793" s="163" t="s">
        <v>1</v>
      </c>
      <c r="F793" s="164" t="s">
        <v>1590</v>
      </c>
      <c r="H793" s="165">
        <v>33.950000000000003</v>
      </c>
      <c r="I793" s="166"/>
      <c r="L793" s="162"/>
      <c r="M793" s="167"/>
      <c r="T793" s="168"/>
      <c r="AT793" s="163" t="s">
        <v>192</v>
      </c>
      <c r="AU793" s="163" t="s">
        <v>190</v>
      </c>
      <c r="AV793" s="13" t="s">
        <v>190</v>
      </c>
      <c r="AW793" s="13" t="s">
        <v>31</v>
      </c>
      <c r="AX793" s="13" t="s">
        <v>75</v>
      </c>
      <c r="AY793" s="163" t="s">
        <v>181</v>
      </c>
    </row>
    <row r="794" spans="2:65" s="13" customFormat="1">
      <c r="B794" s="162"/>
      <c r="D794" s="156" t="s">
        <v>192</v>
      </c>
      <c r="E794" s="163" t="s">
        <v>1</v>
      </c>
      <c r="F794" s="164" t="s">
        <v>1591</v>
      </c>
      <c r="H794" s="165">
        <v>9</v>
      </c>
      <c r="I794" s="166"/>
      <c r="L794" s="162"/>
      <c r="M794" s="167"/>
      <c r="T794" s="168"/>
      <c r="AT794" s="163" t="s">
        <v>192</v>
      </c>
      <c r="AU794" s="163" t="s">
        <v>190</v>
      </c>
      <c r="AV794" s="13" t="s">
        <v>190</v>
      </c>
      <c r="AW794" s="13" t="s">
        <v>31</v>
      </c>
      <c r="AX794" s="13" t="s">
        <v>75</v>
      </c>
      <c r="AY794" s="163" t="s">
        <v>181</v>
      </c>
    </row>
    <row r="795" spans="2:65" s="13" customFormat="1">
      <c r="B795" s="162"/>
      <c r="D795" s="156" t="s">
        <v>192</v>
      </c>
      <c r="E795" s="163" t="s">
        <v>1</v>
      </c>
      <c r="F795" s="164" t="s">
        <v>1592</v>
      </c>
      <c r="H795" s="165">
        <v>6.6</v>
      </c>
      <c r="I795" s="166"/>
      <c r="L795" s="162"/>
      <c r="M795" s="167"/>
      <c r="T795" s="168"/>
      <c r="AT795" s="163" t="s">
        <v>192</v>
      </c>
      <c r="AU795" s="163" t="s">
        <v>190</v>
      </c>
      <c r="AV795" s="13" t="s">
        <v>190</v>
      </c>
      <c r="AW795" s="13" t="s">
        <v>31</v>
      </c>
      <c r="AX795" s="13" t="s">
        <v>75</v>
      </c>
      <c r="AY795" s="163" t="s">
        <v>181</v>
      </c>
    </row>
    <row r="796" spans="2:65" s="13" customFormat="1">
      <c r="B796" s="162"/>
      <c r="D796" s="156" t="s">
        <v>192</v>
      </c>
      <c r="E796" s="163" t="s">
        <v>1</v>
      </c>
      <c r="F796" s="164" t="s">
        <v>1593</v>
      </c>
      <c r="H796" s="165">
        <v>3</v>
      </c>
      <c r="I796" s="166"/>
      <c r="L796" s="162"/>
      <c r="M796" s="167"/>
      <c r="T796" s="168"/>
      <c r="AT796" s="163" t="s">
        <v>192</v>
      </c>
      <c r="AU796" s="163" t="s">
        <v>190</v>
      </c>
      <c r="AV796" s="13" t="s">
        <v>190</v>
      </c>
      <c r="AW796" s="13" t="s">
        <v>31</v>
      </c>
      <c r="AX796" s="13" t="s">
        <v>75</v>
      </c>
      <c r="AY796" s="163" t="s">
        <v>181</v>
      </c>
    </row>
    <row r="797" spans="2:65" s="13" customFormat="1">
      <c r="B797" s="162"/>
      <c r="D797" s="156" t="s">
        <v>192</v>
      </c>
      <c r="E797" s="163" t="s">
        <v>1</v>
      </c>
      <c r="F797" s="164" t="s">
        <v>1594</v>
      </c>
      <c r="H797" s="165">
        <v>94.95</v>
      </c>
      <c r="I797" s="166"/>
      <c r="L797" s="162"/>
      <c r="M797" s="167"/>
      <c r="T797" s="168"/>
      <c r="AT797" s="163" t="s">
        <v>192</v>
      </c>
      <c r="AU797" s="163" t="s">
        <v>190</v>
      </c>
      <c r="AV797" s="13" t="s">
        <v>190</v>
      </c>
      <c r="AW797" s="13" t="s">
        <v>31</v>
      </c>
      <c r="AX797" s="13" t="s">
        <v>75</v>
      </c>
      <c r="AY797" s="163" t="s">
        <v>181</v>
      </c>
    </row>
    <row r="798" spans="2:65" s="13" customFormat="1">
      <c r="B798" s="162"/>
      <c r="D798" s="156" t="s">
        <v>192</v>
      </c>
      <c r="E798" s="163" t="s">
        <v>1</v>
      </c>
      <c r="F798" s="164" t="s">
        <v>1595</v>
      </c>
      <c r="H798" s="165">
        <v>9</v>
      </c>
      <c r="I798" s="166"/>
      <c r="L798" s="162"/>
      <c r="M798" s="167"/>
      <c r="T798" s="168"/>
      <c r="AT798" s="163" t="s">
        <v>192</v>
      </c>
      <c r="AU798" s="163" t="s">
        <v>190</v>
      </c>
      <c r="AV798" s="13" t="s">
        <v>190</v>
      </c>
      <c r="AW798" s="13" t="s">
        <v>31</v>
      </c>
      <c r="AX798" s="13" t="s">
        <v>75</v>
      </c>
      <c r="AY798" s="163" t="s">
        <v>181</v>
      </c>
    </row>
    <row r="799" spans="2:65" s="15" customFormat="1">
      <c r="B799" s="176"/>
      <c r="D799" s="156" t="s">
        <v>192</v>
      </c>
      <c r="E799" s="177" t="s">
        <v>1</v>
      </c>
      <c r="F799" s="178" t="s">
        <v>329</v>
      </c>
      <c r="H799" s="179">
        <v>219.77799999999999</v>
      </c>
      <c r="I799" s="180"/>
      <c r="L799" s="176"/>
      <c r="M799" s="181"/>
      <c r="T799" s="182"/>
      <c r="AT799" s="177" t="s">
        <v>192</v>
      </c>
      <c r="AU799" s="177" t="s">
        <v>190</v>
      </c>
      <c r="AV799" s="15" t="s">
        <v>130</v>
      </c>
      <c r="AW799" s="15" t="s">
        <v>31</v>
      </c>
      <c r="AX799" s="15" t="s">
        <v>75</v>
      </c>
      <c r="AY799" s="177" t="s">
        <v>181</v>
      </c>
    </row>
    <row r="800" spans="2:65" s="12" customFormat="1">
      <c r="B800" s="155"/>
      <c r="D800" s="156" t="s">
        <v>192</v>
      </c>
      <c r="E800" s="157" t="s">
        <v>1</v>
      </c>
      <c r="F800" s="158" t="s">
        <v>222</v>
      </c>
      <c r="H800" s="157" t="s">
        <v>1</v>
      </c>
      <c r="I800" s="159"/>
      <c r="L800" s="155"/>
      <c r="M800" s="160"/>
      <c r="T800" s="161"/>
      <c r="AT800" s="157" t="s">
        <v>192</v>
      </c>
      <c r="AU800" s="157" t="s">
        <v>190</v>
      </c>
      <c r="AV800" s="12" t="s">
        <v>83</v>
      </c>
      <c r="AW800" s="12" t="s">
        <v>31</v>
      </c>
      <c r="AX800" s="12" t="s">
        <v>75</v>
      </c>
      <c r="AY800" s="157" t="s">
        <v>181</v>
      </c>
    </row>
    <row r="801" spans="2:65" s="13" customFormat="1">
      <c r="B801" s="162"/>
      <c r="D801" s="156" t="s">
        <v>192</v>
      </c>
      <c r="E801" s="163" t="s">
        <v>1</v>
      </c>
      <c r="F801" s="164" t="s">
        <v>1596</v>
      </c>
      <c r="H801" s="165">
        <v>9.8000000000000007</v>
      </c>
      <c r="I801" s="166"/>
      <c r="L801" s="162"/>
      <c r="M801" s="167"/>
      <c r="T801" s="168"/>
      <c r="AT801" s="163" t="s">
        <v>192</v>
      </c>
      <c r="AU801" s="163" t="s">
        <v>190</v>
      </c>
      <c r="AV801" s="13" t="s">
        <v>190</v>
      </c>
      <c r="AW801" s="13" t="s">
        <v>31</v>
      </c>
      <c r="AX801" s="13" t="s">
        <v>75</v>
      </c>
      <c r="AY801" s="163" t="s">
        <v>181</v>
      </c>
    </row>
    <row r="802" spans="2:65" s="13" customFormat="1">
      <c r="B802" s="162"/>
      <c r="D802" s="156" t="s">
        <v>192</v>
      </c>
      <c r="E802" s="163" t="s">
        <v>1</v>
      </c>
      <c r="F802" s="164" t="s">
        <v>1597</v>
      </c>
      <c r="H802" s="165">
        <v>33.755000000000003</v>
      </c>
      <c r="I802" s="166"/>
      <c r="L802" s="162"/>
      <c r="M802" s="167"/>
      <c r="T802" s="168"/>
      <c r="AT802" s="163" t="s">
        <v>192</v>
      </c>
      <c r="AU802" s="163" t="s">
        <v>190</v>
      </c>
      <c r="AV802" s="13" t="s">
        <v>190</v>
      </c>
      <c r="AW802" s="13" t="s">
        <v>31</v>
      </c>
      <c r="AX802" s="13" t="s">
        <v>75</v>
      </c>
      <c r="AY802" s="163" t="s">
        <v>181</v>
      </c>
    </row>
    <row r="803" spans="2:65" s="13" customFormat="1">
      <c r="B803" s="162"/>
      <c r="D803" s="156" t="s">
        <v>192</v>
      </c>
      <c r="E803" s="163" t="s">
        <v>1</v>
      </c>
      <c r="F803" s="164" t="s">
        <v>1598</v>
      </c>
      <c r="H803" s="165">
        <v>14.8</v>
      </c>
      <c r="I803" s="166"/>
      <c r="L803" s="162"/>
      <c r="M803" s="167"/>
      <c r="T803" s="168"/>
      <c r="AT803" s="163" t="s">
        <v>192</v>
      </c>
      <c r="AU803" s="163" t="s">
        <v>190</v>
      </c>
      <c r="AV803" s="13" t="s">
        <v>190</v>
      </c>
      <c r="AW803" s="13" t="s">
        <v>31</v>
      </c>
      <c r="AX803" s="13" t="s">
        <v>75</v>
      </c>
      <c r="AY803" s="163" t="s">
        <v>181</v>
      </c>
    </row>
    <row r="804" spans="2:65" s="13" customFormat="1">
      <c r="B804" s="162"/>
      <c r="D804" s="156" t="s">
        <v>192</v>
      </c>
      <c r="E804" s="163" t="s">
        <v>1</v>
      </c>
      <c r="F804" s="164" t="s">
        <v>1599</v>
      </c>
      <c r="H804" s="165">
        <v>7.2</v>
      </c>
      <c r="I804" s="166"/>
      <c r="L804" s="162"/>
      <c r="M804" s="167"/>
      <c r="T804" s="168"/>
      <c r="AT804" s="163" t="s">
        <v>192</v>
      </c>
      <c r="AU804" s="163" t="s">
        <v>190</v>
      </c>
      <c r="AV804" s="13" t="s">
        <v>190</v>
      </c>
      <c r="AW804" s="13" t="s">
        <v>31</v>
      </c>
      <c r="AX804" s="13" t="s">
        <v>75</v>
      </c>
      <c r="AY804" s="163" t="s">
        <v>181</v>
      </c>
    </row>
    <row r="805" spans="2:65" s="13" customFormat="1">
      <c r="B805" s="162"/>
      <c r="D805" s="156" t="s">
        <v>192</v>
      </c>
      <c r="E805" s="163" t="s">
        <v>1</v>
      </c>
      <c r="F805" s="164" t="s">
        <v>1600</v>
      </c>
      <c r="H805" s="165">
        <v>12.58</v>
      </c>
      <c r="I805" s="166"/>
      <c r="L805" s="162"/>
      <c r="M805" s="167"/>
      <c r="T805" s="168"/>
      <c r="AT805" s="163" t="s">
        <v>192</v>
      </c>
      <c r="AU805" s="163" t="s">
        <v>190</v>
      </c>
      <c r="AV805" s="13" t="s">
        <v>190</v>
      </c>
      <c r="AW805" s="13" t="s">
        <v>31</v>
      </c>
      <c r="AX805" s="13" t="s">
        <v>75</v>
      </c>
      <c r="AY805" s="163" t="s">
        <v>181</v>
      </c>
    </row>
    <row r="806" spans="2:65" s="13" customFormat="1">
      <c r="B806" s="162"/>
      <c r="D806" s="156" t="s">
        <v>192</v>
      </c>
      <c r="E806" s="163" t="s">
        <v>1</v>
      </c>
      <c r="F806" s="164" t="s">
        <v>1601</v>
      </c>
      <c r="H806" s="165">
        <v>136.35</v>
      </c>
      <c r="I806" s="166"/>
      <c r="L806" s="162"/>
      <c r="M806" s="167"/>
      <c r="T806" s="168"/>
      <c r="AT806" s="163" t="s">
        <v>192</v>
      </c>
      <c r="AU806" s="163" t="s">
        <v>190</v>
      </c>
      <c r="AV806" s="13" t="s">
        <v>190</v>
      </c>
      <c r="AW806" s="13" t="s">
        <v>31</v>
      </c>
      <c r="AX806" s="13" t="s">
        <v>75</v>
      </c>
      <c r="AY806" s="163" t="s">
        <v>181</v>
      </c>
    </row>
    <row r="807" spans="2:65" s="13" customFormat="1">
      <c r="B807" s="162"/>
      <c r="D807" s="156" t="s">
        <v>192</v>
      </c>
      <c r="E807" s="163" t="s">
        <v>1</v>
      </c>
      <c r="F807" s="164" t="s">
        <v>1602</v>
      </c>
      <c r="H807" s="165">
        <v>6</v>
      </c>
      <c r="I807" s="166"/>
      <c r="L807" s="162"/>
      <c r="M807" s="167"/>
      <c r="T807" s="168"/>
      <c r="AT807" s="163" t="s">
        <v>192</v>
      </c>
      <c r="AU807" s="163" t="s">
        <v>190</v>
      </c>
      <c r="AV807" s="13" t="s">
        <v>190</v>
      </c>
      <c r="AW807" s="13" t="s">
        <v>31</v>
      </c>
      <c r="AX807" s="13" t="s">
        <v>75</v>
      </c>
      <c r="AY807" s="163" t="s">
        <v>181</v>
      </c>
    </row>
    <row r="808" spans="2:65" s="15" customFormat="1">
      <c r="B808" s="176"/>
      <c r="D808" s="156" t="s">
        <v>192</v>
      </c>
      <c r="E808" s="177" t="s">
        <v>1</v>
      </c>
      <c r="F808" s="178" t="s">
        <v>329</v>
      </c>
      <c r="H808" s="179">
        <v>220.48500000000001</v>
      </c>
      <c r="I808" s="180"/>
      <c r="L808" s="176"/>
      <c r="M808" s="181"/>
      <c r="T808" s="182"/>
      <c r="AT808" s="177" t="s">
        <v>192</v>
      </c>
      <c r="AU808" s="177" t="s">
        <v>190</v>
      </c>
      <c r="AV808" s="15" t="s">
        <v>130</v>
      </c>
      <c r="AW808" s="15" t="s">
        <v>31</v>
      </c>
      <c r="AX808" s="15" t="s">
        <v>75</v>
      </c>
      <c r="AY808" s="177" t="s">
        <v>181</v>
      </c>
    </row>
    <row r="809" spans="2:65" s="14" customFormat="1">
      <c r="B809" s="169"/>
      <c r="D809" s="156" t="s">
        <v>192</v>
      </c>
      <c r="E809" s="170" t="s">
        <v>1</v>
      </c>
      <c r="F809" s="171" t="s">
        <v>195</v>
      </c>
      <c r="H809" s="172">
        <v>440.26299999999998</v>
      </c>
      <c r="I809" s="173"/>
      <c r="L809" s="169"/>
      <c r="M809" s="174"/>
      <c r="T809" s="175"/>
      <c r="AT809" s="170" t="s">
        <v>192</v>
      </c>
      <c r="AU809" s="170" t="s">
        <v>190</v>
      </c>
      <c r="AV809" s="14" t="s">
        <v>189</v>
      </c>
      <c r="AW809" s="14" t="s">
        <v>31</v>
      </c>
      <c r="AX809" s="14" t="s">
        <v>83</v>
      </c>
      <c r="AY809" s="170" t="s">
        <v>181</v>
      </c>
    </row>
    <row r="810" spans="2:65" s="1" customFormat="1" ht="16.5" customHeight="1">
      <c r="B810" s="140"/>
      <c r="C810" s="141" t="s">
        <v>1603</v>
      </c>
      <c r="D810" s="141" t="s">
        <v>185</v>
      </c>
      <c r="E810" s="142" t="s">
        <v>1604</v>
      </c>
      <c r="F810" s="143" t="s">
        <v>1605</v>
      </c>
      <c r="G810" s="144" t="s">
        <v>407</v>
      </c>
      <c r="H810" s="145">
        <v>228.87899999999999</v>
      </c>
      <c r="I810" s="146"/>
      <c r="J810" s="147">
        <f>ROUND(I810*H810,2)</f>
        <v>0</v>
      </c>
      <c r="K810" s="148"/>
      <c r="L810" s="32"/>
      <c r="M810" s="149" t="s">
        <v>1</v>
      </c>
      <c r="N810" s="150" t="s">
        <v>41</v>
      </c>
      <c r="P810" s="151">
        <f>O810*H810</f>
        <v>0</v>
      </c>
      <c r="Q810" s="151">
        <v>7.3499999999999998E-5</v>
      </c>
      <c r="R810" s="151">
        <f>Q810*H810</f>
        <v>1.68226065E-2</v>
      </c>
      <c r="S810" s="151">
        <v>0</v>
      </c>
      <c r="T810" s="152">
        <f>S810*H810</f>
        <v>0</v>
      </c>
      <c r="AR810" s="153" t="s">
        <v>189</v>
      </c>
      <c r="AT810" s="153" t="s">
        <v>185</v>
      </c>
      <c r="AU810" s="153" t="s">
        <v>190</v>
      </c>
      <c r="AY810" s="17" t="s">
        <v>181</v>
      </c>
      <c r="BE810" s="154">
        <f>IF(N810="základná",J810,0)</f>
        <v>0</v>
      </c>
      <c r="BF810" s="154">
        <f>IF(N810="znížená",J810,0)</f>
        <v>0</v>
      </c>
      <c r="BG810" s="154">
        <f>IF(N810="zákl. prenesená",J810,0)</f>
        <v>0</v>
      </c>
      <c r="BH810" s="154">
        <f>IF(N810="zníž. prenesená",J810,0)</f>
        <v>0</v>
      </c>
      <c r="BI810" s="154">
        <f>IF(N810="nulová",J810,0)</f>
        <v>0</v>
      </c>
      <c r="BJ810" s="17" t="s">
        <v>190</v>
      </c>
      <c r="BK810" s="154">
        <f>ROUND(I810*H810,2)</f>
        <v>0</v>
      </c>
      <c r="BL810" s="17" t="s">
        <v>189</v>
      </c>
      <c r="BM810" s="153" t="s">
        <v>1606</v>
      </c>
    </row>
    <row r="811" spans="2:65" s="12" customFormat="1">
      <c r="B811" s="155"/>
      <c r="D811" s="156" t="s">
        <v>192</v>
      </c>
      <c r="E811" s="157" t="s">
        <v>1</v>
      </c>
      <c r="F811" s="158" t="s">
        <v>218</v>
      </c>
      <c r="H811" s="157" t="s">
        <v>1</v>
      </c>
      <c r="I811" s="159"/>
      <c r="L811" s="155"/>
      <c r="M811" s="160"/>
      <c r="T811" s="161"/>
      <c r="AT811" s="157" t="s">
        <v>192</v>
      </c>
      <c r="AU811" s="157" t="s">
        <v>190</v>
      </c>
      <c r="AV811" s="12" t="s">
        <v>83</v>
      </c>
      <c r="AW811" s="12" t="s">
        <v>31</v>
      </c>
      <c r="AX811" s="12" t="s">
        <v>75</v>
      </c>
      <c r="AY811" s="157" t="s">
        <v>181</v>
      </c>
    </row>
    <row r="812" spans="2:65" s="13" customFormat="1">
      <c r="B812" s="162"/>
      <c r="D812" s="156" t="s">
        <v>192</v>
      </c>
      <c r="E812" s="163" t="s">
        <v>1</v>
      </c>
      <c r="F812" s="164" t="s">
        <v>1607</v>
      </c>
      <c r="H812" s="165">
        <v>0.8</v>
      </c>
      <c r="I812" s="166"/>
      <c r="L812" s="162"/>
      <c r="M812" s="167"/>
      <c r="T812" s="168"/>
      <c r="AT812" s="163" t="s">
        <v>192</v>
      </c>
      <c r="AU812" s="163" t="s">
        <v>190</v>
      </c>
      <c r="AV812" s="13" t="s">
        <v>190</v>
      </c>
      <c r="AW812" s="13" t="s">
        <v>31</v>
      </c>
      <c r="AX812" s="13" t="s">
        <v>75</v>
      </c>
      <c r="AY812" s="163" t="s">
        <v>181</v>
      </c>
    </row>
    <row r="813" spans="2:65" s="13" customFormat="1">
      <c r="B813" s="162"/>
      <c r="D813" s="156" t="s">
        <v>192</v>
      </c>
      <c r="E813" s="163" t="s">
        <v>1</v>
      </c>
      <c r="F813" s="164" t="s">
        <v>1608</v>
      </c>
      <c r="H813" s="165">
        <v>3.55</v>
      </c>
      <c r="I813" s="166"/>
      <c r="L813" s="162"/>
      <c r="M813" s="167"/>
      <c r="T813" s="168"/>
      <c r="AT813" s="163" t="s">
        <v>192</v>
      </c>
      <c r="AU813" s="163" t="s">
        <v>190</v>
      </c>
      <c r="AV813" s="13" t="s">
        <v>190</v>
      </c>
      <c r="AW813" s="13" t="s">
        <v>31</v>
      </c>
      <c r="AX813" s="13" t="s">
        <v>75</v>
      </c>
      <c r="AY813" s="163" t="s">
        <v>181</v>
      </c>
    </row>
    <row r="814" spans="2:65" s="13" customFormat="1">
      <c r="B814" s="162"/>
      <c r="D814" s="156" t="s">
        <v>192</v>
      </c>
      <c r="E814" s="163" t="s">
        <v>1</v>
      </c>
      <c r="F814" s="164" t="s">
        <v>1609</v>
      </c>
      <c r="H814" s="165">
        <v>28.5</v>
      </c>
      <c r="I814" s="166"/>
      <c r="L814" s="162"/>
      <c r="M814" s="167"/>
      <c r="T814" s="168"/>
      <c r="AT814" s="163" t="s">
        <v>192</v>
      </c>
      <c r="AU814" s="163" t="s">
        <v>190</v>
      </c>
      <c r="AV814" s="13" t="s">
        <v>190</v>
      </c>
      <c r="AW814" s="13" t="s">
        <v>31</v>
      </c>
      <c r="AX814" s="13" t="s">
        <v>75</v>
      </c>
      <c r="AY814" s="163" t="s">
        <v>181</v>
      </c>
    </row>
    <row r="815" spans="2:65" s="13" customFormat="1">
      <c r="B815" s="162"/>
      <c r="D815" s="156" t="s">
        <v>192</v>
      </c>
      <c r="E815" s="163" t="s">
        <v>1</v>
      </c>
      <c r="F815" s="164" t="s">
        <v>1610</v>
      </c>
      <c r="H815" s="165">
        <v>3.0139999999999998</v>
      </c>
      <c r="I815" s="166"/>
      <c r="L815" s="162"/>
      <c r="M815" s="167"/>
      <c r="T815" s="168"/>
      <c r="AT815" s="163" t="s">
        <v>192</v>
      </c>
      <c r="AU815" s="163" t="s">
        <v>190</v>
      </c>
      <c r="AV815" s="13" t="s">
        <v>190</v>
      </c>
      <c r="AW815" s="13" t="s">
        <v>31</v>
      </c>
      <c r="AX815" s="13" t="s">
        <v>75</v>
      </c>
      <c r="AY815" s="163" t="s">
        <v>181</v>
      </c>
    </row>
    <row r="816" spans="2:65" s="13" customFormat="1">
      <c r="B816" s="162"/>
      <c r="D816" s="156" t="s">
        <v>192</v>
      </c>
      <c r="E816" s="163" t="s">
        <v>1</v>
      </c>
      <c r="F816" s="164" t="s">
        <v>1611</v>
      </c>
      <c r="H816" s="165">
        <v>19.95</v>
      </c>
      <c r="I816" s="166"/>
      <c r="L816" s="162"/>
      <c r="M816" s="167"/>
      <c r="T816" s="168"/>
      <c r="AT816" s="163" t="s">
        <v>192</v>
      </c>
      <c r="AU816" s="163" t="s">
        <v>190</v>
      </c>
      <c r="AV816" s="13" t="s">
        <v>190</v>
      </c>
      <c r="AW816" s="13" t="s">
        <v>31</v>
      </c>
      <c r="AX816" s="13" t="s">
        <v>75</v>
      </c>
      <c r="AY816" s="163" t="s">
        <v>181</v>
      </c>
    </row>
    <row r="817" spans="2:51" s="13" customFormat="1">
      <c r="B817" s="162"/>
      <c r="D817" s="156" t="s">
        <v>192</v>
      </c>
      <c r="E817" s="163" t="s">
        <v>1</v>
      </c>
      <c r="F817" s="164" t="s">
        <v>1612</v>
      </c>
      <c r="H817" s="165">
        <v>3</v>
      </c>
      <c r="I817" s="166"/>
      <c r="L817" s="162"/>
      <c r="M817" s="167"/>
      <c r="T817" s="168"/>
      <c r="AT817" s="163" t="s">
        <v>192</v>
      </c>
      <c r="AU817" s="163" t="s">
        <v>190</v>
      </c>
      <c r="AV817" s="13" t="s">
        <v>190</v>
      </c>
      <c r="AW817" s="13" t="s">
        <v>31</v>
      </c>
      <c r="AX817" s="13" t="s">
        <v>75</v>
      </c>
      <c r="AY817" s="163" t="s">
        <v>181</v>
      </c>
    </row>
    <row r="818" spans="2:51" s="13" customFormat="1">
      <c r="B818" s="162"/>
      <c r="D818" s="156" t="s">
        <v>192</v>
      </c>
      <c r="E818" s="163" t="s">
        <v>1</v>
      </c>
      <c r="F818" s="164" t="s">
        <v>1613</v>
      </c>
      <c r="H818" s="165">
        <v>2.4</v>
      </c>
      <c r="I818" s="166"/>
      <c r="L818" s="162"/>
      <c r="M818" s="167"/>
      <c r="T818" s="168"/>
      <c r="AT818" s="163" t="s">
        <v>192</v>
      </c>
      <c r="AU818" s="163" t="s">
        <v>190</v>
      </c>
      <c r="AV818" s="13" t="s">
        <v>190</v>
      </c>
      <c r="AW818" s="13" t="s">
        <v>31</v>
      </c>
      <c r="AX818" s="13" t="s">
        <v>75</v>
      </c>
      <c r="AY818" s="163" t="s">
        <v>181</v>
      </c>
    </row>
    <row r="819" spans="2:51" s="13" customFormat="1">
      <c r="B819" s="162"/>
      <c r="D819" s="156" t="s">
        <v>192</v>
      </c>
      <c r="E819" s="163" t="s">
        <v>1</v>
      </c>
      <c r="F819" s="164" t="s">
        <v>1614</v>
      </c>
      <c r="H819" s="165">
        <v>0.6</v>
      </c>
      <c r="I819" s="166"/>
      <c r="L819" s="162"/>
      <c r="M819" s="167"/>
      <c r="T819" s="168"/>
      <c r="AT819" s="163" t="s">
        <v>192</v>
      </c>
      <c r="AU819" s="163" t="s">
        <v>190</v>
      </c>
      <c r="AV819" s="13" t="s">
        <v>190</v>
      </c>
      <c r="AW819" s="13" t="s">
        <v>31</v>
      </c>
      <c r="AX819" s="13" t="s">
        <v>75</v>
      </c>
      <c r="AY819" s="163" t="s">
        <v>181</v>
      </c>
    </row>
    <row r="820" spans="2:51" s="13" customFormat="1">
      <c r="B820" s="162"/>
      <c r="D820" s="156" t="s">
        <v>192</v>
      </c>
      <c r="E820" s="163" t="s">
        <v>1</v>
      </c>
      <c r="F820" s="164" t="s">
        <v>1615</v>
      </c>
      <c r="H820" s="165">
        <v>49.95</v>
      </c>
      <c r="I820" s="166"/>
      <c r="L820" s="162"/>
      <c r="M820" s="167"/>
      <c r="T820" s="168"/>
      <c r="AT820" s="163" t="s">
        <v>192</v>
      </c>
      <c r="AU820" s="163" t="s">
        <v>190</v>
      </c>
      <c r="AV820" s="13" t="s">
        <v>190</v>
      </c>
      <c r="AW820" s="13" t="s">
        <v>31</v>
      </c>
      <c r="AX820" s="13" t="s">
        <v>75</v>
      </c>
      <c r="AY820" s="163" t="s">
        <v>181</v>
      </c>
    </row>
    <row r="821" spans="2:51" s="13" customFormat="1">
      <c r="B821" s="162"/>
      <c r="D821" s="156" t="s">
        <v>192</v>
      </c>
      <c r="E821" s="163" t="s">
        <v>1</v>
      </c>
      <c r="F821" s="164" t="s">
        <v>1616</v>
      </c>
      <c r="H821" s="165">
        <v>3</v>
      </c>
      <c r="I821" s="166"/>
      <c r="L821" s="162"/>
      <c r="M821" s="167"/>
      <c r="T821" s="168"/>
      <c r="AT821" s="163" t="s">
        <v>192</v>
      </c>
      <c r="AU821" s="163" t="s">
        <v>190</v>
      </c>
      <c r="AV821" s="13" t="s">
        <v>190</v>
      </c>
      <c r="AW821" s="13" t="s">
        <v>31</v>
      </c>
      <c r="AX821" s="13" t="s">
        <v>75</v>
      </c>
      <c r="AY821" s="163" t="s">
        <v>181</v>
      </c>
    </row>
    <row r="822" spans="2:51" s="15" customFormat="1">
      <c r="B822" s="176"/>
      <c r="D822" s="156" t="s">
        <v>192</v>
      </c>
      <c r="E822" s="177" t="s">
        <v>1</v>
      </c>
      <c r="F822" s="178" t="s">
        <v>329</v>
      </c>
      <c r="H822" s="179">
        <v>114.764</v>
      </c>
      <c r="I822" s="180"/>
      <c r="L822" s="176"/>
      <c r="M822" s="181"/>
      <c r="T822" s="182"/>
      <c r="AT822" s="177" t="s">
        <v>192</v>
      </c>
      <c r="AU822" s="177" t="s">
        <v>190</v>
      </c>
      <c r="AV822" s="15" t="s">
        <v>130</v>
      </c>
      <c r="AW822" s="15" t="s">
        <v>31</v>
      </c>
      <c r="AX822" s="15" t="s">
        <v>75</v>
      </c>
      <c r="AY822" s="177" t="s">
        <v>181</v>
      </c>
    </row>
    <row r="823" spans="2:51" s="12" customFormat="1">
      <c r="B823" s="155"/>
      <c r="D823" s="156" t="s">
        <v>192</v>
      </c>
      <c r="E823" s="157" t="s">
        <v>1</v>
      </c>
      <c r="F823" s="158" t="s">
        <v>222</v>
      </c>
      <c r="H823" s="157" t="s">
        <v>1</v>
      </c>
      <c r="I823" s="159"/>
      <c r="L823" s="155"/>
      <c r="M823" s="160"/>
      <c r="T823" s="161"/>
      <c r="AT823" s="157" t="s">
        <v>192</v>
      </c>
      <c r="AU823" s="157" t="s">
        <v>190</v>
      </c>
      <c r="AV823" s="12" t="s">
        <v>83</v>
      </c>
      <c r="AW823" s="12" t="s">
        <v>31</v>
      </c>
      <c r="AX823" s="12" t="s">
        <v>75</v>
      </c>
      <c r="AY823" s="157" t="s">
        <v>181</v>
      </c>
    </row>
    <row r="824" spans="2:51" s="13" customFormat="1">
      <c r="B824" s="162"/>
      <c r="D824" s="156" t="s">
        <v>192</v>
      </c>
      <c r="E824" s="163" t="s">
        <v>1</v>
      </c>
      <c r="F824" s="164" t="s">
        <v>1617</v>
      </c>
      <c r="H824" s="165">
        <v>5.55</v>
      </c>
      <c r="I824" s="166"/>
      <c r="L824" s="162"/>
      <c r="M824" s="167"/>
      <c r="T824" s="168"/>
      <c r="AT824" s="163" t="s">
        <v>192</v>
      </c>
      <c r="AU824" s="163" t="s">
        <v>190</v>
      </c>
      <c r="AV824" s="13" t="s">
        <v>190</v>
      </c>
      <c r="AW824" s="13" t="s">
        <v>31</v>
      </c>
      <c r="AX824" s="13" t="s">
        <v>75</v>
      </c>
      <c r="AY824" s="163" t="s">
        <v>181</v>
      </c>
    </row>
    <row r="825" spans="2:51" s="13" customFormat="1">
      <c r="B825" s="162"/>
      <c r="D825" s="156" t="s">
        <v>192</v>
      </c>
      <c r="E825" s="163" t="s">
        <v>1</v>
      </c>
      <c r="F825" s="164" t="s">
        <v>1597</v>
      </c>
      <c r="H825" s="165">
        <v>33.755000000000003</v>
      </c>
      <c r="I825" s="166"/>
      <c r="L825" s="162"/>
      <c r="M825" s="167"/>
      <c r="T825" s="168"/>
      <c r="AT825" s="163" t="s">
        <v>192</v>
      </c>
      <c r="AU825" s="163" t="s">
        <v>190</v>
      </c>
      <c r="AV825" s="13" t="s">
        <v>190</v>
      </c>
      <c r="AW825" s="13" t="s">
        <v>31</v>
      </c>
      <c r="AX825" s="13" t="s">
        <v>75</v>
      </c>
      <c r="AY825" s="163" t="s">
        <v>181</v>
      </c>
    </row>
    <row r="826" spans="2:51" s="13" customFormat="1">
      <c r="B826" s="162"/>
      <c r="D826" s="156" t="s">
        <v>192</v>
      </c>
      <c r="E826" s="163" t="s">
        <v>1</v>
      </c>
      <c r="F826" s="164" t="s">
        <v>1598</v>
      </c>
      <c r="H826" s="165">
        <v>14.8</v>
      </c>
      <c r="I826" s="166"/>
      <c r="L826" s="162"/>
      <c r="M826" s="167"/>
      <c r="T826" s="168"/>
      <c r="AT826" s="163" t="s">
        <v>192</v>
      </c>
      <c r="AU826" s="163" t="s">
        <v>190</v>
      </c>
      <c r="AV826" s="13" t="s">
        <v>190</v>
      </c>
      <c r="AW826" s="13" t="s">
        <v>31</v>
      </c>
      <c r="AX826" s="13" t="s">
        <v>75</v>
      </c>
      <c r="AY826" s="163" t="s">
        <v>181</v>
      </c>
    </row>
    <row r="827" spans="2:51" s="13" customFormat="1">
      <c r="B827" s="162"/>
      <c r="D827" s="156" t="s">
        <v>192</v>
      </c>
      <c r="E827" s="163" t="s">
        <v>1</v>
      </c>
      <c r="F827" s="164" t="s">
        <v>1618</v>
      </c>
      <c r="H827" s="165">
        <v>4.2</v>
      </c>
      <c r="I827" s="166"/>
      <c r="L827" s="162"/>
      <c r="M827" s="167"/>
      <c r="T827" s="168"/>
      <c r="AT827" s="163" t="s">
        <v>192</v>
      </c>
      <c r="AU827" s="163" t="s">
        <v>190</v>
      </c>
      <c r="AV827" s="13" t="s">
        <v>190</v>
      </c>
      <c r="AW827" s="13" t="s">
        <v>31</v>
      </c>
      <c r="AX827" s="13" t="s">
        <v>75</v>
      </c>
      <c r="AY827" s="163" t="s">
        <v>181</v>
      </c>
    </row>
    <row r="828" spans="2:51" s="13" customFormat="1">
      <c r="B828" s="162"/>
      <c r="D828" s="156" t="s">
        <v>192</v>
      </c>
      <c r="E828" s="163" t="s">
        <v>1</v>
      </c>
      <c r="F828" s="164" t="s">
        <v>1619</v>
      </c>
      <c r="H828" s="165">
        <v>4.0599999999999996</v>
      </c>
      <c r="I828" s="166"/>
      <c r="L828" s="162"/>
      <c r="M828" s="167"/>
      <c r="T828" s="168"/>
      <c r="AT828" s="163" t="s">
        <v>192</v>
      </c>
      <c r="AU828" s="163" t="s">
        <v>190</v>
      </c>
      <c r="AV828" s="13" t="s">
        <v>190</v>
      </c>
      <c r="AW828" s="13" t="s">
        <v>31</v>
      </c>
      <c r="AX828" s="13" t="s">
        <v>75</v>
      </c>
      <c r="AY828" s="163" t="s">
        <v>181</v>
      </c>
    </row>
    <row r="829" spans="2:51" s="13" customFormat="1">
      <c r="B829" s="162"/>
      <c r="D829" s="156" t="s">
        <v>192</v>
      </c>
      <c r="E829" s="163" t="s">
        <v>1</v>
      </c>
      <c r="F829" s="164" t="s">
        <v>1615</v>
      </c>
      <c r="H829" s="165">
        <v>49.95</v>
      </c>
      <c r="I829" s="166"/>
      <c r="L829" s="162"/>
      <c r="M829" s="167"/>
      <c r="T829" s="168"/>
      <c r="AT829" s="163" t="s">
        <v>192</v>
      </c>
      <c r="AU829" s="163" t="s">
        <v>190</v>
      </c>
      <c r="AV829" s="13" t="s">
        <v>190</v>
      </c>
      <c r="AW829" s="13" t="s">
        <v>31</v>
      </c>
      <c r="AX829" s="13" t="s">
        <v>75</v>
      </c>
      <c r="AY829" s="163" t="s">
        <v>181</v>
      </c>
    </row>
    <row r="830" spans="2:51" s="13" customFormat="1">
      <c r="B830" s="162"/>
      <c r="D830" s="156" t="s">
        <v>192</v>
      </c>
      <c r="E830" s="163" t="s">
        <v>1</v>
      </c>
      <c r="F830" s="164" t="s">
        <v>1620</v>
      </c>
      <c r="H830" s="165">
        <v>1.8</v>
      </c>
      <c r="I830" s="166"/>
      <c r="L830" s="162"/>
      <c r="M830" s="167"/>
      <c r="T830" s="168"/>
      <c r="AT830" s="163" t="s">
        <v>192</v>
      </c>
      <c r="AU830" s="163" t="s">
        <v>190</v>
      </c>
      <c r="AV830" s="13" t="s">
        <v>190</v>
      </c>
      <c r="AW830" s="13" t="s">
        <v>31</v>
      </c>
      <c r="AX830" s="13" t="s">
        <v>75</v>
      </c>
      <c r="AY830" s="163" t="s">
        <v>181</v>
      </c>
    </row>
    <row r="831" spans="2:51" s="15" customFormat="1">
      <c r="B831" s="176"/>
      <c r="D831" s="156" t="s">
        <v>192</v>
      </c>
      <c r="E831" s="177" t="s">
        <v>1</v>
      </c>
      <c r="F831" s="178" t="s">
        <v>329</v>
      </c>
      <c r="H831" s="179">
        <v>114.11499999999999</v>
      </c>
      <c r="I831" s="180"/>
      <c r="L831" s="176"/>
      <c r="M831" s="181"/>
      <c r="T831" s="182"/>
      <c r="AT831" s="177" t="s">
        <v>192</v>
      </c>
      <c r="AU831" s="177" t="s">
        <v>190</v>
      </c>
      <c r="AV831" s="15" t="s">
        <v>130</v>
      </c>
      <c r="AW831" s="15" t="s">
        <v>31</v>
      </c>
      <c r="AX831" s="15" t="s">
        <v>75</v>
      </c>
      <c r="AY831" s="177" t="s">
        <v>181</v>
      </c>
    </row>
    <row r="832" spans="2:51" s="14" customFormat="1">
      <c r="B832" s="169"/>
      <c r="D832" s="156" t="s">
        <v>192</v>
      </c>
      <c r="E832" s="170" t="s">
        <v>1</v>
      </c>
      <c r="F832" s="171" t="s">
        <v>195</v>
      </c>
      <c r="H832" s="172">
        <v>228.87899999999999</v>
      </c>
      <c r="I832" s="173"/>
      <c r="L832" s="169"/>
      <c r="M832" s="174"/>
      <c r="T832" s="175"/>
      <c r="AT832" s="170" t="s">
        <v>192</v>
      </c>
      <c r="AU832" s="170" t="s">
        <v>190</v>
      </c>
      <c r="AV832" s="14" t="s">
        <v>189</v>
      </c>
      <c r="AW832" s="14" t="s">
        <v>31</v>
      </c>
      <c r="AX832" s="14" t="s">
        <v>83</v>
      </c>
      <c r="AY832" s="170" t="s">
        <v>181</v>
      </c>
    </row>
    <row r="833" spans="2:65" s="1" customFormat="1" ht="16.5" customHeight="1">
      <c r="B833" s="140"/>
      <c r="C833" s="141" t="s">
        <v>1621</v>
      </c>
      <c r="D833" s="141" t="s">
        <v>185</v>
      </c>
      <c r="E833" s="142" t="s">
        <v>1622</v>
      </c>
      <c r="F833" s="143" t="s">
        <v>1623</v>
      </c>
      <c r="G833" s="144" t="s">
        <v>407</v>
      </c>
      <c r="H833" s="145">
        <v>595.26300000000003</v>
      </c>
      <c r="I833" s="146"/>
      <c r="J833" s="147">
        <f>ROUND(I833*H833,2)</f>
        <v>0</v>
      </c>
      <c r="K833" s="148"/>
      <c r="L833" s="32"/>
      <c r="M833" s="149" t="s">
        <v>1</v>
      </c>
      <c r="N833" s="150" t="s">
        <v>41</v>
      </c>
      <c r="P833" s="151">
        <f>O833*H833</f>
        <v>0</v>
      </c>
      <c r="Q833" s="151">
        <v>7.3499999999999998E-5</v>
      </c>
      <c r="R833" s="151">
        <f>Q833*H833</f>
        <v>4.3751830499999998E-2</v>
      </c>
      <c r="S833" s="151">
        <v>0</v>
      </c>
      <c r="T833" s="152">
        <f>S833*H833</f>
        <v>0</v>
      </c>
      <c r="AR833" s="153" t="s">
        <v>189</v>
      </c>
      <c r="AT833" s="153" t="s">
        <v>185</v>
      </c>
      <c r="AU833" s="153" t="s">
        <v>190</v>
      </c>
      <c r="AY833" s="17" t="s">
        <v>181</v>
      </c>
      <c r="BE833" s="154">
        <f>IF(N833="základná",J833,0)</f>
        <v>0</v>
      </c>
      <c r="BF833" s="154">
        <f>IF(N833="znížená",J833,0)</f>
        <v>0</v>
      </c>
      <c r="BG833" s="154">
        <f>IF(N833="zákl. prenesená",J833,0)</f>
        <v>0</v>
      </c>
      <c r="BH833" s="154">
        <f>IF(N833="zníž. prenesená",J833,0)</f>
        <v>0</v>
      </c>
      <c r="BI833" s="154">
        <f>IF(N833="nulová",J833,0)</f>
        <v>0</v>
      </c>
      <c r="BJ833" s="17" t="s">
        <v>190</v>
      </c>
      <c r="BK833" s="154">
        <f>ROUND(I833*H833,2)</f>
        <v>0</v>
      </c>
      <c r="BL833" s="17" t="s">
        <v>189</v>
      </c>
      <c r="BM833" s="153" t="s">
        <v>1624</v>
      </c>
    </row>
    <row r="834" spans="2:65" s="12" customFormat="1">
      <c r="B834" s="155"/>
      <c r="D834" s="156" t="s">
        <v>192</v>
      </c>
      <c r="E834" s="157" t="s">
        <v>1</v>
      </c>
      <c r="F834" s="158" t="s">
        <v>218</v>
      </c>
      <c r="H834" s="157" t="s">
        <v>1</v>
      </c>
      <c r="I834" s="159"/>
      <c r="L834" s="155"/>
      <c r="M834" s="160"/>
      <c r="T834" s="161"/>
      <c r="AT834" s="157" t="s">
        <v>192</v>
      </c>
      <c r="AU834" s="157" t="s">
        <v>190</v>
      </c>
      <c r="AV834" s="12" t="s">
        <v>83</v>
      </c>
      <c r="AW834" s="12" t="s">
        <v>31</v>
      </c>
      <c r="AX834" s="12" t="s">
        <v>75</v>
      </c>
      <c r="AY834" s="157" t="s">
        <v>181</v>
      </c>
    </row>
    <row r="835" spans="2:65" s="13" customFormat="1">
      <c r="B835" s="162"/>
      <c r="D835" s="156" t="s">
        <v>192</v>
      </c>
      <c r="E835" s="163" t="s">
        <v>1</v>
      </c>
      <c r="F835" s="164" t="s">
        <v>1586</v>
      </c>
      <c r="H835" s="165">
        <v>3.2</v>
      </c>
      <c r="I835" s="166"/>
      <c r="L835" s="162"/>
      <c r="M835" s="167"/>
      <c r="T835" s="168"/>
      <c r="AT835" s="163" t="s">
        <v>192</v>
      </c>
      <c r="AU835" s="163" t="s">
        <v>190</v>
      </c>
      <c r="AV835" s="13" t="s">
        <v>190</v>
      </c>
      <c r="AW835" s="13" t="s">
        <v>31</v>
      </c>
      <c r="AX835" s="13" t="s">
        <v>75</v>
      </c>
      <c r="AY835" s="163" t="s">
        <v>181</v>
      </c>
    </row>
    <row r="836" spans="2:65" s="13" customFormat="1">
      <c r="B836" s="162"/>
      <c r="D836" s="156" t="s">
        <v>192</v>
      </c>
      <c r="E836" s="163" t="s">
        <v>1</v>
      </c>
      <c r="F836" s="164" t="s">
        <v>1587</v>
      </c>
      <c r="H836" s="165">
        <v>5.55</v>
      </c>
      <c r="I836" s="166"/>
      <c r="L836" s="162"/>
      <c r="M836" s="167"/>
      <c r="T836" s="168"/>
      <c r="AT836" s="163" t="s">
        <v>192</v>
      </c>
      <c r="AU836" s="163" t="s">
        <v>190</v>
      </c>
      <c r="AV836" s="13" t="s">
        <v>190</v>
      </c>
      <c r="AW836" s="13" t="s">
        <v>31</v>
      </c>
      <c r="AX836" s="13" t="s">
        <v>75</v>
      </c>
      <c r="AY836" s="163" t="s">
        <v>181</v>
      </c>
    </row>
    <row r="837" spans="2:65" s="13" customFormat="1">
      <c r="B837" s="162"/>
      <c r="D837" s="156" t="s">
        <v>192</v>
      </c>
      <c r="E837" s="163" t="s">
        <v>1</v>
      </c>
      <c r="F837" s="164" t="s">
        <v>1588</v>
      </c>
      <c r="H837" s="165">
        <v>48.5</v>
      </c>
      <c r="I837" s="166"/>
      <c r="L837" s="162"/>
      <c r="M837" s="167"/>
      <c r="T837" s="168"/>
      <c r="AT837" s="163" t="s">
        <v>192</v>
      </c>
      <c r="AU837" s="163" t="s">
        <v>190</v>
      </c>
      <c r="AV837" s="13" t="s">
        <v>190</v>
      </c>
      <c r="AW837" s="13" t="s">
        <v>31</v>
      </c>
      <c r="AX837" s="13" t="s">
        <v>75</v>
      </c>
      <c r="AY837" s="163" t="s">
        <v>181</v>
      </c>
    </row>
    <row r="838" spans="2:65" s="13" customFormat="1">
      <c r="B838" s="162"/>
      <c r="D838" s="156" t="s">
        <v>192</v>
      </c>
      <c r="E838" s="163" t="s">
        <v>1</v>
      </c>
      <c r="F838" s="164" t="s">
        <v>1589</v>
      </c>
      <c r="H838" s="165">
        <v>6.0279999999999996</v>
      </c>
      <c r="I838" s="166"/>
      <c r="L838" s="162"/>
      <c r="M838" s="167"/>
      <c r="T838" s="168"/>
      <c r="AT838" s="163" t="s">
        <v>192</v>
      </c>
      <c r="AU838" s="163" t="s">
        <v>190</v>
      </c>
      <c r="AV838" s="13" t="s">
        <v>190</v>
      </c>
      <c r="AW838" s="13" t="s">
        <v>31</v>
      </c>
      <c r="AX838" s="13" t="s">
        <v>75</v>
      </c>
      <c r="AY838" s="163" t="s">
        <v>181</v>
      </c>
    </row>
    <row r="839" spans="2:65" s="13" customFormat="1">
      <c r="B839" s="162"/>
      <c r="D839" s="156" t="s">
        <v>192</v>
      </c>
      <c r="E839" s="163" t="s">
        <v>1</v>
      </c>
      <c r="F839" s="164" t="s">
        <v>1590</v>
      </c>
      <c r="H839" s="165">
        <v>33.950000000000003</v>
      </c>
      <c r="I839" s="166"/>
      <c r="L839" s="162"/>
      <c r="M839" s="167"/>
      <c r="T839" s="168"/>
      <c r="AT839" s="163" t="s">
        <v>192</v>
      </c>
      <c r="AU839" s="163" t="s">
        <v>190</v>
      </c>
      <c r="AV839" s="13" t="s">
        <v>190</v>
      </c>
      <c r="AW839" s="13" t="s">
        <v>31</v>
      </c>
      <c r="AX839" s="13" t="s">
        <v>75</v>
      </c>
      <c r="AY839" s="163" t="s">
        <v>181</v>
      </c>
    </row>
    <row r="840" spans="2:65" s="13" customFormat="1">
      <c r="B840" s="162"/>
      <c r="D840" s="156" t="s">
        <v>192</v>
      </c>
      <c r="E840" s="163" t="s">
        <v>1</v>
      </c>
      <c r="F840" s="164" t="s">
        <v>1591</v>
      </c>
      <c r="H840" s="165">
        <v>9</v>
      </c>
      <c r="I840" s="166"/>
      <c r="L840" s="162"/>
      <c r="M840" s="167"/>
      <c r="T840" s="168"/>
      <c r="AT840" s="163" t="s">
        <v>192</v>
      </c>
      <c r="AU840" s="163" t="s">
        <v>190</v>
      </c>
      <c r="AV840" s="13" t="s">
        <v>190</v>
      </c>
      <c r="AW840" s="13" t="s">
        <v>31</v>
      </c>
      <c r="AX840" s="13" t="s">
        <v>75</v>
      </c>
      <c r="AY840" s="163" t="s">
        <v>181</v>
      </c>
    </row>
    <row r="841" spans="2:65" s="13" customFormat="1">
      <c r="B841" s="162"/>
      <c r="D841" s="156" t="s">
        <v>192</v>
      </c>
      <c r="E841" s="163" t="s">
        <v>1</v>
      </c>
      <c r="F841" s="164" t="s">
        <v>1592</v>
      </c>
      <c r="H841" s="165">
        <v>6.6</v>
      </c>
      <c r="I841" s="166"/>
      <c r="L841" s="162"/>
      <c r="M841" s="167"/>
      <c r="T841" s="168"/>
      <c r="AT841" s="163" t="s">
        <v>192</v>
      </c>
      <c r="AU841" s="163" t="s">
        <v>190</v>
      </c>
      <c r="AV841" s="13" t="s">
        <v>190</v>
      </c>
      <c r="AW841" s="13" t="s">
        <v>31</v>
      </c>
      <c r="AX841" s="13" t="s">
        <v>75</v>
      </c>
      <c r="AY841" s="163" t="s">
        <v>181</v>
      </c>
    </row>
    <row r="842" spans="2:65" s="13" customFormat="1">
      <c r="B842" s="162"/>
      <c r="D842" s="156" t="s">
        <v>192</v>
      </c>
      <c r="E842" s="163" t="s">
        <v>1</v>
      </c>
      <c r="F842" s="164" t="s">
        <v>1593</v>
      </c>
      <c r="H842" s="165">
        <v>3</v>
      </c>
      <c r="I842" s="166"/>
      <c r="L842" s="162"/>
      <c r="M842" s="167"/>
      <c r="T842" s="168"/>
      <c r="AT842" s="163" t="s">
        <v>192</v>
      </c>
      <c r="AU842" s="163" t="s">
        <v>190</v>
      </c>
      <c r="AV842" s="13" t="s">
        <v>190</v>
      </c>
      <c r="AW842" s="13" t="s">
        <v>31</v>
      </c>
      <c r="AX842" s="13" t="s">
        <v>75</v>
      </c>
      <c r="AY842" s="163" t="s">
        <v>181</v>
      </c>
    </row>
    <row r="843" spans="2:65" s="13" customFormat="1">
      <c r="B843" s="162"/>
      <c r="D843" s="156" t="s">
        <v>192</v>
      </c>
      <c r="E843" s="163" t="s">
        <v>1</v>
      </c>
      <c r="F843" s="164" t="s">
        <v>1594</v>
      </c>
      <c r="H843" s="165">
        <v>94.95</v>
      </c>
      <c r="I843" s="166"/>
      <c r="L843" s="162"/>
      <c r="M843" s="167"/>
      <c r="T843" s="168"/>
      <c r="AT843" s="163" t="s">
        <v>192</v>
      </c>
      <c r="AU843" s="163" t="s">
        <v>190</v>
      </c>
      <c r="AV843" s="13" t="s">
        <v>190</v>
      </c>
      <c r="AW843" s="13" t="s">
        <v>31</v>
      </c>
      <c r="AX843" s="13" t="s">
        <v>75</v>
      </c>
      <c r="AY843" s="163" t="s">
        <v>181</v>
      </c>
    </row>
    <row r="844" spans="2:65" s="13" customFormat="1">
      <c r="B844" s="162"/>
      <c r="D844" s="156" t="s">
        <v>192</v>
      </c>
      <c r="E844" s="163" t="s">
        <v>1</v>
      </c>
      <c r="F844" s="164" t="s">
        <v>1595</v>
      </c>
      <c r="H844" s="165">
        <v>9</v>
      </c>
      <c r="I844" s="166"/>
      <c r="L844" s="162"/>
      <c r="M844" s="167"/>
      <c r="T844" s="168"/>
      <c r="AT844" s="163" t="s">
        <v>192</v>
      </c>
      <c r="AU844" s="163" t="s">
        <v>190</v>
      </c>
      <c r="AV844" s="13" t="s">
        <v>190</v>
      </c>
      <c r="AW844" s="13" t="s">
        <v>31</v>
      </c>
      <c r="AX844" s="13" t="s">
        <v>75</v>
      </c>
      <c r="AY844" s="163" t="s">
        <v>181</v>
      </c>
    </row>
    <row r="845" spans="2:65" s="15" customFormat="1">
      <c r="B845" s="176"/>
      <c r="D845" s="156" t="s">
        <v>192</v>
      </c>
      <c r="E845" s="177" t="s">
        <v>1</v>
      </c>
      <c r="F845" s="178" t="s">
        <v>329</v>
      </c>
      <c r="H845" s="179">
        <v>219.77799999999999</v>
      </c>
      <c r="I845" s="180"/>
      <c r="L845" s="176"/>
      <c r="M845" s="181"/>
      <c r="T845" s="182"/>
      <c r="AT845" s="177" t="s">
        <v>192</v>
      </c>
      <c r="AU845" s="177" t="s">
        <v>190</v>
      </c>
      <c r="AV845" s="15" t="s">
        <v>130</v>
      </c>
      <c r="AW845" s="15" t="s">
        <v>31</v>
      </c>
      <c r="AX845" s="15" t="s">
        <v>75</v>
      </c>
      <c r="AY845" s="177" t="s">
        <v>181</v>
      </c>
    </row>
    <row r="846" spans="2:65" s="12" customFormat="1">
      <c r="B846" s="155"/>
      <c r="D846" s="156" t="s">
        <v>192</v>
      </c>
      <c r="E846" s="157" t="s">
        <v>1</v>
      </c>
      <c r="F846" s="158" t="s">
        <v>222</v>
      </c>
      <c r="H846" s="157" t="s">
        <v>1</v>
      </c>
      <c r="I846" s="159"/>
      <c r="L846" s="155"/>
      <c r="M846" s="160"/>
      <c r="T846" s="161"/>
      <c r="AT846" s="157" t="s">
        <v>192</v>
      </c>
      <c r="AU846" s="157" t="s">
        <v>190</v>
      </c>
      <c r="AV846" s="12" t="s">
        <v>83</v>
      </c>
      <c r="AW846" s="12" t="s">
        <v>31</v>
      </c>
      <c r="AX846" s="12" t="s">
        <v>75</v>
      </c>
      <c r="AY846" s="157" t="s">
        <v>181</v>
      </c>
    </row>
    <row r="847" spans="2:65" s="13" customFormat="1">
      <c r="B847" s="162"/>
      <c r="D847" s="156" t="s">
        <v>192</v>
      </c>
      <c r="E847" s="163" t="s">
        <v>1</v>
      </c>
      <c r="F847" s="164" t="s">
        <v>1596</v>
      </c>
      <c r="H847" s="165">
        <v>9.8000000000000007</v>
      </c>
      <c r="I847" s="166"/>
      <c r="L847" s="162"/>
      <c r="M847" s="167"/>
      <c r="T847" s="168"/>
      <c r="AT847" s="163" t="s">
        <v>192</v>
      </c>
      <c r="AU847" s="163" t="s">
        <v>190</v>
      </c>
      <c r="AV847" s="13" t="s">
        <v>190</v>
      </c>
      <c r="AW847" s="13" t="s">
        <v>31</v>
      </c>
      <c r="AX847" s="13" t="s">
        <v>75</v>
      </c>
      <c r="AY847" s="163" t="s">
        <v>181</v>
      </c>
    </row>
    <row r="848" spans="2:65" s="13" customFormat="1">
      <c r="B848" s="162"/>
      <c r="D848" s="156" t="s">
        <v>192</v>
      </c>
      <c r="E848" s="163" t="s">
        <v>1</v>
      </c>
      <c r="F848" s="164" t="s">
        <v>1597</v>
      </c>
      <c r="H848" s="165">
        <v>33.755000000000003</v>
      </c>
      <c r="I848" s="166"/>
      <c r="L848" s="162"/>
      <c r="M848" s="167"/>
      <c r="T848" s="168"/>
      <c r="AT848" s="163" t="s">
        <v>192</v>
      </c>
      <c r="AU848" s="163" t="s">
        <v>190</v>
      </c>
      <c r="AV848" s="13" t="s">
        <v>190</v>
      </c>
      <c r="AW848" s="13" t="s">
        <v>31</v>
      </c>
      <c r="AX848" s="13" t="s">
        <v>75</v>
      </c>
      <c r="AY848" s="163" t="s">
        <v>181</v>
      </c>
    </row>
    <row r="849" spans="2:65" s="13" customFormat="1">
      <c r="B849" s="162"/>
      <c r="D849" s="156" t="s">
        <v>192</v>
      </c>
      <c r="E849" s="163" t="s">
        <v>1</v>
      </c>
      <c r="F849" s="164" t="s">
        <v>1598</v>
      </c>
      <c r="H849" s="165">
        <v>14.8</v>
      </c>
      <c r="I849" s="166"/>
      <c r="L849" s="162"/>
      <c r="M849" s="167"/>
      <c r="T849" s="168"/>
      <c r="AT849" s="163" t="s">
        <v>192</v>
      </c>
      <c r="AU849" s="163" t="s">
        <v>190</v>
      </c>
      <c r="AV849" s="13" t="s">
        <v>190</v>
      </c>
      <c r="AW849" s="13" t="s">
        <v>31</v>
      </c>
      <c r="AX849" s="13" t="s">
        <v>75</v>
      </c>
      <c r="AY849" s="163" t="s">
        <v>181</v>
      </c>
    </row>
    <row r="850" spans="2:65" s="13" customFormat="1">
      <c r="B850" s="162"/>
      <c r="D850" s="156" t="s">
        <v>192</v>
      </c>
      <c r="E850" s="163" t="s">
        <v>1</v>
      </c>
      <c r="F850" s="164" t="s">
        <v>1599</v>
      </c>
      <c r="H850" s="165">
        <v>7.2</v>
      </c>
      <c r="I850" s="166"/>
      <c r="L850" s="162"/>
      <c r="M850" s="167"/>
      <c r="T850" s="168"/>
      <c r="AT850" s="163" t="s">
        <v>192</v>
      </c>
      <c r="AU850" s="163" t="s">
        <v>190</v>
      </c>
      <c r="AV850" s="13" t="s">
        <v>190</v>
      </c>
      <c r="AW850" s="13" t="s">
        <v>31</v>
      </c>
      <c r="AX850" s="13" t="s">
        <v>75</v>
      </c>
      <c r="AY850" s="163" t="s">
        <v>181</v>
      </c>
    </row>
    <row r="851" spans="2:65" s="13" customFormat="1">
      <c r="B851" s="162"/>
      <c r="D851" s="156" t="s">
        <v>192</v>
      </c>
      <c r="E851" s="163" t="s">
        <v>1</v>
      </c>
      <c r="F851" s="164" t="s">
        <v>1600</v>
      </c>
      <c r="H851" s="165">
        <v>12.58</v>
      </c>
      <c r="I851" s="166"/>
      <c r="L851" s="162"/>
      <c r="M851" s="167"/>
      <c r="T851" s="168"/>
      <c r="AT851" s="163" t="s">
        <v>192</v>
      </c>
      <c r="AU851" s="163" t="s">
        <v>190</v>
      </c>
      <c r="AV851" s="13" t="s">
        <v>190</v>
      </c>
      <c r="AW851" s="13" t="s">
        <v>31</v>
      </c>
      <c r="AX851" s="13" t="s">
        <v>75</v>
      </c>
      <c r="AY851" s="163" t="s">
        <v>181</v>
      </c>
    </row>
    <row r="852" spans="2:65" s="13" customFormat="1">
      <c r="B852" s="162"/>
      <c r="D852" s="156" t="s">
        <v>192</v>
      </c>
      <c r="E852" s="163" t="s">
        <v>1</v>
      </c>
      <c r="F852" s="164" t="s">
        <v>1601</v>
      </c>
      <c r="H852" s="165">
        <v>136.35</v>
      </c>
      <c r="I852" s="166"/>
      <c r="L852" s="162"/>
      <c r="M852" s="167"/>
      <c r="T852" s="168"/>
      <c r="AT852" s="163" t="s">
        <v>192</v>
      </c>
      <c r="AU852" s="163" t="s">
        <v>190</v>
      </c>
      <c r="AV852" s="13" t="s">
        <v>190</v>
      </c>
      <c r="AW852" s="13" t="s">
        <v>31</v>
      </c>
      <c r="AX852" s="13" t="s">
        <v>75</v>
      </c>
      <c r="AY852" s="163" t="s">
        <v>181</v>
      </c>
    </row>
    <row r="853" spans="2:65" s="13" customFormat="1">
      <c r="B853" s="162"/>
      <c r="D853" s="156" t="s">
        <v>192</v>
      </c>
      <c r="E853" s="163" t="s">
        <v>1</v>
      </c>
      <c r="F853" s="164" t="s">
        <v>1602</v>
      </c>
      <c r="H853" s="165">
        <v>6</v>
      </c>
      <c r="I853" s="166"/>
      <c r="L853" s="162"/>
      <c r="M853" s="167"/>
      <c r="T853" s="168"/>
      <c r="AT853" s="163" t="s">
        <v>192</v>
      </c>
      <c r="AU853" s="163" t="s">
        <v>190</v>
      </c>
      <c r="AV853" s="13" t="s">
        <v>190</v>
      </c>
      <c r="AW853" s="13" t="s">
        <v>31</v>
      </c>
      <c r="AX853" s="13" t="s">
        <v>75</v>
      </c>
      <c r="AY853" s="163" t="s">
        <v>181</v>
      </c>
    </row>
    <row r="854" spans="2:65" s="15" customFormat="1">
      <c r="B854" s="176"/>
      <c r="D854" s="156" t="s">
        <v>192</v>
      </c>
      <c r="E854" s="177" t="s">
        <v>1</v>
      </c>
      <c r="F854" s="178" t="s">
        <v>329</v>
      </c>
      <c r="H854" s="179">
        <v>220.48500000000001</v>
      </c>
      <c r="I854" s="180"/>
      <c r="L854" s="176"/>
      <c r="M854" s="181"/>
      <c r="T854" s="182"/>
      <c r="AT854" s="177" t="s">
        <v>192</v>
      </c>
      <c r="AU854" s="177" t="s">
        <v>190</v>
      </c>
      <c r="AV854" s="15" t="s">
        <v>130</v>
      </c>
      <c r="AW854" s="15" t="s">
        <v>31</v>
      </c>
      <c r="AX854" s="15" t="s">
        <v>75</v>
      </c>
      <c r="AY854" s="177" t="s">
        <v>181</v>
      </c>
    </row>
    <row r="855" spans="2:65" s="12" customFormat="1">
      <c r="B855" s="155"/>
      <c r="D855" s="156" t="s">
        <v>192</v>
      </c>
      <c r="E855" s="157" t="s">
        <v>1</v>
      </c>
      <c r="F855" s="158" t="s">
        <v>1625</v>
      </c>
      <c r="H855" s="157" t="s">
        <v>1</v>
      </c>
      <c r="I855" s="159"/>
      <c r="L855" s="155"/>
      <c r="M855" s="160"/>
      <c r="T855" s="161"/>
      <c r="AT855" s="157" t="s">
        <v>192</v>
      </c>
      <c r="AU855" s="157" t="s">
        <v>190</v>
      </c>
      <c r="AV855" s="12" t="s">
        <v>83</v>
      </c>
      <c r="AW855" s="12" t="s">
        <v>31</v>
      </c>
      <c r="AX855" s="12" t="s">
        <v>75</v>
      </c>
      <c r="AY855" s="157" t="s">
        <v>181</v>
      </c>
    </row>
    <row r="856" spans="2:65" s="13" customFormat="1">
      <c r="B856" s="162"/>
      <c r="D856" s="156" t="s">
        <v>192</v>
      </c>
      <c r="E856" s="163" t="s">
        <v>1</v>
      </c>
      <c r="F856" s="164" t="s">
        <v>1626</v>
      </c>
      <c r="H856" s="165">
        <v>75</v>
      </c>
      <c r="I856" s="166"/>
      <c r="L856" s="162"/>
      <c r="M856" s="167"/>
      <c r="T856" s="168"/>
      <c r="AT856" s="163" t="s">
        <v>192</v>
      </c>
      <c r="AU856" s="163" t="s">
        <v>190</v>
      </c>
      <c r="AV856" s="13" t="s">
        <v>190</v>
      </c>
      <c r="AW856" s="13" t="s">
        <v>31</v>
      </c>
      <c r="AX856" s="13" t="s">
        <v>75</v>
      </c>
      <c r="AY856" s="163" t="s">
        <v>181</v>
      </c>
    </row>
    <row r="857" spans="2:65" s="13" customFormat="1">
      <c r="B857" s="162"/>
      <c r="D857" s="156" t="s">
        <v>192</v>
      </c>
      <c r="E857" s="163" t="s">
        <v>1</v>
      </c>
      <c r="F857" s="164" t="s">
        <v>1627</v>
      </c>
      <c r="H857" s="165">
        <v>80</v>
      </c>
      <c r="I857" s="166"/>
      <c r="L857" s="162"/>
      <c r="M857" s="167"/>
      <c r="T857" s="168"/>
      <c r="AT857" s="163" t="s">
        <v>192</v>
      </c>
      <c r="AU857" s="163" t="s">
        <v>190</v>
      </c>
      <c r="AV857" s="13" t="s">
        <v>190</v>
      </c>
      <c r="AW857" s="13" t="s">
        <v>31</v>
      </c>
      <c r="AX857" s="13" t="s">
        <v>75</v>
      </c>
      <c r="AY857" s="163" t="s">
        <v>181</v>
      </c>
    </row>
    <row r="858" spans="2:65" s="14" customFormat="1">
      <c r="B858" s="169"/>
      <c r="D858" s="156" t="s">
        <v>192</v>
      </c>
      <c r="E858" s="170" t="s">
        <v>1</v>
      </c>
      <c r="F858" s="171" t="s">
        <v>195</v>
      </c>
      <c r="H858" s="172">
        <v>595.26300000000003</v>
      </c>
      <c r="I858" s="173"/>
      <c r="L858" s="169"/>
      <c r="M858" s="174"/>
      <c r="T858" s="175"/>
      <c r="AT858" s="170" t="s">
        <v>192</v>
      </c>
      <c r="AU858" s="170" t="s">
        <v>190</v>
      </c>
      <c r="AV858" s="14" t="s">
        <v>189</v>
      </c>
      <c r="AW858" s="14" t="s">
        <v>31</v>
      </c>
      <c r="AX858" s="14" t="s">
        <v>83</v>
      </c>
      <c r="AY858" s="170" t="s">
        <v>181</v>
      </c>
    </row>
    <row r="859" spans="2:65" s="1" customFormat="1" ht="16.5" customHeight="1">
      <c r="B859" s="140"/>
      <c r="C859" s="141" t="s">
        <v>1628</v>
      </c>
      <c r="D859" s="141" t="s">
        <v>185</v>
      </c>
      <c r="E859" s="142" t="s">
        <v>1629</v>
      </c>
      <c r="F859" s="143" t="s">
        <v>1630</v>
      </c>
      <c r="G859" s="144" t="s">
        <v>407</v>
      </c>
      <c r="H859" s="145">
        <v>30</v>
      </c>
      <c r="I859" s="146"/>
      <c r="J859" s="147">
        <f>ROUND(I859*H859,2)</f>
        <v>0</v>
      </c>
      <c r="K859" s="148"/>
      <c r="L859" s="32"/>
      <c r="M859" s="149" t="s">
        <v>1</v>
      </c>
      <c r="N859" s="150" t="s">
        <v>41</v>
      </c>
      <c r="P859" s="151">
        <f>O859*H859</f>
        <v>0</v>
      </c>
      <c r="Q859" s="151">
        <v>1.5750000000000001E-4</v>
      </c>
      <c r="R859" s="151">
        <f>Q859*H859</f>
        <v>4.725E-3</v>
      </c>
      <c r="S859" s="151">
        <v>0</v>
      </c>
      <c r="T859" s="152">
        <f>S859*H859</f>
        <v>0</v>
      </c>
      <c r="AR859" s="153" t="s">
        <v>189</v>
      </c>
      <c r="AT859" s="153" t="s">
        <v>185</v>
      </c>
      <c r="AU859" s="153" t="s">
        <v>190</v>
      </c>
      <c r="AY859" s="17" t="s">
        <v>181</v>
      </c>
      <c r="BE859" s="154">
        <f>IF(N859="základná",J859,0)</f>
        <v>0</v>
      </c>
      <c r="BF859" s="154">
        <f>IF(N859="znížená",J859,0)</f>
        <v>0</v>
      </c>
      <c r="BG859" s="154">
        <f>IF(N859="zákl. prenesená",J859,0)</f>
        <v>0</v>
      </c>
      <c r="BH859" s="154">
        <f>IF(N859="zníž. prenesená",J859,0)</f>
        <v>0</v>
      </c>
      <c r="BI859" s="154">
        <f>IF(N859="nulová",J859,0)</f>
        <v>0</v>
      </c>
      <c r="BJ859" s="17" t="s">
        <v>190</v>
      </c>
      <c r="BK859" s="154">
        <f>ROUND(I859*H859,2)</f>
        <v>0</v>
      </c>
      <c r="BL859" s="17" t="s">
        <v>189</v>
      </c>
      <c r="BM859" s="153" t="s">
        <v>1631</v>
      </c>
    </row>
    <row r="860" spans="2:65" s="13" customFormat="1">
      <c r="B860" s="162"/>
      <c r="D860" s="156" t="s">
        <v>192</v>
      </c>
      <c r="E860" s="163" t="s">
        <v>1</v>
      </c>
      <c r="F860" s="164" t="s">
        <v>1632</v>
      </c>
      <c r="H860" s="165">
        <v>30</v>
      </c>
      <c r="I860" s="166"/>
      <c r="L860" s="162"/>
      <c r="M860" s="167"/>
      <c r="T860" s="168"/>
      <c r="AT860" s="163" t="s">
        <v>192</v>
      </c>
      <c r="AU860" s="163" t="s">
        <v>190</v>
      </c>
      <c r="AV860" s="13" t="s">
        <v>190</v>
      </c>
      <c r="AW860" s="13" t="s">
        <v>31</v>
      </c>
      <c r="AX860" s="13" t="s">
        <v>75</v>
      </c>
      <c r="AY860" s="163" t="s">
        <v>181</v>
      </c>
    </row>
    <row r="861" spans="2:65" s="14" customFormat="1">
      <c r="B861" s="169"/>
      <c r="D861" s="156" t="s">
        <v>192</v>
      </c>
      <c r="E861" s="170" t="s">
        <v>1</v>
      </c>
      <c r="F861" s="171" t="s">
        <v>195</v>
      </c>
      <c r="H861" s="172">
        <v>30</v>
      </c>
      <c r="I861" s="173"/>
      <c r="L861" s="169"/>
      <c r="M861" s="174"/>
      <c r="T861" s="175"/>
      <c r="AT861" s="170" t="s">
        <v>192</v>
      </c>
      <c r="AU861" s="170" t="s">
        <v>190</v>
      </c>
      <c r="AV861" s="14" t="s">
        <v>189</v>
      </c>
      <c r="AW861" s="14" t="s">
        <v>31</v>
      </c>
      <c r="AX861" s="14" t="s">
        <v>83</v>
      </c>
      <c r="AY861" s="170" t="s">
        <v>181</v>
      </c>
    </row>
    <row r="862" spans="2:65" s="1" customFormat="1" ht="21.75" customHeight="1">
      <c r="B862" s="140"/>
      <c r="C862" s="141" t="s">
        <v>1633</v>
      </c>
      <c r="D862" s="141" t="s">
        <v>185</v>
      </c>
      <c r="E862" s="142" t="s">
        <v>1634</v>
      </c>
      <c r="F862" s="143" t="s">
        <v>1635</v>
      </c>
      <c r="G862" s="144" t="s">
        <v>478</v>
      </c>
      <c r="H862" s="145">
        <v>15</v>
      </c>
      <c r="I862" s="146"/>
      <c r="J862" s="147">
        <f>ROUND(I862*H862,2)</f>
        <v>0</v>
      </c>
      <c r="K862" s="148"/>
      <c r="L862" s="32"/>
      <c r="M862" s="149" t="s">
        <v>1</v>
      </c>
      <c r="N862" s="150" t="s">
        <v>41</v>
      </c>
      <c r="P862" s="151">
        <f>O862*H862</f>
        <v>0</v>
      </c>
      <c r="Q862" s="151">
        <v>0</v>
      </c>
      <c r="R862" s="151">
        <f>Q862*H862</f>
        <v>0</v>
      </c>
      <c r="S862" s="151">
        <v>0</v>
      </c>
      <c r="T862" s="152">
        <f>S862*H862</f>
        <v>0</v>
      </c>
      <c r="AR862" s="153" t="s">
        <v>189</v>
      </c>
      <c r="AT862" s="153" t="s">
        <v>185</v>
      </c>
      <c r="AU862" s="153" t="s">
        <v>190</v>
      </c>
      <c r="AY862" s="17" t="s">
        <v>181</v>
      </c>
      <c r="BE862" s="154">
        <f>IF(N862="základná",J862,0)</f>
        <v>0</v>
      </c>
      <c r="BF862" s="154">
        <f>IF(N862="znížená",J862,0)</f>
        <v>0</v>
      </c>
      <c r="BG862" s="154">
        <f>IF(N862="zákl. prenesená",J862,0)</f>
        <v>0</v>
      </c>
      <c r="BH862" s="154">
        <f>IF(N862="zníž. prenesená",J862,0)</f>
        <v>0</v>
      </c>
      <c r="BI862" s="154">
        <f>IF(N862="nulová",J862,0)</f>
        <v>0</v>
      </c>
      <c r="BJ862" s="17" t="s">
        <v>190</v>
      </c>
      <c r="BK862" s="154">
        <f>ROUND(I862*H862,2)</f>
        <v>0</v>
      </c>
      <c r="BL862" s="17" t="s">
        <v>189</v>
      </c>
      <c r="BM862" s="153" t="s">
        <v>1636</v>
      </c>
    </row>
    <row r="863" spans="2:65" s="11" customFormat="1" ht="22.9" customHeight="1">
      <c r="B863" s="128"/>
      <c r="D863" s="129" t="s">
        <v>74</v>
      </c>
      <c r="E863" s="138" t="s">
        <v>1637</v>
      </c>
      <c r="F863" s="138" t="s">
        <v>1638</v>
      </c>
      <c r="I863" s="131"/>
      <c r="J863" s="139">
        <f>BK863</f>
        <v>0</v>
      </c>
      <c r="L863" s="128"/>
      <c r="M863" s="133"/>
      <c r="P863" s="134">
        <f>SUM(P864:P889)</f>
        <v>0</v>
      </c>
      <c r="R863" s="134">
        <f>SUM(R864:R889)</f>
        <v>0</v>
      </c>
      <c r="T863" s="135">
        <f>SUM(T864:T889)</f>
        <v>0</v>
      </c>
      <c r="AR863" s="129" t="s">
        <v>83</v>
      </c>
      <c r="AT863" s="136" t="s">
        <v>74</v>
      </c>
      <c r="AU863" s="136" t="s">
        <v>83</v>
      </c>
      <c r="AY863" s="129" t="s">
        <v>181</v>
      </c>
      <c r="BK863" s="137">
        <f>SUM(BK864:BK889)</f>
        <v>0</v>
      </c>
    </row>
    <row r="864" spans="2:65" s="1" customFormat="1" ht="24.2" customHeight="1">
      <c r="B864" s="140"/>
      <c r="C864" s="141" t="s">
        <v>1639</v>
      </c>
      <c r="D864" s="141" t="s">
        <v>185</v>
      </c>
      <c r="E864" s="142" t="s">
        <v>1640</v>
      </c>
      <c r="F864" s="143" t="s">
        <v>1641</v>
      </c>
      <c r="G864" s="144" t="s">
        <v>231</v>
      </c>
      <c r="H864" s="145">
        <v>738</v>
      </c>
      <c r="I864" s="146"/>
      <c r="J864" s="147">
        <f>ROUND(I864*H864,2)</f>
        <v>0</v>
      </c>
      <c r="K864" s="148"/>
      <c r="L864" s="32"/>
      <c r="M864" s="149" t="s">
        <v>1</v>
      </c>
      <c r="N864" s="150" t="s">
        <v>41</v>
      </c>
      <c r="P864" s="151">
        <f>O864*H864</f>
        <v>0</v>
      </c>
      <c r="Q864" s="151">
        <v>0</v>
      </c>
      <c r="R864" s="151">
        <f>Q864*H864</f>
        <v>0</v>
      </c>
      <c r="S864" s="151">
        <v>0</v>
      </c>
      <c r="T864" s="152">
        <f>S864*H864</f>
        <v>0</v>
      </c>
      <c r="AR864" s="153" t="s">
        <v>189</v>
      </c>
      <c r="AT864" s="153" t="s">
        <v>185</v>
      </c>
      <c r="AU864" s="153" t="s">
        <v>190</v>
      </c>
      <c r="AY864" s="17" t="s">
        <v>181</v>
      </c>
      <c r="BE864" s="154">
        <f>IF(N864="základná",J864,0)</f>
        <v>0</v>
      </c>
      <c r="BF864" s="154">
        <f>IF(N864="znížená",J864,0)</f>
        <v>0</v>
      </c>
      <c r="BG864" s="154">
        <f>IF(N864="zákl. prenesená",J864,0)</f>
        <v>0</v>
      </c>
      <c r="BH864" s="154">
        <f>IF(N864="zníž. prenesená",J864,0)</f>
        <v>0</v>
      </c>
      <c r="BI864" s="154">
        <f>IF(N864="nulová",J864,0)</f>
        <v>0</v>
      </c>
      <c r="BJ864" s="17" t="s">
        <v>190</v>
      </c>
      <c r="BK864" s="154">
        <f>ROUND(I864*H864,2)</f>
        <v>0</v>
      </c>
      <c r="BL864" s="17" t="s">
        <v>189</v>
      </c>
      <c r="BM864" s="153" t="s">
        <v>1642</v>
      </c>
    </row>
    <row r="865" spans="2:65" s="1" customFormat="1" ht="21.75" customHeight="1">
      <c r="B865" s="140"/>
      <c r="C865" s="189" t="s">
        <v>1643</v>
      </c>
      <c r="D865" s="189" t="s">
        <v>966</v>
      </c>
      <c r="E865" s="190" t="s">
        <v>1644</v>
      </c>
      <c r="F865" s="191" t="s">
        <v>1645</v>
      </c>
      <c r="G865" s="192" t="s">
        <v>231</v>
      </c>
      <c r="H865" s="193">
        <v>738</v>
      </c>
      <c r="I865" s="194"/>
      <c r="J865" s="195">
        <f>ROUND(I865*H865,2)</f>
        <v>0</v>
      </c>
      <c r="K865" s="196"/>
      <c r="L865" s="197"/>
      <c r="M865" s="198" t="s">
        <v>1</v>
      </c>
      <c r="N865" s="199" t="s">
        <v>41</v>
      </c>
      <c r="P865" s="151">
        <f>O865*H865</f>
        <v>0</v>
      </c>
      <c r="Q865" s="151">
        <v>0</v>
      </c>
      <c r="R865" s="151">
        <f>Q865*H865</f>
        <v>0</v>
      </c>
      <c r="S865" s="151">
        <v>0</v>
      </c>
      <c r="T865" s="152">
        <f>S865*H865</f>
        <v>0</v>
      </c>
      <c r="AR865" s="153" t="s">
        <v>943</v>
      </c>
      <c r="AT865" s="153" t="s">
        <v>966</v>
      </c>
      <c r="AU865" s="153" t="s">
        <v>190</v>
      </c>
      <c r="AY865" s="17" t="s">
        <v>181</v>
      </c>
      <c r="BE865" s="154">
        <f>IF(N865="základná",J865,0)</f>
        <v>0</v>
      </c>
      <c r="BF865" s="154">
        <f>IF(N865="znížená",J865,0)</f>
        <v>0</v>
      </c>
      <c r="BG865" s="154">
        <f>IF(N865="zákl. prenesená",J865,0)</f>
        <v>0</v>
      </c>
      <c r="BH865" s="154">
        <f>IF(N865="zníž. prenesená",J865,0)</f>
        <v>0</v>
      </c>
      <c r="BI865" s="154">
        <f>IF(N865="nulová",J865,0)</f>
        <v>0</v>
      </c>
      <c r="BJ865" s="17" t="s">
        <v>190</v>
      </c>
      <c r="BK865" s="154">
        <f>ROUND(I865*H865,2)</f>
        <v>0</v>
      </c>
      <c r="BL865" s="17" t="s">
        <v>189</v>
      </c>
      <c r="BM865" s="153" t="s">
        <v>1646</v>
      </c>
    </row>
    <row r="866" spans="2:65" s="1" customFormat="1" ht="24.2" customHeight="1">
      <c r="B866" s="140"/>
      <c r="C866" s="141" t="s">
        <v>1647</v>
      </c>
      <c r="D866" s="141" t="s">
        <v>185</v>
      </c>
      <c r="E866" s="142" t="s">
        <v>1648</v>
      </c>
      <c r="F866" s="143" t="s">
        <v>1649</v>
      </c>
      <c r="G866" s="144" t="s">
        <v>1650</v>
      </c>
      <c r="H866" s="145">
        <v>1</v>
      </c>
      <c r="I866" s="146"/>
      <c r="J866" s="147">
        <f>ROUND(I866*H866,2)</f>
        <v>0</v>
      </c>
      <c r="K866" s="148"/>
      <c r="L866" s="32"/>
      <c r="M866" s="149" t="s">
        <v>1</v>
      </c>
      <c r="N866" s="150" t="s">
        <v>41</v>
      </c>
      <c r="P866" s="151">
        <f>O866*H866</f>
        <v>0</v>
      </c>
      <c r="Q866" s="151">
        <v>0</v>
      </c>
      <c r="R866" s="151">
        <f>Q866*H866</f>
        <v>0</v>
      </c>
      <c r="S866" s="151">
        <v>0</v>
      </c>
      <c r="T866" s="152">
        <f>S866*H866</f>
        <v>0</v>
      </c>
      <c r="AR866" s="153" t="s">
        <v>189</v>
      </c>
      <c r="AT866" s="153" t="s">
        <v>185</v>
      </c>
      <c r="AU866" s="153" t="s">
        <v>190</v>
      </c>
      <c r="AY866" s="17" t="s">
        <v>181</v>
      </c>
      <c r="BE866" s="154">
        <f>IF(N866="základná",J866,0)</f>
        <v>0</v>
      </c>
      <c r="BF866" s="154">
        <f>IF(N866="znížená",J866,0)</f>
        <v>0</v>
      </c>
      <c r="BG866" s="154">
        <f>IF(N866="zákl. prenesená",J866,0)</f>
        <v>0</v>
      </c>
      <c r="BH866" s="154">
        <f>IF(N866="zníž. prenesená",J866,0)</f>
        <v>0</v>
      </c>
      <c r="BI866" s="154">
        <f>IF(N866="nulová",J866,0)</f>
        <v>0</v>
      </c>
      <c r="BJ866" s="17" t="s">
        <v>190</v>
      </c>
      <c r="BK866" s="154">
        <f>ROUND(I866*H866,2)</f>
        <v>0</v>
      </c>
      <c r="BL866" s="17" t="s">
        <v>189</v>
      </c>
      <c r="BM866" s="153" t="s">
        <v>1651</v>
      </c>
    </row>
    <row r="867" spans="2:65" s="1" customFormat="1" ht="24.2" customHeight="1">
      <c r="B867" s="140"/>
      <c r="C867" s="141" t="s">
        <v>1652</v>
      </c>
      <c r="D867" s="141" t="s">
        <v>185</v>
      </c>
      <c r="E867" s="142" t="s">
        <v>1653</v>
      </c>
      <c r="F867" s="143" t="s">
        <v>1654</v>
      </c>
      <c r="G867" s="144" t="s">
        <v>188</v>
      </c>
      <c r="H867" s="145">
        <v>602.02</v>
      </c>
      <c r="I867" s="146"/>
      <c r="J867" s="147">
        <f>ROUND(I867*H867,2)</f>
        <v>0</v>
      </c>
      <c r="K867" s="148"/>
      <c r="L867" s="32"/>
      <c r="M867" s="149" t="s">
        <v>1</v>
      </c>
      <c r="N867" s="150" t="s">
        <v>41</v>
      </c>
      <c r="P867" s="151">
        <f>O867*H867</f>
        <v>0</v>
      </c>
      <c r="Q867" s="151">
        <v>0</v>
      </c>
      <c r="R867" s="151">
        <f>Q867*H867</f>
        <v>0</v>
      </c>
      <c r="S867" s="151">
        <v>0</v>
      </c>
      <c r="T867" s="152">
        <f>S867*H867</f>
        <v>0</v>
      </c>
      <c r="AR867" s="153" t="s">
        <v>189</v>
      </c>
      <c r="AT867" s="153" t="s">
        <v>185</v>
      </c>
      <c r="AU867" s="153" t="s">
        <v>190</v>
      </c>
      <c r="AY867" s="17" t="s">
        <v>181</v>
      </c>
      <c r="BE867" s="154">
        <f>IF(N867="základná",J867,0)</f>
        <v>0</v>
      </c>
      <c r="BF867" s="154">
        <f>IF(N867="znížená",J867,0)</f>
        <v>0</v>
      </c>
      <c r="BG867" s="154">
        <f>IF(N867="zákl. prenesená",J867,0)</f>
        <v>0</v>
      </c>
      <c r="BH867" s="154">
        <f>IF(N867="zníž. prenesená",J867,0)</f>
        <v>0</v>
      </c>
      <c r="BI867" s="154">
        <f>IF(N867="nulová",J867,0)</f>
        <v>0</v>
      </c>
      <c r="BJ867" s="17" t="s">
        <v>190</v>
      </c>
      <c r="BK867" s="154">
        <f>ROUND(I867*H867,2)</f>
        <v>0</v>
      </c>
      <c r="BL867" s="17" t="s">
        <v>189</v>
      </c>
      <c r="BM867" s="153" t="s">
        <v>1655</v>
      </c>
    </row>
    <row r="868" spans="2:65" s="12" customFormat="1">
      <c r="B868" s="155"/>
      <c r="D868" s="156" t="s">
        <v>192</v>
      </c>
      <c r="E868" s="157" t="s">
        <v>1</v>
      </c>
      <c r="F868" s="158" t="s">
        <v>1519</v>
      </c>
      <c r="H868" s="157" t="s">
        <v>1</v>
      </c>
      <c r="I868" s="159"/>
      <c r="L868" s="155"/>
      <c r="M868" s="160"/>
      <c r="T868" s="161"/>
      <c r="AT868" s="157" t="s">
        <v>192</v>
      </c>
      <c r="AU868" s="157" t="s">
        <v>190</v>
      </c>
      <c r="AV868" s="12" t="s">
        <v>83</v>
      </c>
      <c r="AW868" s="12" t="s">
        <v>31</v>
      </c>
      <c r="AX868" s="12" t="s">
        <v>75</v>
      </c>
      <c r="AY868" s="157" t="s">
        <v>181</v>
      </c>
    </row>
    <row r="869" spans="2:65" s="12" customFormat="1">
      <c r="B869" s="155"/>
      <c r="D869" s="156" t="s">
        <v>192</v>
      </c>
      <c r="E869" s="157" t="s">
        <v>1</v>
      </c>
      <c r="F869" s="158" t="s">
        <v>1656</v>
      </c>
      <c r="H869" s="157" t="s">
        <v>1</v>
      </c>
      <c r="I869" s="159"/>
      <c r="L869" s="155"/>
      <c r="M869" s="160"/>
      <c r="T869" s="161"/>
      <c r="AT869" s="157" t="s">
        <v>192</v>
      </c>
      <c r="AU869" s="157" t="s">
        <v>190</v>
      </c>
      <c r="AV869" s="12" t="s">
        <v>83</v>
      </c>
      <c r="AW869" s="12" t="s">
        <v>31</v>
      </c>
      <c r="AX869" s="12" t="s">
        <v>75</v>
      </c>
      <c r="AY869" s="157" t="s">
        <v>181</v>
      </c>
    </row>
    <row r="870" spans="2:65" s="12" customFormat="1">
      <c r="B870" s="155"/>
      <c r="D870" s="156" t="s">
        <v>192</v>
      </c>
      <c r="E870" s="157" t="s">
        <v>1</v>
      </c>
      <c r="F870" s="158" t="s">
        <v>1657</v>
      </c>
      <c r="H870" s="157" t="s">
        <v>1</v>
      </c>
      <c r="I870" s="159"/>
      <c r="L870" s="155"/>
      <c r="M870" s="160"/>
      <c r="T870" s="161"/>
      <c r="AT870" s="157" t="s">
        <v>192</v>
      </c>
      <c r="AU870" s="157" t="s">
        <v>190</v>
      </c>
      <c r="AV870" s="12" t="s">
        <v>83</v>
      </c>
      <c r="AW870" s="12" t="s">
        <v>31</v>
      </c>
      <c r="AX870" s="12" t="s">
        <v>75</v>
      </c>
      <c r="AY870" s="157" t="s">
        <v>181</v>
      </c>
    </row>
    <row r="871" spans="2:65" s="12" customFormat="1">
      <c r="B871" s="155"/>
      <c r="D871" s="156" t="s">
        <v>192</v>
      </c>
      <c r="E871" s="157" t="s">
        <v>1</v>
      </c>
      <c r="F871" s="158" t="s">
        <v>1658</v>
      </c>
      <c r="H871" s="157" t="s">
        <v>1</v>
      </c>
      <c r="I871" s="159"/>
      <c r="L871" s="155"/>
      <c r="M871" s="160"/>
      <c r="T871" s="161"/>
      <c r="AT871" s="157" t="s">
        <v>192</v>
      </c>
      <c r="AU871" s="157" t="s">
        <v>190</v>
      </c>
      <c r="AV871" s="12" t="s">
        <v>83</v>
      </c>
      <c r="AW871" s="12" t="s">
        <v>31</v>
      </c>
      <c r="AX871" s="12" t="s">
        <v>75</v>
      </c>
      <c r="AY871" s="157" t="s">
        <v>181</v>
      </c>
    </row>
    <row r="872" spans="2:65" s="12" customFormat="1">
      <c r="B872" s="155"/>
      <c r="D872" s="156" t="s">
        <v>192</v>
      </c>
      <c r="E872" s="157" t="s">
        <v>1</v>
      </c>
      <c r="F872" s="158" t="s">
        <v>1659</v>
      </c>
      <c r="H872" s="157" t="s">
        <v>1</v>
      </c>
      <c r="I872" s="159"/>
      <c r="L872" s="155"/>
      <c r="M872" s="160"/>
      <c r="T872" s="161"/>
      <c r="AT872" s="157" t="s">
        <v>192</v>
      </c>
      <c r="AU872" s="157" t="s">
        <v>190</v>
      </c>
      <c r="AV872" s="12" t="s">
        <v>83</v>
      </c>
      <c r="AW872" s="12" t="s">
        <v>31</v>
      </c>
      <c r="AX872" s="12" t="s">
        <v>75</v>
      </c>
      <c r="AY872" s="157" t="s">
        <v>181</v>
      </c>
    </row>
    <row r="873" spans="2:65" s="13" customFormat="1">
      <c r="B873" s="162"/>
      <c r="D873" s="156" t="s">
        <v>192</v>
      </c>
      <c r="E873" s="163" t="s">
        <v>1</v>
      </c>
      <c r="F873" s="164" t="s">
        <v>865</v>
      </c>
      <c r="H873" s="165">
        <v>602.02</v>
      </c>
      <c r="I873" s="166"/>
      <c r="L873" s="162"/>
      <c r="M873" s="167"/>
      <c r="T873" s="168"/>
      <c r="AT873" s="163" t="s">
        <v>192</v>
      </c>
      <c r="AU873" s="163" t="s">
        <v>190</v>
      </c>
      <c r="AV873" s="13" t="s">
        <v>190</v>
      </c>
      <c r="AW873" s="13" t="s">
        <v>31</v>
      </c>
      <c r="AX873" s="13" t="s">
        <v>83</v>
      </c>
      <c r="AY873" s="163" t="s">
        <v>181</v>
      </c>
    </row>
    <row r="874" spans="2:65" s="1" customFormat="1" ht="16.5" customHeight="1">
      <c r="B874" s="140"/>
      <c r="C874" s="141" t="s">
        <v>1660</v>
      </c>
      <c r="D874" s="141" t="s">
        <v>185</v>
      </c>
      <c r="E874" s="142" t="s">
        <v>1661</v>
      </c>
      <c r="F874" s="143" t="s">
        <v>1662</v>
      </c>
      <c r="G874" s="144" t="s">
        <v>639</v>
      </c>
      <c r="H874" s="145">
        <v>2</v>
      </c>
      <c r="I874" s="146"/>
      <c r="J874" s="147">
        <f>ROUND(I874*H874,2)</f>
        <v>0</v>
      </c>
      <c r="K874" s="148"/>
      <c r="L874" s="32"/>
      <c r="M874" s="149" t="s">
        <v>1</v>
      </c>
      <c r="N874" s="150" t="s">
        <v>41</v>
      </c>
      <c r="P874" s="151">
        <f>O874*H874</f>
        <v>0</v>
      </c>
      <c r="Q874" s="151">
        <v>0</v>
      </c>
      <c r="R874" s="151">
        <f>Q874*H874</f>
        <v>0</v>
      </c>
      <c r="S874" s="151">
        <v>0</v>
      </c>
      <c r="T874" s="152">
        <f>S874*H874</f>
        <v>0</v>
      </c>
      <c r="AR874" s="153" t="s">
        <v>189</v>
      </c>
      <c r="AT874" s="153" t="s">
        <v>185</v>
      </c>
      <c r="AU874" s="153" t="s">
        <v>190</v>
      </c>
      <c r="AY874" s="17" t="s">
        <v>181</v>
      </c>
      <c r="BE874" s="154">
        <f>IF(N874="základná",J874,0)</f>
        <v>0</v>
      </c>
      <c r="BF874" s="154">
        <f>IF(N874="znížená",J874,0)</f>
        <v>0</v>
      </c>
      <c r="BG874" s="154">
        <f>IF(N874="zákl. prenesená",J874,0)</f>
        <v>0</v>
      </c>
      <c r="BH874" s="154">
        <f>IF(N874="zníž. prenesená",J874,0)</f>
        <v>0</v>
      </c>
      <c r="BI874" s="154">
        <f>IF(N874="nulová",J874,0)</f>
        <v>0</v>
      </c>
      <c r="BJ874" s="17" t="s">
        <v>190</v>
      </c>
      <c r="BK874" s="154">
        <f>ROUND(I874*H874,2)</f>
        <v>0</v>
      </c>
      <c r="BL874" s="17" t="s">
        <v>189</v>
      </c>
      <c r="BM874" s="153" t="s">
        <v>1663</v>
      </c>
    </row>
    <row r="875" spans="2:65" s="1" customFormat="1" ht="16.5" customHeight="1">
      <c r="B875" s="140"/>
      <c r="C875" s="189" t="s">
        <v>1664</v>
      </c>
      <c r="D875" s="189" t="s">
        <v>966</v>
      </c>
      <c r="E875" s="190" t="s">
        <v>1665</v>
      </c>
      <c r="F875" s="191" t="s">
        <v>1666</v>
      </c>
      <c r="G875" s="192" t="s">
        <v>639</v>
      </c>
      <c r="H875" s="193">
        <v>2</v>
      </c>
      <c r="I875" s="194"/>
      <c r="J875" s="195">
        <f>ROUND(I875*H875,2)</f>
        <v>0</v>
      </c>
      <c r="K875" s="196"/>
      <c r="L875" s="197"/>
      <c r="M875" s="198" t="s">
        <v>1</v>
      </c>
      <c r="N875" s="199" t="s">
        <v>41</v>
      </c>
      <c r="P875" s="151">
        <f>O875*H875</f>
        <v>0</v>
      </c>
      <c r="Q875" s="151">
        <v>0</v>
      </c>
      <c r="R875" s="151">
        <f>Q875*H875</f>
        <v>0</v>
      </c>
      <c r="S875" s="151">
        <v>0</v>
      </c>
      <c r="T875" s="152">
        <f>S875*H875</f>
        <v>0</v>
      </c>
      <c r="AR875" s="153" t="s">
        <v>943</v>
      </c>
      <c r="AT875" s="153" t="s">
        <v>966</v>
      </c>
      <c r="AU875" s="153" t="s">
        <v>190</v>
      </c>
      <c r="AY875" s="17" t="s">
        <v>181</v>
      </c>
      <c r="BE875" s="154">
        <f>IF(N875="základná",J875,0)</f>
        <v>0</v>
      </c>
      <c r="BF875" s="154">
        <f>IF(N875="znížená",J875,0)</f>
        <v>0</v>
      </c>
      <c r="BG875" s="154">
        <f>IF(N875="zákl. prenesená",J875,0)</f>
        <v>0</v>
      </c>
      <c r="BH875" s="154">
        <f>IF(N875="zníž. prenesená",J875,0)</f>
        <v>0</v>
      </c>
      <c r="BI875" s="154">
        <f>IF(N875="nulová",J875,0)</f>
        <v>0</v>
      </c>
      <c r="BJ875" s="17" t="s">
        <v>190</v>
      </c>
      <c r="BK875" s="154">
        <f>ROUND(I875*H875,2)</f>
        <v>0</v>
      </c>
      <c r="BL875" s="17" t="s">
        <v>189</v>
      </c>
      <c r="BM875" s="153" t="s">
        <v>1667</v>
      </c>
    </row>
    <row r="876" spans="2:65" s="1" customFormat="1" ht="16.5" customHeight="1">
      <c r="B876" s="140"/>
      <c r="C876" s="141" t="s">
        <v>1668</v>
      </c>
      <c r="D876" s="141" t="s">
        <v>185</v>
      </c>
      <c r="E876" s="142" t="s">
        <v>1669</v>
      </c>
      <c r="F876" s="143" t="s">
        <v>1670</v>
      </c>
      <c r="G876" s="144" t="s">
        <v>639</v>
      </c>
      <c r="H876" s="145">
        <v>3</v>
      </c>
      <c r="I876" s="146"/>
      <c r="J876" s="147">
        <f>ROUND(I876*H876,2)</f>
        <v>0</v>
      </c>
      <c r="K876" s="148"/>
      <c r="L876" s="32"/>
      <c r="M876" s="149" t="s">
        <v>1</v>
      </c>
      <c r="N876" s="150" t="s">
        <v>41</v>
      </c>
      <c r="P876" s="151">
        <f>O876*H876</f>
        <v>0</v>
      </c>
      <c r="Q876" s="151">
        <v>0</v>
      </c>
      <c r="R876" s="151">
        <f>Q876*H876</f>
        <v>0</v>
      </c>
      <c r="S876" s="151">
        <v>0</v>
      </c>
      <c r="T876" s="152">
        <f>S876*H876</f>
        <v>0</v>
      </c>
      <c r="AR876" s="153" t="s">
        <v>189</v>
      </c>
      <c r="AT876" s="153" t="s">
        <v>185</v>
      </c>
      <c r="AU876" s="153" t="s">
        <v>190</v>
      </c>
      <c r="AY876" s="17" t="s">
        <v>181</v>
      </c>
      <c r="BE876" s="154">
        <f>IF(N876="základná",J876,0)</f>
        <v>0</v>
      </c>
      <c r="BF876" s="154">
        <f>IF(N876="znížená",J876,0)</f>
        <v>0</v>
      </c>
      <c r="BG876" s="154">
        <f>IF(N876="zákl. prenesená",J876,0)</f>
        <v>0</v>
      </c>
      <c r="BH876" s="154">
        <f>IF(N876="zníž. prenesená",J876,0)</f>
        <v>0</v>
      </c>
      <c r="BI876" s="154">
        <f>IF(N876="nulová",J876,0)</f>
        <v>0</v>
      </c>
      <c r="BJ876" s="17" t="s">
        <v>190</v>
      </c>
      <c r="BK876" s="154">
        <f>ROUND(I876*H876,2)</f>
        <v>0</v>
      </c>
      <c r="BL876" s="17" t="s">
        <v>189</v>
      </c>
      <c r="BM876" s="153" t="s">
        <v>1671</v>
      </c>
    </row>
    <row r="877" spans="2:65" s="1" customFormat="1" ht="16.5" customHeight="1">
      <c r="B877" s="140"/>
      <c r="C877" s="141" t="s">
        <v>1672</v>
      </c>
      <c r="D877" s="141" t="s">
        <v>185</v>
      </c>
      <c r="E877" s="142" t="s">
        <v>1673</v>
      </c>
      <c r="F877" s="143" t="s">
        <v>1674</v>
      </c>
      <c r="G877" s="144" t="s">
        <v>639</v>
      </c>
      <c r="H877" s="145">
        <v>1</v>
      </c>
      <c r="I877" s="146"/>
      <c r="J877" s="147">
        <f>ROUND(I877*H877,2)</f>
        <v>0</v>
      </c>
      <c r="K877" s="148"/>
      <c r="L877" s="32"/>
      <c r="M877" s="149" t="s">
        <v>1</v>
      </c>
      <c r="N877" s="150" t="s">
        <v>41</v>
      </c>
      <c r="P877" s="151">
        <f>O877*H877</f>
        <v>0</v>
      </c>
      <c r="Q877" s="151">
        <v>0</v>
      </c>
      <c r="R877" s="151">
        <f>Q877*H877</f>
        <v>0</v>
      </c>
      <c r="S877" s="151">
        <v>0</v>
      </c>
      <c r="T877" s="152">
        <f>S877*H877</f>
        <v>0</v>
      </c>
      <c r="AR877" s="153" t="s">
        <v>189</v>
      </c>
      <c r="AT877" s="153" t="s">
        <v>185</v>
      </c>
      <c r="AU877" s="153" t="s">
        <v>190</v>
      </c>
      <c r="AY877" s="17" t="s">
        <v>181</v>
      </c>
      <c r="BE877" s="154">
        <f>IF(N877="základná",J877,0)</f>
        <v>0</v>
      </c>
      <c r="BF877" s="154">
        <f>IF(N877="znížená",J877,0)</f>
        <v>0</v>
      </c>
      <c r="BG877" s="154">
        <f>IF(N877="zákl. prenesená",J877,0)</f>
        <v>0</v>
      </c>
      <c r="BH877" s="154">
        <f>IF(N877="zníž. prenesená",J877,0)</f>
        <v>0</v>
      </c>
      <c r="BI877" s="154">
        <f>IF(N877="nulová",J877,0)</f>
        <v>0</v>
      </c>
      <c r="BJ877" s="17" t="s">
        <v>190</v>
      </c>
      <c r="BK877" s="154">
        <f>ROUND(I877*H877,2)</f>
        <v>0</v>
      </c>
      <c r="BL877" s="17" t="s">
        <v>189</v>
      </c>
      <c r="BM877" s="153" t="s">
        <v>1675</v>
      </c>
    </row>
    <row r="878" spans="2:65" s="1" customFormat="1" ht="16.5" customHeight="1">
      <c r="B878" s="140"/>
      <c r="C878" s="141" t="s">
        <v>1676</v>
      </c>
      <c r="D878" s="141" t="s">
        <v>185</v>
      </c>
      <c r="E878" s="142" t="s">
        <v>1677</v>
      </c>
      <c r="F878" s="143" t="s">
        <v>1678</v>
      </c>
      <c r="G878" s="144" t="s">
        <v>407</v>
      </c>
      <c r="H878" s="145">
        <v>1060</v>
      </c>
      <c r="I878" s="146"/>
      <c r="J878" s="147">
        <f>ROUND(I878*H878,2)</f>
        <v>0</v>
      </c>
      <c r="K878" s="148"/>
      <c r="L878" s="32"/>
      <c r="M878" s="149" t="s">
        <v>1</v>
      </c>
      <c r="N878" s="150" t="s">
        <v>41</v>
      </c>
      <c r="P878" s="151">
        <f>O878*H878</f>
        <v>0</v>
      </c>
      <c r="Q878" s="151">
        <v>0</v>
      </c>
      <c r="R878" s="151">
        <f>Q878*H878</f>
        <v>0</v>
      </c>
      <c r="S878" s="151">
        <v>0</v>
      </c>
      <c r="T878" s="152">
        <f>S878*H878</f>
        <v>0</v>
      </c>
      <c r="AR878" s="153" t="s">
        <v>280</v>
      </c>
      <c r="AT878" s="153" t="s">
        <v>185</v>
      </c>
      <c r="AU878" s="153" t="s">
        <v>190</v>
      </c>
      <c r="AY878" s="17" t="s">
        <v>181</v>
      </c>
      <c r="BE878" s="154">
        <f>IF(N878="základná",J878,0)</f>
        <v>0</v>
      </c>
      <c r="BF878" s="154">
        <f>IF(N878="znížená",J878,0)</f>
        <v>0</v>
      </c>
      <c r="BG878" s="154">
        <f>IF(N878="zákl. prenesená",J878,0)</f>
        <v>0</v>
      </c>
      <c r="BH878" s="154">
        <f>IF(N878="zníž. prenesená",J878,0)</f>
        <v>0</v>
      </c>
      <c r="BI878" s="154">
        <f>IF(N878="nulová",J878,0)</f>
        <v>0</v>
      </c>
      <c r="BJ878" s="17" t="s">
        <v>190</v>
      </c>
      <c r="BK878" s="154">
        <f>ROUND(I878*H878,2)</f>
        <v>0</v>
      </c>
      <c r="BL878" s="17" t="s">
        <v>280</v>
      </c>
      <c r="BM878" s="153" t="s">
        <v>1679</v>
      </c>
    </row>
    <row r="879" spans="2:65" s="12" customFormat="1">
      <c r="B879" s="155"/>
      <c r="D879" s="156" t="s">
        <v>192</v>
      </c>
      <c r="E879" s="157" t="s">
        <v>1</v>
      </c>
      <c r="F879" s="158" t="s">
        <v>222</v>
      </c>
      <c r="H879" s="157" t="s">
        <v>1</v>
      </c>
      <c r="I879" s="159"/>
      <c r="L879" s="155"/>
      <c r="M879" s="160"/>
      <c r="T879" s="161"/>
      <c r="AT879" s="157" t="s">
        <v>192</v>
      </c>
      <c r="AU879" s="157" t="s">
        <v>190</v>
      </c>
      <c r="AV879" s="12" t="s">
        <v>83</v>
      </c>
      <c r="AW879" s="12" t="s">
        <v>31</v>
      </c>
      <c r="AX879" s="12" t="s">
        <v>75</v>
      </c>
      <c r="AY879" s="157" t="s">
        <v>181</v>
      </c>
    </row>
    <row r="880" spans="2:65" s="13" customFormat="1">
      <c r="B880" s="162"/>
      <c r="D880" s="156" t="s">
        <v>192</v>
      </c>
      <c r="E880" s="163" t="s">
        <v>1</v>
      </c>
      <c r="F880" s="164" t="s">
        <v>1680</v>
      </c>
      <c r="H880" s="165">
        <v>1060</v>
      </c>
      <c r="I880" s="166"/>
      <c r="L880" s="162"/>
      <c r="M880" s="167"/>
      <c r="T880" s="168"/>
      <c r="AT880" s="163" t="s">
        <v>192</v>
      </c>
      <c r="AU880" s="163" t="s">
        <v>190</v>
      </c>
      <c r="AV880" s="13" t="s">
        <v>190</v>
      </c>
      <c r="AW880" s="13" t="s">
        <v>31</v>
      </c>
      <c r="AX880" s="13" t="s">
        <v>75</v>
      </c>
      <c r="AY880" s="163" t="s">
        <v>181</v>
      </c>
    </row>
    <row r="881" spans="2:65" s="15" customFormat="1">
      <c r="B881" s="176"/>
      <c r="D881" s="156" t="s">
        <v>192</v>
      </c>
      <c r="E881" s="177" t="s">
        <v>1</v>
      </c>
      <c r="F881" s="178" t="s">
        <v>329</v>
      </c>
      <c r="H881" s="179">
        <v>1060</v>
      </c>
      <c r="I881" s="180"/>
      <c r="L881" s="176"/>
      <c r="M881" s="181"/>
      <c r="T881" s="182"/>
      <c r="AT881" s="177" t="s">
        <v>192</v>
      </c>
      <c r="AU881" s="177" t="s">
        <v>190</v>
      </c>
      <c r="AV881" s="15" t="s">
        <v>130</v>
      </c>
      <c r="AW881" s="15" t="s">
        <v>31</v>
      </c>
      <c r="AX881" s="15" t="s">
        <v>75</v>
      </c>
      <c r="AY881" s="177" t="s">
        <v>181</v>
      </c>
    </row>
    <row r="882" spans="2:65" s="14" customFormat="1">
      <c r="B882" s="169"/>
      <c r="D882" s="156" t="s">
        <v>192</v>
      </c>
      <c r="E882" s="170" t="s">
        <v>1</v>
      </c>
      <c r="F882" s="171" t="s">
        <v>195</v>
      </c>
      <c r="H882" s="172">
        <v>1060</v>
      </c>
      <c r="I882" s="173"/>
      <c r="L882" s="169"/>
      <c r="M882" s="174"/>
      <c r="T882" s="175"/>
      <c r="AT882" s="170" t="s">
        <v>192</v>
      </c>
      <c r="AU882" s="170" t="s">
        <v>190</v>
      </c>
      <c r="AV882" s="14" t="s">
        <v>189</v>
      </c>
      <c r="AW882" s="14" t="s">
        <v>31</v>
      </c>
      <c r="AX882" s="14" t="s">
        <v>83</v>
      </c>
      <c r="AY882" s="170" t="s">
        <v>181</v>
      </c>
    </row>
    <row r="883" spans="2:65" s="1" customFormat="1" ht="21.75" customHeight="1">
      <c r="B883" s="140"/>
      <c r="C883" s="141" t="s">
        <v>1681</v>
      </c>
      <c r="D883" s="141" t="s">
        <v>185</v>
      </c>
      <c r="E883" s="142" t="s">
        <v>1682</v>
      </c>
      <c r="F883" s="143" t="s">
        <v>1683</v>
      </c>
      <c r="G883" s="144" t="s">
        <v>231</v>
      </c>
      <c r="H883" s="145">
        <v>1</v>
      </c>
      <c r="I883" s="146"/>
      <c r="J883" s="147">
        <f>ROUND(I883*H883,2)</f>
        <v>0</v>
      </c>
      <c r="K883" s="148"/>
      <c r="L883" s="32"/>
      <c r="M883" s="149" t="s">
        <v>1</v>
      </c>
      <c r="N883" s="150" t="s">
        <v>41</v>
      </c>
      <c r="P883" s="151">
        <f>O883*H883</f>
        <v>0</v>
      </c>
      <c r="Q883" s="151">
        <v>0</v>
      </c>
      <c r="R883" s="151">
        <f>Q883*H883</f>
        <v>0</v>
      </c>
      <c r="S883" s="151">
        <v>0</v>
      </c>
      <c r="T883" s="152">
        <f>S883*H883</f>
        <v>0</v>
      </c>
      <c r="AR883" s="153" t="s">
        <v>280</v>
      </c>
      <c r="AT883" s="153" t="s">
        <v>185</v>
      </c>
      <c r="AU883" s="153" t="s">
        <v>190</v>
      </c>
      <c r="AY883" s="17" t="s">
        <v>181</v>
      </c>
      <c r="BE883" s="154">
        <f>IF(N883="základná",J883,0)</f>
        <v>0</v>
      </c>
      <c r="BF883" s="154">
        <f>IF(N883="znížená",J883,0)</f>
        <v>0</v>
      </c>
      <c r="BG883" s="154">
        <f>IF(N883="zákl. prenesená",J883,0)</f>
        <v>0</v>
      </c>
      <c r="BH883" s="154">
        <f>IF(N883="zníž. prenesená",J883,0)</f>
        <v>0</v>
      </c>
      <c r="BI883" s="154">
        <f>IF(N883="nulová",J883,0)</f>
        <v>0</v>
      </c>
      <c r="BJ883" s="17" t="s">
        <v>190</v>
      </c>
      <c r="BK883" s="154">
        <f>ROUND(I883*H883,2)</f>
        <v>0</v>
      </c>
      <c r="BL883" s="17" t="s">
        <v>280</v>
      </c>
      <c r="BM883" s="153" t="s">
        <v>1684</v>
      </c>
    </row>
    <row r="884" spans="2:65" s="1" customFormat="1" ht="16.5" customHeight="1">
      <c r="B884" s="140"/>
      <c r="C884" s="141" t="s">
        <v>1685</v>
      </c>
      <c r="D884" s="141" t="s">
        <v>185</v>
      </c>
      <c r="E884" s="142" t="s">
        <v>1686</v>
      </c>
      <c r="F884" s="143" t="s">
        <v>1687</v>
      </c>
      <c r="G884" s="144" t="s">
        <v>231</v>
      </c>
      <c r="H884" s="145">
        <v>2</v>
      </c>
      <c r="I884" s="146"/>
      <c r="J884" s="147">
        <f>ROUND(I884*H884,2)</f>
        <v>0</v>
      </c>
      <c r="K884" s="148"/>
      <c r="L884" s="32"/>
      <c r="M884" s="149" t="s">
        <v>1</v>
      </c>
      <c r="N884" s="150" t="s">
        <v>41</v>
      </c>
      <c r="P884" s="151">
        <f>O884*H884</f>
        <v>0</v>
      </c>
      <c r="Q884" s="151">
        <v>0</v>
      </c>
      <c r="R884" s="151">
        <f>Q884*H884</f>
        <v>0</v>
      </c>
      <c r="S884" s="151">
        <v>0</v>
      </c>
      <c r="T884" s="152">
        <f>S884*H884</f>
        <v>0</v>
      </c>
      <c r="AR884" s="153" t="s">
        <v>280</v>
      </c>
      <c r="AT884" s="153" t="s">
        <v>185</v>
      </c>
      <c r="AU884" s="153" t="s">
        <v>190</v>
      </c>
      <c r="AY884" s="17" t="s">
        <v>181</v>
      </c>
      <c r="BE884" s="154">
        <f>IF(N884="základná",J884,0)</f>
        <v>0</v>
      </c>
      <c r="BF884" s="154">
        <f>IF(N884="znížená",J884,0)</f>
        <v>0</v>
      </c>
      <c r="BG884" s="154">
        <f>IF(N884="zákl. prenesená",J884,0)</f>
        <v>0</v>
      </c>
      <c r="BH884" s="154">
        <f>IF(N884="zníž. prenesená",J884,0)</f>
        <v>0</v>
      </c>
      <c r="BI884" s="154">
        <f>IF(N884="nulová",J884,0)</f>
        <v>0</v>
      </c>
      <c r="BJ884" s="17" t="s">
        <v>190</v>
      </c>
      <c r="BK884" s="154">
        <f>ROUND(I884*H884,2)</f>
        <v>0</v>
      </c>
      <c r="BL884" s="17" t="s">
        <v>280</v>
      </c>
      <c r="BM884" s="153" t="s">
        <v>1688</v>
      </c>
    </row>
    <row r="885" spans="2:65" s="1" customFormat="1" ht="24.2" customHeight="1">
      <c r="B885" s="140"/>
      <c r="C885" s="141" t="s">
        <v>1689</v>
      </c>
      <c r="D885" s="141" t="s">
        <v>185</v>
      </c>
      <c r="E885" s="142" t="s">
        <v>1690</v>
      </c>
      <c r="F885" s="143" t="s">
        <v>1691</v>
      </c>
      <c r="G885" s="144" t="s">
        <v>231</v>
      </c>
      <c r="H885" s="145">
        <v>1</v>
      </c>
      <c r="I885" s="146"/>
      <c r="J885" s="147">
        <f>ROUND(I885*H885,2)</f>
        <v>0</v>
      </c>
      <c r="K885" s="148"/>
      <c r="L885" s="32"/>
      <c r="M885" s="149" t="s">
        <v>1</v>
      </c>
      <c r="N885" s="150" t="s">
        <v>41</v>
      </c>
      <c r="P885" s="151">
        <f>O885*H885</f>
        <v>0</v>
      </c>
      <c r="Q885" s="151">
        <v>0</v>
      </c>
      <c r="R885" s="151">
        <f>Q885*H885</f>
        <v>0</v>
      </c>
      <c r="S885" s="151">
        <v>0</v>
      </c>
      <c r="T885" s="152">
        <f>S885*H885</f>
        <v>0</v>
      </c>
      <c r="AR885" s="153" t="s">
        <v>280</v>
      </c>
      <c r="AT885" s="153" t="s">
        <v>185</v>
      </c>
      <c r="AU885" s="153" t="s">
        <v>190</v>
      </c>
      <c r="AY885" s="17" t="s">
        <v>181</v>
      </c>
      <c r="BE885" s="154">
        <f>IF(N885="základná",J885,0)</f>
        <v>0</v>
      </c>
      <c r="BF885" s="154">
        <f>IF(N885="znížená",J885,0)</f>
        <v>0</v>
      </c>
      <c r="BG885" s="154">
        <f>IF(N885="zákl. prenesená",J885,0)</f>
        <v>0</v>
      </c>
      <c r="BH885" s="154">
        <f>IF(N885="zníž. prenesená",J885,0)</f>
        <v>0</v>
      </c>
      <c r="BI885" s="154">
        <f>IF(N885="nulová",J885,0)</f>
        <v>0</v>
      </c>
      <c r="BJ885" s="17" t="s">
        <v>190</v>
      </c>
      <c r="BK885" s="154">
        <f>ROUND(I885*H885,2)</f>
        <v>0</v>
      </c>
      <c r="BL885" s="17" t="s">
        <v>280</v>
      </c>
      <c r="BM885" s="153" t="s">
        <v>1692</v>
      </c>
    </row>
    <row r="886" spans="2:65" s="1" customFormat="1" ht="24.2" customHeight="1">
      <c r="B886" s="140"/>
      <c r="C886" s="141" t="s">
        <v>1693</v>
      </c>
      <c r="D886" s="141" t="s">
        <v>185</v>
      </c>
      <c r="E886" s="142" t="s">
        <v>1694</v>
      </c>
      <c r="F886" s="143" t="s">
        <v>1695</v>
      </c>
      <c r="G886" s="144" t="s">
        <v>231</v>
      </c>
      <c r="H886" s="145">
        <v>2</v>
      </c>
      <c r="I886" s="146"/>
      <c r="J886" s="147">
        <f>ROUND(I886*H886,2)</f>
        <v>0</v>
      </c>
      <c r="K886" s="148"/>
      <c r="L886" s="32"/>
      <c r="M886" s="149" t="s">
        <v>1</v>
      </c>
      <c r="N886" s="150" t="s">
        <v>41</v>
      </c>
      <c r="P886" s="151">
        <f>O886*H886</f>
        <v>0</v>
      </c>
      <c r="Q886" s="151">
        <v>0</v>
      </c>
      <c r="R886" s="151">
        <f>Q886*H886</f>
        <v>0</v>
      </c>
      <c r="S886" s="151">
        <v>0</v>
      </c>
      <c r="T886" s="152">
        <f>S886*H886</f>
        <v>0</v>
      </c>
      <c r="AR886" s="153" t="s">
        <v>280</v>
      </c>
      <c r="AT886" s="153" t="s">
        <v>185</v>
      </c>
      <c r="AU886" s="153" t="s">
        <v>190</v>
      </c>
      <c r="AY886" s="17" t="s">
        <v>181</v>
      </c>
      <c r="BE886" s="154">
        <f>IF(N886="základná",J886,0)</f>
        <v>0</v>
      </c>
      <c r="BF886" s="154">
        <f>IF(N886="znížená",J886,0)</f>
        <v>0</v>
      </c>
      <c r="BG886" s="154">
        <f>IF(N886="zákl. prenesená",J886,0)</f>
        <v>0</v>
      </c>
      <c r="BH886" s="154">
        <f>IF(N886="zníž. prenesená",J886,0)</f>
        <v>0</v>
      </c>
      <c r="BI886" s="154">
        <f>IF(N886="nulová",J886,0)</f>
        <v>0</v>
      </c>
      <c r="BJ886" s="17" t="s">
        <v>190</v>
      </c>
      <c r="BK886" s="154">
        <f>ROUND(I886*H886,2)</f>
        <v>0</v>
      </c>
      <c r="BL886" s="17" t="s">
        <v>280</v>
      </c>
      <c r="BM886" s="153" t="s">
        <v>1696</v>
      </c>
    </row>
    <row r="887" spans="2:65" s="13" customFormat="1">
      <c r="B887" s="162"/>
      <c r="D887" s="156" t="s">
        <v>192</v>
      </c>
      <c r="E887" s="163" t="s">
        <v>1</v>
      </c>
      <c r="F887" s="164" t="s">
        <v>1697</v>
      </c>
      <c r="H887" s="165">
        <v>1</v>
      </c>
      <c r="I887" s="166"/>
      <c r="L887" s="162"/>
      <c r="M887" s="167"/>
      <c r="T887" s="168"/>
      <c r="AT887" s="163" t="s">
        <v>192</v>
      </c>
      <c r="AU887" s="163" t="s">
        <v>190</v>
      </c>
      <c r="AV887" s="13" t="s">
        <v>190</v>
      </c>
      <c r="AW887" s="13" t="s">
        <v>31</v>
      </c>
      <c r="AX887" s="13" t="s">
        <v>75</v>
      </c>
      <c r="AY887" s="163" t="s">
        <v>181</v>
      </c>
    </row>
    <row r="888" spans="2:65" s="13" customFormat="1">
      <c r="B888" s="162"/>
      <c r="D888" s="156" t="s">
        <v>192</v>
      </c>
      <c r="E888" s="163" t="s">
        <v>1</v>
      </c>
      <c r="F888" s="164" t="s">
        <v>1698</v>
      </c>
      <c r="H888" s="165">
        <v>1</v>
      </c>
      <c r="I888" s="166"/>
      <c r="L888" s="162"/>
      <c r="M888" s="167"/>
      <c r="T888" s="168"/>
      <c r="AT888" s="163" t="s">
        <v>192</v>
      </c>
      <c r="AU888" s="163" t="s">
        <v>190</v>
      </c>
      <c r="AV888" s="13" t="s">
        <v>190</v>
      </c>
      <c r="AW888" s="13" t="s">
        <v>31</v>
      </c>
      <c r="AX888" s="13" t="s">
        <v>75</v>
      </c>
      <c r="AY888" s="163" t="s">
        <v>181</v>
      </c>
    </row>
    <row r="889" spans="2:65" s="14" customFormat="1">
      <c r="B889" s="169"/>
      <c r="D889" s="156" t="s">
        <v>192</v>
      </c>
      <c r="E889" s="170" t="s">
        <v>1</v>
      </c>
      <c r="F889" s="171" t="s">
        <v>195</v>
      </c>
      <c r="H889" s="172">
        <v>2</v>
      </c>
      <c r="I889" s="173"/>
      <c r="L889" s="169"/>
      <c r="M889" s="174"/>
      <c r="T889" s="175"/>
      <c r="AT889" s="170" t="s">
        <v>192</v>
      </c>
      <c r="AU889" s="170" t="s">
        <v>190</v>
      </c>
      <c r="AV889" s="14" t="s">
        <v>189</v>
      </c>
      <c r="AW889" s="14" t="s">
        <v>31</v>
      </c>
      <c r="AX889" s="14" t="s">
        <v>83</v>
      </c>
      <c r="AY889" s="170" t="s">
        <v>181</v>
      </c>
    </row>
    <row r="890" spans="2:65" s="11" customFormat="1" ht="22.9" customHeight="1">
      <c r="B890" s="128"/>
      <c r="D890" s="129" t="s">
        <v>74</v>
      </c>
      <c r="E890" s="138" t="s">
        <v>523</v>
      </c>
      <c r="F890" s="138" t="s">
        <v>524</v>
      </c>
      <c r="I890" s="131"/>
      <c r="J890" s="139">
        <f>BK890</f>
        <v>0</v>
      </c>
      <c r="L890" s="128"/>
      <c r="M890" s="133"/>
      <c r="P890" s="134">
        <f>P891</f>
        <v>0</v>
      </c>
      <c r="R890" s="134">
        <f>R891</f>
        <v>0</v>
      </c>
      <c r="T890" s="135">
        <f>T891</f>
        <v>0</v>
      </c>
      <c r="AR890" s="129" t="s">
        <v>83</v>
      </c>
      <c r="AT890" s="136" t="s">
        <v>74</v>
      </c>
      <c r="AU890" s="136" t="s">
        <v>83</v>
      </c>
      <c r="AY890" s="129" t="s">
        <v>181</v>
      </c>
      <c r="BK890" s="137">
        <f>BK891</f>
        <v>0</v>
      </c>
    </row>
    <row r="891" spans="2:65" s="1" customFormat="1" ht="24.2" customHeight="1">
      <c r="B891" s="140"/>
      <c r="C891" s="141" t="s">
        <v>1699</v>
      </c>
      <c r="D891" s="141" t="s">
        <v>185</v>
      </c>
      <c r="E891" s="142" t="s">
        <v>526</v>
      </c>
      <c r="F891" s="143" t="s">
        <v>527</v>
      </c>
      <c r="G891" s="144" t="s">
        <v>478</v>
      </c>
      <c r="H891" s="145">
        <v>500.88600000000002</v>
      </c>
      <c r="I891" s="146"/>
      <c r="J891" s="147">
        <f>ROUND(I891*H891,2)</f>
        <v>0</v>
      </c>
      <c r="K891" s="148"/>
      <c r="L891" s="32"/>
      <c r="M891" s="149" t="s">
        <v>1</v>
      </c>
      <c r="N891" s="150" t="s">
        <v>41</v>
      </c>
      <c r="P891" s="151">
        <f>O891*H891</f>
        <v>0</v>
      </c>
      <c r="Q891" s="151">
        <v>0</v>
      </c>
      <c r="R891" s="151">
        <f>Q891*H891</f>
        <v>0</v>
      </c>
      <c r="S891" s="151">
        <v>0</v>
      </c>
      <c r="T891" s="152">
        <f>S891*H891</f>
        <v>0</v>
      </c>
      <c r="AR891" s="153" t="s">
        <v>189</v>
      </c>
      <c r="AT891" s="153" t="s">
        <v>185</v>
      </c>
      <c r="AU891" s="153" t="s">
        <v>190</v>
      </c>
      <c r="AY891" s="17" t="s">
        <v>181</v>
      </c>
      <c r="BE891" s="154">
        <f>IF(N891="základná",J891,0)</f>
        <v>0</v>
      </c>
      <c r="BF891" s="154">
        <f>IF(N891="znížená",J891,0)</f>
        <v>0</v>
      </c>
      <c r="BG891" s="154">
        <f>IF(N891="zákl. prenesená",J891,0)</f>
        <v>0</v>
      </c>
      <c r="BH891" s="154">
        <f>IF(N891="zníž. prenesená",J891,0)</f>
        <v>0</v>
      </c>
      <c r="BI891" s="154">
        <f>IF(N891="nulová",J891,0)</f>
        <v>0</v>
      </c>
      <c r="BJ891" s="17" t="s">
        <v>190</v>
      </c>
      <c r="BK891" s="154">
        <f>ROUND(I891*H891,2)</f>
        <v>0</v>
      </c>
      <c r="BL891" s="17" t="s">
        <v>189</v>
      </c>
      <c r="BM891" s="153" t="s">
        <v>1700</v>
      </c>
    </row>
    <row r="892" spans="2:65" s="11" customFormat="1" ht="25.9" customHeight="1">
      <c r="B892" s="128"/>
      <c r="D892" s="129" t="s">
        <v>74</v>
      </c>
      <c r="E892" s="130" t="s">
        <v>529</v>
      </c>
      <c r="F892" s="130" t="s">
        <v>530</v>
      </c>
      <c r="I892" s="131"/>
      <c r="J892" s="132">
        <f>BK892</f>
        <v>0</v>
      </c>
      <c r="L892" s="128"/>
      <c r="M892" s="133"/>
      <c r="P892" s="134">
        <f>P893+P952+P992+P1027+P1040+P1050+P1095+P1108+P1131+P1285+P1295+P1461+P1472+P1658+P1685+P1705+P1813+P1823+P1835+P1843+P1866</f>
        <v>0</v>
      </c>
      <c r="R892" s="134">
        <f>R893+R952+R992+R1027+R1040+R1050+R1095+R1108+R1131+R1285+R1295+R1461+R1472+R1658+R1685+R1705+R1813+R1823+R1835+R1843+R1866</f>
        <v>2119.1313641913803</v>
      </c>
      <c r="T892" s="135">
        <f>T893+T952+T992+T1027+T1040+T1050+T1095+T1108+T1131+T1285+T1295+T1461+T1472+T1658+T1685+T1705+T1813+T1823+T1835+T1843+T1866</f>
        <v>0</v>
      </c>
      <c r="AR892" s="129" t="s">
        <v>190</v>
      </c>
      <c r="AT892" s="136" t="s">
        <v>74</v>
      </c>
      <c r="AU892" s="136" t="s">
        <v>75</v>
      </c>
      <c r="AY892" s="129" t="s">
        <v>181</v>
      </c>
      <c r="BK892" s="137">
        <f>BK893+BK952+BK992+BK1027+BK1040+BK1050+BK1095+BK1108+BK1131+BK1285+BK1295+BK1461+BK1472+BK1658+BK1685+BK1705+BK1813+BK1823+BK1835+BK1843+BK1866</f>
        <v>0</v>
      </c>
    </row>
    <row r="893" spans="2:65" s="11" customFormat="1" ht="22.9" customHeight="1">
      <c r="B893" s="128"/>
      <c r="D893" s="129" t="s">
        <v>74</v>
      </c>
      <c r="E893" s="138" t="s">
        <v>1701</v>
      </c>
      <c r="F893" s="138" t="s">
        <v>1702</v>
      </c>
      <c r="I893" s="131"/>
      <c r="J893" s="139">
        <f>BK893</f>
        <v>0</v>
      </c>
      <c r="L893" s="128"/>
      <c r="M893" s="133"/>
      <c r="P893" s="134">
        <f>SUM(P894:P951)</f>
        <v>0</v>
      </c>
      <c r="R893" s="134">
        <f>SUM(R894:R951)</f>
        <v>15.926120799560003</v>
      </c>
      <c r="T893" s="135">
        <f>SUM(T894:T951)</f>
        <v>0</v>
      </c>
      <c r="AR893" s="129" t="s">
        <v>190</v>
      </c>
      <c r="AT893" s="136" t="s">
        <v>74</v>
      </c>
      <c r="AU893" s="136" t="s">
        <v>83</v>
      </c>
      <c r="AY893" s="129" t="s">
        <v>181</v>
      </c>
      <c r="BK893" s="137">
        <f>SUM(BK894:BK951)</f>
        <v>0</v>
      </c>
    </row>
    <row r="894" spans="2:65" s="1" customFormat="1" ht="33" customHeight="1">
      <c r="B894" s="140"/>
      <c r="C894" s="141" t="s">
        <v>1703</v>
      </c>
      <c r="D894" s="141" t="s">
        <v>185</v>
      </c>
      <c r="E894" s="142" t="s">
        <v>1704</v>
      </c>
      <c r="F894" s="143" t="s">
        <v>1705</v>
      </c>
      <c r="G894" s="144" t="s">
        <v>188</v>
      </c>
      <c r="H894" s="145">
        <v>2171.6060000000002</v>
      </c>
      <c r="I894" s="146"/>
      <c r="J894" s="147">
        <f>ROUND(I894*H894,2)</f>
        <v>0</v>
      </c>
      <c r="K894" s="148"/>
      <c r="L894" s="32"/>
      <c r="M894" s="149" t="s">
        <v>1</v>
      </c>
      <c r="N894" s="150" t="s">
        <v>41</v>
      </c>
      <c r="P894" s="151">
        <f>O894*H894</f>
        <v>0</v>
      </c>
      <c r="Q894" s="151">
        <v>0</v>
      </c>
      <c r="R894" s="151">
        <f>Q894*H894</f>
        <v>0</v>
      </c>
      <c r="S894" s="151">
        <v>0</v>
      </c>
      <c r="T894" s="152">
        <f>S894*H894</f>
        <v>0</v>
      </c>
      <c r="AR894" s="153" t="s">
        <v>280</v>
      </c>
      <c r="AT894" s="153" t="s">
        <v>185</v>
      </c>
      <c r="AU894" s="153" t="s">
        <v>190</v>
      </c>
      <c r="AY894" s="17" t="s">
        <v>181</v>
      </c>
      <c r="BE894" s="154">
        <f>IF(N894="základná",J894,0)</f>
        <v>0</v>
      </c>
      <c r="BF894" s="154">
        <f>IF(N894="znížená",J894,0)</f>
        <v>0</v>
      </c>
      <c r="BG894" s="154">
        <f>IF(N894="zákl. prenesená",J894,0)</f>
        <v>0</v>
      </c>
      <c r="BH894" s="154">
        <f>IF(N894="zníž. prenesená",J894,0)</f>
        <v>0</v>
      </c>
      <c r="BI894" s="154">
        <f>IF(N894="nulová",J894,0)</f>
        <v>0</v>
      </c>
      <c r="BJ894" s="17" t="s">
        <v>190</v>
      </c>
      <c r="BK894" s="154">
        <f>ROUND(I894*H894,2)</f>
        <v>0</v>
      </c>
      <c r="BL894" s="17" t="s">
        <v>280</v>
      </c>
      <c r="BM894" s="153" t="s">
        <v>1706</v>
      </c>
    </row>
    <row r="895" spans="2:65" s="13" customFormat="1">
      <c r="B895" s="162"/>
      <c r="D895" s="156" t="s">
        <v>192</v>
      </c>
      <c r="E895" s="163" t="s">
        <v>1</v>
      </c>
      <c r="F895" s="164" t="s">
        <v>794</v>
      </c>
      <c r="H895" s="165">
        <v>2171.6060000000002</v>
      </c>
      <c r="I895" s="166"/>
      <c r="L895" s="162"/>
      <c r="M895" s="167"/>
      <c r="T895" s="168"/>
      <c r="AT895" s="163" t="s">
        <v>192</v>
      </c>
      <c r="AU895" s="163" t="s">
        <v>190</v>
      </c>
      <c r="AV895" s="13" t="s">
        <v>190</v>
      </c>
      <c r="AW895" s="13" t="s">
        <v>31</v>
      </c>
      <c r="AX895" s="13" t="s">
        <v>75</v>
      </c>
      <c r="AY895" s="163" t="s">
        <v>181</v>
      </c>
    </row>
    <row r="896" spans="2:65" s="14" customFormat="1">
      <c r="B896" s="169"/>
      <c r="D896" s="156" t="s">
        <v>192</v>
      </c>
      <c r="E896" s="170" t="s">
        <v>1</v>
      </c>
      <c r="F896" s="171" t="s">
        <v>195</v>
      </c>
      <c r="H896" s="172">
        <v>2171.6060000000002</v>
      </c>
      <c r="I896" s="173"/>
      <c r="L896" s="169"/>
      <c r="M896" s="174"/>
      <c r="T896" s="175"/>
      <c r="AT896" s="170" t="s">
        <v>192</v>
      </c>
      <c r="AU896" s="170" t="s">
        <v>190</v>
      </c>
      <c r="AV896" s="14" t="s">
        <v>189</v>
      </c>
      <c r="AW896" s="14" t="s">
        <v>31</v>
      </c>
      <c r="AX896" s="14" t="s">
        <v>83</v>
      </c>
      <c r="AY896" s="170" t="s">
        <v>181</v>
      </c>
    </row>
    <row r="897" spans="2:65" s="1" customFormat="1" ht="16.5" customHeight="1">
      <c r="B897" s="140"/>
      <c r="C897" s="189" t="s">
        <v>1707</v>
      </c>
      <c r="D897" s="189" t="s">
        <v>966</v>
      </c>
      <c r="E897" s="190" t="s">
        <v>1708</v>
      </c>
      <c r="F897" s="191" t="s">
        <v>1709</v>
      </c>
      <c r="G897" s="192" t="s">
        <v>478</v>
      </c>
      <c r="H897" s="193">
        <v>0.65100000000000002</v>
      </c>
      <c r="I897" s="194"/>
      <c r="J897" s="195">
        <f>ROUND(I897*H897,2)</f>
        <v>0</v>
      </c>
      <c r="K897" s="196"/>
      <c r="L897" s="197"/>
      <c r="M897" s="198" t="s">
        <v>1</v>
      </c>
      <c r="N897" s="199" t="s">
        <v>41</v>
      </c>
      <c r="P897" s="151">
        <f>O897*H897</f>
        <v>0</v>
      </c>
      <c r="Q897" s="151">
        <v>1</v>
      </c>
      <c r="R897" s="151">
        <f>Q897*H897</f>
        <v>0.65100000000000002</v>
      </c>
      <c r="S897" s="151">
        <v>0</v>
      </c>
      <c r="T897" s="152">
        <f>S897*H897</f>
        <v>0</v>
      </c>
      <c r="AR897" s="153" t="s">
        <v>491</v>
      </c>
      <c r="AT897" s="153" t="s">
        <v>966</v>
      </c>
      <c r="AU897" s="153" t="s">
        <v>190</v>
      </c>
      <c r="AY897" s="17" t="s">
        <v>181</v>
      </c>
      <c r="BE897" s="154">
        <f>IF(N897="základná",J897,0)</f>
        <v>0</v>
      </c>
      <c r="BF897" s="154">
        <f>IF(N897="znížená",J897,0)</f>
        <v>0</v>
      </c>
      <c r="BG897" s="154">
        <f>IF(N897="zákl. prenesená",J897,0)</f>
        <v>0</v>
      </c>
      <c r="BH897" s="154">
        <f>IF(N897="zníž. prenesená",J897,0)</f>
        <v>0</v>
      </c>
      <c r="BI897" s="154">
        <f>IF(N897="nulová",J897,0)</f>
        <v>0</v>
      </c>
      <c r="BJ897" s="17" t="s">
        <v>190</v>
      </c>
      <c r="BK897" s="154">
        <f>ROUND(I897*H897,2)</f>
        <v>0</v>
      </c>
      <c r="BL897" s="17" t="s">
        <v>280</v>
      </c>
      <c r="BM897" s="153" t="s">
        <v>1710</v>
      </c>
    </row>
    <row r="898" spans="2:65" s="13" customFormat="1">
      <c r="B898" s="162"/>
      <c r="D898" s="156" t="s">
        <v>192</v>
      </c>
      <c r="F898" s="164" t="s">
        <v>1711</v>
      </c>
      <c r="H898" s="165">
        <v>0.65100000000000002</v>
      </c>
      <c r="I898" s="166"/>
      <c r="L898" s="162"/>
      <c r="M898" s="167"/>
      <c r="T898" s="168"/>
      <c r="AT898" s="163" t="s">
        <v>192</v>
      </c>
      <c r="AU898" s="163" t="s">
        <v>190</v>
      </c>
      <c r="AV898" s="13" t="s">
        <v>190</v>
      </c>
      <c r="AW898" s="13" t="s">
        <v>3</v>
      </c>
      <c r="AX898" s="13" t="s">
        <v>83</v>
      </c>
      <c r="AY898" s="163" t="s">
        <v>181</v>
      </c>
    </row>
    <row r="899" spans="2:65" s="1" customFormat="1" ht="24.2" customHeight="1">
      <c r="B899" s="140"/>
      <c r="C899" s="141" t="s">
        <v>1712</v>
      </c>
      <c r="D899" s="141" t="s">
        <v>185</v>
      </c>
      <c r="E899" s="142" t="s">
        <v>1713</v>
      </c>
      <c r="F899" s="143" t="s">
        <v>1714</v>
      </c>
      <c r="G899" s="144" t="s">
        <v>188</v>
      </c>
      <c r="H899" s="145">
        <v>33.345999999999997</v>
      </c>
      <c r="I899" s="146"/>
      <c r="J899" s="147">
        <f>ROUND(I899*H899,2)</f>
        <v>0</v>
      </c>
      <c r="K899" s="148"/>
      <c r="L899" s="32"/>
      <c r="M899" s="149" t="s">
        <v>1</v>
      </c>
      <c r="N899" s="150" t="s">
        <v>41</v>
      </c>
      <c r="P899" s="151">
        <f>O899*H899</f>
        <v>0</v>
      </c>
      <c r="Q899" s="151">
        <v>0</v>
      </c>
      <c r="R899" s="151">
        <f>Q899*H899</f>
        <v>0</v>
      </c>
      <c r="S899" s="151">
        <v>0</v>
      </c>
      <c r="T899" s="152">
        <f>S899*H899</f>
        <v>0</v>
      </c>
      <c r="AR899" s="153" t="s">
        <v>280</v>
      </c>
      <c r="AT899" s="153" t="s">
        <v>185</v>
      </c>
      <c r="AU899" s="153" t="s">
        <v>190</v>
      </c>
      <c r="AY899" s="17" t="s">
        <v>181</v>
      </c>
      <c r="BE899" s="154">
        <f>IF(N899="základná",J899,0)</f>
        <v>0</v>
      </c>
      <c r="BF899" s="154">
        <f>IF(N899="znížená",J899,0)</f>
        <v>0</v>
      </c>
      <c r="BG899" s="154">
        <f>IF(N899="zákl. prenesená",J899,0)</f>
        <v>0</v>
      </c>
      <c r="BH899" s="154">
        <f>IF(N899="zníž. prenesená",J899,0)</f>
        <v>0</v>
      </c>
      <c r="BI899" s="154">
        <f>IF(N899="nulová",J899,0)</f>
        <v>0</v>
      </c>
      <c r="BJ899" s="17" t="s">
        <v>190</v>
      </c>
      <c r="BK899" s="154">
        <f>ROUND(I899*H899,2)</f>
        <v>0</v>
      </c>
      <c r="BL899" s="17" t="s">
        <v>280</v>
      </c>
      <c r="BM899" s="153" t="s">
        <v>1715</v>
      </c>
    </row>
    <row r="900" spans="2:65" s="12" customFormat="1">
      <c r="B900" s="155"/>
      <c r="D900" s="156" t="s">
        <v>192</v>
      </c>
      <c r="E900" s="157" t="s">
        <v>1</v>
      </c>
      <c r="F900" s="158" t="s">
        <v>193</v>
      </c>
      <c r="H900" s="157" t="s">
        <v>1</v>
      </c>
      <c r="I900" s="159"/>
      <c r="L900" s="155"/>
      <c r="M900" s="160"/>
      <c r="T900" s="161"/>
      <c r="AT900" s="157" t="s">
        <v>192</v>
      </c>
      <c r="AU900" s="157" t="s">
        <v>190</v>
      </c>
      <c r="AV900" s="12" t="s">
        <v>83</v>
      </c>
      <c r="AW900" s="12" t="s">
        <v>31</v>
      </c>
      <c r="AX900" s="12" t="s">
        <v>75</v>
      </c>
      <c r="AY900" s="157" t="s">
        <v>181</v>
      </c>
    </row>
    <row r="901" spans="2:65" s="13" customFormat="1">
      <c r="B901" s="162"/>
      <c r="D901" s="156" t="s">
        <v>192</v>
      </c>
      <c r="E901" s="163" t="s">
        <v>1</v>
      </c>
      <c r="F901" s="164" t="s">
        <v>194</v>
      </c>
      <c r="H901" s="165">
        <v>33.345999999999997</v>
      </c>
      <c r="I901" s="166"/>
      <c r="L901" s="162"/>
      <c r="M901" s="167"/>
      <c r="T901" s="168"/>
      <c r="AT901" s="163" t="s">
        <v>192</v>
      </c>
      <c r="AU901" s="163" t="s">
        <v>190</v>
      </c>
      <c r="AV901" s="13" t="s">
        <v>190</v>
      </c>
      <c r="AW901" s="13" t="s">
        <v>31</v>
      </c>
      <c r="AX901" s="13" t="s">
        <v>75</v>
      </c>
      <c r="AY901" s="163" t="s">
        <v>181</v>
      </c>
    </row>
    <row r="902" spans="2:65" s="14" customFormat="1">
      <c r="B902" s="169"/>
      <c r="D902" s="156" t="s">
        <v>192</v>
      </c>
      <c r="E902" s="170" t="s">
        <v>752</v>
      </c>
      <c r="F902" s="171" t="s">
        <v>195</v>
      </c>
      <c r="H902" s="172">
        <v>33.345999999999997</v>
      </c>
      <c r="I902" s="173"/>
      <c r="L902" s="169"/>
      <c r="M902" s="174"/>
      <c r="T902" s="175"/>
      <c r="AT902" s="170" t="s">
        <v>192</v>
      </c>
      <c r="AU902" s="170" t="s">
        <v>190</v>
      </c>
      <c r="AV902" s="14" t="s">
        <v>189</v>
      </c>
      <c r="AW902" s="14" t="s">
        <v>31</v>
      </c>
      <c r="AX902" s="14" t="s">
        <v>83</v>
      </c>
      <c r="AY902" s="170" t="s">
        <v>181</v>
      </c>
    </row>
    <row r="903" spans="2:65" s="1" customFormat="1" ht="16.5" customHeight="1">
      <c r="B903" s="140"/>
      <c r="C903" s="189" t="s">
        <v>1716</v>
      </c>
      <c r="D903" s="189" t="s">
        <v>966</v>
      </c>
      <c r="E903" s="190" t="s">
        <v>1717</v>
      </c>
      <c r="F903" s="191" t="s">
        <v>1718</v>
      </c>
      <c r="G903" s="192" t="s">
        <v>478</v>
      </c>
      <c r="H903" s="193">
        <v>3.6999999999999998E-2</v>
      </c>
      <c r="I903" s="194"/>
      <c r="J903" s="195">
        <f>ROUND(I903*H903,2)</f>
        <v>0</v>
      </c>
      <c r="K903" s="196"/>
      <c r="L903" s="197"/>
      <c r="M903" s="198" t="s">
        <v>1</v>
      </c>
      <c r="N903" s="199" t="s">
        <v>41</v>
      </c>
      <c r="P903" s="151">
        <f>O903*H903</f>
        <v>0</v>
      </c>
      <c r="Q903" s="151">
        <v>1</v>
      </c>
      <c r="R903" s="151">
        <f>Q903*H903</f>
        <v>3.6999999999999998E-2</v>
      </c>
      <c r="S903" s="151">
        <v>0</v>
      </c>
      <c r="T903" s="152">
        <f>S903*H903</f>
        <v>0</v>
      </c>
      <c r="AR903" s="153" t="s">
        <v>491</v>
      </c>
      <c r="AT903" s="153" t="s">
        <v>966</v>
      </c>
      <c r="AU903" s="153" t="s">
        <v>190</v>
      </c>
      <c r="AY903" s="17" t="s">
        <v>181</v>
      </c>
      <c r="BE903" s="154">
        <f>IF(N903="základná",J903,0)</f>
        <v>0</v>
      </c>
      <c r="BF903" s="154">
        <f>IF(N903="znížená",J903,0)</f>
        <v>0</v>
      </c>
      <c r="BG903" s="154">
        <f>IF(N903="zákl. prenesená",J903,0)</f>
        <v>0</v>
      </c>
      <c r="BH903" s="154">
        <f>IF(N903="zníž. prenesená",J903,0)</f>
        <v>0</v>
      </c>
      <c r="BI903" s="154">
        <f>IF(N903="nulová",J903,0)</f>
        <v>0</v>
      </c>
      <c r="BJ903" s="17" t="s">
        <v>190</v>
      </c>
      <c r="BK903" s="154">
        <f>ROUND(I903*H903,2)</f>
        <v>0</v>
      </c>
      <c r="BL903" s="17" t="s">
        <v>280</v>
      </c>
      <c r="BM903" s="153" t="s">
        <v>1719</v>
      </c>
    </row>
    <row r="904" spans="2:65" s="13" customFormat="1">
      <c r="B904" s="162"/>
      <c r="D904" s="156" t="s">
        <v>192</v>
      </c>
      <c r="F904" s="164" t="s">
        <v>1720</v>
      </c>
      <c r="H904" s="165">
        <v>3.6999999999999998E-2</v>
      </c>
      <c r="I904" s="166"/>
      <c r="L904" s="162"/>
      <c r="M904" s="167"/>
      <c r="T904" s="168"/>
      <c r="AT904" s="163" t="s">
        <v>192</v>
      </c>
      <c r="AU904" s="163" t="s">
        <v>190</v>
      </c>
      <c r="AV904" s="13" t="s">
        <v>190</v>
      </c>
      <c r="AW904" s="13" t="s">
        <v>3</v>
      </c>
      <c r="AX904" s="13" t="s">
        <v>83</v>
      </c>
      <c r="AY904" s="163" t="s">
        <v>181</v>
      </c>
    </row>
    <row r="905" spans="2:65" s="1" customFormat="1" ht="24.2" customHeight="1">
      <c r="B905" s="140"/>
      <c r="C905" s="141" t="s">
        <v>1721</v>
      </c>
      <c r="D905" s="141" t="s">
        <v>185</v>
      </c>
      <c r="E905" s="142" t="s">
        <v>1722</v>
      </c>
      <c r="F905" s="143" t="s">
        <v>1723</v>
      </c>
      <c r="G905" s="144" t="s">
        <v>188</v>
      </c>
      <c r="H905" s="145">
        <v>75.86</v>
      </c>
      <c r="I905" s="146"/>
      <c r="J905" s="147">
        <f>ROUND(I905*H905,2)</f>
        <v>0</v>
      </c>
      <c r="K905" s="148"/>
      <c r="L905" s="32"/>
      <c r="M905" s="149" t="s">
        <v>1</v>
      </c>
      <c r="N905" s="150" t="s">
        <v>41</v>
      </c>
      <c r="P905" s="151">
        <f>O905*H905</f>
        <v>0</v>
      </c>
      <c r="Q905" s="151">
        <v>0</v>
      </c>
      <c r="R905" s="151">
        <f>Q905*H905</f>
        <v>0</v>
      </c>
      <c r="S905" s="151">
        <v>0</v>
      </c>
      <c r="T905" s="152">
        <f>S905*H905</f>
        <v>0</v>
      </c>
      <c r="AR905" s="153" t="s">
        <v>280</v>
      </c>
      <c r="AT905" s="153" t="s">
        <v>185</v>
      </c>
      <c r="AU905" s="153" t="s">
        <v>190</v>
      </c>
      <c r="AY905" s="17" t="s">
        <v>181</v>
      </c>
      <c r="BE905" s="154">
        <f>IF(N905="základná",J905,0)</f>
        <v>0</v>
      </c>
      <c r="BF905" s="154">
        <f>IF(N905="znížená",J905,0)</f>
        <v>0</v>
      </c>
      <c r="BG905" s="154">
        <f>IF(N905="zákl. prenesená",J905,0)</f>
        <v>0</v>
      </c>
      <c r="BH905" s="154">
        <f>IF(N905="zníž. prenesená",J905,0)</f>
        <v>0</v>
      </c>
      <c r="BI905" s="154">
        <f>IF(N905="nulová",J905,0)</f>
        <v>0</v>
      </c>
      <c r="BJ905" s="17" t="s">
        <v>190</v>
      </c>
      <c r="BK905" s="154">
        <f>ROUND(I905*H905,2)</f>
        <v>0</v>
      </c>
      <c r="BL905" s="17" t="s">
        <v>280</v>
      </c>
      <c r="BM905" s="153" t="s">
        <v>1724</v>
      </c>
    </row>
    <row r="906" spans="2:65" s="1" customFormat="1" ht="24.2" customHeight="1">
      <c r="B906" s="140"/>
      <c r="C906" s="189" t="s">
        <v>1725</v>
      </c>
      <c r="D906" s="189" t="s">
        <v>966</v>
      </c>
      <c r="E906" s="190" t="s">
        <v>1726</v>
      </c>
      <c r="F906" s="191" t="s">
        <v>1727</v>
      </c>
      <c r="G906" s="192" t="s">
        <v>188</v>
      </c>
      <c r="H906" s="193">
        <v>87.239000000000004</v>
      </c>
      <c r="I906" s="194"/>
      <c r="J906" s="195">
        <f>ROUND(I906*H906,2)</f>
        <v>0</v>
      </c>
      <c r="K906" s="196"/>
      <c r="L906" s="197"/>
      <c r="M906" s="198" t="s">
        <v>1</v>
      </c>
      <c r="N906" s="199" t="s">
        <v>41</v>
      </c>
      <c r="P906" s="151">
        <f>O906*H906</f>
        <v>0</v>
      </c>
      <c r="Q906" s="151">
        <v>6.8999999999999997E-4</v>
      </c>
      <c r="R906" s="151">
        <f>Q906*H906</f>
        <v>6.0194909999999997E-2</v>
      </c>
      <c r="S906" s="151">
        <v>0</v>
      </c>
      <c r="T906" s="152">
        <f>S906*H906</f>
        <v>0</v>
      </c>
      <c r="AR906" s="153" t="s">
        <v>491</v>
      </c>
      <c r="AT906" s="153" t="s">
        <v>966</v>
      </c>
      <c r="AU906" s="153" t="s">
        <v>190</v>
      </c>
      <c r="AY906" s="17" t="s">
        <v>181</v>
      </c>
      <c r="BE906" s="154">
        <f>IF(N906="základná",J906,0)</f>
        <v>0</v>
      </c>
      <c r="BF906" s="154">
        <f>IF(N906="znížená",J906,0)</f>
        <v>0</v>
      </c>
      <c r="BG906" s="154">
        <f>IF(N906="zákl. prenesená",J906,0)</f>
        <v>0</v>
      </c>
      <c r="BH906" s="154">
        <f>IF(N906="zníž. prenesená",J906,0)</f>
        <v>0</v>
      </c>
      <c r="BI906" s="154">
        <f>IF(N906="nulová",J906,0)</f>
        <v>0</v>
      </c>
      <c r="BJ906" s="17" t="s">
        <v>190</v>
      </c>
      <c r="BK906" s="154">
        <f>ROUND(I906*H906,2)</f>
        <v>0</v>
      </c>
      <c r="BL906" s="17" t="s">
        <v>280</v>
      </c>
      <c r="BM906" s="153" t="s">
        <v>1728</v>
      </c>
    </row>
    <row r="907" spans="2:65" s="13" customFormat="1">
      <c r="B907" s="162"/>
      <c r="D907" s="156" t="s">
        <v>192</v>
      </c>
      <c r="F907" s="164" t="s">
        <v>1729</v>
      </c>
      <c r="H907" s="165">
        <v>87.239000000000004</v>
      </c>
      <c r="I907" s="166"/>
      <c r="L907" s="162"/>
      <c r="M907" s="167"/>
      <c r="T907" s="168"/>
      <c r="AT907" s="163" t="s">
        <v>192</v>
      </c>
      <c r="AU907" s="163" t="s">
        <v>190</v>
      </c>
      <c r="AV907" s="13" t="s">
        <v>190</v>
      </c>
      <c r="AW907" s="13" t="s">
        <v>3</v>
      </c>
      <c r="AX907" s="13" t="s">
        <v>83</v>
      </c>
      <c r="AY907" s="163" t="s">
        <v>181</v>
      </c>
    </row>
    <row r="908" spans="2:65" s="1" customFormat="1" ht="24.2" customHeight="1">
      <c r="B908" s="140"/>
      <c r="C908" s="141" t="s">
        <v>1730</v>
      </c>
      <c r="D908" s="141" t="s">
        <v>185</v>
      </c>
      <c r="E908" s="142" t="s">
        <v>1731</v>
      </c>
      <c r="F908" s="143" t="s">
        <v>1732</v>
      </c>
      <c r="G908" s="144" t="s">
        <v>188</v>
      </c>
      <c r="H908" s="145">
        <v>117.48399999999999</v>
      </c>
      <c r="I908" s="146"/>
      <c r="J908" s="147">
        <f>ROUND(I908*H908,2)</f>
        <v>0</v>
      </c>
      <c r="K908" s="148"/>
      <c r="L908" s="32"/>
      <c r="M908" s="149" t="s">
        <v>1</v>
      </c>
      <c r="N908" s="150" t="s">
        <v>41</v>
      </c>
      <c r="P908" s="151">
        <f>O908*H908</f>
        <v>0</v>
      </c>
      <c r="Q908" s="151">
        <v>6.9999999999999994E-5</v>
      </c>
      <c r="R908" s="151">
        <f>Q908*H908</f>
        <v>8.2238799999999994E-3</v>
      </c>
      <c r="S908" s="151">
        <v>0</v>
      </c>
      <c r="T908" s="152">
        <f>S908*H908</f>
        <v>0</v>
      </c>
      <c r="AR908" s="153" t="s">
        <v>280</v>
      </c>
      <c r="AT908" s="153" t="s">
        <v>185</v>
      </c>
      <c r="AU908" s="153" t="s">
        <v>190</v>
      </c>
      <c r="AY908" s="17" t="s">
        <v>181</v>
      </c>
      <c r="BE908" s="154">
        <f>IF(N908="základná",J908,0)</f>
        <v>0</v>
      </c>
      <c r="BF908" s="154">
        <f>IF(N908="znížená",J908,0)</f>
        <v>0</v>
      </c>
      <c r="BG908" s="154">
        <f>IF(N908="zákl. prenesená",J908,0)</f>
        <v>0</v>
      </c>
      <c r="BH908" s="154">
        <f>IF(N908="zníž. prenesená",J908,0)</f>
        <v>0</v>
      </c>
      <c r="BI908" s="154">
        <f>IF(N908="nulová",J908,0)</f>
        <v>0</v>
      </c>
      <c r="BJ908" s="17" t="s">
        <v>190</v>
      </c>
      <c r="BK908" s="154">
        <f>ROUND(I908*H908,2)</f>
        <v>0</v>
      </c>
      <c r="BL908" s="17" t="s">
        <v>280</v>
      </c>
      <c r="BM908" s="153" t="s">
        <v>1733</v>
      </c>
    </row>
    <row r="909" spans="2:65" s="13" customFormat="1">
      <c r="B909" s="162"/>
      <c r="D909" s="156" t="s">
        <v>192</v>
      </c>
      <c r="E909" s="163" t="s">
        <v>1</v>
      </c>
      <c r="F909" s="164" t="s">
        <v>752</v>
      </c>
      <c r="H909" s="165">
        <v>33.345999999999997</v>
      </c>
      <c r="I909" s="166"/>
      <c r="L909" s="162"/>
      <c r="M909" s="167"/>
      <c r="T909" s="168"/>
      <c r="AT909" s="163" t="s">
        <v>192</v>
      </c>
      <c r="AU909" s="163" t="s">
        <v>190</v>
      </c>
      <c r="AV909" s="13" t="s">
        <v>190</v>
      </c>
      <c r="AW909" s="13" t="s">
        <v>31</v>
      </c>
      <c r="AX909" s="13" t="s">
        <v>75</v>
      </c>
      <c r="AY909" s="163" t="s">
        <v>181</v>
      </c>
    </row>
    <row r="910" spans="2:65" s="12" customFormat="1">
      <c r="B910" s="155"/>
      <c r="D910" s="156" t="s">
        <v>192</v>
      </c>
      <c r="E910" s="157" t="s">
        <v>1</v>
      </c>
      <c r="F910" s="158" t="s">
        <v>200</v>
      </c>
      <c r="H910" s="157" t="s">
        <v>1</v>
      </c>
      <c r="I910" s="159"/>
      <c r="L910" s="155"/>
      <c r="M910" s="160"/>
      <c r="T910" s="161"/>
      <c r="AT910" s="157" t="s">
        <v>192</v>
      </c>
      <c r="AU910" s="157" t="s">
        <v>190</v>
      </c>
      <c r="AV910" s="12" t="s">
        <v>83</v>
      </c>
      <c r="AW910" s="12" t="s">
        <v>31</v>
      </c>
      <c r="AX910" s="12" t="s">
        <v>75</v>
      </c>
      <c r="AY910" s="157" t="s">
        <v>181</v>
      </c>
    </row>
    <row r="911" spans="2:65" s="13" customFormat="1">
      <c r="B911" s="162"/>
      <c r="D911" s="156" t="s">
        <v>192</v>
      </c>
      <c r="E911" s="163" t="s">
        <v>1</v>
      </c>
      <c r="F911" s="164" t="s">
        <v>1047</v>
      </c>
      <c r="H911" s="165">
        <v>84.138000000000005</v>
      </c>
      <c r="I911" s="166"/>
      <c r="L911" s="162"/>
      <c r="M911" s="167"/>
      <c r="T911" s="168"/>
      <c r="AT911" s="163" t="s">
        <v>192</v>
      </c>
      <c r="AU911" s="163" t="s">
        <v>190</v>
      </c>
      <c r="AV911" s="13" t="s">
        <v>190</v>
      </c>
      <c r="AW911" s="13" t="s">
        <v>31</v>
      </c>
      <c r="AX911" s="13" t="s">
        <v>75</v>
      </c>
      <c r="AY911" s="163" t="s">
        <v>181</v>
      </c>
    </row>
    <row r="912" spans="2:65" s="14" customFormat="1">
      <c r="B912" s="169"/>
      <c r="D912" s="156" t="s">
        <v>192</v>
      </c>
      <c r="E912" s="170" t="s">
        <v>1</v>
      </c>
      <c r="F912" s="171" t="s">
        <v>195</v>
      </c>
      <c r="H912" s="172">
        <v>117.48399999999999</v>
      </c>
      <c r="I912" s="173"/>
      <c r="L912" s="169"/>
      <c r="M912" s="174"/>
      <c r="T912" s="175"/>
      <c r="AT912" s="170" t="s">
        <v>192</v>
      </c>
      <c r="AU912" s="170" t="s">
        <v>190</v>
      </c>
      <c r="AV912" s="14" t="s">
        <v>189</v>
      </c>
      <c r="AW912" s="14" t="s">
        <v>31</v>
      </c>
      <c r="AX912" s="14" t="s">
        <v>83</v>
      </c>
      <c r="AY912" s="170" t="s">
        <v>181</v>
      </c>
    </row>
    <row r="913" spans="2:65" s="1" customFormat="1" ht="37.9" customHeight="1">
      <c r="B913" s="140"/>
      <c r="C913" s="189" t="s">
        <v>1734</v>
      </c>
      <c r="D913" s="189" t="s">
        <v>966</v>
      </c>
      <c r="E913" s="190" t="s">
        <v>1735</v>
      </c>
      <c r="F913" s="191" t="s">
        <v>1736</v>
      </c>
      <c r="G913" s="192" t="s">
        <v>188</v>
      </c>
      <c r="H913" s="193">
        <v>135.107</v>
      </c>
      <c r="I913" s="194"/>
      <c r="J913" s="195">
        <f>ROUND(I913*H913,2)</f>
        <v>0</v>
      </c>
      <c r="K913" s="196"/>
      <c r="L913" s="197"/>
      <c r="M913" s="198" t="s">
        <v>1</v>
      </c>
      <c r="N913" s="199" t="s">
        <v>41</v>
      </c>
      <c r="P913" s="151">
        <f>O913*H913</f>
        <v>0</v>
      </c>
      <c r="Q913" s="151">
        <v>2E-3</v>
      </c>
      <c r="R913" s="151">
        <f>Q913*H913</f>
        <v>0.27021400000000001</v>
      </c>
      <c r="S913" s="151">
        <v>0</v>
      </c>
      <c r="T913" s="152">
        <f>S913*H913</f>
        <v>0</v>
      </c>
      <c r="AR913" s="153" t="s">
        <v>491</v>
      </c>
      <c r="AT913" s="153" t="s">
        <v>966</v>
      </c>
      <c r="AU913" s="153" t="s">
        <v>190</v>
      </c>
      <c r="AY913" s="17" t="s">
        <v>181</v>
      </c>
      <c r="BE913" s="154">
        <f>IF(N913="základná",J913,0)</f>
        <v>0</v>
      </c>
      <c r="BF913" s="154">
        <f>IF(N913="znížená",J913,0)</f>
        <v>0</v>
      </c>
      <c r="BG913" s="154">
        <f>IF(N913="zákl. prenesená",J913,0)</f>
        <v>0</v>
      </c>
      <c r="BH913" s="154">
        <f>IF(N913="zníž. prenesená",J913,0)</f>
        <v>0</v>
      </c>
      <c r="BI913" s="154">
        <f>IF(N913="nulová",J913,0)</f>
        <v>0</v>
      </c>
      <c r="BJ913" s="17" t="s">
        <v>190</v>
      </c>
      <c r="BK913" s="154">
        <f>ROUND(I913*H913,2)</f>
        <v>0</v>
      </c>
      <c r="BL913" s="17" t="s">
        <v>280</v>
      </c>
      <c r="BM913" s="153" t="s">
        <v>1737</v>
      </c>
    </row>
    <row r="914" spans="2:65" s="13" customFormat="1">
      <c r="B914" s="162"/>
      <c r="D914" s="156" t="s">
        <v>192</v>
      </c>
      <c r="F914" s="164" t="s">
        <v>1738</v>
      </c>
      <c r="H914" s="165">
        <v>135.107</v>
      </c>
      <c r="I914" s="166"/>
      <c r="L914" s="162"/>
      <c r="M914" s="167"/>
      <c r="T914" s="168"/>
      <c r="AT914" s="163" t="s">
        <v>192</v>
      </c>
      <c r="AU914" s="163" t="s">
        <v>190</v>
      </c>
      <c r="AV914" s="13" t="s">
        <v>190</v>
      </c>
      <c r="AW914" s="13" t="s">
        <v>3</v>
      </c>
      <c r="AX914" s="13" t="s">
        <v>83</v>
      </c>
      <c r="AY914" s="163" t="s">
        <v>181</v>
      </c>
    </row>
    <row r="915" spans="2:65" s="1" customFormat="1" ht="33" customHeight="1">
      <c r="B915" s="140"/>
      <c r="C915" s="141" t="s">
        <v>1739</v>
      </c>
      <c r="D915" s="141" t="s">
        <v>185</v>
      </c>
      <c r="E915" s="142" t="s">
        <v>1740</v>
      </c>
      <c r="F915" s="143" t="s">
        <v>1741</v>
      </c>
      <c r="G915" s="144" t="s">
        <v>188</v>
      </c>
      <c r="H915" s="145">
        <v>2171.6060000000002</v>
      </c>
      <c r="I915" s="146"/>
      <c r="J915" s="147">
        <f>ROUND(I915*H915,2)</f>
        <v>0</v>
      </c>
      <c r="K915" s="148"/>
      <c r="L915" s="32"/>
      <c r="M915" s="149" t="s">
        <v>1</v>
      </c>
      <c r="N915" s="150" t="s">
        <v>41</v>
      </c>
      <c r="P915" s="151">
        <f>O915*H915</f>
        <v>0</v>
      </c>
      <c r="Q915" s="151">
        <v>5.4226000000000003E-4</v>
      </c>
      <c r="R915" s="151">
        <f>Q915*H915</f>
        <v>1.1775750695600002</v>
      </c>
      <c r="S915" s="151">
        <v>0</v>
      </c>
      <c r="T915" s="152">
        <f>S915*H915</f>
        <v>0</v>
      </c>
      <c r="AR915" s="153" t="s">
        <v>280</v>
      </c>
      <c r="AT915" s="153" t="s">
        <v>185</v>
      </c>
      <c r="AU915" s="153" t="s">
        <v>190</v>
      </c>
      <c r="AY915" s="17" t="s">
        <v>181</v>
      </c>
      <c r="BE915" s="154">
        <f>IF(N915="základná",J915,0)</f>
        <v>0</v>
      </c>
      <c r="BF915" s="154">
        <f>IF(N915="znížená",J915,0)</f>
        <v>0</v>
      </c>
      <c r="BG915" s="154">
        <f>IF(N915="zákl. prenesená",J915,0)</f>
        <v>0</v>
      </c>
      <c r="BH915" s="154">
        <f>IF(N915="zníž. prenesená",J915,0)</f>
        <v>0</v>
      </c>
      <c r="BI915" s="154">
        <f>IF(N915="nulová",J915,0)</f>
        <v>0</v>
      </c>
      <c r="BJ915" s="17" t="s">
        <v>190</v>
      </c>
      <c r="BK915" s="154">
        <f>ROUND(I915*H915,2)</f>
        <v>0</v>
      </c>
      <c r="BL915" s="17" t="s">
        <v>280</v>
      </c>
      <c r="BM915" s="153" t="s">
        <v>1742</v>
      </c>
    </row>
    <row r="916" spans="2:65" s="13" customFormat="1">
      <c r="B916" s="162"/>
      <c r="D916" s="156" t="s">
        <v>192</v>
      </c>
      <c r="E916" s="163" t="s">
        <v>1</v>
      </c>
      <c r="F916" s="164" t="s">
        <v>794</v>
      </c>
      <c r="H916" s="165">
        <v>2171.6060000000002</v>
      </c>
      <c r="I916" s="166"/>
      <c r="L916" s="162"/>
      <c r="M916" s="167"/>
      <c r="T916" s="168"/>
      <c r="AT916" s="163" t="s">
        <v>192</v>
      </c>
      <c r="AU916" s="163" t="s">
        <v>190</v>
      </c>
      <c r="AV916" s="13" t="s">
        <v>190</v>
      </c>
      <c r="AW916" s="13" t="s">
        <v>31</v>
      </c>
      <c r="AX916" s="13" t="s">
        <v>75</v>
      </c>
      <c r="AY916" s="163" t="s">
        <v>181</v>
      </c>
    </row>
    <row r="917" spans="2:65" s="14" customFormat="1">
      <c r="B917" s="169"/>
      <c r="D917" s="156" t="s">
        <v>192</v>
      </c>
      <c r="E917" s="170" t="s">
        <v>1</v>
      </c>
      <c r="F917" s="171" t="s">
        <v>195</v>
      </c>
      <c r="H917" s="172">
        <v>2171.6060000000002</v>
      </c>
      <c r="I917" s="173"/>
      <c r="L917" s="169"/>
      <c r="M917" s="174"/>
      <c r="T917" s="175"/>
      <c r="AT917" s="170" t="s">
        <v>192</v>
      </c>
      <c r="AU917" s="170" t="s">
        <v>190</v>
      </c>
      <c r="AV917" s="14" t="s">
        <v>189</v>
      </c>
      <c r="AW917" s="14" t="s">
        <v>31</v>
      </c>
      <c r="AX917" s="14" t="s">
        <v>83</v>
      </c>
      <c r="AY917" s="170" t="s">
        <v>181</v>
      </c>
    </row>
    <row r="918" spans="2:65" s="1" customFormat="1" ht="24.2" customHeight="1">
      <c r="B918" s="140"/>
      <c r="C918" s="189" t="s">
        <v>1743</v>
      </c>
      <c r="D918" s="189" t="s">
        <v>966</v>
      </c>
      <c r="E918" s="190" t="s">
        <v>1744</v>
      </c>
      <c r="F918" s="191" t="s">
        <v>1745</v>
      </c>
      <c r="G918" s="192" t="s">
        <v>188</v>
      </c>
      <c r="H918" s="193">
        <v>2497.3470000000002</v>
      </c>
      <c r="I918" s="194"/>
      <c r="J918" s="195">
        <f>ROUND(I918*H918,2)</f>
        <v>0</v>
      </c>
      <c r="K918" s="196"/>
      <c r="L918" s="197"/>
      <c r="M918" s="198" t="s">
        <v>1</v>
      </c>
      <c r="N918" s="199" t="s">
        <v>41</v>
      </c>
      <c r="P918" s="151">
        <f>O918*H918</f>
        <v>0</v>
      </c>
      <c r="Q918" s="151">
        <v>5.13E-3</v>
      </c>
      <c r="R918" s="151">
        <f>Q918*H918</f>
        <v>12.811390110000001</v>
      </c>
      <c r="S918" s="151">
        <v>0</v>
      </c>
      <c r="T918" s="152">
        <f>S918*H918</f>
        <v>0</v>
      </c>
      <c r="AR918" s="153" t="s">
        <v>491</v>
      </c>
      <c r="AT918" s="153" t="s">
        <v>966</v>
      </c>
      <c r="AU918" s="153" t="s">
        <v>190</v>
      </c>
      <c r="AY918" s="17" t="s">
        <v>181</v>
      </c>
      <c r="BE918" s="154">
        <f>IF(N918="základná",J918,0)</f>
        <v>0</v>
      </c>
      <c r="BF918" s="154">
        <f>IF(N918="znížená",J918,0)</f>
        <v>0</v>
      </c>
      <c r="BG918" s="154">
        <f>IF(N918="zákl. prenesená",J918,0)</f>
        <v>0</v>
      </c>
      <c r="BH918" s="154">
        <f>IF(N918="zníž. prenesená",J918,0)</f>
        <v>0</v>
      </c>
      <c r="BI918" s="154">
        <f>IF(N918="nulová",J918,0)</f>
        <v>0</v>
      </c>
      <c r="BJ918" s="17" t="s">
        <v>190</v>
      </c>
      <c r="BK918" s="154">
        <f>ROUND(I918*H918,2)</f>
        <v>0</v>
      </c>
      <c r="BL918" s="17" t="s">
        <v>280</v>
      </c>
      <c r="BM918" s="153" t="s">
        <v>1746</v>
      </c>
    </row>
    <row r="919" spans="2:65" s="13" customFormat="1">
      <c r="B919" s="162"/>
      <c r="D919" s="156" t="s">
        <v>192</v>
      </c>
      <c r="F919" s="164" t="s">
        <v>1747</v>
      </c>
      <c r="H919" s="165">
        <v>2497.3470000000002</v>
      </c>
      <c r="I919" s="166"/>
      <c r="L919" s="162"/>
      <c r="M919" s="167"/>
      <c r="T919" s="168"/>
      <c r="AT919" s="163" t="s">
        <v>192</v>
      </c>
      <c r="AU919" s="163" t="s">
        <v>190</v>
      </c>
      <c r="AV919" s="13" t="s">
        <v>190</v>
      </c>
      <c r="AW919" s="13" t="s">
        <v>3</v>
      </c>
      <c r="AX919" s="13" t="s">
        <v>83</v>
      </c>
      <c r="AY919" s="163" t="s">
        <v>181</v>
      </c>
    </row>
    <row r="920" spans="2:65" s="1" customFormat="1" ht="24.2" customHeight="1">
      <c r="B920" s="140"/>
      <c r="C920" s="141" t="s">
        <v>1748</v>
      </c>
      <c r="D920" s="141" t="s">
        <v>185</v>
      </c>
      <c r="E920" s="142" t="s">
        <v>1749</v>
      </c>
      <c r="F920" s="143" t="s">
        <v>1750</v>
      </c>
      <c r="G920" s="144" t="s">
        <v>188</v>
      </c>
      <c r="H920" s="145">
        <v>289.94</v>
      </c>
      <c r="I920" s="146"/>
      <c r="J920" s="147">
        <f>ROUND(I920*H920,2)</f>
        <v>0</v>
      </c>
      <c r="K920" s="148"/>
      <c r="L920" s="32"/>
      <c r="M920" s="149" t="s">
        <v>1</v>
      </c>
      <c r="N920" s="150" t="s">
        <v>41</v>
      </c>
      <c r="P920" s="151">
        <f>O920*H920</f>
        <v>0</v>
      </c>
      <c r="Q920" s="151">
        <v>2.0999999999999999E-3</v>
      </c>
      <c r="R920" s="151">
        <f>Q920*H920</f>
        <v>0.60887399999999992</v>
      </c>
      <c r="S920" s="151">
        <v>0</v>
      </c>
      <c r="T920" s="152">
        <f>S920*H920</f>
        <v>0</v>
      </c>
      <c r="AR920" s="153" t="s">
        <v>280</v>
      </c>
      <c r="AT920" s="153" t="s">
        <v>185</v>
      </c>
      <c r="AU920" s="153" t="s">
        <v>190</v>
      </c>
      <c r="AY920" s="17" t="s">
        <v>181</v>
      </c>
      <c r="BE920" s="154">
        <f>IF(N920="základná",J920,0)</f>
        <v>0</v>
      </c>
      <c r="BF920" s="154">
        <f>IF(N920="znížená",J920,0)</f>
        <v>0</v>
      </c>
      <c r="BG920" s="154">
        <f>IF(N920="zákl. prenesená",J920,0)</f>
        <v>0</v>
      </c>
      <c r="BH920" s="154">
        <f>IF(N920="zníž. prenesená",J920,0)</f>
        <v>0</v>
      </c>
      <c r="BI920" s="154">
        <f>IF(N920="nulová",J920,0)</f>
        <v>0</v>
      </c>
      <c r="BJ920" s="17" t="s">
        <v>190</v>
      </c>
      <c r="BK920" s="154">
        <f>ROUND(I920*H920,2)</f>
        <v>0</v>
      </c>
      <c r="BL920" s="17" t="s">
        <v>280</v>
      </c>
      <c r="BM920" s="153" t="s">
        <v>1751</v>
      </c>
    </row>
    <row r="921" spans="2:65" s="13" customFormat="1">
      <c r="B921" s="162"/>
      <c r="D921" s="156" t="s">
        <v>192</v>
      </c>
      <c r="E921" s="163" t="s">
        <v>1</v>
      </c>
      <c r="F921" s="164" t="s">
        <v>1752</v>
      </c>
      <c r="H921" s="165">
        <v>289.94</v>
      </c>
      <c r="I921" s="166"/>
      <c r="L921" s="162"/>
      <c r="M921" s="167"/>
      <c r="T921" s="168"/>
      <c r="AT921" s="163" t="s">
        <v>192</v>
      </c>
      <c r="AU921" s="163" t="s">
        <v>190</v>
      </c>
      <c r="AV921" s="13" t="s">
        <v>190</v>
      </c>
      <c r="AW921" s="13" t="s">
        <v>31</v>
      </c>
      <c r="AX921" s="13" t="s">
        <v>75</v>
      </c>
      <c r="AY921" s="163" t="s">
        <v>181</v>
      </c>
    </row>
    <row r="922" spans="2:65" s="14" customFormat="1">
      <c r="B922" s="169"/>
      <c r="D922" s="156" t="s">
        <v>192</v>
      </c>
      <c r="E922" s="170" t="s">
        <v>1</v>
      </c>
      <c r="F922" s="171" t="s">
        <v>195</v>
      </c>
      <c r="H922" s="172">
        <v>289.94</v>
      </c>
      <c r="I922" s="173"/>
      <c r="L922" s="169"/>
      <c r="M922" s="174"/>
      <c r="T922" s="175"/>
      <c r="AT922" s="170" t="s">
        <v>192</v>
      </c>
      <c r="AU922" s="170" t="s">
        <v>190</v>
      </c>
      <c r="AV922" s="14" t="s">
        <v>189</v>
      </c>
      <c r="AW922" s="14" t="s">
        <v>31</v>
      </c>
      <c r="AX922" s="14" t="s">
        <v>83</v>
      </c>
      <c r="AY922" s="170" t="s">
        <v>181</v>
      </c>
    </row>
    <row r="923" spans="2:65" s="1" customFormat="1" ht="24.2" customHeight="1">
      <c r="B923" s="140"/>
      <c r="C923" s="141" t="s">
        <v>1753</v>
      </c>
      <c r="D923" s="141" t="s">
        <v>185</v>
      </c>
      <c r="E923" s="142" t="s">
        <v>1754</v>
      </c>
      <c r="F923" s="143" t="s">
        <v>1755</v>
      </c>
      <c r="G923" s="144" t="s">
        <v>188</v>
      </c>
      <c r="H923" s="145">
        <v>98.210999999999999</v>
      </c>
      <c r="I923" s="146"/>
      <c r="J923" s="147">
        <f>ROUND(I923*H923,2)</f>
        <v>0</v>
      </c>
      <c r="K923" s="148"/>
      <c r="L923" s="32"/>
      <c r="M923" s="149" t="s">
        <v>1</v>
      </c>
      <c r="N923" s="150" t="s">
        <v>41</v>
      </c>
      <c r="P923" s="151">
        <f>O923*H923</f>
        <v>0</v>
      </c>
      <c r="Q923" s="151">
        <v>1.73E-3</v>
      </c>
      <c r="R923" s="151">
        <f>Q923*H923</f>
        <v>0.16990502999999998</v>
      </c>
      <c r="S923" s="151">
        <v>0</v>
      </c>
      <c r="T923" s="152">
        <f>S923*H923</f>
        <v>0</v>
      </c>
      <c r="AR923" s="153" t="s">
        <v>280</v>
      </c>
      <c r="AT923" s="153" t="s">
        <v>185</v>
      </c>
      <c r="AU923" s="153" t="s">
        <v>190</v>
      </c>
      <c r="AY923" s="17" t="s">
        <v>181</v>
      </c>
      <c r="BE923" s="154">
        <f>IF(N923="základná",J923,0)</f>
        <v>0</v>
      </c>
      <c r="BF923" s="154">
        <f>IF(N923="znížená",J923,0)</f>
        <v>0</v>
      </c>
      <c r="BG923" s="154">
        <f>IF(N923="zákl. prenesená",J923,0)</f>
        <v>0</v>
      </c>
      <c r="BH923" s="154">
        <f>IF(N923="zníž. prenesená",J923,0)</f>
        <v>0</v>
      </c>
      <c r="BI923" s="154">
        <f>IF(N923="nulová",J923,0)</f>
        <v>0</v>
      </c>
      <c r="BJ923" s="17" t="s">
        <v>190</v>
      </c>
      <c r="BK923" s="154">
        <f>ROUND(I923*H923,2)</f>
        <v>0</v>
      </c>
      <c r="BL923" s="17" t="s">
        <v>280</v>
      </c>
      <c r="BM923" s="153" t="s">
        <v>1756</v>
      </c>
    </row>
    <row r="924" spans="2:65" s="13" customFormat="1">
      <c r="B924" s="162"/>
      <c r="D924" s="156" t="s">
        <v>192</v>
      </c>
      <c r="E924" s="163" t="s">
        <v>1</v>
      </c>
      <c r="F924" s="164" t="s">
        <v>847</v>
      </c>
      <c r="H924" s="165">
        <v>98.210999999999999</v>
      </c>
      <c r="I924" s="166"/>
      <c r="L924" s="162"/>
      <c r="M924" s="167"/>
      <c r="T924" s="168"/>
      <c r="AT924" s="163" t="s">
        <v>192</v>
      </c>
      <c r="AU924" s="163" t="s">
        <v>190</v>
      </c>
      <c r="AV924" s="13" t="s">
        <v>190</v>
      </c>
      <c r="AW924" s="13" t="s">
        <v>31</v>
      </c>
      <c r="AX924" s="13" t="s">
        <v>75</v>
      </c>
      <c r="AY924" s="163" t="s">
        <v>181</v>
      </c>
    </row>
    <row r="925" spans="2:65" s="14" customFormat="1">
      <c r="B925" s="169"/>
      <c r="D925" s="156" t="s">
        <v>192</v>
      </c>
      <c r="E925" s="170" t="s">
        <v>1</v>
      </c>
      <c r="F925" s="171" t="s">
        <v>195</v>
      </c>
      <c r="H925" s="172">
        <v>98.210999999999999</v>
      </c>
      <c r="I925" s="173"/>
      <c r="L925" s="169"/>
      <c r="M925" s="174"/>
      <c r="T925" s="175"/>
      <c r="AT925" s="170" t="s">
        <v>192</v>
      </c>
      <c r="AU925" s="170" t="s">
        <v>190</v>
      </c>
      <c r="AV925" s="14" t="s">
        <v>189</v>
      </c>
      <c r="AW925" s="14" t="s">
        <v>31</v>
      </c>
      <c r="AX925" s="14" t="s">
        <v>83</v>
      </c>
      <c r="AY925" s="170" t="s">
        <v>181</v>
      </c>
    </row>
    <row r="926" spans="2:65" s="1" customFormat="1" ht="33" customHeight="1">
      <c r="B926" s="140"/>
      <c r="C926" s="141" t="s">
        <v>1757</v>
      </c>
      <c r="D926" s="141" t="s">
        <v>185</v>
      </c>
      <c r="E926" s="142" t="s">
        <v>1758</v>
      </c>
      <c r="F926" s="143" t="s">
        <v>1759</v>
      </c>
      <c r="G926" s="144" t="s">
        <v>188</v>
      </c>
      <c r="H926" s="145">
        <v>1</v>
      </c>
      <c r="I926" s="146"/>
      <c r="J926" s="147">
        <f>ROUND(I926*H926,2)</f>
        <v>0</v>
      </c>
      <c r="K926" s="148"/>
      <c r="L926" s="32"/>
      <c r="M926" s="149" t="s">
        <v>1</v>
      </c>
      <c r="N926" s="150" t="s">
        <v>41</v>
      </c>
      <c r="P926" s="151">
        <f>O926*H926</f>
        <v>0</v>
      </c>
      <c r="Q926" s="151">
        <v>2.2000000000000001E-4</v>
      </c>
      <c r="R926" s="151">
        <f>Q926*H926</f>
        <v>2.2000000000000001E-4</v>
      </c>
      <c r="S926" s="151">
        <v>0</v>
      </c>
      <c r="T926" s="152">
        <f>S926*H926</f>
        <v>0</v>
      </c>
      <c r="AR926" s="153" t="s">
        <v>280</v>
      </c>
      <c r="AT926" s="153" t="s">
        <v>185</v>
      </c>
      <c r="AU926" s="153" t="s">
        <v>190</v>
      </c>
      <c r="AY926" s="17" t="s">
        <v>181</v>
      </c>
      <c r="BE926" s="154">
        <f>IF(N926="základná",J926,0)</f>
        <v>0</v>
      </c>
      <c r="BF926" s="154">
        <f>IF(N926="znížená",J926,0)</f>
        <v>0</v>
      </c>
      <c r="BG926" s="154">
        <f>IF(N926="zákl. prenesená",J926,0)</f>
        <v>0</v>
      </c>
      <c r="BH926" s="154">
        <f>IF(N926="zníž. prenesená",J926,0)</f>
        <v>0</v>
      </c>
      <c r="BI926" s="154">
        <f>IF(N926="nulová",J926,0)</f>
        <v>0</v>
      </c>
      <c r="BJ926" s="17" t="s">
        <v>190</v>
      </c>
      <c r="BK926" s="154">
        <f>ROUND(I926*H926,2)</f>
        <v>0</v>
      </c>
      <c r="BL926" s="17" t="s">
        <v>280</v>
      </c>
      <c r="BM926" s="153" t="s">
        <v>1760</v>
      </c>
    </row>
    <row r="927" spans="2:65" s="12" customFormat="1">
      <c r="B927" s="155"/>
      <c r="D927" s="156" t="s">
        <v>192</v>
      </c>
      <c r="E927" s="157" t="s">
        <v>1</v>
      </c>
      <c r="F927" s="158" t="s">
        <v>1761</v>
      </c>
      <c r="H927" s="157" t="s">
        <v>1</v>
      </c>
      <c r="I927" s="159"/>
      <c r="L927" s="155"/>
      <c r="M927" s="160"/>
      <c r="T927" s="161"/>
      <c r="AT927" s="157" t="s">
        <v>192</v>
      </c>
      <c r="AU927" s="157" t="s">
        <v>190</v>
      </c>
      <c r="AV927" s="12" t="s">
        <v>83</v>
      </c>
      <c r="AW927" s="12" t="s">
        <v>31</v>
      </c>
      <c r="AX927" s="12" t="s">
        <v>75</v>
      </c>
      <c r="AY927" s="157" t="s">
        <v>181</v>
      </c>
    </row>
    <row r="928" spans="2:65" s="13" customFormat="1">
      <c r="B928" s="162"/>
      <c r="D928" s="156" t="s">
        <v>192</v>
      </c>
      <c r="E928" s="163" t="s">
        <v>1</v>
      </c>
      <c r="F928" s="164" t="s">
        <v>1762</v>
      </c>
      <c r="H928" s="165">
        <v>1</v>
      </c>
      <c r="I928" s="166"/>
      <c r="L928" s="162"/>
      <c r="M928" s="167"/>
      <c r="T928" s="168"/>
      <c r="AT928" s="163" t="s">
        <v>192</v>
      </c>
      <c r="AU928" s="163" t="s">
        <v>190</v>
      </c>
      <c r="AV928" s="13" t="s">
        <v>190</v>
      </c>
      <c r="AW928" s="13" t="s">
        <v>31</v>
      </c>
      <c r="AX928" s="13" t="s">
        <v>75</v>
      </c>
      <c r="AY928" s="163" t="s">
        <v>181</v>
      </c>
    </row>
    <row r="929" spans="2:65" s="14" customFormat="1">
      <c r="B929" s="169"/>
      <c r="D929" s="156" t="s">
        <v>192</v>
      </c>
      <c r="E929" s="170" t="s">
        <v>1</v>
      </c>
      <c r="F929" s="171" t="s">
        <v>195</v>
      </c>
      <c r="H929" s="172">
        <v>1</v>
      </c>
      <c r="I929" s="173"/>
      <c r="L929" s="169"/>
      <c r="M929" s="174"/>
      <c r="T929" s="175"/>
      <c r="AT929" s="170" t="s">
        <v>192</v>
      </c>
      <c r="AU929" s="170" t="s">
        <v>190</v>
      </c>
      <c r="AV929" s="14" t="s">
        <v>189</v>
      </c>
      <c r="AW929" s="14" t="s">
        <v>31</v>
      </c>
      <c r="AX929" s="14" t="s">
        <v>83</v>
      </c>
      <c r="AY929" s="170" t="s">
        <v>181</v>
      </c>
    </row>
    <row r="930" spans="2:65" s="1" customFormat="1" ht="37.9" customHeight="1">
      <c r="B930" s="140"/>
      <c r="C930" s="189" t="s">
        <v>1763</v>
      </c>
      <c r="D930" s="189" t="s">
        <v>966</v>
      </c>
      <c r="E930" s="190" t="s">
        <v>1764</v>
      </c>
      <c r="F930" s="191" t="s">
        <v>1765</v>
      </c>
      <c r="G930" s="192" t="s">
        <v>672</v>
      </c>
      <c r="H930" s="193">
        <v>1.36</v>
      </c>
      <c r="I930" s="194"/>
      <c r="J930" s="195">
        <f>ROUND(I930*H930,2)</f>
        <v>0</v>
      </c>
      <c r="K930" s="196"/>
      <c r="L930" s="197"/>
      <c r="M930" s="198" t="s">
        <v>1</v>
      </c>
      <c r="N930" s="199" t="s">
        <v>41</v>
      </c>
      <c r="P930" s="151">
        <f>O930*H930</f>
        <v>0</v>
      </c>
      <c r="Q930" s="151">
        <v>1E-3</v>
      </c>
      <c r="R930" s="151">
        <f>Q930*H930</f>
        <v>1.3600000000000001E-3</v>
      </c>
      <c r="S930" s="151">
        <v>0</v>
      </c>
      <c r="T930" s="152">
        <f>S930*H930</f>
        <v>0</v>
      </c>
      <c r="AR930" s="153" t="s">
        <v>491</v>
      </c>
      <c r="AT930" s="153" t="s">
        <v>966</v>
      </c>
      <c r="AU930" s="153" t="s">
        <v>190</v>
      </c>
      <c r="AY930" s="17" t="s">
        <v>181</v>
      </c>
      <c r="BE930" s="154">
        <f>IF(N930="základná",J930,0)</f>
        <v>0</v>
      </c>
      <c r="BF930" s="154">
        <f>IF(N930="znížená",J930,0)</f>
        <v>0</v>
      </c>
      <c r="BG930" s="154">
        <f>IF(N930="zákl. prenesená",J930,0)</f>
        <v>0</v>
      </c>
      <c r="BH930" s="154">
        <f>IF(N930="zníž. prenesená",J930,0)</f>
        <v>0</v>
      </c>
      <c r="BI930" s="154">
        <f>IF(N930="nulová",J930,0)</f>
        <v>0</v>
      </c>
      <c r="BJ930" s="17" t="s">
        <v>190</v>
      </c>
      <c r="BK930" s="154">
        <f>ROUND(I930*H930,2)</f>
        <v>0</v>
      </c>
      <c r="BL930" s="17" t="s">
        <v>280</v>
      </c>
      <c r="BM930" s="153" t="s">
        <v>1766</v>
      </c>
    </row>
    <row r="931" spans="2:65" s="1" customFormat="1" ht="33" customHeight="1">
      <c r="B931" s="140"/>
      <c r="C931" s="141" t="s">
        <v>1767</v>
      </c>
      <c r="D931" s="141" t="s">
        <v>185</v>
      </c>
      <c r="E931" s="142" t="s">
        <v>1768</v>
      </c>
      <c r="F931" s="143" t="s">
        <v>1769</v>
      </c>
      <c r="G931" s="144" t="s">
        <v>188</v>
      </c>
      <c r="H931" s="145">
        <v>2.8</v>
      </c>
      <c r="I931" s="146"/>
      <c r="J931" s="147">
        <f>ROUND(I931*H931,2)</f>
        <v>0</v>
      </c>
      <c r="K931" s="148"/>
      <c r="L931" s="32"/>
      <c r="M931" s="149" t="s">
        <v>1</v>
      </c>
      <c r="N931" s="150" t="s">
        <v>41</v>
      </c>
      <c r="P931" s="151">
        <f>O931*H931</f>
        <v>0</v>
      </c>
      <c r="Q931" s="151">
        <v>2.2000000000000001E-4</v>
      </c>
      <c r="R931" s="151">
        <f>Q931*H931</f>
        <v>6.1600000000000001E-4</v>
      </c>
      <c r="S931" s="151">
        <v>0</v>
      </c>
      <c r="T931" s="152">
        <f>S931*H931</f>
        <v>0</v>
      </c>
      <c r="AR931" s="153" t="s">
        <v>280</v>
      </c>
      <c r="AT931" s="153" t="s">
        <v>185</v>
      </c>
      <c r="AU931" s="153" t="s">
        <v>190</v>
      </c>
      <c r="AY931" s="17" t="s">
        <v>181</v>
      </c>
      <c r="BE931" s="154">
        <f>IF(N931="základná",J931,0)</f>
        <v>0</v>
      </c>
      <c r="BF931" s="154">
        <f>IF(N931="znížená",J931,0)</f>
        <v>0</v>
      </c>
      <c r="BG931" s="154">
        <f>IF(N931="zákl. prenesená",J931,0)</f>
        <v>0</v>
      </c>
      <c r="BH931" s="154">
        <f>IF(N931="zníž. prenesená",J931,0)</f>
        <v>0</v>
      </c>
      <c r="BI931" s="154">
        <f>IF(N931="nulová",J931,0)</f>
        <v>0</v>
      </c>
      <c r="BJ931" s="17" t="s">
        <v>190</v>
      </c>
      <c r="BK931" s="154">
        <f>ROUND(I931*H931,2)</f>
        <v>0</v>
      </c>
      <c r="BL931" s="17" t="s">
        <v>280</v>
      </c>
      <c r="BM931" s="153" t="s">
        <v>1770</v>
      </c>
    </row>
    <row r="932" spans="2:65" s="12" customFormat="1">
      <c r="B932" s="155"/>
      <c r="D932" s="156" t="s">
        <v>192</v>
      </c>
      <c r="E932" s="157" t="s">
        <v>1</v>
      </c>
      <c r="F932" s="158" t="s">
        <v>1761</v>
      </c>
      <c r="H932" s="157" t="s">
        <v>1</v>
      </c>
      <c r="I932" s="159"/>
      <c r="L932" s="155"/>
      <c r="M932" s="160"/>
      <c r="T932" s="161"/>
      <c r="AT932" s="157" t="s">
        <v>192</v>
      </c>
      <c r="AU932" s="157" t="s">
        <v>190</v>
      </c>
      <c r="AV932" s="12" t="s">
        <v>83</v>
      </c>
      <c r="AW932" s="12" t="s">
        <v>31</v>
      </c>
      <c r="AX932" s="12" t="s">
        <v>75</v>
      </c>
      <c r="AY932" s="157" t="s">
        <v>181</v>
      </c>
    </row>
    <row r="933" spans="2:65" s="13" customFormat="1">
      <c r="B933" s="162"/>
      <c r="D933" s="156" t="s">
        <v>192</v>
      </c>
      <c r="E933" s="163" t="s">
        <v>1</v>
      </c>
      <c r="F933" s="164" t="s">
        <v>1771</v>
      </c>
      <c r="H933" s="165">
        <v>2.8</v>
      </c>
      <c r="I933" s="166"/>
      <c r="L933" s="162"/>
      <c r="M933" s="167"/>
      <c r="T933" s="168"/>
      <c r="AT933" s="163" t="s">
        <v>192</v>
      </c>
      <c r="AU933" s="163" t="s">
        <v>190</v>
      </c>
      <c r="AV933" s="13" t="s">
        <v>190</v>
      </c>
      <c r="AW933" s="13" t="s">
        <v>31</v>
      </c>
      <c r="AX933" s="13" t="s">
        <v>75</v>
      </c>
      <c r="AY933" s="163" t="s">
        <v>181</v>
      </c>
    </row>
    <row r="934" spans="2:65" s="14" customFormat="1">
      <c r="B934" s="169"/>
      <c r="D934" s="156" t="s">
        <v>192</v>
      </c>
      <c r="E934" s="170" t="s">
        <v>1</v>
      </c>
      <c r="F934" s="171" t="s">
        <v>195</v>
      </c>
      <c r="H934" s="172">
        <v>2.8</v>
      </c>
      <c r="I934" s="173"/>
      <c r="L934" s="169"/>
      <c r="M934" s="174"/>
      <c r="T934" s="175"/>
      <c r="AT934" s="170" t="s">
        <v>192</v>
      </c>
      <c r="AU934" s="170" t="s">
        <v>190</v>
      </c>
      <c r="AV934" s="14" t="s">
        <v>189</v>
      </c>
      <c r="AW934" s="14" t="s">
        <v>31</v>
      </c>
      <c r="AX934" s="14" t="s">
        <v>83</v>
      </c>
      <c r="AY934" s="170" t="s">
        <v>181</v>
      </c>
    </row>
    <row r="935" spans="2:65" s="1" customFormat="1" ht="37.9" customHeight="1">
      <c r="B935" s="140"/>
      <c r="C935" s="189" t="s">
        <v>1772</v>
      </c>
      <c r="D935" s="189" t="s">
        <v>966</v>
      </c>
      <c r="E935" s="190" t="s">
        <v>1764</v>
      </c>
      <c r="F935" s="191" t="s">
        <v>1765</v>
      </c>
      <c r="G935" s="192" t="s">
        <v>672</v>
      </c>
      <c r="H935" s="193">
        <v>3.8079999999999998</v>
      </c>
      <c r="I935" s="194"/>
      <c r="J935" s="195">
        <f>ROUND(I935*H935,2)</f>
        <v>0</v>
      </c>
      <c r="K935" s="196"/>
      <c r="L935" s="197"/>
      <c r="M935" s="198" t="s">
        <v>1</v>
      </c>
      <c r="N935" s="199" t="s">
        <v>41</v>
      </c>
      <c r="P935" s="151">
        <f>O935*H935</f>
        <v>0</v>
      </c>
      <c r="Q935" s="151">
        <v>1E-3</v>
      </c>
      <c r="R935" s="151">
        <f>Q935*H935</f>
        <v>3.8079999999999998E-3</v>
      </c>
      <c r="S935" s="151">
        <v>0</v>
      </c>
      <c r="T935" s="152">
        <f>S935*H935</f>
        <v>0</v>
      </c>
      <c r="AR935" s="153" t="s">
        <v>491</v>
      </c>
      <c r="AT935" s="153" t="s">
        <v>966</v>
      </c>
      <c r="AU935" s="153" t="s">
        <v>190</v>
      </c>
      <c r="AY935" s="17" t="s">
        <v>181</v>
      </c>
      <c r="BE935" s="154">
        <f>IF(N935="základná",J935,0)</f>
        <v>0</v>
      </c>
      <c r="BF935" s="154">
        <f>IF(N935="znížená",J935,0)</f>
        <v>0</v>
      </c>
      <c r="BG935" s="154">
        <f>IF(N935="zákl. prenesená",J935,0)</f>
        <v>0</v>
      </c>
      <c r="BH935" s="154">
        <f>IF(N935="zníž. prenesená",J935,0)</f>
        <v>0</v>
      </c>
      <c r="BI935" s="154">
        <f>IF(N935="nulová",J935,0)</f>
        <v>0</v>
      </c>
      <c r="BJ935" s="17" t="s">
        <v>190</v>
      </c>
      <c r="BK935" s="154">
        <f>ROUND(I935*H935,2)</f>
        <v>0</v>
      </c>
      <c r="BL935" s="17" t="s">
        <v>280</v>
      </c>
      <c r="BM935" s="153" t="s">
        <v>1773</v>
      </c>
    </row>
    <row r="936" spans="2:65" s="1" customFormat="1" ht="37.9" customHeight="1">
      <c r="B936" s="140"/>
      <c r="C936" s="141" t="s">
        <v>1774</v>
      </c>
      <c r="D936" s="141" t="s">
        <v>185</v>
      </c>
      <c r="E936" s="142" t="s">
        <v>1775</v>
      </c>
      <c r="F936" s="143" t="s">
        <v>1776</v>
      </c>
      <c r="G936" s="144" t="s">
        <v>188</v>
      </c>
      <c r="H936" s="145">
        <v>33.345999999999997</v>
      </c>
      <c r="I936" s="146"/>
      <c r="J936" s="147">
        <f>ROUND(I936*H936,2)</f>
        <v>0</v>
      </c>
      <c r="K936" s="148"/>
      <c r="L936" s="32"/>
      <c r="M936" s="149" t="s">
        <v>1</v>
      </c>
      <c r="N936" s="150" t="s">
        <v>41</v>
      </c>
      <c r="P936" s="151">
        <f>O936*H936</f>
        <v>0</v>
      </c>
      <c r="Q936" s="151">
        <v>3.5000000000000001E-3</v>
      </c>
      <c r="R936" s="151">
        <f>Q936*H936</f>
        <v>0.116711</v>
      </c>
      <c r="S936" s="151">
        <v>0</v>
      </c>
      <c r="T936" s="152">
        <f>S936*H936</f>
        <v>0</v>
      </c>
      <c r="AR936" s="153" t="s">
        <v>280</v>
      </c>
      <c r="AT936" s="153" t="s">
        <v>185</v>
      </c>
      <c r="AU936" s="153" t="s">
        <v>190</v>
      </c>
      <c r="AY936" s="17" t="s">
        <v>181</v>
      </c>
      <c r="BE936" s="154">
        <f>IF(N936="základná",J936,0)</f>
        <v>0</v>
      </c>
      <c r="BF936" s="154">
        <f>IF(N936="znížená",J936,0)</f>
        <v>0</v>
      </c>
      <c r="BG936" s="154">
        <f>IF(N936="zákl. prenesená",J936,0)</f>
        <v>0</v>
      </c>
      <c r="BH936" s="154">
        <f>IF(N936="zníž. prenesená",J936,0)</f>
        <v>0</v>
      </c>
      <c r="BI936" s="154">
        <f>IF(N936="nulová",J936,0)</f>
        <v>0</v>
      </c>
      <c r="BJ936" s="17" t="s">
        <v>190</v>
      </c>
      <c r="BK936" s="154">
        <f>ROUND(I936*H936,2)</f>
        <v>0</v>
      </c>
      <c r="BL936" s="17" t="s">
        <v>280</v>
      </c>
      <c r="BM936" s="153" t="s">
        <v>1777</v>
      </c>
    </row>
    <row r="937" spans="2:65" s="13" customFormat="1">
      <c r="B937" s="162"/>
      <c r="D937" s="156" t="s">
        <v>192</v>
      </c>
      <c r="E937" s="163" t="s">
        <v>1</v>
      </c>
      <c r="F937" s="164" t="s">
        <v>752</v>
      </c>
      <c r="H937" s="165">
        <v>33.345999999999997</v>
      </c>
      <c r="I937" s="166"/>
      <c r="L937" s="162"/>
      <c r="M937" s="167"/>
      <c r="T937" s="168"/>
      <c r="AT937" s="163" t="s">
        <v>192</v>
      </c>
      <c r="AU937" s="163" t="s">
        <v>190</v>
      </c>
      <c r="AV937" s="13" t="s">
        <v>190</v>
      </c>
      <c r="AW937" s="13" t="s">
        <v>31</v>
      </c>
      <c r="AX937" s="13" t="s">
        <v>75</v>
      </c>
      <c r="AY937" s="163" t="s">
        <v>181</v>
      </c>
    </row>
    <row r="938" spans="2:65" s="14" customFormat="1">
      <c r="B938" s="169"/>
      <c r="D938" s="156" t="s">
        <v>192</v>
      </c>
      <c r="E938" s="170" t="s">
        <v>1</v>
      </c>
      <c r="F938" s="171" t="s">
        <v>195</v>
      </c>
      <c r="H938" s="172">
        <v>33.345999999999997</v>
      </c>
      <c r="I938" s="173"/>
      <c r="L938" s="169"/>
      <c r="M938" s="174"/>
      <c r="T938" s="175"/>
      <c r="AT938" s="170" t="s">
        <v>192</v>
      </c>
      <c r="AU938" s="170" t="s">
        <v>190</v>
      </c>
      <c r="AV938" s="14" t="s">
        <v>189</v>
      </c>
      <c r="AW938" s="14" t="s">
        <v>31</v>
      </c>
      <c r="AX938" s="14" t="s">
        <v>83</v>
      </c>
      <c r="AY938" s="170" t="s">
        <v>181</v>
      </c>
    </row>
    <row r="939" spans="2:65" s="1" customFormat="1" ht="37.9" customHeight="1">
      <c r="B939" s="140"/>
      <c r="C939" s="141" t="s">
        <v>1778</v>
      </c>
      <c r="D939" s="141" t="s">
        <v>185</v>
      </c>
      <c r="E939" s="142" t="s">
        <v>1779</v>
      </c>
      <c r="F939" s="143" t="s">
        <v>1780</v>
      </c>
      <c r="G939" s="144" t="s">
        <v>188</v>
      </c>
      <c r="H939" s="145">
        <v>1</v>
      </c>
      <c r="I939" s="146"/>
      <c r="J939" s="147">
        <f>ROUND(I939*H939,2)</f>
        <v>0</v>
      </c>
      <c r="K939" s="148"/>
      <c r="L939" s="32"/>
      <c r="M939" s="149" t="s">
        <v>1</v>
      </c>
      <c r="N939" s="150" t="s">
        <v>41</v>
      </c>
      <c r="P939" s="151">
        <f>O939*H939</f>
        <v>0</v>
      </c>
      <c r="Q939" s="151">
        <v>7.6000000000000004E-5</v>
      </c>
      <c r="R939" s="151">
        <f>Q939*H939</f>
        <v>7.6000000000000004E-5</v>
      </c>
      <c r="S939" s="151">
        <v>0</v>
      </c>
      <c r="T939" s="152">
        <f>S939*H939</f>
        <v>0</v>
      </c>
      <c r="AR939" s="153" t="s">
        <v>280</v>
      </c>
      <c r="AT939" s="153" t="s">
        <v>185</v>
      </c>
      <c r="AU939" s="153" t="s">
        <v>190</v>
      </c>
      <c r="AY939" s="17" t="s">
        <v>181</v>
      </c>
      <c r="BE939" s="154">
        <f>IF(N939="základná",J939,0)</f>
        <v>0</v>
      </c>
      <c r="BF939" s="154">
        <f>IF(N939="znížená",J939,0)</f>
        <v>0</v>
      </c>
      <c r="BG939" s="154">
        <f>IF(N939="zákl. prenesená",J939,0)</f>
        <v>0</v>
      </c>
      <c r="BH939" s="154">
        <f>IF(N939="zníž. prenesená",J939,0)</f>
        <v>0</v>
      </c>
      <c r="BI939" s="154">
        <f>IF(N939="nulová",J939,0)</f>
        <v>0</v>
      </c>
      <c r="BJ939" s="17" t="s">
        <v>190</v>
      </c>
      <c r="BK939" s="154">
        <f>ROUND(I939*H939,2)</f>
        <v>0</v>
      </c>
      <c r="BL939" s="17" t="s">
        <v>280</v>
      </c>
      <c r="BM939" s="153" t="s">
        <v>1781</v>
      </c>
    </row>
    <row r="940" spans="2:65" s="12" customFormat="1">
      <c r="B940" s="155"/>
      <c r="D940" s="156" t="s">
        <v>192</v>
      </c>
      <c r="E940" s="157" t="s">
        <v>1</v>
      </c>
      <c r="F940" s="158" t="s">
        <v>1761</v>
      </c>
      <c r="H940" s="157" t="s">
        <v>1</v>
      </c>
      <c r="I940" s="159"/>
      <c r="L940" s="155"/>
      <c r="M940" s="160"/>
      <c r="T940" s="161"/>
      <c r="AT940" s="157" t="s">
        <v>192</v>
      </c>
      <c r="AU940" s="157" t="s">
        <v>190</v>
      </c>
      <c r="AV940" s="12" t="s">
        <v>83</v>
      </c>
      <c r="AW940" s="12" t="s">
        <v>31</v>
      </c>
      <c r="AX940" s="12" t="s">
        <v>75</v>
      </c>
      <c r="AY940" s="157" t="s">
        <v>181</v>
      </c>
    </row>
    <row r="941" spans="2:65" s="13" customFormat="1">
      <c r="B941" s="162"/>
      <c r="D941" s="156" t="s">
        <v>192</v>
      </c>
      <c r="E941" s="163" t="s">
        <v>1</v>
      </c>
      <c r="F941" s="164" t="s">
        <v>1762</v>
      </c>
      <c r="H941" s="165">
        <v>1</v>
      </c>
      <c r="I941" s="166"/>
      <c r="L941" s="162"/>
      <c r="M941" s="167"/>
      <c r="T941" s="168"/>
      <c r="AT941" s="163" t="s">
        <v>192</v>
      </c>
      <c r="AU941" s="163" t="s">
        <v>190</v>
      </c>
      <c r="AV941" s="13" t="s">
        <v>190</v>
      </c>
      <c r="AW941" s="13" t="s">
        <v>31</v>
      </c>
      <c r="AX941" s="13" t="s">
        <v>75</v>
      </c>
      <c r="AY941" s="163" t="s">
        <v>181</v>
      </c>
    </row>
    <row r="942" spans="2:65" s="14" customFormat="1">
      <c r="B942" s="169"/>
      <c r="D942" s="156" t="s">
        <v>192</v>
      </c>
      <c r="E942" s="170" t="s">
        <v>1</v>
      </c>
      <c r="F942" s="171" t="s">
        <v>195</v>
      </c>
      <c r="H942" s="172">
        <v>1</v>
      </c>
      <c r="I942" s="173"/>
      <c r="L942" s="169"/>
      <c r="M942" s="174"/>
      <c r="T942" s="175"/>
      <c r="AT942" s="170" t="s">
        <v>192</v>
      </c>
      <c r="AU942" s="170" t="s">
        <v>190</v>
      </c>
      <c r="AV942" s="14" t="s">
        <v>189</v>
      </c>
      <c r="AW942" s="14" t="s">
        <v>31</v>
      </c>
      <c r="AX942" s="14" t="s">
        <v>83</v>
      </c>
      <c r="AY942" s="170" t="s">
        <v>181</v>
      </c>
    </row>
    <row r="943" spans="2:65" s="1" customFormat="1" ht="37.9" customHeight="1">
      <c r="B943" s="140"/>
      <c r="C943" s="189" t="s">
        <v>1782</v>
      </c>
      <c r="D943" s="189" t="s">
        <v>966</v>
      </c>
      <c r="E943" s="190" t="s">
        <v>1783</v>
      </c>
      <c r="F943" s="191" t="s">
        <v>1784</v>
      </c>
      <c r="G943" s="192" t="s">
        <v>188</v>
      </c>
      <c r="H943" s="193">
        <v>1.1499999999999999</v>
      </c>
      <c r="I943" s="194"/>
      <c r="J943" s="195">
        <f>ROUND(I943*H943,2)</f>
        <v>0</v>
      </c>
      <c r="K943" s="196"/>
      <c r="L943" s="197"/>
      <c r="M943" s="198" t="s">
        <v>1</v>
      </c>
      <c r="N943" s="199" t="s">
        <v>41</v>
      </c>
      <c r="P943" s="151">
        <f>O943*H943</f>
        <v>0</v>
      </c>
      <c r="Q943" s="151">
        <v>2E-3</v>
      </c>
      <c r="R943" s="151">
        <f>Q943*H943</f>
        <v>2.3E-3</v>
      </c>
      <c r="S943" s="151">
        <v>0</v>
      </c>
      <c r="T943" s="152">
        <f>S943*H943</f>
        <v>0</v>
      </c>
      <c r="AR943" s="153" t="s">
        <v>491</v>
      </c>
      <c r="AT943" s="153" t="s">
        <v>966</v>
      </c>
      <c r="AU943" s="153" t="s">
        <v>190</v>
      </c>
      <c r="AY943" s="17" t="s">
        <v>181</v>
      </c>
      <c r="BE943" s="154">
        <f>IF(N943="základná",J943,0)</f>
        <v>0</v>
      </c>
      <c r="BF943" s="154">
        <f>IF(N943="znížená",J943,0)</f>
        <v>0</v>
      </c>
      <c r="BG943" s="154">
        <f>IF(N943="zákl. prenesená",J943,0)</f>
        <v>0</v>
      </c>
      <c r="BH943" s="154">
        <f>IF(N943="zníž. prenesená",J943,0)</f>
        <v>0</v>
      </c>
      <c r="BI943" s="154">
        <f>IF(N943="nulová",J943,0)</f>
        <v>0</v>
      </c>
      <c r="BJ943" s="17" t="s">
        <v>190</v>
      </c>
      <c r="BK943" s="154">
        <f>ROUND(I943*H943,2)</f>
        <v>0</v>
      </c>
      <c r="BL943" s="17" t="s">
        <v>280</v>
      </c>
      <c r="BM943" s="153" t="s">
        <v>1785</v>
      </c>
    </row>
    <row r="944" spans="2:65" s="13" customFormat="1">
      <c r="B944" s="162"/>
      <c r="D944" s="156" t="s">
        <v>192</v>
      </c>
      <c r="F944" s="164" t="s">
        <v>1786</v>
      </c>
      <c r="H944" s="165">
        <v>1.1499999999999999</v>
      </c>
      <c r="I944" s="166"/>
      <c r="L944" s="162"/>
      <c r="M944" s="167"/>
      <c r="T944" s="168"/>
      <c r="AT944" s="163" t="s">
        <v>192</v>
      </c>
      <c r="AU944" s="163" t="s">
        <v>190</v>
      </c>
      <c r="AV944" s="13" t="s">
        <v>190</v>
      </c>
      <c r="AW944" s="13" t="s">
        <v>3</v>
      </c>
      <c r="AX944" s="13" t="s">
        <v>83</v>
      </c>
      <c r="AY944" s="163" t="s">
        <v>181</v>
      </c>
    </row>
    <row r="945" spans="2:65" s="1" customFormat="1" ht="33" customHeight="1">
      <c r="B945" s="140"/>
      <c r="C945" s="141" t="s">
        <v>1787</v>
      </c>
      <c r="D945" s="141" t="s">
        <v>185</v>
      </c>
      <c r="E945" s="142" t="s">
        <v>1788</v>
      </c>
      <c r="F945" s="143" t="s">
        <v>1789</v>
      </c>
      <c r="G945" s="144" t="s">
        <v>188</v>
      </c>
      <c r="H945" s="145">
        <v>2.8</v>
      </c>
      <c r="I945" s="146"/>
      <c r="J945" s="147">
        <f>ROUND(I945*H945,2)</f>
        <v>0</v>
      </c>
      <c r="K945" s="148"/>
      <c r="L945" s="32"/>
      <c r="M945" s="149" t="s">
        <v>1</v>
      </c>
      <c r="N945" s="150" t="s">
        <v>41</v>
      </c>
      <c r="P945" s="151">
        <f>O945*H945</f>
        <v>0</v>
      </c>
      <c r="Q945" s="151">
        <v>7.6000000000000004E-5</v>
      </c>
      <c r="R945" s="151">
        <f>Q945*H945</f>
        <v>2.128E-4</v>
      </c>
      <c r="S945" s="151">
        <v>0</v>
      </c>
      <c r="T945" s="152">
        <f>S945*H945</f>
        <v>0</v>
      </c>
      <c r="AR945" s="153" t="s">
        <v>280</v>
      </c>
      <c r="AT945" s="153" t="s">
        <v>185</v>
      </c>
      <c r="AU945" s="153" t="s">
        <v>190</v>
      </c>
      <c r="AY945" s="17" t="s">
        <v>181</v>
      </c>
      <c r="BE945" s="154">
        <f>IF(N945="základná",J945,0)</f>
        <v>0</v>
      </c>
      <c r="BF945" s="154">
        <f>IF(N945="znížená",J945,0)</f>
        <v>0</v>
      </c>
      <c r="BG945" s="154">
        <f>IF(N945="zákl. prenesená",J945,0)</f>
        <v>0</v>
      </c>
      <c r="BH945" s="154">
        <f>IF(N945="zníž. prenesená",J945,0)</f>
        <v>0</v>
      </c>
      <c r="BI945" s="154">
        <f>IF(N945="nulová",J945,0)</f>
        <v>0</v>
      </c>
      <c r="BJ945" s="17" t="s">
        <v>190</v>
      </c>
      <c r="BK945" s="154">
        <f>ROUND(I945*H945,2)</f>
        <v>0</v>
      </c>
      <c r="BL945" s="17" t="s">
        <v>280</v>
      </c>
      <c r="BM945" s="153" t="s">
        <v>1790</v>
      </c>
    </row>
    <row r="946" spans="2:65" s="12" customFormat="1">
      <c r="B946" s="155"/>
      <c r="D946" s="156" t="s">
        <v>192</v>
      </c>
      <c r="E946" s="157" t="s">
        <v>1</v>
      </c>
      <c r="F946" s="158" t="s">
        <v>1761</v>
      </c>
      <c r="H946" s="157" t="s">
        <v>1</v>
      </c>
      <c r="I946" s="159"/>
      <c r="L946" s="155"/>
      <c r="M946" s="160"/>
      <c r="T946" s="161"/>
      <c r="AT946" s="157" t="s">
        <v>192</v>
      </c>
      <c r="AU946" s="157" t="s">
        <v>190</v>
      </c>
      <c r="AV946" s="12" t="s">
        <v>83</v>
      </c>
      <c r="AW946" s="12" t="s">
        <v>31</v>
      </c>
      <c r="AX946" s="12" t="s">
        <v>75</v>
      </c>
      <c r="AY946" s="157" t="s">
        <v>181</v>
      </c>
    </row>
    <row r="947" spans="2:65" s="13" customFormat="1">
      <c r="B947" s="162"/>
      <c r="D947" s="156" t="s">
        <v>192</v>
      </c>
      <c r="E947" s="163" t="s">
        <v>1</v>
      </c>
      <c r="F947" s="164" t="s">
        <v>1771</v>
      </c>
      <c r="H947" s="165">
        <v>2.8</v>
      </c>
      <c r="I947" s="166"/>
      <c r="L947" s="162"/>
      <c r="M947" s="167"/>
      <c r="T947" s="168"/>
      <c r="AT947" s="163" t="s">
        <v>192</v>
      </c>
      <c r="AU947" s="163" t="s">
        <v>190</v>
      </c>
      <c r="AV947" s="13" t="s">
        <v>190</v>
      </c>
      <c r="AW947" s="13" t="s">
        <v>31</v>
      </c>
      <c r="AX947" s="13" t="s">
        <v>75</v>
      </c>
      <c r="AY947" s="163" t="s">
        <v>181</v>
      </c>
    </row>
    <row r="948" spans="2:65" s="14" customFormat="1">
      <c r="B948" s="169"/>
      <c r="D948" s="156" t="s">
        <v>192</v>
      </c>
      <c r="E948" s="170" t="s">
        <v>1</v>
      </c>
      <c r="F948" s="171" t="s">
        <v>195</v>
      </c>
      <c r="H948" s="172">
        <v>2.8</v>
      </c>
      <c r="I948" s="173"/>
      <c r="L948" s="169"/>
      <c r="M948" s="174"/>
      <c r="T948" s="175"/>
      <c r="AT948" s="170" t="s">
        <v>192</v>
      </c>
      <c r="AU948" s="170" t="s">
        <v>190</v>
      </c>
      <c r="AV948" s="14" t="s">
        <v>189</v>
      </c>
      <c r="AW948" s="14" t="s">
        <v>31</v>
      </c>
      <c r="AX948" s="14" t="s">
        <v>83</v>
      </c>
      <c r="AY948" s="170" t="s">
        <v>181</v>
      </c>
    </row>
    <row r="949" spans="2:65" s="1" customFormat="1" ht="37.9" customHeight="1">
      <c r="B949" s="140"/>
      <c r="C949" s="189" t="s">
        <v>1791</v>
      </c>
      <c r="D949" s="189" t="s">
        <v>966</v>
      </c>
      <c r="E949" s="190" t="s">
        <v>1783</v>
      </c>
      <c r="F949" s="191" t="s">
        <v>1784</v>
      </c>
      <c r="G949" s="192" t="s">
        <v>188</v>
      </c>
      <c r="H949" s="193">
        <v>3.22</v>
      </c>
      <c r="I949" s="194"/>
      <c r="J949" s="195">
        <f>ROUND(I949*H949,2)</f>
        <v>0</v>
      </c>
      <c r="K949" s="196"/>
      <c r="L949" s="197"/>
      <c r="M949" s="198" t="s">
        <v>1</v>
      </c>
      <c r="N949" s="199" t="s">
        <v>41</v>
      </c>
      <c r="P949" s="151">
        <f>O949*H949</f>
        <v>0</v>
      </c>
      <c r="Q949" s="151">
        <v>2E-3</v>
      </c>
      <c r="R949" s="151">
        <f>Q949*H949</f>
        <v>6.4400000000000004E-3</v>
      </c>
      <c r="S949" s="151">
        <v>0</v>
      </c>
      <c r="T949" s="152">
        <f>S949*H949</f>
        <v>0</v>
      </c>
      <c r="AR949" s="153" t="s">
        <v>491</v>
      </c>
      <c r="AT949" s="153" t="s">
        <v>966</v>
      </c>
      <c r="AU949" s="153" t="s">
        <v>190</v>
      </c>
      <c r="AY949" s="17" t="s">
        <v>181</v>
      </c>
      <c r="BE949" s="154">
        <f>IF(N949="základná",J949,0)</f>
        <v>0</v>
      </c>
      <c r="BF949" s="154">
        <f>IF(N949="znížená",J949,0)</f>
        <v>0</v>
      </c>
      <c r="BG949" s="154">
        <f>IF(N949="zákl. prenesená",J949,0)</f>
        <v>0</v>
      </c>
      <c r="BH949" s="154">
        <f>IF(N949="zníž. prenesená",J949,0)</f>
        <v>0</v>
      </c>
      <c r="BI949" s="154">
        <f>IF(N949="nulová",J949,0)</f>
        <v>0</v>
      </c>
      <c r="BJ949" s="17" t="s">
        <v>190</v>
      </c>
      <c r="BK949" s="154">
        <f>ROUND(I949*H949,2)</f>
        <v>0</v>
      </c>
      <c r="BL949" s="17" t="s">
        <v>280</v>
      </c>
      <c r="BM949" s="153" t="s">
        <v>1792</v>
      </c>
    </row>
    <row r="950" spans="2:65" s="13" customFormat="1">
      <c r="B950" s="162"/>
      <c r="D950" s="156" t="s">
        <v>192</v>
      </c>
      <c r="F950" s="164" t="s">
        <v>1793</v>
      </c>
      <c r="H950" s="165">
        <v>3.22</v>
      </c>
      <c r="I950" s="166"/>
      <c r="L950" s="162"/>
      <c r="M950" s="167"/>
      <c r="T950" s="168"/>
      <c r="AT950" s="163" t="s">
        <v>192</v>
      </c>
      <c r="AU950" s="163" t="s">
        <v>190</v>
      </c>
      <c r="AV950" s="13" t="s">
        <v>190</v>
      </c>
      <c r="AW950" s="13" t="s">
        <v>3</v>
      </c>
      <c r="AX950" s="13" t="s">
        <v>83</v>
      </c>
      <c r="AY950" s="163" t="s">
        <v>181</v>
      </c>
    </row>
    <row r="951" spans="2:65" s="1" customFormat="1" ht="24.2" customHeight="1">
      <c r="B951" s="140"/>
      <c r="C951" s="141" t="s">
        <v>1794</v>
      </c>
      <c r="D951" s="141" t="s">
        <v>185</v>
      </c>
      <c r="E951" s="142" t="s">
        <v>1795</v>
      </c>
      <c r="F951" s="143" t="s">
        <v>1796</v>
      </c>
      <c r="G951" s="144" t="s">
        <v>1797</v>
      </c>
      <c r="H951" s="200"/>
      <c r="I951" s="146"/>
      <c r="J951" s="147">
        <f>ROUND(I951*H951,2)</f>
        <v>0</v>
      </c>
      <c r="K951" s="148"/>
      <c r="L951" s="32"/>
      <c r="M951" s="149" t="s">
        <v>1</v>
      </c>
      <c r="N951" s="150" t="s">
        <v>41</v>
      </c>
      <c r="P951" s="151">
        <f>O951*H951</f>
        <v>0</v>
      </c>
      <c r="Q951" s="151">
        <v>0</v>
      </c>
      <c r="R951" s="151">
        <f>Q951*H951</f>
        <v>0</v>
      </c>
      <c r="S951" s="151">
        <v>0</v>
      </c>
      <c r="T951" s="152">
        <f>S951*H951</f>
        <v>0</v>
      </c>
      <c r="AR951" s="153" t="s">
        <v>280</v>
      </c>
      <c r="AT951" s="153" t="s">
        <v>185</v>
      </c>
      <c r="AU951" s="153" t="s">
        <v>190</v>
      </c>
      <c r="AY951" s="17" t="s">
        <v>181</v>
      </c>
      <c r="BE951" s="154">
        <f>IF(N951="základná",J951,0)</f>
        <v>0</v>
      </c>
      <c r="BF951" s="154">
        <f>IF(N951="znížená",J951,0)</f>
        <v>0</v>
      </c>
      <c r="BG951" s="154">
        <f>IF(N951="zákl. prenesená",J951,0)</f>
        <v>0</v>
      </c>
      <c r="BH951" s="154">
        <f>IF(N951="zníž. prenesená",J951,0)</f>
        <v>0</v>
      </c>
      <c r="BI951" s="154">
        <f>IF(N951="nulová",J951,0)</f>
        <v>0</v>
      </c>
      <c r="BJ951" s="17" t="s">
        <v>190</v>
      </c>
      <c r="BK951" s="154">
        <f>ROUND(I951*H951,2)</f>
        <v>0</v>
      </c>
      <c r="BL951" s="17" t="s">
        <v>280</v>
      </c>
      <c r="BM951" s="153" t="s">
        <v>1798</v>
      </c>
    </row>
    <row r="952" spans="2:65" s="11" customFormat="1" ht="22.9" customHeight="1">
      <c r="B952" s="128"/>
      <c r="D952" s="129" t="s">
        <v>74</v>
      </c>
      <c r="E952" s="138" t="s">
        <v>531</v>
      </c>
      <c r="F952" s="138" t="s">
        <v>532</v>
      </c>
      <c r="I952" s="131"/>
      <c r="J952" s="139">
        <f>BK952</f>
        <v>0</v>
      </c>
      <c r="L952" s="128"/>
      <c r="M952" s="133"/>
      <c r="P952" s="134">
        <f>SUM(P953:P991)</f>
        <v>0</v>
      </c>
      <c r="R952" s="134">
        <f>SUM(R953:R991)</f>
        <v>9.5651592242999985</v>
      </c>
      <c r="T952" s="135">
        <f>SUM(T953:T991)</f>
        <v>0</v>
      </c>
      <c r="AR952" s="129" t="s">
        <v>190</v>
      </c>
      <c r="AT952" s="136" t="s">
        <v>74</v>
      </c>
      <c r="AU952" s="136" t="s">
        <v>83</v>
      </c>
      <c r="AY952" s="129" t="s">
        <v>181</v>
      </c>
      <c r="BK952" s="137">
        <f>SUM(BK953:BK991)</f>
        <v>0</v>
      </c>
    </row>
    <row r="953" spans="2:65" s="1" customFormat="1" ht="37.9" customHeight="1">
      <c r="B953" s="140"/>
      <c r="C953" s="141" t="s">
        <v>1799</v>
      </c>
      <c r="D953" s="141" t="s">
        <v>185</v>
      </c>
      <c r="E953" s="142" t="s">
        <v>1800</v>
      </c>
      <c r="F953" s="143" t="s">
        <v>1801</v>
      </c>
      <c r="G953" s="144" t="s">
        <v>188</v>
      </c>
      <c r="H953" s="145">
        <v>2171.6060000000002</v>
      </c>
      <c r="I953" s="146"/>
      <c r="J953" s="147">
        <f>ROUND(I953*H953,2)</f>
        <v>0</v>
      </c>
      <c r="K953" s="148"/>
      <c r="L953" s="32"/>
      <c r="M953" s="149" t="s">
        <v>1</v>
      </c>
      <c r="N953" s="150" t="s">
        <v>41</v>
      </c>
      <c r="P953" s="151">
        <f>O953*H953</f>
        <v>0</v>
      </c>
      <c r="Q953" s="151">
        <v>7.6000000000000004E-5</v>
      </c>
      <c r="R953" s="151">
        <f>Q953*H953</f>
        <v>0.16504205600000002</v>
      </c>
      <c r="S953" s="151">
        <v>0</v>
      </c>
      <c r="T953" s="152">
        <f>S953*H953</f>
        <v>0</v>
      </c>
      <c r="AR953" s="153" t="s">
        <v>280</v>
      </c>
      <c r="AT953" s="153" t="s">
        <v>185</v>
      </c>
      <c r="AU953" s="153" t="s">
        <v>190</v>
      </c>
      <c r="AY953" s="17" t="s">
        <v>181</v>
      </c>
      <c r="BE953" s="154">
        <f>IF(N953="základná",J953,0)</f>
        <v>0</v>
      </c>
      <c r="BF953" s="154">
        <f>IF(N953="znížená",J953,0)</f>
        <v>0</v>
      </c>
      <c r="BG953" s="154">
        <f>IF(N953="zákl. prenesená",J953,0)</f>
        <v>0</v>
      </c>
      <c r="BH953" s="154">
        <f>IF(N953="zníž. prenesená",J953,0)</f>
        <v>0</v>
      </c>
      <c r="BI953" s="154">
        <f>IF(N953="nulová",J953,0)</f>
        <v>0</v>
      </c>
      <c r="BJ953" s="17" t="s">
        <v>190</v>
      </c>
      <c r="BK953" s="154">
        <f>ROUND(I953*H953,2)</f>
        <v>0</v>
      </c>
      <c r="BL953" s="17" t="s">
        <v>280</v>
      </c>
      <c r="BM953" s="153" t="s">
        <v>1802</v>
      </c>
    </row>
    <row r="954" spans="2:65" s="12" customFormat="1">
      <c r="B954" s="155"/>
      <c r="D954" s="156" t="s">
        <v>192</v>
      </c>
      <c r="E954" s="157" t="s">
        <v>1</v>
      </c>
      <c r="F954" s="158" t="s">
        <v>1519</v>
      </c>
      <c r="H954" s="157" t="s">
        <v>1</v>
      </c>
      <c r="I954" s="159"/>
      <c r="L954" s="155"/>
      <c r="M954" s="160"/>
      <c r="T954" s="161"/>
      <c r="AT954" s="157" t="s">
        <v>192</v>
      </c>
      <c r="AU954" s="157" t="s">
        <v>190</v>
      </c>
      <c r="AV954" s="12" t="s">
        <v>83</v>
      </c>
      <c r="AW954" s="12" t="s">
        <v>31</v>
      </c>
      <c r="AX954" s="12" t="s">
        <v>75</v>
      </c>
      <c r="AY954" s="157" t="s">
        <v>181</v>
      </c>
    </row>
    <row r="955" spans="2:65" s="12" customFormat="1">
      <c r="B955" s="155"/>
      <c r="D955" s="156" t="s">
        <v>192</v>
      </c>
      <c r="E955" s="157" t="s">
        <v>1</v>
      </c>
      <c r="F955" s="158" t="s">
        <v>1803</v>
      </c>
      <c r="H955" s="157" t="s">
        <v>1</v>
      </c>
      <c r="I955" s="159"/>
      <c r="L955" s="155"/>
      <c r="M955" s="160"/>
      <c r="T955" s="161"/>
      <c r="AT955" s="157" t="s">
        <v>192</v>
      </c>
      <c r="AU955" s="157" t="s">
        <v>190</v>
      </c>
      <c r="AV955" s="12" t="s">
        <v>83</v>
      </c>
      <c r="AW955" s="12" t="s">
        <v>31</v>
      </c>
      <c r="AX955" s="12" t="s">
        <v>75</v>
      </c>
      <c r="AY955" s="157" t="s">
        <v>181</v>
      </c>
    </row>
    <row r="956" spans="2:65" s="12" customFormat="1">
      <c r="B956" s="155"/>
      <c r="D956" s="156" t="s">
        <v>192</v>
      </c>
      <c r="E956" s="157" t="s">
        <v>1</v>
      </c>
      <c r="F956" s="158" t="s">
        <v>1804</v>
      </c>
      <c r="H956" s="157" t="s">
        <v>1</v>
      </c>
      <c r="I956" s="159"/>
      <c r="L956" s="155"/>
      <c r="M956" s="160"/>
      <c r="T956" s="161"/>
      <c r="AT956" s="157" t="s">
        <v>192</v>
      </c>
      <c r="AU956" s="157" t="s">
        <v>190</v>
      </c>
      <c r="AV956" s="12" t="s">
        <v>83</v>
      </c>
      <c r="AW956" s="12" t="s">
        <v>31</v>
      </c>
      <c r="AX956" s="12" t="s">
        <v>75</v>
      </c>
      <c r="AY956" s="157" t="s">
        <v>181</v>
      </c>
    </row>
    <row r="957" spans="2:65" s="12" customFormat="1">
      <c r="B957" s="155"/>
      <c r="D957" s="156" t="s">
        <v>192</v>
      </c>
      <c r="E957" s="157" t="s">
        <v>1</v>
      </c>
      <c r="F957" s="158" t="s">
        <v>1805</v>
      </c>
      <c r="H957" s="157" t="s">
        <v>1</v>
      </c>
      <c r="I957" s="159"/>
      <c r="L957" s="155"/>
      <c r="M957" s="160"/>
      <c r="T957" s="161"/>
      <c r="AT957" s="157" t="s">
        <v>192</v>
      </c>
      <c r="AU957" s="157" t="s">
        <v>190</v>
      </c>
      <c r="AV957" s="12" t="s">
        <v>83</v>
      </c>
      <c r="AW957" s="12" t="s">
        <v>31</v>
      </c>
      <c r="AX957" s="12" t="s">
        <v>75</v>
      </c>
      <c r="AY957" s="157" t="s">
        <v>181</v>
      </c>
    </row>
    <row r="958" spans="2:65" s="12" customFormat="1">
      <c r="B958" s="155"/>
      <c r="D958" s="156" t="s">
        <v>192</v>
      </c>
      <c r="E958" s="157" t="s">
        <v>1</v>
      </c>
      <c r="F958" s="158" t="s">
        <v>1806</v>
      </c>
      <c r="H958" s="157" t="s">
        <v>1</v>
      </c>
      <c r="I958" s="159"/>
      <c r="L958" s="155"/>
      <c r="M958" s="160"/>
      <c r="T958" s="161"/>
      <c r="AT958" s="157" t="s">
        <v>192</v>
      </c>
      <c r="AU958" s="157" t="s">
        <v>190</v>
      </c>
      <c r="AV958" s="12" t="s">
        <v>83</v>
      </c>
      <c r="AW958" s="12" t="s">
        <v>31</v>
      </c>
      <c r="AX958" s="12" t="s">
        <v>75</v>
      </c>
      <c r="AY958" s="157" t="s">
        <v>181</v>
      </c>
    </row>
    <row r="959" spans="2:65" s="12" customFormat="1">
      <c r="B959" s="155"/>
      <c r="D959" s="156" t="s">
        <v>192</v>
      </c>
      <c r="E959" s="157" t="s">
        <v>1</v>
      </c>
      <c r="F959" s="158" t="s">
        <v>1807</v>
      </c>
      <c r="H959" s="157" t="s">
        <v>1</v>
      </c>
      <c r="I959" s="159"/>
      <c r="L959" s="155"/>
      <c r="M959" s="160"/>
      <c r="T959" s="161"/>
      <c r="AT959" s="157" t="s">
        <v>192</v>
      </c>
      <c r="AU959" s="157" t="s">
        <v>190</v>
      </c>
      <c r="AV959" s="12" t="s">
        <v>83</v>
      </c>
      <c r="AW959" s="12" t="s">
        <v>31</v>
      </c>
      <c r="AX959" s="12" t="s">
        <v>75</v>
      </c>
      <c r="AY959" s="157" t="s">
        <v>181</v>
      </c>
    </row>
    <row r="960" spans="2:65" s="12" customFormat="1">
      <c r="B960" s="155"/>
      <c r="D960" s="156" t="s">
        <v>192</v>
      </c>
      <c r="E960" s="157" t="s">
        <v>1</v>
      </c>
      <c r="F960" s="158" t="s">
        <v>1808</v>
      </c>
      <c r="H960" s="157" t="s">
        <v>1</v>
      </c>
      <c r="I960" s="159"/>
      <c r="L960" s="155"/>
      <c r="M960" s="160"/>
      <c r="T960" s="161"/>
      <c r="AT960" s="157" t="s">
        <v>192</v>
      </c>
      <c r="AU960" s="157" t="s">
        <v>190</v>
      </c>
      <c r="AV960" s="12" t="s">
        <v>83</v>
      </c>
      <c r="AW960" s="12" t="s">
        <v>31</v>
      </c>
      <c r="AX960" s="12" t="s">
        <v>75</v>
      </c>
      <c r="AY960" s="157" t="s">
        <v>181</v>
      </c>
    </row>
    <row r="961" spans="2:65" s="12" customFormat="1">
      <c r="B961" s="155"/>
      <c r="D961" s="156" t="s">
        <v>192</v>
      </c>
      <c r="E961" s="157" t="s">
        <v>1</v>
      </c>
      <c r="F961" s="158" t="s">
        <v>1809</v>
      </c>
      <c r="H961" s="157" t="s">
        <v>1</v>
      </c>
      <c r="I961" s="159"/>
      <c r="L961" s="155"/>
      <c r="M961" s="160"/>
      <c r="T961" s="161"/>
      <c r="AT961" s="157" t="s">
        <v>192</v>
      </c>
      <c r="AU961" s="157" t="s">
        <v>190</v>
      </c>
      <c r="AV961" s="12" t="s">
        <v>83</v>
      </c>
      <c r="AW961" s="12" t="s">
        <v>31</v>
      </c>
      <c r="AX961" s="12" t="s">
        <v>75</v>
      </c>
      <c r="AY961" s="157" t="s">
        <v>181</v>
      </c>
    </row>
    <row r="962" spans="2:65" s="12" customFormat="1">
      <c r="B962" s="155"/>
      <c r="D962" s="156" t="s">
        <v>192</v>
      </c>
      <c r="E962" s="157" t="s">
        <v>1</v>
      </c>
      <c r="F962" s="158" t="s">
        <v>1810</v>
      </c>
      <c r="H962" s="157" t="s">
        <v>1</v>
      </c>
      <c r="I962" s="159"/>
      <c r="L962" s="155"/>
      <c r="M962" s="160"/>
      <c r="T962" s="161"/>
      <c r="AT962" s="157" t="s">
        <v>192</v>
      </c>
      <c r="AU962" s="157" t="s">
        <v>190</v>
      </c>
      <c r="AV962" s="12" t="s">
        <v>83</v>
      </c>
      <c r="AW962" s="12" t="s">
        <v>31</v>
      </c>
      <c r="AX962" s="12" t="s">
        <v>75</v>
      </c>
      <c r="AY962" s="157" t="s">
        <v>181</v>
      </c>
    </row>
    <row r="963" spans="2:65" s="12" customFormat="1">
      <c r="B963" s="155"/>
      <c r="D963" s="156" t="s">
        <v>192</v>
      </c>
      <c r="E963" s="157" t="s">
        <v>1</v>
      </c>
      <c r="F963" s="158" t="s">
        <v>1811</v>
      </c>
      <c r="H963" s="157" t="s">
        <v>1</v>
      </c>
      <c r="I963" s="159"/>
      <c r="L963" s="155"/>
      <c r="M963" s="160"/>
      <c r="T963" s="161"/>
      <c r="AT963" s="157" t="s">
        <v>192</v>
      </c>
      <c r="AU963" s="157" t="s">
        <v>190</v>
      </c>
      <c r="AV963" s="12" t="s">
        <v>83</v>
      </c>
      <c r="AW963" s="12" t="s">
        <v>31</v>
      </c>
      <c r="AX963" s="12" t="s">
        <v>75</v>
      </c>
      <c r="AY963" s="157" t="s">
        <v>181</v>
      </c>
    </row>
    <row r="964" spans="2:65" s="12" customFormat="1">
      <c r="B964" s="155"/>
      <c r="D964" s="156" t="s">
        <v>192</v>
      </c>
      <c r="E964" s="157" t="s">
        <v>1</v>
      </c>
      <c r="F964" s="158" t="s">
        <v>1812</v>
      </c>
      <c r="H964" s="157" t="s">
        <v>1</v>
      </c>
      <c r="I964" s="159"/>
      <c r="L964" s="155"/>
      <c r="M964" s="160"/>
      <c r="T964" s="161"/>
      <c r="AT964" s="157" t="s">
        <v>192</v>
      </c>
      <c r="AU964" s="157" t="s">
        <v>190</v>
      </c>
      <c r="AV964" s="12" t="s">
        <v>83</v>
      </c>
      <c r="AW964" s="12" t="s">
        <v>31</v>
      </c>
      <c r="AX964" s="12" t="s">
        <v>75</v>
      </c>
      <c r="AY964" s="157" t="s">
        <v>181</v>
      </c>
    </row>
    <row r="965" spans="2:65" s="13" customFormat="1">
      <c r="B965" s="162"/>
      <c r="D965" s="156" t="s">
        <v>192</v>
      </c>
      <c r="E965" s="163" t="s">
        <v>1</v>
      </c>
      <c r="F965" s="164" t="s">
        <v>794</v>
      </c>
      <c r="H965" s="165">
        <v>2171.6060000000002</v>
      </c>
      <c r="I965" s="166"/>
      <c r="L965" s="162"/>
      <c r="M965" s="167"/>
      <c r="T965" s="168"/>
      <c r="AT965" s="163" t="s">
        <v>192</v>
      </c>
      <c r="AU965" s="163" t="s">
        <v>190</v>
      </c>
      <c r="AV965" s="13" t="s">
        <v>190</v>
      </c>
      <c r="AW965" s="13" t="s">
        <v>31</v>
      </c>
      <c r="AX965" s="13" t="s">
        <v>83</v>
      </c>
      <c r="AY965" s="163" t="s">
        <v>181</v>
      </c>
    </row>
    <row r="966" spans="2:65" s="1" customFormat="1" ht="24.2" customHeight="1">
      <c r="B966" s="140"/>
      <c r="C966" s="189" t="s">
        <v>1813</v>
      </c>
      <c r="D966" s="189" t="s">
        <v>966</v>
      </c>
      <c r="E966" s="190" t="s">
        <v>1814</v>
      </c>
      <c r="F966" s="191" t="s">
        <v>1815</v>
      </c>
      <c r="G966" s="192" t="s">
        <v>188</v>
      </c>
      <c r="H966" s="193">
        <v>2497.3470000000002</v>
      </c>
      <c r="I966" s="194"/>
      <c r="J966" s="195">
        <f>ROUND(I966*H966,2)</f>
        <v>0</v>
      </c>
      <c r="K966" s="196"/>
      <c r="L966" s="197"/>
      <c r="M966" s="198" t="s">
        <v>1</v>
      </c>
      <c r="N966" s="199" t="s">
        <v>41</v>
      </c>
      <c r="P966" s="151">
        <f>O966*H966</f>
        <v>0</v>
      </c>
      <c r="Q966" s="151">
        <v>2.3E-3</v>
      </c>
      <c r="R966" s="151">
        <f>Q966*H966</f>
        <v>5.7438981</v>
      </c>
      <c r="S966" s="151">
        <v>0</v>
      </c>
      <c r="T966" s="152">
        <f>S966*H966</f>
        <v>0</v>
      </c>
      <c r="AR966" s="153" t="s">
        <v>491</v>
      </c>
      <c r="AT966" s="153" t="s">
        <v>966</v>
      </c>
      <c r="AU966" s="153" t="s">
        <v>190</v>
      </c>
      <c r="AY966" s="17" t="s">
        <v>181</v>
      </c>
      <c r="BE966" s="154">
        <f>IF(N966="základná",J966,0)</f>
        <v>0</v>
      </c>
      <c r="BF966" s="154">
        <f>IF(N966="znížená",J966,0)</f>
        <v>0</v>
      </c>
      <c r="BG966" s="154">
        <f>IF(N966="zákl. prenesená",J966,0)</f>
        <v>0</v>
      </c>
      <c r="BH966" s="154">
        <f>IF(N966="zníž. prenesená",J966,0)</f>
        <v>0</v>
      </c>
      <c r="BI966" s="154">
        <f>IF(N966="nulová",J966,0)</f>
        <v>0</v>
      </c>
      <c r="BJ966" s="17" t="s">
        <v>190</v>
      </c>
      <c r="BK966" s="154">
        <f>ROUND(I966*H966,2)</f>
        <v>0</v>
      </c>
      <c r="BL966" s="17" t="s">
        <v>280</v>
      </c>
      <c r="BM966" s="153" t="s">
        <v>1816</v>
      </c>
    </row>
    <row r="967" spans="2:65" s="1" customFormat="1" ht="21.75" customHeight="1">
      <c r="B967" s="140"/>
      <c r="C967" s="189" t="s">
        <v>1817</v>
      </c>
      <c r="D967" s="189" t="s">
        <v>966</v>
      </c>
      <c r="E967" s="190" t="s">
        <v>1818</v>
      </c>
      <c r="F967" s="191" t="s">
        <v>1819</v>
      </c>
      <c r="G967" s="192" t="s">
        <v>231</v>
      </c>
      <c r="H967" s="193">
        <v>6818.8429999999998</v>
      </c>
      <c r="I967" s="194"/>
      <c r="J967" s="195">
        <f>ROUND(I967*H967,2)</f>
        <v>0</v>
      </c>
      <c r="K967" s="196"/>
      <c r="L967" s="197"/>
      <c r="M967" s="198" t="s">
        <v>1</v>
      </c>
      <c r="N967" s="199" t="s">
        <v>41</v>
      </c>
      <c r="P967" s="151">
        <f>O967*H967</f>
        <v>0</v>
      </c>
      <c r="Q967" s="151">
        <v>1.4999999999999999E-4</v>
      </c>
      <c r="R967" s="151">
        <f>Q967*H967</f>
        <v>1.0228264499999999</v>
      </c>
      <c r="S967" s="151">
        <v>0</v>
      </c>
      <c r="T967" s="152">
        <f>S967*H967</f>
        <v>0</v>
      </c>
      <c r="AR967" s="153" t="s">
        <v>491</v>
      </c>
      <c r="AT967" s="153" t="s">
        <v>966</v>
      </c>
      <c r="AU967" s="153" t="s">
        <v>190</v>
      </c>
      <c r="AY967" s="17" t="s">
        <v>181</v>
      </c>
      <c r="BE967" s="154">
        <f>IF(N967="základná",J967,0)</f>
        <v>0</v>
      </c>
      <c r="BF967" s="154">
        <f>IF(N967="znížená",J967,0)</f>
        <v>0</v>
      </c>
      <c r="BG967" s="154">
        <f>IF(N967="zákl. prenesená",J967,0)</f>
        <v>0</v>
      </c>
      <c r="BH967" s="154">
        <f>IF(N967="zníž. prenesená",J967,0)</f>
        <v>0</v>
      </c>
      <c r="BI967" s="154">
        <f>IF(N967="nulová",J967,0)</f>
        <v>0</v>
      </c>
      <c r="BJ967" s="17" t="s">
        <v>190</v>
      </c>
      <c r="BK967" s="154">
        <f>ROUND(I967*H967,2)</f>
        <v>0</v>
      </c>
      <c r="BL967" s="17" t="s">
        <v>280</v>
      </c>
      <c r="BM967" s="153" t="s">
        <v>1820</v>
      </c>
    </row>
    <row r="968" spans="2:65" s="1" customFormat="1" ht="24.2" customHeight="1">
      <c r="B968" s="140"/>
      <c r="C968" s="141" t="s">
        <v>1821</v>
      </c>
      <c r="D968" s="141" t="s">
        <v>185</v>
      </c>
      <c r="E968" s="142" t="s">
        <v>1822</v>
      </c>
      <c r="F968" s="143" t="s">
        <v>1823</v>
      </c>
      <c r="G968" s="144" t="s">
        <v>188</v>
      </c>
      <c r="H968" s="145">
        <v>2171.6060000000002</v>
      </c>
      <c r="I968" s="146"/>
      <c r="J968" s="147">
        <f>ROUND(I968*H968,2)</f>
        <v>0</v>
      </c>
      <c r="K968" s="148"/>
      <c r="L968" s="32"/>
      <c r="M968" s="149" t="s">
        <v>1</v>
      </c>
      <c r="N968" s="150" t="s">
        <v>41</v>
      </c>
      <c r="P968" s="151">
        <f>O968*H968</f>
        <v>0</v>
      </c>
      <c r="Q968" s="151">
        <v>0</v>
      </c>
      <c r="R968" s="151">
        <f>Q968*H968</f>
        <v>0</v>
      </c>
      <c r="S968" s="151">
        <v>0</v>
      </c>
      <c r="T968" s="152">
        <f>S968*H968</f>
        <v>0</v>
      </c>
      <c r="AR968" s="153" t="s">
        <v>280</v>
      </c>
      <c r="AT968" s="153" t="s">
        <v>185</v>
      </c>
      <c r="AU968" s="153" t="s">
        <v>190</v>
      </c>
      <c r="AY968" s="17" t="s">
        <v>181</v>
      </c>
      <c r="BE968" s="154">
        <f>IF(N968="základná",J968,0)</f>
        <v>0</v>
      </c>
      <c r="BF968" s="154">
        <f>IF(N968="znížená",J968,0)</f>
        <v>0</v>
      </c>
      <c r="BG968" s="154">
        <f>IF(N968="zákl. prenesená",J968,0)</f>
        <v>0</v>
      </c>
      <c r="BH968" s="154">
        <f>IF(N968="zníž. prenesená",J968,0)</f>
        <v>0</v>
      </c>
      <c r="BI968" s="154">
        <f>IF(N968="nulová",J968,0)</f>
        <v>0</v>
      </c>
      <c r="BJ968" s="17" t="s">
        <v>190</v>
      </c>
      <c r="BK968" s="154">
        <f>ROUND(I968*H968,2)</f>
        <v>0</v>
      </c>
      <c r="BL968" s="17" t="s">
        <v>280</v>
      </c>
      <c r="BM968" s="153" t="s">
        <v>1824</v>
      </c>
    </row>
    <row r="969" spans="2:65" s="13" customFormat="1">
      <c r="B969" s="162"/>
      <c r="D969" s="156" t="s">
        <v>192</v>
      </c>
      <c r="E969" s="163" t="s">
        <v>1</v>
      </c>
      <c r="F969" s="164" t="s">
        <v>794</v>
      </c>
      <c r="H969" s="165">
        <v>2171.6060000000002</v>
      </c>
      <c r="I969" s="166"/>
      <c r="L969" s="162"/>
      <c r="M969" s="167"/>
      <c r="T969" s="168"/>
      <c r="AT969" s="163" t="s">
        <v>192</v>
      </c>
      <c r="AU969" s="163" t="s">
        <v>190</v>
      </c>
      <c r="AV969" s="13" t="s">
        <v>190</v>
      </c>
      <c r="AW969" s="13" t="s">
        <v>31</v>
      </c>
      <c r="AX969" s="13" t="s">
        <v>75</v>
      </c>
      <c r="AY969" s="163" t="s">
        <v>181</v>
      </c>
    </row>
    <row r="970" spans="2:65" s="14" customFormat="1">
      <c r="B970" s="169"/>
      <c r="D970" s="156" t="s">
        <v>192</v>
      </c>
      <c r="E970" s="170" t="s">
        <v>1</v>
      </c>
      <c r="F970" s="171" t="s">
        <v>195</v>
      </c>
      <c r="H970" s="172">
        <v>2171.6060000000002</v>
      </c>
      <c r="I970" s="173"/>
      <c r="L970" s="169"/>
      <c r="M970" s="174"/>
      <c r="T970" s="175"/>
      <c r="AT970" s="170" t="s">
        <v>192</v>
      </c>
      <c r="AU970" s="170" t="s">
        <v>190</v>
      </c>
      <c r="AV970" s="14" t="s">
        <v>189</v>
      </c>
      <c r="AW970" s="14" t="s">
        <v>31</v>
      </c>
      <c r="AX970" s="14" t="s">
        <v>83</v>
      </c>
      <c r="AY970" s="170" t="s">
        <v>181</v>
      </c>
    </row>
    <row r="971" spans="2:65" s="1" customFormat="1" ht="16.5" customHeight="1">
      <c r="B971" s="140"/>
      <c r="C971" s="189" t="s">
        <v>1825</v>
      </c>
      <c r="D971" s="189" t="s">
        <v>966</v>
      </c>
      <c r="E971" s="190" t="s">
        <v>1826</v>
      </c>
      <c r="F971" s="191" t="s">
        <v>1827</v>
      </c>
      <c r="G971" s="192" t="s">
        <v>188</v>
      </c>
      <c r="H971" s="193">
        <v>2497.3470000000002</v>
      </c>
      <c r="I971" s="194"/>
      <c r="J971" s="195">
        <f>ROUND(I971*H971,2)</f>
        <v>0</v>
      </c>
      <c r="K971" s="196"/>
      <c r="L971" s="197"/>
      <c r="M971" s="198" t="s">
        <v>1</v>
      </c>
      <c r="N971" s="199" t="s">
        <v>41</v>
      </c>
      <c r="P971" s="151">
        <f>O971*H971</f>
        <v>0</v>
      </c>
      <c r="Q971" s="151">
        <v>2.9999999999999997E-4</v>
      </c>
      <c r="R971" s="151">
        <f>Q971*H971</f>
        <v>0.74920410000000004</v>
      </c>
      <c r="S971" s="151">
        <v>0</v>
      </c>
      <c r="T971" s="152">
        <f>S971*H971</f>
        <v>0</v>
      </c>
      <c r="AR971" s="153" t="s">
        <v>491</v>
      </c>
      <c r="AT971" s="153" t="s">
        <v>966</v>
      </c>
      <c r="AU971" s="153" t="s">
        <v>190</v>
      </c>
      <c r="AY971" s="17" t="s">
        <v>181</v>
      </c>
      <c r="BE971" s="154">
        <f>IF(N971="základná",J971,0)</f>
        <v>0</v>
      </c>
      <c r="BF971" s="154">
        <f>IF(N971="znížená",J971,0)</f>
        <v>0</v>
      </c>
      <c r="BG971" s="154">
        <f>IF(N971="zákl. prenesená",J971,0)</f>
        <v>0</v>
      </c>
      <c r="BH971" s="154">
        <f>IF(N971="zníž. prenesená",J971,0)</f>
        <v>0</v>
      </c>
      <c r="BI971" s="154">
        <f>IF(N971="nulová",J971,0)</f>
        <v>0</v>
      </c>
      <c r="BJ971" s="17" t="s">
        <v>190</v>
      </c>
      <c r="BK971" s="154">
        <f>ROUND(I971*H971,2)</f>
        <v>0</v>
      </c>
      <c r="BL971" s="17" t="s">
        <v>280</v>
      </c>
      <c r="BM971" s="153" t="s">
        <v>1828</v>
      </c>
    </row>
    <row r="972" spans="2:65" s="13" customFormat="1">
      <c r="B972" s="162"/>
      <c r="D972" s="156" t="s">
        <v>192</v>
      </c>
      <c r="F972" s="164" t="s">
        <v>1747</v>
      </c>
      <c r="H972" s="165">
        <v>2497.3470000000002</v>
      </c>
      <c r="I972" s="166"/>
      <c r="L972" s="162"/>
      <c r="M972" s="167"/>
      <c r="T972" s="168"/>
      <c r="AT972" s="163" t="s">
        <v>192</v>
      </c>
      <c r="AU972" s="163" t="s">
        <v>190</v>
      </c>
      <c r="AV972" s="13" t="s">
        <v>190</v>
      </c>
      <c r="AW972" s="13" t="s">
        <v>3</v>
      </c>
      <c r="AX972" s="13" t="s">
        <v>83</v>
      </c>
      <c r="AY972" s="163" t="s">
        <v>181</v>
      </c>
    </row>
    <row r="973" spans="2:65" s="1" customFormat="1" ht="33" customHeight="1">
      <c r="B973" s="140"/>
      <c r="C973" s="141" t="s">
        <v>1829</v>
      </c>
      <c r="D973" s="141" t="s">
        <v>185</v>
      </c>
      <c r="E973" s="142" t="s">
        <v>1830</v>
      </c>
      <c r="F973" s="143" t="s">
        <v>1831</v>
      </c>
      <c r="G973" s="144" t="s">
        <v>407</v>
      </c>
      <c r="H973" s="145">
        <v>249.602</v>
      </c>
      <c r="I973" s="146"/>
      <c r="J973" s="147">
        <f>ROUND(I973*H973,2)</f>
        <v>0</v>
      </c>
      <c r="K973" s="148"/>
      <c r="L973" s="32"/>
      <c r="M973" s="149" t="s">
        <v>1</v>
      </c>
      <c r="N973" s="150" t="s">
        <v>41</v>
      </c>
      <c r="P973" s="151">
        <f>O973*H973</f>
        <v>0</v>
      </c>
      <c r="Q973" s="151">
        <v>3.0000000000000001E-5</v>
      </c>
      <c r="R973" s="151">
        <f>Q973*H973</f>
        <v>7.4880600000000004E-3</v>
      </c>
      <c r="S973" s="151">
        <v>0</v>
      </c>
      <c r="T973" s="152">
        <f>S973*H973</f>
        <v>0</v>
      </c>
      <c r="AR973" s="153" t="s">
        <v>280</v>
      </c>
      <c r="AT973" s="153" t="s">
        <v>185</v>
      </c>
      <c r="AU973" s="153" t="s">
        <v>190</v>
      </c>
      <c r="AY973" s="17" t="s">
        <v>181</v>
      </c>
      <c r="BE973" s="154">
        <f>IF(N973="základná",J973,0)</f>
        <v>0</v>
      </c>
      <c r="BF973" s="154">
        <f>IF(N973="znížená",J973,0)</f>
        <v>0</v>
      </c>
      <c r="BG973" s="154">
        <f>IF(N973="zákl. prenesená",J973,0)</f>
        <v>0</v>
      </c>
      <c r="BH973" s="154">
        <f>IF(N973="zníž. prenesená",J973,0)</f>
        <v>0</v>
      </c>
      <c r="BI973" s="154">
        <f>IF(N973="nulová",J973,0)</f>
        <v>0</v>
      </c>
      <c r="BJ973" s="17" t="s">
        <v>190</v>
      </c>
      <c r="BK973" s="154">
        <f>ROUND(I973*H973,2)</f>
        <v>0</v>
      </c>
      <c r="BL973" s="17" t="s">
        <v>280</v>
      </c>
      <c r="BM973" s="153" t="s">
        <v>1832</v>
      </c>
    </row>
    <row r="974" spans="2:65" s="12" customFormat="1">
      <c r="B974" s="155"/>
      <c r="D974" s="156" t="s">
        <v>192</v>
      </c>
      <c r="E974" s="157" t="s">
        <v>1</v>
      </c>
      <c r="F974" s="158" t="s">
        <v>1519</v>
      </c>
      <c r="H974" s="157" t="s">
        <v>1</v>
      </c>
      <c r="I974" s="159"/>
      <c r="L974" s="155"/>
      <c r="M974" s="160"/>
      <c r="T974" s="161"/>
      <c r="AT974" s="157" t="s">
        <v>192</v>
      </c>
      <c r="AU974" s="157" t="s">
        <v>190</v>
      </c>
      <c r="AV974" s="12" t="s">
        <v>83</v>
      </c>
      <c r="AW974" s="12" t="s">
        <v>31</v>
      </c>
      <c r="AX974" s="12" t="s">
        <v>75</v>
      </c>
      <c r="AY974" s="157" t="s">
        <v>181</v>
      </c>
    </row>
    <row r="975" spans="2:65" s="12" customFormat="1">
      <c r="B975" s="155"/>
      <c r="D975" s="156" t="s">
        <v>192</v>
      </c>
      <c r="E975" s="157" t="s">
        <v>1</v>
      </c>
      <c r="F975" s="158" t="s">
        <v>1833</v>
      </c>
      <c r="H975" s="157" t="s">
        <v>1</v>
      </c>
      <c r="I975" s="159"/>
      <c r="L975" s="155"/>
      <c r="M975" s="160"/>
      <c r="T975" s="161"/>
      <c r="AT975" s="157" t="s">
        <v>192</v>
      </c>
      <c r="AU975" s="157" t="s">
        <v>190</v>
      </c>
      <c r="AV975" s="12" t="s">
        <v>83</v>
      </c>
      <c r="AW975" s="12" t="s">
        <v>31</v>
      </c>
      <c r="AX975" s="12" t="s">
        <v>75</v>
      </c>
      <c r="AY975" s="157" t="s">
        <v>181</v>
      </c>
    </row>
    <row r="976" spans="2:65" s="12" customFormat="1">
      <c r="B976" s="155"/>
      <c r="D976" s="156" t="s">
        <v>192</v>
      </c>
      <c r="E976" s="157" t="s">
        <v>1</v>
      </c>
      <c r="F976" s="158" t="s">
        <v>1834</v>
      </c>
      <c r="H976" s="157" t="s">
        <v>1</v>
      </c>
      <c r="I976" s="159"/>
      <c r="L976" s="155"/>
      <c r="M976" s="160"/>
      <c r="T976" s="161"/>
      <c r="AT976" s="157" t="s">
        <v>192</v>
      </c>
      <c r="AU976" s="157" t="s">
        <v>190</v>
      </c>
      <c r="AV976" s="12" t="s">
        <v>83</v>
      </c>
      <c r="AW976" s="12" t="s">
        <v>31</v>
      </c>
      <c r="AX976" s="12" t="s">
        <v>75</v>
      </c>
      <c r="AY976" s="157" t="s">
        <v>181</v>
      </c>
    </row>
    <row r="977" spans="2:65" s="12" customFormat="1">
      <c r="B977" s="155"/>
      <c r="D977" s="156" t="s">
        <v>192</v>
      </c>
      <c r="E977" s="157" t="s">
        <v>1</v>
      </c>
      <c r="F977" s="158" t="s">
        <v>1835</v>
      </c>
      <c r="H977" s="157" t="s">
        <v>1</v>
      </c>
      <c r="I977" s="159"/>
      <c r="L977" s="155"/>
      <c r="M977" s="160"/>
      <c r="T977" s="161"/>
      <c r="AT977" s="157" t="s">
        <v>192</v>
      </c>
      <c r="AU977" s="157" t="s">
        <v>190</v>
      </c>
      <c r="AV977" s="12" t="s">
        <v>83</v>
      </c>
      <c r="AW977" s="12" t="s">
        <v>31</v>
      </c>
      <c r="AX977" s="12" t="s">
        <v>75</v>
      </c>
      <c r="AY977" s="157" t="s">
        <v>181</v>
      </c>
    </row>
    <row r="978" spans="2:65" s="12" customFormat="1">
      <c r="B978" s="155"/>
      <c r="D978" s="156" t="s">
        <v>192</v>
      </c>
      <c r="E978" s="157" t="s">
        <v>1</v>
      </c>
      <c r="F978" s="158" t="s">
        <v>1836</v>
      </c>
      <c r="H978" s="157" t="s">
        <v>1</v>
      </c>
      <c r="I978" s="159"/>
      <c r="L978" s="155"/>
      <c r="M978" s="160"/>
      <c r="T978" s="161"/>
      <c r="AT978" s="157" t="s">
        <v>192</v>
      </c>
      <c r="AU978" s="157" t="s">
        <v>190</v>
      </c>
      <c r="AV978" s="12" t="s">
        <v>83</v>
      </c>
      <c r="AW978" s="12" t="s">
        <v>31</v>
      </c>
      <c r="AX978" s="12" t="s">
        <v>75</v>
      </c>
      <c r="AY978" s="157" t="s">
        <v>181</v>
      </c>
    </row>
    <row r="979" spans="2:65" s="13" customFormat="1">
      <c r="B979" s="162"/>
      <c r="D979" s="156" t="s">
        <v>192</v>
      </c>
      <c r="E979" s="163" t="s">
        <v>1</v>
      </c>
      <c r="F979" s="164" t="s">
        <v>868</v>
      </c>
      <c r="H979" s="165">
        <v>249.602</v>
      </c>
      <c r="I979" s="166"/>
      <c r="L979" s="162"/>
      <c r="M979" s="167"/>
      <c r="T979" s="168"/>
      <c r="AT979" s="163" t="s">
        <v>192</v>
      </c>
      <c r="AU979" s="163" t="s">
        <v>190</v>
      </c>
      <c r="AV979" s="13" t="s">
        <v>190</v>
      </c>
      <c r="AW979" s="13" t="s">
        <v>31</v>
      </c>
      <c r="AX979" s="13" t="s">
        <v>83</v>
      </c>
      <c r="AY979" s="163" t="s">
        <v>181</v>
      </c>
    </row>
    <row r="980" spans="2:65" s="1" customFormat="1" ht="16.5" customHeight="1">
      <c r="B980" s="140"/>
      <c r="C980" s="189" t="s">
        <v>1837</v>
      </c>
      <c r="D980" s="189" t="s">
        <v>966</v>
      </c>
      <c r="E980" s="190" t="s">
        <v>1838</v>
      </c>
      <c r="F980" s="191" t="s">
        <v>1839</v>
      </c>
      <c r="G980" s="192" t="s">
        <v>231</v>
      </c>
      <c r="H980" s="193">
        <v>1342.6479999999999</v>
      </c>
      <c r="I980" s="194"/>
      <c r="J980" s="195">
        <f>ROUND(I980*H980,2)</f>
        <v>0</v>
      </c>
      <c r="K980" s="196"/>
      <c r="L980" s="197"/>
      <c r="M980" s="198" t="s">
        <v>1</v>
      </c>
      <c r="N980" s="199" t="s">
        <v>41</v>
      </c>
      <c r="P980" s="151">
        <f>O980*H980</f>
        <v>0</v>
      </c>
      <c r="Q980" s="151">
        <v>3.5E-4</v>
      </c>
      <c r="R980" s="151">
        <f>Q980*H980</f>
        <v>0.46992679999999998</v>
      </c>
      <c r="S980" s="151">
        <v>0</v>
      </c>
      <c r="T980" s="152">
        <f>S980*H980</f>
        <v>0</v>
      </c>
      <c r="AR980" s="153" t="s">
        <v>491</v>
      </c>
      <c r="AT980" s="153" t="s">
        <v>966</v>
      </c>
      <c r="AU980" s="153" t="s">
        <v>190</v>
      </c>
      <c r="AY980" s="17" t="s">
        <v>181</v>
      </c>
      <c r="BE980" s="154">
        <f>IF(N980="základná",J980,0)</f>
        <v>0</v>
      </c>
      <c r="BF980" s="154">
        <f>IF(N980="znížená",J980,0)</f>
        <v>0</v>
      </c>
      <c r="BG980" s="154">
        <f>IF(N980="zákl. prenesená",J980,0)</f>
        <v>0</v>
      </c>
      <c r="BH980" s="154">
        <f>IF(N980="zníž. prenesená",J980,0)</f>
        <v>0</v>
      </c>
      <c r="BI980" s="154">
        <f>IF(N980="nulová",J980,0)</f>
        <v>0</v>
      </c>
      <c r="BJ980" s="17" t="s">
        <v>190</v>
      </c>
      <c r="BK980" s="154">
        <f>ROUND(I980*H980,2)</f>
        <v>0</v>
      </c>
      <c r="BL980" s="17" t="s">
        <v>280</v>
      </c>
      <c r="BM980" s="153" t="s">
        <v>1840</v>
      </c>
    </row>
    <row r="981" spans="2:65" s="1" customFormat="1" ht="16.5" customHeight="1">
      <c r="B981" s="140"/>
      <c r="C981" s="189" t="s">
        <v>1841</v>
      </c>
      <c r="D981" s="189" t="s">
        <v>966</v>
      </c>
      <c r="E981" s="190" t="s">
        <v>1842</v>
      </c>
      <c r="F981" s="191" t="s">
        <v>1843</v>
      </c>
      <c r="G981" s="192" t="s">
        <v>188</v>
      </c>
      <c r="H981" s="193">
        <v>149.761</v>
      </c>
      <c r="I981" s="194"/>
      <c r="J981" s="195">
        <f>ROUND(I981*H981,2)</f>
        <v>0</v>
      </c>
      <c r="K981" s="196"/>
      <c r="L981" s="197"/>
      <c r="M981" s="198" t="s">
        <v>1</v>
      </c>
      <c r="N981" s="199" t="s">
        <v>41</v>
      </c>
      <c r="P981" s="151">
        <f>O981*H981</f>
        <v>0</v>
      </c>
      <c r="Q981" s="151">
        <v>7.92E-3</v>
      </c>
      <c r="R981" s="151">
        <f>Q981*H981</f>
        <v>1.18610712</v>
      </c>
      <c r="S981" s="151">
        <v>0</v>
      </c>
      <c r="T981" s="152">
        <f>S981*H981</f>
        <v>0</v>
      </c>
      <c r="AR981" s="153" t="s">
        <v>491</v>
      </c>
      <c r="AT981" s="153" t="s">
        <v>966</v>
      </c>
      <c r="AU981" s="153" t="s">
        <v>190</v>
      </c>
      <c r="AY981" s="17" t="s">
        <v>181</v>
      </c>
      <c r="BE981" s="154">
        <f>IF(N981="základná",J981,0)</f>
        <v>0</v>
      </c>
      <c r="BF981" s="154">
        <f>IF(N981="znížená",J981,0)</f>
        <v>0</v>
      </c>
      <c r="BG981" s="154">
        <f>IF(N981="zákl. prenesená",J981,0)</f>
        <v>0</v>
      </c>
      <c r="BH981" s="154">
        <f>IF(N981="zníž. prenesená",J981,0)</f>
        <v>0</v>
      </c>
      <c r="BI981" s="154">
        <f>IF(N981="nulová",J981,0)</f>
        <v>0</v>
      </c>
      <c r="BJ981" s="17" t="s">
        <v>190</v>
      </c>
      <c r="BK981" s="154">
        <f>ROUND(I981*H981,2)</f>
        <v>0</v>
      </c>
      <c r="BL981" s="17" t="s">
        <v>280</v>
      </c>
      <c r="BM981" s="153" t="s">
        <v>1844</v>
      </c>
    </row>
    <row r="982" spans="2:65" s="13" customFormat="1">
      <c r="B982" s="162"/>
      <c r="D982" s="156" t="s">
        <v>192</v>
      </c>
      <c r="E982" s="163" t="s">
        <v>1</v>
      </c>
      <c r="F982" s="164" t="s">
        <v>1845</v>
      </c>
      <c r="H982" s="165">
        <v>149.761</v>
      </c>
      <c r="I982" s="166"/>
      <c r="L982" s="162"/>
      <c r="M982" s="167"/>
      <c r="T982" s="168"/>
      <c r="AT982" s="163" t="s">
        <v>192</v>
      </c>
      <c r="AU982" s="163" t="s">
        <v>190</v>
      </c>
      <c r="AV982" s="13" t="s">
        <v>190</v>
      </c>
      <c r="AW982" s="13" t="s">
        <v>31</v>
      </c>
      <c r="AX982" s="13" t="s">
        <v>75</v>
      </c>
      <c r="AY982" s="163" t="s">
        <v>181</v>
      </c>
    </row>
    <row r="983" spans="2:65" s="14" customFormat="1">
      <c r="B983" s="169"/>
      <c r="D983" s="156" t="s">
        <v>192</v>
      </c>
      <c r="E983" s="170" t="s">
        <v>1</v>
      </c>
      <c r="F983" s="171" t="s">
        <v>195</v>
      </c>
      <c r="H983" s="172">
        <v>149.761</v>
      </c>
      <c r="I983" s="173"/>
      <c r="L983" s="169"/>
      <c r="M983" s="174"/>
      <c r="T983" s="175"/>
      <c r="AT983" s="170" t="s">
        <v>192</v>
      </c>
      <c r="AU983" s="170" t="s">
        <v>190</v>
      </c>
      <c r="AV983" s="14" t="s">
        <v>189</v>
      </c>
      <c r="AW983" s="14" t="s">
        <v>31</v>
      </c>
      <c r="AX983" s="14" t="s">
        <v>83</v>
      </c>
      <c r="AY983" s="170" t="s">
        <v>181</v>
      </c>
    </row>
    <row r="984" spans="2:65" s="1" customFormat="1" ht="33" customHeight="1">
      <c r="B984" s="140"/>
      <c r="C984" s="141" t="s">
        <v>1846</v>
      </c>
      <c r="D984" s="141" t="s">
        <v>185</v>
      </c>
      <c r="E984" s="142" t="s">
        <v>1847</v>
      </c>
      <c r="F984" s="143" t="s">
        <v>1848</v>
      </c>
      <c r="G984" s="144" t="s">
        <v>407</v>
      </c>
      <c r="H984" s="145">
        <v>18.79</v>
      </c>
      <c r="I984" s="146"/>
      <c r="J984" s="147">
        <f>ROUND(I984*H984,2)</f>
        <v>0</v>
      </c>
      <c r="K984" s="148"/>
      <c r="L984" s="32"/>
      <c r="M984" s="149" t="s">
        <v>1</v>
      </c>
      <c r="N984" s="150" t="s">
        <v>41</v>
      </c>
      <c r="P984" s="151">
        <f>O984*H984</f>
        <v>0</v>
      </c>
      <c r="Q984" s="151">
        <v>3.3769999999999997E-5</v>
      </c>
      <c r="R984" s="151">
        <f>Q984*H984</f>
        <v>6.3453829999999991E-4</v>
      </c>
      <c r="S984" s="151">
        <v>0</v>
      </c>
      <c r="T984" s="152">
        <f>S984*H984</f>
        <v>0</v>
      </c>
      <c r="AR984" s="153" t="s">
        <v>280</v>
      </c>
      <c r="AT984" s="153" t="s">
        <v>185</v>
      </c>
      <c r="AU984" s="153" t="s">
        <v>190</v>
      </c>
      <c r="AY984" s="17" t="s">
        <v>181</v>
      </c>
      <c r="BE984" s="154">
        <f>IF(N984="základná",J984,0)</f>
        <v>0</v>
      </c>
      <c r="BF984" s="154">
        <f>IF(N984="znížená",J984,0)</f>
        <v>0</v>
      </c>
      <c r="BG984" s="154">
        <f>IF(N984="zákl. prenesená",J984,0)</f>
        <v>0</v>
      </c>
      <c r="BH984" s="154">
        <f>IF(N984="zníž. prenesená",J984,0)</f>
        <v>0</v>
      </c>
      <c r="BI984" s="154">
        <f>IF(N984="nulová",J984,0)</f>
        <v>0</v>
      </c>
      <c r="BJ984" s="17" t="s">
        <v>190</v>
      </c>
      <c r="BK984" s="154">
        <f>ROUND(I984*H984,2)</f>
        <v>0</v>
      </c>
      <c r="BL984" s="17" t="s">
        <v>280</v>
      </c>
      <c r="BM984" s="153" t="s">
        <v>1849</v>
      </c>
    </row>
    <row r="985" spans="2:65" s="12" customFormat="1">
      <c r="B985" s="155"/>
      <c r="D985" s="156" t="s">
        <v>192</v>
      </c>
      <c r="E985" s="157" t="s">
        <v>1</v>
      </c>
      <c r="F985" s="158" t="s">
        <v>1519</v>
      </c>
      <c r="H985" s="157" t="s">
        <v>1</v>
      </c>
      <c r="I985" s="159"/>
      <c r="L985" s="155"/>
      <c r="M985" s="160"/>
      <c r="T985" s="161"/>
      <c r="AT985" s="157" t="s">
        <v>192</v>
      </c>
      <c r="AU985" s="157" t="s">
        <v>190</v>
      </c>
      <c r="AV985" s="12" t="s">
        <v>83</v>
      </c>
      <c r="AW985" s="12" t="s">
        <v>31</v>
      </c>
      <c r="AX985" s="12" t="s">
        <v>75</v>
      </c>
      <c r="AY985" s="157" t="s">
        <v>181</v>
      </c>
    </row>
    <row r="986" spans="2:65" s="12" customFormat="1">
      <c r="B986" s="155"/>
      <c r="D986" s="156" t="s">
        <v>192</v>
      </c>
      <c r="E986" s="157" t="s">
        <v>1</v>
      </c>
      <c r="F986" s="158" t="s">
        <v>1850</v>
      </c>
      <c r="H986" s="157" t="s">
        <v>1</v>
      </c>
      <c r="I986" s="159"/>
      <c r="L986" s="155"/>
      <c r="M986" s="160"/>
      <c r="T986" s="161"/>
      <c r="AT986" s="157" t="s">
        <v>192</v>
      </c>
      <c r="AU986" s="157" t="s">
        <v>190</v>
      </c>
      <c r="AV986" s="12" t="s">
        <v>83</v>
      </c>
      <c r="AW986" s="12" t="s">
        <v>31</v>
      </c>
      <c r="AX986" s="12" t="s">
        <v>75</v>
      </c>
      <c r="AY986" s="157" t="s">
        <v>181</v>
      </c>
    </row>
    <row r="987" spans="2:65" s="12" customFormat="1">
      <c r="B987" s="155"/>
      <c r="D987" s="156" t="s">
        <v>192</v>
      </c>
      <c r="E987" s="157" t="s">
        <v>1</v>
      </c>
      <c r="F987" s="158" t="s">
        <v>1851</v>
      </c>
      <c r="H987" s="157" t="s">
        <v>1</v>
      </c>
      <c r="I987" s="159"/>
      <c r="L987" s="155"/>
      <c r="M987" s="160"/>
      <c r="T987" s="161"/>
      <c r="AT987" s="157" t="s">
        <v>192</v>
      </c>
      <c r="AU987" s="157" t="s">
        <v>190</v>
      </c>
      <c r="AV987" s="12" t="s">
        <v>83</v>
      </c>
      <c r="AW987" s="12" t="s">
        <v>31</v>
      </c>
      <c r="AX987" s="12" t="s">
        <v>75</v>
      </c>
      <c r="AY987" s="157" t="s">
        <v>181</v>
      </c>
    </row>
    <row r="988" spans="2:65" s="13" customFormat="1">
      <c r="B988" s="162"/>
      <c r="D988" s="156" t="s">
        <v>192</v>
      </c>
      <c r="E988" s="163" t="s">
        <v>1</v>
      </c>
      <c r="F988" s="164" t="s">
        <v>871</v>
      </c>
      <c r="H988" s="165">
        <v>18.79</v>
      </c>
      <c r="I988" s="166"/>
      <c r="L988" s="162"/>
      <c r="M988" s="167"/>
      <c r="T988" s="168"/>
      <c r="AT988" s="163" t="s">
        <v>192</v>
      </c>
      <c r="AU988" s="163" t="s">
        <v>190</v>
      </c>
      <c r="AV988" s="13" t="s">
        <v>190</v>
      </c>
      <c r="AW988" s="13" t="s">
        <v>31</v>
      </c>
      <c r="AX988" s="13" t="s">
        <v>83</v>
      </c>
      <c r="AY988" s="163" t="s">
        <v>181</v>
      </c>
    </row>
    <row r="989" spans="2:65" s="1" customFormat="1" ht="16.5" customHeight="1">
      <c r="B989" s="140"/>
      <c r="C989" s="189" t="s">
        <v>1852</v>
      </c>
      <c r="D989" s="189" t="s">
        <v>966</v>
      </c>
      <c r="E989" s="190" t="s">
        <v>1838</v>
      </c>
      <c r="F989" s="191" t="s">
        <v>1839</v>
      </c>
      <c r="G989" s="192" t="s">
        <v>231</v>
      </c>
      <c r="H989" s="193">
        <v>150.32</v>
      </c>
      <c r="I989" s="194"/>
      <c r="J989" s="195">
        <f>ROUND(I989*H989,2)</f>
        <v>0</v>
      </c>
      <c r="K989" s="196"/>
      <c r="L989" s="197"/>
      <c r="M989" s="198" t="s">
        <v>1</v>
      </c>
      <c r="N989" s="199" t="s">
        <v>41</v>
      </c>
      <c r="P989" s="151">
        <f>O989*H989</f>
        <v>0</v>
      </c>
      <c r="Q989" s="151">
        <v>3.5E-4</v>
      </c>
      <c r="R989" s="151">
        <f>Q989*H989</f>
        <v>5.2611999999999999E-2</v>
      </c>
      <c r="S989" s="151">
        <v>0</v>
      </c>
      <c r="T989" s="152">
        <f>S989*H989</f>
        <v>0</v>
      </c>
      <c r="AR989" s="153" t="s">
        <v>491</v>
      </c>
      <c r="AT989" s="153" t="s">
        <v>966</v>
      </c>
      <c r="AU989" s="153" t="s">
        <v>190</v>
      </c>
      <c r="AY989" s="17" t="s">
        <v>181</v>
      </c>
      <c r="BE989" s="154">
        <f>IF(N989="základná",J989,0)</f>
        <v>0</v>
      </c>
      <c r="BF989" s="154">
        <f>IF(N989="znížená",J989,0)</f>
        <v>0</v>
      </c>
      <c r="BG989" s="154">
        <f>IF(N989="zákl. prenesená",J989,0)</f>
        <v>0</v>
      </c>
      <c r="BH989" s="154">
        <f>IF(N989="zníž. prenesená",J989,0)</f>
        <v>0</v>
      </c>
      <c r="BI989" s="154">
        <f>IF(N989="nulová",J989,0)</f>
        <v>0</v>
      </c>
      <c r="BJ989" s="17" t="s">
        <v>190</v>
      </c>
      <c r="BK989" s="154">
        <f>ROUND(I989*H989,2)</f>
        <v>0</v>
      </c>
      <c r="BL989" s="17" t="s">
        <v>280</v>
      </c>
      <c r="BM989" s="153" t="s">
        <v>1853</v>
      </c>
    </row>
    <row r="990" spans="2:65" s="1" customFormat="1" ht="16.5" customHeight="1">
      <c r="B990" s="140"/>
      <c r="C990" s="189" t="s">
        <v>1854</v>
      </c>
      <c r="D990" s="189" t="s">
        <v>966</v>
      </c>
      <c r="E990" s="190" t="s">
        <v>1855</v>
      </c>
      <c r="F990" s="191" t="s">
        <v>1856</v>
      </c>
      <c r="G990" s="192" t="s">
        <v>188</v>
      </c>
      <c r="H990" s="193">
        <v>15.22</v>
      </c>
      <c r="I990" s="194"/>
      <c r="J990" s="195">
        <f>ROUND(I990*H990,2)</f>
        <v>0</v>
      </c>
      <c r="K990" s="196"/>
      <c r="L990" s="197"/>
      <c r="M990" s="198" t="s">
        <v>1</v>
      </c>
      <c r="N990" s="199" t="s">
        <v>41</v>
      </c>
      <c r="P990" s="151">
        <f>O990*H990</f>
        <v>0</v>
      </c>
      <c r="Q990" s="151">
        <v>1.0999999999999999E-2</v>
      </c>
      <c r="R990" s="151">
        <f>Q990*H990</f>
        <v>0.16741999999999999</v>
      </c>
      <c r="S990" s="151">
        <v>0</v>
      </c>
      <c r="T990" s="152">
        <f>S990*H990</f>
        <v>0</v>
      </c>
      <c r="AR990" s="153" t="s">
        <v>491</v>
      </c>
      <c r="AT990" s="153" t="s">
        <v>966</v>
      </c>
      <c r="AU990" s="153" t="s">
        <v>190</v>
      </c>
      <c r="AY990" s="17" t="s">
        <v>181</v>
      </c>
      <c r="BE990" s="154">
        <f>IF(N990="základná",J990,0)</f>
        <v>0</v>
      </c>
      <c r="BF990" s="154">
        <f>IF(N990="znížená",J990,0)</f>
        <v>0</v>
      </c>
      <c r="BG990" s="154">
        <f>IF(N990="zákl. prenesená",J990,0)</f>
        <v>0</v>
      </c>
      <c r="BH990" s="154">
        <f>IF(N990="zníž. prenesená",J990,0)</f>
        <v>0</v>
      </c>
      <c r="BI990" s="154">
        <f>IF(N990="nulová",J990,0)</f>
        <v>0</v>
      </c>
      <c r="BJ990" s="17" t="s">
        <v>190</v>
      </c>
      <c r="BK990" s="154">
        <f>ROUND(I990*H990,2)</f>
        <v>0</v>
      </c>
      <c r="BL990" s="17" t="s">
        <v>280</v>
      </c>
      <c r="BM990" s="153" t="s">
        <v>1857</v>
      </c>
    </row>
    <row r="991" spans="2:65" s="1" customFormat="1" ht="24.2" customHeight="1">
      <c r="B991" s="140"/>
      <c r="C991" s="141" t="s">
        <v>1858</v>
      </c>
      <c r="D991" s="141" t="s">
        <v>185</v>
      </c>
      <c r="E991" s="142" t="s">
        <v>1859</v>
      </c>
      <c r="F991" s="143" t="s">
        <v>1860</v>
      </c>
      <c r="G991" s="144" t="s">
        <v>1797</v>
      </c>
      <c r="H991" s="200"/>
      <c r="I991" s="146"/>
      <c r="J991" s="147">
        <f>ROUND(I991*H991,2)</f>
        <v>0</v>
      </c>
      <c r="K991" s="148"/>
      <c r="L991" s="32"/>
      <c r="M991" s="149" t="s">
        <v>1</v>
      </c>
      <c r="N991" s="150" t="s">
        <v>41</v>
      </c>
      <c r="P991" s="151">
        <f>O991*H991</f>
        <v>0</v>
      </c>
      <c r="Q991" s="151">
        <v>0</v>
      </c>
      <c r="R991" s="151">
        <f>Q991*H991</f>
        <v>0</v>
      </c>
      <c r="S991" s="151">
        <v>0</v>
      </c>
      <c r="T991" s="152">
        <f>S991*H991</f>
        <v>0</v>
      </c>
      <c r="AR991" s="153" t="s">
        <v>280</v>
      </c>
      <c r="AT991" s="153" t="s">
        <v>185</v>
      </c>
      <c r="AU991" s="153" t="s">
        <v>190</v>
      </c>
      <c r="AY991" s="17" t="s">
        <v>181</v>
      </c>
      <c r="BE991" s="154">
        <f>IF(N991="základná",J991,0)</f>
        <v>0</v>
      </c>
      <c r="BF991" s="154">
        <f>IF(N991="znížená",J991,0)</f>
        <v>0</v>
      </c>
      <c r="BG991" s="154">
        <f>IF(N991="zákl. prenesená",J991,0)</f>
        <v>0</v>
      </c>
      <c r="BH991" s="154">
        <f>IF(N991="zníž. prenesená",J991,0)</f>
        <v>0</v>
      </c>
      <c r="BI991" s="154">
        <f>IF(N991="nulová",J991,0)</f>
        <v>0</v>
      </c>
      <c r="BJ991" s="17" t="s">
        <v>190</v>
      </c>
      <c r="BK991" s="154">
        <f>ROUND(I991*H991,2)</f>
        <v>0</v>
      </c>
      <c r="BL991" s="17" t="s">
        <v>280</v>
      </c>
      <c r="BM991" s="153" t="s">
        <v>1861</v>
      </c>
    </row>
    <row r="992" spans="2:65" s="11" customFormat="1" ht="22.9" customHeight="1">
      <c r="B992" s="128"/>
      <c r="D992" s="129" t="s">
        <v>74</v>
      </c>
      <c r="E992" s="138" t="s">
        <v>553</v>
      </c>
      <c r="F992" s="138" t="s">
        <v>554</v>
      </c>
      <c r="I992" s="131"/>
      <c r="J992" s="139">
        <f>BK992</f>
        <v>0</v>
      </c>
      <c r="L992" s="128"/>
      <c r="M992" s="133"/>
      <c r="P992" s="134">
        <f>SUM(P993:P1026)</f>
        <v>0</v>
      </c>
      <c r="R992" s="134">
        <f>SUM(R993:R1026)</f>
        <v>17.2388628</v>
      </c>
      <c r="T992" s="135">
        <f>SUM(T993:T1026)</f>
        <v>0</v>
      </c>
      <c r="AR992" s="129" t="s">
        <v>190</v>
      </c>
      <c r="AT992" s="136" t="s">
        <v>74</v>
      </c>
      <c r="AU992" s="136" t="s">
        <v>83</v>
      </c>
      <c r="AY992" s="129" t="s">
        <v>181</v>
      </c>
      <c r="BK992" s="137">
        <f>SUM(BK993:BK1026)</f>
        <v>0</v>
      </c>
    </row>
    <row r="993" spans="2:65" s="1" customFormat="1" ht="24.2" customHeight="1">
      <c r="B993" s="140"/>
      <c r="C993" s="141" t="s">
        <v>1862</v>
      </c>
      <c r="D993" s="141" t="s">
        <v>185</v>
      </c>
      <c r="E993" s="142" t="s">
        <v>1863</v>
      </c>
      <c r="F993" s="143" t="s">
        <v>1864</v>
      </c>
      <c r="G993" s="144" t="s">
        <v>188</v>
      </c>
      <c r="H993" s="145">
        <v>33.345999999999997</v>
      </c>
      <c r="I993" s="146"/>
      <c r="J993" s="147">
        <f>ROUND(I993*H993,2)</f>
        <v>0</v>
      </c>
      <c r="K993" s="148"/>
      <c r="L993" s="32"/>
      <c r="M993" s="149" t="s">
        <v>1</v>
      </c>
      <c r="N993" s="150" t="s">
        <v>41</v>
      </c>
      <c r="P993" s="151">
        <f>O993*H993</f>
        <v>0</v>
      </c>
      <c r="Q993" s="151">
        <v>5.0000000000000001E-3</v>
      </c>
      <c r="R993" s="151">
        <f>Q993*H993</f>
        <v>0.16672999999999999</v>
      </c>
      <c r="S993" s="151">
        <v>0</v>
      </c>
      <c r="T993" s="152">
        <f>S993*H993</f>
        <v>0</v>
      </c>
      <c r="AR993" s="153" t="s">
        <v>280</v>
      </c>
      <c r="AT993" s="153" t="s">
        <v>185</v>
      </c>
      <c r="AU993" s="153" t="s">
        <v>190</v>
      </c>
      <c r="AY993" s="17" t="s">
        <v>181</v>
      </c>
      <c r="BE993" s="154">
        <f>IF(N993="základná",J993,0)</f>
        <v>0</v>
      </c>
      <c r="BF993" s="154">
        <f>IF(N993="znížená",J993,0)</f>
        <v>0</v>
      </c>
      <c r="BG993" s="154">
        <f>IF(N993="zákl. prenesená",J993,0)</f>
        <v>0</v>
      </c>
      <c r="BH993" s="154">
        <f>IF(N993="zníž. prenesená",J993,0)</f>
        <v>0</v>
      </c>
      <c r="BI993" s="154">
        <f>IF(N993="nulová",J993,0)</f>
        <v>0</v>
      </c>
      <c r="BJ993" s="17" t="s">
        <v>190</v>
      </c>
      <c r="BK993" s="154">
        <f>ROUND(I993*H993,2)</f>
        <v>0</v>
      </c>
      <c r="BL993" s="17" t="s">
        <v>280</v>
      </c>
      <c r="BM993" s="153" t="s">
        <v>1865</v>
      </c>
    </row>
    <row r="994" spans="2:65" s="13" customFormat="1">
      <c r="B994" s="162"/>
      <c r="D994" s="156" t="s">
        <v>192</v>
      </c>
      <c r="E994" s="163" t="s">
        <v>1</v>
      </c>
      <c r="F994" s="164" t="s">
        <v>752</v>
      </c>
      <c r="H994" s="165">
        <v>33.345999999999997</v>
      </c>
      <c r="I994" s="166"/>
      <c r="L994" s="162"/>
      <c r="M994" s="167"/>
      <c r="T994" s="168"/>
      <c r="AT994" s="163" t="s">
        <v>192</v>
      </c>
      <c r="AU994" s="163" t="s">
        <v>190</v>
      </c>
      <c r="AV994" s="13" t="s">
        <v>190</v>
      </c>
      <c r="AW994" s="13" t="s">
        <v>31</v>
      </c>
      <c r="AX994" s="13" t="s">
        <v>75</v>
      </c>
      <c r="AY994" s="163" t="s">
        <v>181</v>
      </c>
    </row>
    <row r="995" spans="2:65" s="14" customFormat="1">
      <c r="B995" s="169"/>
      <c r="D995" s="156" t="s">
        <v>192</v>
      </c>
      <c r="E995" s="170" t="s">
        <v>1</v>
      </c>
      <c r="F995" s="171" t="s">
        <v>195</v>
      </c>
      <c r="H995" s="172">
        <v>33.345999999999997</v>
      </c>
      <c r="I995" s="173"/>
      <c r="L995" s="169"/>
      <c r="M995" s="174"/>
      <c r="T995" s="175"/>
      <c r="AT995" s="170" t="s">
        <v>192</v>
      </c>
      <c r="AU995" s="170" t="s">
        <v>190</v>
      </c>
      <c r="AV995" s="14" t="s">
        <v>189</v>
      </c>
      <c r="AW995" s="14" t="s">
        <v>31</v>
      </c>
      <c r="AX995" s="14" t="s">
        <v>83</v>
      </c>
      <c r="AY995" s="170" t="s">
        <v>181</v>
      </c>
    </row>
    <row r="996" spans="2:65" s="1" customFormat="1" ht="16.5" customHeight="1">
      <c r="B996" s="140"/>
      <c r="C996" s="189" t="s">
        <v>1866</v>
      </c>
      <c r="D996" s="189" t="s">
        <v>966</v>
      </c>
      <c r="E996" s="190" t="s">
        <v>1867</v>
      </c>
      <c r="F996" s="191" t="s">
        <v>1868</v>
      </c>
      <c r="G996" s="192" t="s">
        <v>188</v>
      </c>
      <c r="H996" s="193">
        <v>34.012999999999998</v>
      </c>
      <c r="I996" s="194"/>
      <c r="J996" s="195">
        <f>ROUND(I996*H996,2)</f>
        <v>0</v>
      </c>
      <c r="K996" s="196"/>
      <c r="L996" s="197"/>
      <c r="M996" s="198" t="s">
        <v>1</v>
      </c>
      <c r="N996" s="199" t="s">
        <v>41</v>
      </c>
      <c r="P996" s="151">
        <f>O996*H996</f>
        <v>0</v>
      </c>
      <c r="Q996" s="151">
        <v>2.3999999999999998E-3</v>
      </c>
      <c r="R996" s="151">
        <f>Q996*H996</f>
        <v>8.1631199999999987E-2</v>
      </c>
      <c r="S996" s="151">
        <v>0</v>
      </c>
      <c r="T996" s="152">
        <f>S996*H996</f>
        <v>0</v>
      </c>
      <c r="AR996" s="153" t="s">
        <v>491</v>
      </c>
      <c r="AT996" s="153" t="s">
        <v>966</v>
      </c>
      <c r="AU996" s="153" t="s">
        <v>190</v>
      </c>
      <c r="AY996" s="17" t="s">
        <v>181</v>
      </c>
      <c r="BE996" s="154">
        <f>IF(N996="základná",J996,0)</f>
        <v>0</v>
      </c>
      <c r="BF996" s="154">
        <f>IF(N996="znížená",J996,0)</f>
        <v>0</v>
      </c>
      <c r="BG996" s="154">
        <f>IF(N996="zákl. prenesená",J996,0)</f>
        <v>0</v>
      </c>
      <c r="BH996" s="154">
        <f>IF(N996="zníž. prenesená",J996,0)</f>
        <v>0</v>
      </c>
      <c r="BI996" s="154">
        <f>IF(N996="nulová",J996,0)</f>
        <v>0</v>
      </c>
      <c r="BJ996" s="17" t="s">
        <v>190</v>
      </c>
      <c r="BK996" s="154">
        <f>ROUND(I996*H996,2)</f>
        <v>0</v>
      </c>
      <c r="BL996" s="17" t="s">
        <v>280</v>
      </c>
      <c r="BM996" s="153" t="s">
        <v>1869</v>
      </c>
    </row>
    <row r="997" spans="2:65" s="13" customFormat="1">
      <c r="B997" s="162"/>
      <c r="D997" s="156" t="s">
        <v>192</v>
      </c>
      <c r="F997" s="164" t="s">
        <v>1870</v>
      </c>
      <c r="H997" s="165">
        <v>34.012999999999998</v>
      </c>
      <c r="I997" s="166"/>
      <c r="L997" s="162"/>
      <c r="M997" s="167"/>
      <c r="T997" s="168"/>
      <c r="AT997" s="163" t="s">
        <v>192</v>
      </c>
      <c r="AU997" s="163" t="s">
        <v>190</v>
      </c>
      <c r="AV997" s="13" t="s">
        <v>190</v>
      </c>
      <c r="AW997" s="13" t="s">
        <v>3</v>
      </c>
      <c r="AX997" s="13" t="s">
        <v>83</v>
      </c>
      <c r="AY997" s="163" t="s">
        <v>181</v>
      </c>
    </row>
    <row r="998" spans="2:65" s="1" customFormat="1" ht="37.9" customHeight="1">
      <c r="B998" s="140"/>
      <c r="C998" s="141" t="s">
        <v>1871</v>
      </c>
      <c r="D998" s="141" t="s">
        <v>185</v>
      </c>
      <c r="E998" s="142" t="s">
        <v>1872</v>
      </c>
      <c r="F998" s="143" t="s">
        <v>1873</v>
      </c>
      <c r="G998" s="144" t="s">
        <v>188</v>
      </c>
      <c r="H998" s="145">
        <v>337.93</v>
      </c>
      <c r="I998" s="146"/>
      <c r="J998" s="147">
        <f>ROUND(I998*H998,2)</f>
        <v>0</v>
      </c>
      <c r="K998" s="148"/>
      <c r="L998" s="32"/>
      <c r="M998" s="149" t="s">
        <v>1</v>
      </c>
      <c r="N998" s="150" t="s">
        <v>41</v>
      </c>
      <c r="P998" s="151">
        <f>O998*H998</f>
        <v>0</v>
      </c>
      <c r="Q998" s="151">
        <v>0</v>
      </c>
      <c r="R998" s="151">
        <f>Q998*H998</f>
        <v>0</v>
      </c>
      <c r="S998" s="151">
        <v>0</v>
      </c>
      <c r="T998" s="152">
        <f>S998*H998</f>
        <v>0</v>
      </c>
      <c r="AR998" s="153" t="s">
        <v>280</v>
      </c>
      <c r="AT998" s="153" t="s">
        <v>185</v>
      </c>
      <c r="AU998" s="153" t="s">
        <v>190</v>
      </c>
      <c r="AY998" s="17" t="s">
        <v>181</v>
      </c>
      <c r="BE998" s="154">
        <f>IF(N998="základná",J998,0)</f>
        <v>0</v>
      </c>
      <c r="BF998" s="154">
        <f>IF(N998="znížená",J998,0)</f>
        <v>0</v>
      </c>
      <c r="BG998" s="154">
        <f>IF(N998="zákl. prenesená",J998,0)</f>
        <v>0</v>
      </c>
      <c r="BH998" s="154">
        <f>IF(N998="zníž. prenesená",J998,0)</f>
        <v>0</v>
      </c>
      <c r="BI998" s="154">
        <f>IF(N998="nulová",J998,0)</f>
        <v>0</v>
      </c>
      <c r="BJ998" s="17" t="s">
        <v>190</v>
      </c>
      <c r="BK998" s="154">
        <f>ROUND(I998*H998,2)</f>
        <v>0</v>
      </c>
      <c r="BL998" s="17" t="s">
        <v>280</v>
      </c>
      <c r="BM998" s="153" t="s">
        <v>1874</v>
      </c>
    </row>
    <row r="999" spans="2:65" s="12" customFormat="1">
      <c r="B999" s="155"/>
      <c r="D999" s="156" t="s">
        <v>192</v>
      </c>
      <c r="E999" s="157" t="s">
        <v>1</v>
      </c>
      <c r="F999" s="158" t="s">
        <v>1519</v>
      </c>
      <c r="H999" s="157" t="s">
        <v>1</v>
      </c>
      <c r="I999" s="159"/>
      <c r="L999" s="155"/>
      <c r="M999" s="160"/>
      <c r="T999" s="161"/>
      <c r="AT999" s="157" t="s">
        <v>192</v>
      </c>
      <c r="AU999" s="157" t="s">
        <v>190</v>
      </c>
      <c r="AV999" s="12" t="s">
        <v>83</v>
      </c>
      <c r="AW999" s="12" t="s">
        <v>31</v>
      </c>
      <c r="AX999" s="12" t="s">
        <v>75</v>
      </c>
      <c r="AY999" s="157" t="s">
        <v>181</v>
      </c>
    </row>
    <row r="1000" spans="2:65" s="12" customFormat="1">
      <c r="B1000" s="155"/>
      <c r="D1000" s="156" t="s">
        <v>192</v>
      </c>
      <c r="E1000" s="157" t="s">
        <v>1</v>
      </c>
      <c r="F1000" s="158" t="s">
        <v>1875</v>
      </c>
      <c r="H1000" s="157" t="s">
        <v>1</v>
      </c>
      <c r="I1000" s="159"/>
      <c r="L1000" s="155"/>
      <c r="M1000" s="160"/>
      <c r="T1000" s="161"/>
      <c r="AT1000" s="157" t="s">
        <v>192</v>
      </c>
      <c r="AU1000" s="157" t="s">
        <v>190</v>
      </c>
      <c r="AV1000" s="12" t="s">
        <v>83</v>
      </c>
      <c r="AW1000" s="12" t="s">
        <v>31</v>
      </c>
      <c r="AX1000" s="12" t="s">
        <v>75</v>
      </c>
      <c r="AY1000" s="157" t="s">
        <v>181</v>
      </c>
    </row>
    <row r="1001" spans="2:65" s="13" customFormat="1">
      <c r="B1001" s="162"/>
      <c r="D1001" s="156" t="s">
        <v>192</v>
      </c>
      <c r="E1001" s="163" t="s">
        <v>1</v>
      </c>
      <c r="F1001" s="164" t="s">
        <v>806</v>
      </c>
      <c r="H1001" s="165">
        <v>337.93</v>
      </c>
      <c r="I1001" s="166"/>
      <c r="L1001" s="162"/>
      <c r="M1001" s="167"/>
      <c r="T1001" s="168"/>
      <c r="AT1001" s="163" t="s">
        <v>192</v>
      </c>
      <c r="AU1001" s="163" t="s">
        <v>190</v>
      </c>
      <c r="AV1001" s="13" t="s">
        <v>190</v>
      </c>
      <c r="AW1001" s="13" t="s">
        <v>31</v>
      </c>
      <c r="AX1001" s="13" t="s">
        <v>83</v>
      </c>
      <c r="AY1001" s="163" t="s">
        <v>181</v>
      </c>
    </row>
    <row r="1002" spans="2:65" s="1" customFormat="1" ht="24.2" customHeight="1">
      <c r="B1002" s="140"/>
      <c r="C1002" s="189" t="s">
        <v>1876</v>
      </c>
      <c r="D1002" s="189" t="s">
        <v>966</v>
      </c>
      <c r="E1002" s="190" t="s">
        <v>1877</v>
      </c>
      <c r="F1002" s="191" t="s">
        <v>1878</v>
      </c>
      <c r="G1002" s="192" t="s">
        <v>198</v>
      </c>
      <c r="H1002" s="193">
        <v>22.404</v>
      </c>
      <c r="I1002" s="194"/>
      <c r="J1002" s="195">
        <f>ROUND(I1002*H1002,2)</f>
        <v>0</v>
      </c>
      <c r="K1002" s="196"/>
      <c r="L1002" s="197"/>
      <c r="M1002" s="198" t="s">
        <v>1</v>
      </c>
      <c r="N1002" s="199" t="s">
        <v>41</v>
      </c>
      <c r="P1002" s="151">
        <f>O1002*H1002</f>
        <v>0</v>
      </c>
      <c r="Q1002" s="151">
        <v>4.8999999999999998E-3</v>
      </c>
      <c r="R1002" s="151">
        <f>Q1002*H1002</f>
        <v>0.10977959999999999</v>
      </c>
      <c r="S1002" s="151">
        <v>0</v>
      </c>
      <c r="T1002" s="152">
        <f>S1002*H1002</f>
        <v>0</v>
      </c>
      <c r="AR1002" s="153" t="s">
        <v>491</v>
      </c>
      <c r="AT1002" s="153" t="s">
        <v>966</v>
      </c>
      <c r="AU1002" s="153" t="s">
        <v>190</v>
      </c>
      <c r="AY1002" s="17" t="s">
        <v>181</v>
      </c>
      <c r="BE1002" s="154">
        <f>IF(N1002="základná",J1002,0)</f>
        <v>0</v>
      </c>
      <c r="BF1002" s="154">
        <f>IF(N1002="znížená",J1002,0)</f>
        <v>0</v>
      </c>
      <c r="BG1002" s="154">
        <f>IF(N1002="zákl. prenesená",J1002,0)</f>
        <v>0</v>
      </c>
      <c r="BH1002" s="154">
        <f>IF(N1002="zníž. prenesená",J1002,0)</f>
        <v>0</v>
      </c>
      <c r="BI1002" s="154">
        <f>IF(N1002="nulová",J1002,0)</f>
        <v>0</v>
      </c>
      <c r="BJ1002" s="17" t="s">
        <v>190</v>
      </c>
      <c r="BK1002" s="154">
        <f>ROUND(I1002*H1002,2)</f>
        <v>0</v>
      </c>
      <c r="BL1002" s="17" t="s">
        <v>280</v>
      </c>
      <c r="BM1002" s="153" t="s">
        <v>1879</v>
      </c>
    </row>
    <row r="1003" spans="2:65" s="12" customFormat="1">
      <c r="B1003" s="155"/>
      <c r="D1003" s="156" t="s">
        <v>192</v>
      </c>
      <c r="E1003" s="157" t="s">
        <v>1</v>
      </c>
      <c r="F1003" s="158" t="s">
        <v>1880</v>
      </c>
      <c r="H1003" s="157" t="s">
        <v>1</v>
      </c>
      <c r="I1003" s="159"/>
      <c r="L1003" s="155"/>
      <c r="M1003" s="160"/>
      <c r="T1003" s="161"/>
      <c r="AT1003" s="157" t="s">
        <v>192</v>
      </c>
      <c r="AU1003" s="157" t="s">
        <v>190</v>
      </c>
      <c r="AV1003" s="12" t="s">
        <v>83</v>
      </c>
      <c r="AW1003" s="12" t="s">
        <v>31</v>
      </c>
      <c r="AX1003" s="12" t="s">
        <v>75</v>
      </c>
      <c r="AY1003" s="157" t="s">
        <v>181</v>
      </c>
    </row>
    <row r="1004" spans="2:65" s="13" customFormat="1">
      <c r="B1004" s="162"/>
      <c r="D1004" s="156" t="s">
        <v>192</v>
      </c>
      <c r="E1004" s="163" t="s">
        <v>1</v>
      </c>
      <c r="F1004" s="164" t="s">
        <v>1881</v>
      </c>
      <c r="H1004" s="165">
        <v>21.965</v>
      </c>
      <c r="I1004" s="166"/>
      <c r="L1004" s="162"/>
      <c r="M1004" s="167"/>
      <c r="T1004" s="168"/>
      <c r="AT1004" s="163" t="s">
        <v>192</v>
      </c>
      <c r="AU1004" s="163" t="s">
        <v>190</v>
      </c>
      <c r="AV1004" s="13" t="s">
        <v>190</v>
      </c>
      <c r="AW1004" s="13" t="s">
        <v>31</v>
      </c>
      <c r="AX1004" s="13" t="s">
        <v>75</v>
      </c>
      <c r="AY1004" s="163" t="s">
        <v>181</v>
      </c>
    </row>
    <row r="1005" spans="2:65" s="14" customFormat="1">
      <c r="B1005" s="169"/>
      <c r="D1005" s="156" t="s">
        <v>192</v>
      </c>
      <c r="E1005" s="170" t="s">
        <v>1</v>
      </c>
      <c r="F1005" s="171" t="s">
        <v>195</v>
      </c>
      <c r="H1005" s="172">
        <v>21.965</v>
      </c>
      <c r="I1005" s="173"/>
      <c r="L1005" s="169"/>
      <c r="M1005" s="174"/>
      <c r="T1005" s="175"/>
      <c r="AT1005" s="170" t="s">
        <v>192</v>
      </c>
      <c r="AU1005" s="170" t="s">
        <v>190</v>
      </c>
      <c r="AV1005" s="14" t="s">
        <v>189</v>
      </c>
      <c r="AW1005" s="14" t="s">
        <v>31</v>
      </c>
      <c r="AX1005" s="14" t="s">
        <v>83</v>
      </c>
      <c r="AY1005" s="170" t="s">
        <v>181</v>
      </c>
    </row>
    <row r="1006" spans="2:65" s="13" customFormat="1">
      <c r="B1006" s="162"/>
      <c r="D1006" s="156" t="s">
        <v>192</v>
      </c>
      <c r="F1006" s="164" t="s">
        <v>1882</v>
      </c>
      <c r="H1006" s="165">
        <v>22.404</v>
      </c>
      <c r="I1006" s="166"/>
      <c r="L1006" s="162"/>
      <c r="M1006" s="167"/>
      <c r="T1006" s="168"/>
      <c r="AT1006" s="163" t="s">
        <v>192</v>
      </c>
      <c r="AU1006" s="163" t="s">
        <v>190</v>
      </c>
      <c r="AV1006" s="13" t="s">
        <v>190</v>
      </c>
      <c r="AW1006" s="13" t="s">
        <v>3</v>
      </c>
      <c r="AX1006" s="13" t="s">
        <v>83</v>
      </c>
      <c r="AY1006" s="163" t="s">
        <v>181</v>
      </c>
    </row>
    <row r="1007" spans="2:65" s="1" customFormat="1" ht="24.2" customHeight="1">
      <c r="B1007" s="140"/>
      <c r="C1007" s="141" t="s">
        <v>1883</v>
      </c>
      <c r="D1007" s="141" t="s">
        <v>185</v>
      </c>
      <c r="E1007" s="142" t="s">
        <v>1884</v>
      </c>
      <c r="F1007" s="143" t="s">
        <v>1885</v>
      </c>
      <c r="G1007" s="144" t="s">
        <v>407</v>
      </c>
      <c r="H1007" s="145">
        <v>87.55</v>
      </c>
      <c r="I1007" s="146"/>
      <c r="J1007" s="147">
        <f>ROUND(I1007*H1007,2)</f>
        <v>0</v>
      </c>
      <c r="K1007" s="148"/>
      <c r="L1007" s="32"/>
      <c r="M1007" s="149" t="s">
        <v>1</v>
      </c>
      <c r="N1007" s="150" t="s">
        <v>41</v>
      </c>
      <c r="P1007" s="151">
        <f>O1007*H1007</f>
        <v>0</v>
      </c>
      <c r="Q1007" s="151">
        <v>0</v>
      </c>
      <c r="R1007" s="151">
        <f>Q1007*H1007</f>
        <v>0</v>
      </c>
      <c r="S1007" s="151">
        <v>0</v>
      </c>
      <c r="T1007" s="152">
        <f>S1007*H1007</f>
        <v>0</v>
      </c>
      <c r="AR1007" s="153" t="s">
        <v>280</v>
      </c>
      <c r="AT1007" s="153" t="s">
        <v>185</v>
      </c>
      <c r="AU1007" s="153" t="s">
        <v>190</v>
      </c>
      <c r="AY1007" s="17" t="s">
        <v>181</v>
      </c>
      <c r="BE1007" s="154">
        <f>IF(N1007="základná",J1007,0)</f>
        <v>0</v>
      </c>
      <c r="BF1007" s="154">
        <f>IF(N1007="znížená",J1007,0)</f>
        <v>0</v>
      </c>
      <c r="BG1007" s="154">
        <f>IF(N1007="zákl. prenesená",J1007,0)</f>
        <v>0</v>
      </c>
      <c r="BH1007" s="154">
        <f>IF(N1007="zníž. prenesená",J1007,0)</f>
        <v>0</v>
      </c>
      <c r="BI1007" s="154">
        <f>IF(N1007="nulová",J1007,0)</f>
        <v>0</v>
      </c>
      <c r="BJ1007" s="17" t="s">
        <v>190</v>
      </c>
      <c r="BK1007" s="154">
        <f>ROUND(I1007*H1007,2)</f>
        <v>0</v>
      </c>
      <c r="BL1007" s="17" t="s">
        <v>280</v>
      </c>
      <c r="BM1007" s="153" t="s">
        <v>1886</v>
      </c>
    </row>
    <row r="1008" spans="2:65" s="12" customFormat="1">
      <c r="B1008" s="155"/>
      <c r="D1008" s="156" t="s">
        <v>192</v>
      </c>
      <c r="E1008" s="157" t="s">
        <v>1</v>
      </c>
      <c r="F1008" s="158" t="s">
        <v>1519</v>
      </c>
      <c r="H1008" s="157" t="s">
        <v>1</v>
      </c>
      <c r="I1008" s="159"/>
      <c r="L1008" s="155"/>
      <c r="M1008" s="160"/>
      <c r="T1008" s="161"/>
      <c r="AT1008" s="157" t="s">
        <v>192</v>
      </c>
      <c r="AU1008" s="157" t="s">
        <v>190</v>
      </c>
      <c r="AV1008" s="12" t="s">
        <v>83</v>
      </c>
      <c r="AW1008" s="12" t="s">
        <v>31</v>
      </c>
      <c r="AX1008" s="12" t="s">
        <v>75</v>
      </c>
      <c r="AY1008" s="157" t="s">
        <v>181</v>
      </c>
    </row>
    <row r="1009" spans="2:65" s="12" customFormat="1">
      <c r="B1009" s="155"/>
      <c r="D1009" s="156" t="s">
        <v>192</v>
      </c>
      <c r="E1009" s="157" t="s">
        <v>1</v>
      </c>
      <c r="F1009" s="158" t="s">
        <v>1887</v>
      </c>
      <c r="H1009" s="157" t="s">
        <v>1</v>
      </c>
      <c r="I1009" s="159"/>
      <c r="L1009" s="155"/>
      <c r="M1009" s="160"/>
      <c r="T1009" s="161"/>
      <c r="AT1009" s="157" t="s">
        <v>192</v>
      </c>
      <c r="AU1009" s="157" t="s">
        <v>190</v>
      </c>
      <c r="AV1009" s="12" t="s">
        <v>83</v>
      </c>
      <c r="AW1009" s="12" t="s">
        <v>31</v>
      </c>
      <c r="AX1009" s="12" t="s">
        <v>75</v>
      </c>
      <c r="AY1009" s="157" t="s">
        <v>181</v>
      </c>
    </row>
    <row r="1010" spans="2:65" s="12" customFormat="1">
      <c r="B1010" s="155"/>
      <c r="D1010" s="156" t="s">
        <v>192</v>
      </c>
      <c r="E1010" s="157" t="s">
        <v>1</v>
      </c>
      <c r="F1010" s="158" t="s">
        <v>1888</v>
      </c>
      <c r="H1010" s="157" t="s">
        <v>1</v>
      </c>
      <c r="I1010" s="159"/>
      <c r="L1010" s="155"/>
      <c r="M1010" s="160"/>
      <c r="T1010" s="161"/>
      <c r="AT1010" s="157" t="s">
        <v>192</v>
      </c>
      <c r="AU1010" s="157" t="s">
        <v>190</v>
      </c>
      <c r="AV1010" s="12" t="s">
        <v>83</v>
      </c>
      <c r="AW1010" s="12" t="s">
        <v>31</v>
      </c>
      <c r="AX1010" s="12" t="s">
        <v>75</v>
      </c>
      <c r="AY1010" s="157" t="s">
        <v>181</v>
      </c>
    </row>
    <row r="1011" spans="2:65" s="13" customFormat="1">
      <c r="B1011" s="162"/>
      <c r="D1011" s="156" t="s">
        <v>192</v>
      </c>
      <c r="E1011" s="163" t="s">
        <v>1</v>
      </c>
      <c r="F1011" s="164" t="s">
        <v>812</v>
      </c>
      <c r="H1011" s="165">
        <v>87.55</v>
      </c>
      <c r="I1011" s="166"/>
      <c r="L1011" s="162"/>
      <c r="M1011" s="167"/>
      <c r="T1011" s="168"/>
      <c r="AT1011" s="163" t="s">
        <v>192</v>
      </c>
      <c r="AU1011" s="163" t="s">
        <v>190</v>
      </c>
      <c r="AV1011" s="13" t="s">
        <v>190</v>
      </c>
      <c r="AW1011" s="13" t="s">
        <v>31</v>
      </c>
      <c r="AX1011" s="13" t="s">
        <v>83</v>
      </c>
      <c r="AY1011" s="163" t="s">
        <v>181</v>
      </c>
    </row>
    <row r="1012" spans="2:65" s="1" customFormat="1" ht="33" customHeight="1">
      <c r="B1012" s="140"/>
      <c r="C1012" s="189" t="s">
        <v>1889</v>
      </c>
      <c r="D1012" s="189" t="s">
        <v>966</v>
      </c>
      <c r="E1012" s="190" t="s">
        <v>1890</v>
      </c>
      <c r="F1012" s="191" t="s">
        <v>1891</v>
      </c>
      <c r="G1012" s="192" t="s">
        <v>198</v>
      </c>
      <c r="H1012" s="193">
        <v>1.0509999999999999</v>
      </c>
      <c r="I1012" s="194"/>
      <c r="J1012" s="195">
        <f>ROUND(I1012*H1012,2)</f>
        <v>0</v>
      </c>
      <c r="K1012" s="196"/>
      <c r="L1012" s="197"/>
      <c r="M1012" s="198" t="s">
        <v>1</v>
      </c>
      <c r="N1012" s="199" t="s">
        <v>41</v>
      </c>
      <c r="P1012" s="151">
        <f>O1012*H1012</f>
        <v>0</v>
      </c>
      <c r="Q1012" s="151">
        <v>1.9E-2</v>
      </c>
      <c r="R1012" s="151">
        <f>Q1012*H1012</f>
        <v>1.9968999999999997E-2</v>
      </c>
      <c r="S1012" s="151">
        <v>0</v>
      </c>
      <c r="T1012" s="152">
        <f>S1012*H1012</f>
        <v>0</v>
      </c>
      <c r="AR1012" s="153" t="s">
        <v>491</v>
      </c>
      <c r="AT1012" s="153" t="s">
        <v>966</v>
      </c>
      <c r="AU1012" s="153" t="s">
        <v>190</v>
      </c>
      <c r="AY1012" s="17" t="s">
        <v>181</v>
      </c>
      <c r="BE1012" s="154">
        <f>IF(N1012="základná",J1012,0)</f>
        <v>0</v>
      </c>
      <c r="BF1012" s="154">
        <f>IF(N1012="znížená",J1012,0)</f>
        <v>0</v>
      </c>
      <c r="BG1012" s="154">
        <f>IF(N1012="zákl. prenesená",J1012,0)</f>
        <v>0</v>
      </c>
      <c r="BH1012" s="154">
        <f>IF(N1012="zníž. prenesená",J1012,0)</f>
        <v>0</v>
      </c>
      <c r="BI1012" s="154">
        <f>IF(N1012="nulová",J1012,0)</f>
        <v>0</v>
      </c>
      <c r="BJ1012" s="17" t="s">
        <v>190</v>
      </c>
      <c r="BK1012" s="154">
        <f>ROUND(I1012*H1012,2)</f>
        <v>0</v>
      </c>
      <c r="BL1012" s="17" t="s">
        <v>280</v>
      </c>
      <c r="BM1012" s="153" t="s">
        <v>1892</v>
      </c>
    </row>
    <row r="1013" spans="2:65" s="13" customFormat="1">
      <c r="B1013" s="162"/>
      <c r="D1013" s="156" t="s">
        <v>192</v>
      </c>
      <c r="E1013" s="163" t="s">
        <v>1</v>
      </c>
      <c r="F1013" s="164" t="s">
        <v>812</v>
      </c>
      <c r="H1013" s="165">
        <v>87.55</v>
      </c>
      <c r="I1013" s="166"/>
      <c r="L1013" s="162"/>
      <c r="M1013" s="167"/>
      <c r="T1013" s="168"/>
      <c r="AT1013" s="163" t="s">
        <v>192</v>
      </c>
      <c r="AU1013" s="163" t="s">
        <v>190</v>
      </c>
      <c r="AV1013" s="13" t="s">
        <v>190</v>
      </c>
      <c r="AW1013" s="13" t="s">
        <v>31</v>
      </c>
      <c r="AX1013" s="13" t="s">
        <v>75</v>
      </c>
      <c r="AY1013" s="163" t="s">
        <v>181</v>
      </c>
    </row>
    <row r="1014" spans="2:65" s="14" customFormat="1">
      <c r="B1014" s="169"/>
      <c r="D1014" s="156" t="s">
        <v>192</v>
      </c>
      <c r="E1014" s="170" t="s">
        <v>1</v>
      </c>
      <c r="F1014" s="171" t="s">
        <v>195</v>
      </c>
      <c r="H1014" s="172">
        <v>87.55</v>
      </c>
      <c r="I1014" s="173"/>
      <c r="L1014" s="169"/>
      <c r="M1014" s="174"/>
      <c r="T1014" s="175"/>
      <c r="AT1014" s="170" t="s">
        <v>192</v>
      </c>
      <c r="AU1014" s="170" t="s">
        <v>190</v>
      </c>
      <c r="AV1014" s="14" t="s">
        <v>189</v>
      </c>
      <c r="AW1014" s="14" t="s">
        <v>31</v>
      </c>
      <c r="AX1014" s="14" t="s">
        <v>83</v>
      </c>
      <c r="AY1014" s="170" t="s">
        <v>181</v>
      </c>
    </row>
    <row r="1015" spans="2:65" s="13" customFormat="1">
      <c r="B1015" s="162"/>
      <c r="D1015" s="156" t="s">
        <v>192</v>
      </c>
      <c r="F1015" s="164" t="s">
        <v>1893</v>
      </c>
      <c r="H1015" s="165">
        <v>1.0509999999999999</v>
      </c>
      <c r="I1015" s="166"/>
      <c r="L1015" s="162"/>
      <c r="M1015" s="167"/>
      <c r="T1015" s="168"/>
      <c r="AT1015" s="163" t="s">
        <v>192</v>
      </c>
      <c r="AU1015" s="163" t="s">
        <v>190</v>
      </c>
      <c r="AV1015" s="13" t="s">
        <v>190</v>
      </c>
      <c r="AW1015" s="13" t="s">
        <v>3</v>
      </c>
      <c r="AX1015" s="13" t="s">
        <v>83</v>
      </c>
      <c r="AY1015" s="163" t="s">
        <v>181</v>
      </c>
    </row>
    <row r="1016" spans="2:65" s="1" customFormat="1" ht="37.9" customHeight="1">
      <c r="B1016" s="140"/>
      <c r="C1016" s="141" t="s">
        <v>1894</v>
      </c>
      <c r="D1016" s="141" t="s">
        <v>185</v>
      </c>
      <c r="E1016" s="142" t="s">
        <v>1895</v>
      </c>
      <c r="F1016" s="143" t="s">
        <v>1896</v>
      </c>
      <c r="G1016" s="144" t="s">
        <v>188</v>
      </c>
      <c r="H1016" s="145">
        <v>1816.5</v>
      </c>
      <c r="I1016" s="146"/>
      <c r="J1016" s="147">
        <f>ROUND(I1016*H1016,2)</f>
        <v>0</v>
      </c>
      <c r="K1016" s="148"/>
      <c r="L1016" s="32"/>
      <c r="M1016" s="149" t="s">
        <v>1</v>
      </c>
      <c r="N1016" s="150" t="s">
        <v>41</v>
      </c>
      <c r="P1016" s="151">
        <f>O1016*H1016</f>
        <v>0</v>
      </c>
      <c r="Q1016" s="151">
        <v>0</v>
      </c>
      <c r="R1016" s="151">
        <f>Q1016*H1016</f>
        <v>0</v>
      </c>
      <c r="S1016" s="151">
        <v>0</v>
      </c>
      <c r="T1016" s="152">
        <f>S1016*H1016</f>
        <v>0</v>
      </c>
      <c r="AR1016" s="153" t="s">
        <v>280</v>
      </c>
      <c r="AT1016" s="153" t="s">
        <v>185</v>
      </c>
      <c r="AU1016" s="153" t="s">
        <v>190</v>
      </c>
      <c r="AY1016" s="17" t="s">
        <v>181</v>
      </c>
      <c r="BE1016" s="154">
        <f>IF(N1016="základná",J1016,0)</f>
        <v>0</v>
      </c>
      <c r="BF1016" s="154">
        <f>IF(N1016="znížená",J1016,0)</f>
        <v>0</v>
      </c>
      <c r="BG1016" s="154">
        <f>IF(N1016="zákl. prenesená",J1016,0)</f>
        <v>0</v>
      </c>
      <c r="BH1016" s="154">
        <f>IF(N1016="zníž. prenesená",J1016,0)</f>
        <v>0</v>
      </c>
      <c r="BI1016" s="154">
        <f>IF(N1016="nulová",J1016,0)</f>
        <v>0</v>
      </c>
      <c r="BJ1016" s="17" t="s">
        <v>190</v>
      </c>
      <c r="BK1016" s="154">
        <f>ROUND(I1016*H1016,2)</f>
        <v>0</v>
      </c>
      <c r="BL1016" s="17" t="s">
        <v>280</v>
      </c>
      <c r="BM1016" s="153" t="s">
        <v>1897</v>
      </c>
    </row>
    <row r="1017" spans="2:65" s="12" customFormat="1">
      <c r="B1017" s="155"/>
      <c r="D1017" s="156" t="s">
        <v>192</v>
      </c>
      <c r="E1017" s="157" t="s">
        <v>1</v>
      </c>
      <c r="F1017" s="158" t="s">
        <v>1519</v>
      </c>
      <c r="H1017" s="157" t="s">
        <v>1</v>
      </c>
      <c r="I1017" s="159"/>
      <c r="L1017" s="155"/>
      <c r="M1017" s="160"/>
      <c r="T1017" s="161"/>
      <c r="AT1017" s="157" t="s">
        <v>192</v>
      </c>
      <c r="AU1017" s="157" t="s">
        <v>190</v>
      </c>
      <c r="AV1017" s="12" t="s">
        <v>83</v>
      </c>
      <c r="AW1017" s="12" t="s">
        <v>31</v>
      </c>
      <c r="AX1017" s="12" t="s">
        <v>75</v>
      </c>
      <c r="AY1017" s="157" t="s">
        <v>181</v>
      </c>
    </row>
    <row r="1018" spans="2:65" s="12" customFormat="1">
      <c r="B1018" s="155"/>
      <c r="D1018" s="156" t="s">
        <v>192</v>
      </c>
      <c r="E1018" s="157" t="s">
        <v>1</v>
      </c>
      <c r="F1018" s="158" t="s">
        <v>1898</v>
      </c>
      <c r="H1018" s="157" t="s">
        <v>1</v>
      </c>
      <c r="I1018" s="159"/>
      <c r="L1018" s="155"/>
      <c r="M1018" s="160"/>
      <c r="T1018" s="161"/>
      <c r="AT1018" s="157" t="s">
        <v>192</v>
      </c>
      <c r="AU1018" s="157" t="s">
        <v>190</v>
      </c>
      <c r="AV1018" s="12" t="s">
        <v>83</v>
      </c>
      <c r="AW1018" s="12" t="s">
        <v>31</v>
      </c>
      <c r="AX1018" s="12" t="s">
        <v>75</v>
      </c>
      <c r="AY1018" s="157" t="s">
        <v>181</v>
      </c>
    </row>
    <row r="1019" spans="2:65" s="12" customFormat="1">
      <c r="B1019" s="155"/>
      <c r="D1019" s="156" t="s">
        <v>192</v>
      </c>
      <c r="E1019" s="157" t="s">
        <v>1</v>
      </c>
      <c r="F1019" s="158" t="s">
        <v>1899</v>
      </c>
      <c r="H1019" s="157" t="s">
        <v>1</v>
      </c>
      <c r="I1019" s="159"/>
      <c r="L1019" s="155"/>
      <c r="M1019" s="160"/>
      <c r="T1019" s="161"/>
      <c r="AT1019" s="157" t="s">
        <v>192</v>
      </c>
      <c r="AU1019" s="157" t="s">
        <v>190</v>
      </c>
      <c r="AV1019" s="12" t="s">
        <v>83</v>
      </c>
      <c r="AW1019" s="12" t="s">
        <v>31</v>
      </c>
      <c r="AX1019" s="12" t="s">
        <v>75</v>
      </c>
      <c r="AY1019" s="157" t="s">
        <v>181</v>
      </c>
    </row>
    <row r="1020" spans="2:65" s="12" customFormat="1">
      <c r="B1020" s="155"/>
      <c r="D1020" s="156" t="s">
        <v>192</v>
      </c>
      <c r="E1020" s="157" t="s">
        <v>1</v>
      </c>
      <c r="F1020" s="158" t="s">
        <v>1900</v>
      </c>
      <c r="H1020" s="157" t="s">
        <v>1</v>
      </c>
      <c r="I1020" s="159"/>
      <c r="L1020" s="155"/>
      <c r="M1020" s="160"/>
      <c r="T1020" s="161"/>
      <c r="AT1020" s="157" t="s">
        <v>192</v>
      </c>
      <c r="AU1020" s="157" t="s">
        <v>190</v>
      </c>
      <c r="AV1020" s="12" t="s">
        <v>83</v>
      </c>
      <c r="AW1020" s="12" t="s">
        <v>31</v>
      </c>
      <c r="AX1020" s="12" t="s">
        <v>75</v>
      </c>
      <c r="AY1020" s="157" t="s">
        <v>181</v>
      </c>
    </row>
    <row r="1021" spans="2:65" s="12" customFormat="1">
      <c r="B1021" s="155"/>
      <c r="D1021" s="156" t="s">
        <v>192</v>
      </c>
      <c r="E1021" s="157" t="s">
        <v>1</v>
      </c>
      <c r="F1021" s="158" t="s">
        <v>1875</v>
      </c>
      <c r="H1021" s="157" t="s">
        <v>1</v>
      </c>
      <c r="I1021" s="159"/>
      <c r="L1021" s="155"/>
      <c r="M1021" s="160"/>
      <c r="T1021" s="161"/>
      <c r="AT1021" s="157" t="s">
        <v>192</v>
      </c>
      <c r="AU1021" s="157" t="s">
        <v>190</v>
      </c>
      <c r="AV1021" s="12" t="s">
        <v>83</v>
      </c>
      <c r="AW1021" s="12" t="s">
        <v>31</v>
      </c>
      <c r="AX1021" s="12" t="s">
        <v>75</v>
      </c>
      <c r="AY1021" s="157" t="s">
        <v>181</v>
      </c>
    </row>
    <row r="1022" spans="2:65" s="13" customFormat="1">
      <c r="B1022" s="162"/>
      <c r="D1022" s="156" t="s">
        <v>192</v>
      </c>
      <c r="E1022" s="163" t="s">
        <v>1</v>
      </c>
      <c r="F1022" s="164" t="s">
        <v>800</v>
      </c>
      <c r="H1022" s="165">
        <v>1816.5</v>
      </c>
      <c r="I1022" s="166"/>
      <c r="L1022" s="162"/>
      <c r="M1022" s="167"/>
      <c r="T1022" s="168"/>
      <c r="AT1022" s="163" t="s">
        <v>192</v>
      </c>
      <c r="AU1022" s="163" t="s">
        <v>190</v>
      </c>
      <c r="AV1022" s="13" t="s">
        <v>190</v>
      </c>
      <c r="AW1022" s="13" t="s">
        <v>31</v>
      </c>
      <c r="AX1022" s="13" t="s">
        <v>83</v>
      </c>
      <c r="AY1022" s="163" t="s">
        <v>181</v>
      </c>
    </row>
    <row r="1023" spans="2:65" s="1" customFormat="1" ht="24.2" customHeight="1">
      <c r="B1023" s="140"/>
      <c r="C1023" s="189" t="s">
        <v>1901</v>
      </c>
      <c r="D1023" s="189" t="s">
        <v>966</v>
      </c>
      <c r="E1023" s="190" t="s">
        <v>1902</v>
      </c>
      <c r="F1023" s="191" t="s">
        <v>1903</v>
      </c>
      <c r="G1023" s="192" t="s">
        <v>188</v>
      </c>
      <c r="H1023" s="193">
        <v>1852.83</v>
      </c>
      <c r="I1023" s="194"/>
      <c r="J1023" s="195">
        <f>ROUND(I1023*H1023,2)</f>
        <v>0</v>
      </c>
      <c r="K1023" s="196"/>
      <c r="L1023" s="197"/>
      <c r="M1023" s="198" t="s">
        <v>1</v>
      </c>
      <c r="N1023" s="199" t="s">
        <v>41</v>
      </c>
      <c r="P1023" s="151">
        <f>O1023*H1023</f>
        <v>0</v>
      </c>
      <c r="Q1023" s="151">
        <v>4.1999999999999997E-3</v>
      </c>
      <c r="R1023" s="151">
        <f>Q1023*H1023</f>
        <v>7.7818859999999992</v>
      </c>
      <c r="S1023" s="151">
        <v>0</v>
      </c>
      <c r="T1023" s="152">
        <f>S1023*H1023</f>
        <v>0</v>
      </c>
      <c r="AR1023" s="153" t="s">
        <v>491</v>
      </c>
      <c r="AT1023" s="153" t="s">
        <v>966</v>
      </c>
      <c r="AU1023" s="153" t="s">
        <v>190</v>
      </c>
      <c r="AY1023" s="17" t="s">
        <v>181</v>
      </c>
      <c r="BE1023" s="154">
        <f>IF(N1023="základná",J1023,0)</f>
        <v>0</v>
      </c>
      <c r="BF1023" s="154">
        <f>IF(N1023="znížená",J1023,0)</f>
        <v>0</v>
      </c>
      <c r="BG1023" s="154">
        <f>IF(N1023="zákl. prenesená",J1023,0)</f>
        <v>0</v>
      </c>
      <c r="BH1023" s="154">
        <f>IF(N1023="zníž. prenesená",J1023,0)</f>
        <v>0</v>
      </c>
      <c r="BI1023" s="154">
        <f>IF(N1023="nulová",J1023,0)</f>
        <v>0</v>
      </c>
      <c r="BJ1023" s="17" t="s">
        <v>190</v>
      </c>
      <c r="BK1023" s="154">
        <f>ROUND(I1023*H1023,2)</f>
        <v>0</v>
      </c>
      <c r="BL1023" s="17" t="s">
        <v>280</v>
      </c>
      <c r="BM1023" s="153" t="s">
        <v>1904</v>
      </c>
    </row>
    <row r="1024" spans="2:65" s="13" customFormat="1">
      <c r="B1024" s="162"/>
      <c r="D1024" s="156" t="s">
        <v>192</v>
      </c>
      <c r="F1024" s="164" t="s">
        <v>1905</v>
      </c>
      <c r="H1024" s="165">
        <v>1852.83</v>
      </c>
      <c r="I1024" s="166"/>
      <c r="L1024" s="162"/>
      <c r="M1024" s="167"/>
      <c r="T1024" s="168"/>
      <c r="AT1024" s="163" t="s">
        <v>192</v>
      </c>
      <c r="AU1024" s="163" t="s">
        <v>190</v>
      </c>
      <c r="AV1024" s="13" t="s">
        <v>190</v>
      </c>
      <c r="AW1024" s="13" t="s">
        <v>3</v>
      </c>
      <c r="AX1024" s="13" t="s">
        <v>83</v>
      </c>
      <c r="AY1024" s="163" t="s">
        <v>181</v>
      </c>
    </row>
    <row r="1025" spans="2:65" s="1" customFormat="1" ht="24.2" customHeight="1">
      <c r="B1025" s="140"/>
      <c r="C1025" s="189" t="s">
        <v>1906</v>
      </c>
      <c r="D1025" s="189" t="s">
        <v>966</v>
      </c>
      <c r="E1025" s="190" t="s">
        <v>1907</v>
      </c>
      <c r="F1025" s="191" t="s">
        <v>1908</v>
      </c>
      <c r="G1025" s="192" t="s">
        <v>188</v>
      </c>
      <c r="H1025" s="193">
        <v>1852.83</v>
      </c>
      <c r="I1025" s="194"/>
      <c r="J1025" s="195">
        <f>ROUND(I1025*H1025,2)</f>
        <v>0</v>
      </c>
      <c r="K1025" s="196"/>
      <c r="L1025" s="197"/>
      <c r="M1025" s="198" t="s">
        <v>1</v>
      </c>
      <c r="N1025" s="199" t="s">
        <v>41</v>
      </c>
      <c r="P1025" s="151">
        <f>O1025*H1025</f>
        <v>0</v>
      </c>
      <c r="Q1025" s="151">
        <v>4.8999999999999998E-3</v>
      </c>
      <c r="R1025" s="151">
        <f>Q1025*H1025</f>
        <v>9.0788669999999989</v>
      </c>
      <c r="S1025" s="151">
        <v>0</v>
      </c>
      <c r="T1025" s="152">
        <f>S1025*H1025</f>
        <v>0</v>
      </c>
      <c r="AR1025" s="153" t="s">
        <v>491</v>
      </c>
      <c r="AT1025" s="153" t="s">
        <v>966</v>
      </c>
      <c r="AU1025" s="153" t="s">
        <v>190</v>
      </c>
      <c r="AY1025" s="17" t="s">
        <v>181</v>
      </c>
      <c r="BE1025" s="154">
        <f>IF(N1025="základná",J1025,0)</f>
        <v>0</v>
      </c>
      <c r="BF1025" s="154">
        <f>IF(N1025="znížená",J1025,0)</f>
        <v>0</v>
      </c>
      <c r="BG1025" s="154">
        <f>IF(N1025="zákl. prenesená",J1025,0)</f>
        <v>0</v>
      </c>
      <c r="BH1025" s="154">
        <f>IF(N1025="zníž. prenesená",J1025,0)</f>
        <v>0</v>
      </c>
      <c r="BI1025" s="154">
        <f>IF(N1025="nulová",J1025,0)</f>
        <v>0</v>
      </c>
      <c r="BJ1025" s="17" t="s">
        <v>190</v>
      </c>
      <c r="BK1025" s="154">
        <f>ROUND(I1025*H1025,2)</f>
        <v>0</v>
      </c>
      <c r="BL1025" s="17" t="s">
        <v>280</v>
      </c>
      <c r="BM1025" s="153" t="s">
        <v>1909</v>
      </c>
    </row>
    <row r="1026" spans="2:65" s="13" customFormat="1">
      <c r="B1026" s="162"/>
      <c r="D1026" s="156" t="s">
        <v>192</v>
      </c>
      <c r="F1026" s="164" t="s">
        <v>1905</v>
      </c>
      <c r="H1026" s="165">
        <v>1852.83</v>
      </c>
      <c r="I1026" s="166"/>
      <c r="L1026" s="162"/>
      <c r="M1026" s="167"/>
      <c r="T1026" s="168"/>
      <c r="AT1026" s="163" t="s">
        <v>192</v>
      </c>
      <c r="AU1026" s="163" t="s">
        <v>190</v>
      </c>
      <c r="AV1026" s="13" t="s">
        <v>190</v>
      </c>
      <c r="AW1026" s="13" t="s">
        <v>3</v>
      </c>
      <c r="AX1026" s="13" t="s">
        <v>83</v>
      </c>
      <c r="AY1026" s="163" t="s">
        <v>181</v>
      </c>
    </row>
    <row r="1027" spans="2:65" s="11" customFormat="1" ht="22.9" customHeight="1">
      <c r="B1027" s="128"/>
      <c r="D1027" s="129" t="s">
        <v>74</v>
      </c>
      <c r="E1027" s="138" t="s">
        <v>1910</v>
      </c>
      <c r="F1027" s="138" t="s">
        <v>1911</v>
      </c>
      <c r="I1027" s="131"/>
      <c r="J1027" s="139">
        <f>BK1027</f>
        <v>0</v>
      </c>
      <c r="L1027" s="128"/>
      <c r="M1027" s="133"/>
      <c r="P1027" s="134">
        <f>SUM(P1028:P1039)</f>
        <v>0</v>
      </c>
      <c r="R1027" s="134">
        <f>SUM(R1028:R1039)</f>
        <v>3.4917053599999996</v>
      </c>
      <c r="T1027" s="135">
        <f>SUM(T1028:T1039)</f>
        <v>0</v>
      </c>
      <c r="AR1027" s="129" t="s">
        <v>190</v>
      </c>
      <c r="AT1027" s="136" t="s">
        <v>74</v>
      </c>
      <c r="AU1027" s="136" t="s">
        <v>83</v>
      </c>
      <c r="AY1027" s="129" t="s">
        <v>181</v>
      </c>
      <c r="BK1027" s="137">
        <f>SUM(BK1028:BK1039)</f>
        <v>0</v>
      </c>
    </row>
    <row r="1028" spans="2:65" s="1" customFormat="1" ht="24.2" customHeight="1">
      <c r="B1028" s="140"/>
      <c r="C1028" s="141" t="s">
        <v>1912</v>
      </c>
      <c r="D1028" s="141" t="s">
        <v>185</v>
      </c>
      <c r="E1028" s="142" t="s">
        <v>1913</v>
      </c>
      <c r="F1028" s="143" t="s">
        <v>1914</v>
      </c>
      <c r="G1028" s="144" t="s">
        <v>188</v>
      </c>
      <c r="H1028" s="145">
        <v>149.58500000000001</v>
      </c>
      <c r="I1028" s="146"/>
      <c r="J1028" s="147">
        <f>ROUND(I1028*H1028,2)</f>
        <v>0</v>
      </c>
      <c r="K1028" s="148"/>
      <c r="L1028" s="32"/>
      <c r="M1028" s="149" t="s">
        <v>1</v>
      </c>
      <c r="N1028" s="150" t="s">
        <v>41</v>
      </c>
      <c r="P1028" s="151">
        <f>O1028*H1028</f>
        <v>0</v>
      </c>
      <c r="Q1028" s="151">
        <v>1.32E-3</v>
      </c>
      <c r="R1028" s="151">
        <f>Q1028*H1028</f>
        <v>0.19745220000000002</v>
      </c>
      <c r="S1028" s="151">
        <v>0</v>
      </c>
      <c r="T1028" s="152">
        <f>S1028*H1028</f>
        <v>0</v>
      </c>
      <c r="AR1028" s="153" t="s">
        <v>280</v>
      </c>
      <c r="AT1028" s="153" t="s">
        <v>185</v>
      </c>
      <c r="AU1028" s="153" t="s">
        <v>190</v>
      </c>
      <c r="AY1028" s="17" t="s">
        <v>181</v>
      </c>
      <c r="BE1028" s="154">
        <f>IF(N1028="základná",J1028,0)</f>
        <v>0</v>
      </c>
      <c r="BF1028" s="154">
        <f>IF(N1028="znížená",J1028,0)</f>
        <v>0</v>
      </c>
      <c r="BG1028" s="154">
        <f>IF(N1028="zákl. prenesená",J1028,0)</f>
        <v>0</v>
      </c>
      <c r="BH1028" s="154">
        <f>IF(N1028="zníž. prenesená",J1028,0)</f>
        <v>0</v>
      </c>
      <c r="BI1028" s="154">
        <f>IF(N1028="nulová",J1028,0)</f>
        <v>0</v>
      </c>
      <c r="BJ1028" s="17" t="s">
        <v>190</v>
      </c>
      <c r="BK1028" s="154">
        <f>ROUND(I1028*H1028,2)</f>
        <v>0</v>
      </c>
      <c r="BL1028" s="17" t="s">
        <v>280</v>
      </c>
      <c r="BM1028" s="153" t="s">
        <v>1915</v>
      </c>
    </row>
    <row r="1029" spans="2:65" s="12" customFormat="1">
      <c r="B1029" s="155"/>
      <c r="D1029" s="156" t="s">
        <v>192</v>
      </c>
      <c r="E1029" s="157" t="s">
        <v>1</v>
      </c>
      <c r="F1029" s="158" t="s">
        <v>222</v>
      </c>
      <c r="H1029" s="157" t="s">
        <v>1</v>
      </c>
      <c r="I1029" s="159"/>
      <c r="L1029" s="155"/>
      <c r="M1029" s="160"/>
      <c r="T1029" s="161"/>
      <c r="AT1029" s="157" t="s">
        <v>192</v>
      </c>
      <c r="AU1029" s="157" t="s">
        <v>190</v>
      </c>
      <c r="AV1029" s="12" t="s">
        <v>83</v>
      </c>
      <c r="AW1029" s="12" t="s">
        <v>31</v>
      </c>
      <c r="AX1029" s="12" t="s">
        <v>75</v>
      </c>
      <c r="AY1029" s="157" t="s">
        <v>181</v>
      </c>
    </row>
    <row r="1030" spans="2:65" s="12" customFormat="1">
      <c r="B1030" s="155"/>
      <c r="D1030" s="156" t="s">
        <v>192</v>
      </c>
      <c r="E1030" s="157" t="s">
        <v>1</v>
      </c>
      <c r="F1030" s="158" t="s">
        <v>622</v>
      </c>
      <c r="H1030" s="157" t="s">
        <v>1</v>
      </c>
      <c r="I1030" s="159"/>
      <c r="L1030" s="155"/>
      <c r="M1030" s="160"/>
      <c r="T1030" s="161"/>
      <c r="AT1030" s="157" t="s">
        <v>192</v>
      </c>
      <c r="AU1030" s="157" t="s">
        <v>190</v>
      </c>
      <c r="AV1030" s="12" t="s">
        <v>83</v>
      </c>
      <c r="AW1030" s="12" t="s">
        <v>31</v>
      </c>
      <c r="AX1030" s="12" t="s">
        <v>75</v>
      </c>
      <c r="AY1030" s="157" t="s">
        <v>181</v>
      </c>
    </row>
    <row r="1031" spans="2:65" s="13" customFormat="1">
      <c r="B1031" s="162"/>
      <c r="D1031" s="156" t="s">
        <v>192</v>
      </c>
      <c r="E1031" s="163" t="s">
        <v>1</v>
      </c>
      <c r="F1031" s="164" t="s">
        <v>1916</v>
      </c>
      <c r="H1031" s="165">
        <v>112.31399999999999</v>
      </c>
      <c r="I1031" s="166"/>
      <c r="L1031" s="162"/>
      <c r="M1031" s="167"/>
      <c r="T1031" s="168"/>
      <c r="AT1031" s="163" t="s">
        <v>192</v>
      </c>
      <c r="AU1031" s="163" t="s">
        <v>190</v>
      </c>
      <c r="AV1031" s="13" t="s">
        <v>190</v>
      </c>
      <c r="AW1031" s="13" t="s">
        <v>31</v>
      </c>
      <c r="AX1031" s="13" t="s">
        <v>75</v>
      </c>
      <c r="AY1031" s="163" t="s">
        <v>181</v>
      </c>
    </row>
    <row r="1032" spans="2:65" s="13" customFormat="1">
      <c r="B1032" s="162"/>
      <c r="D1032" s="156" t="s">
        <v>192</v>
      </c>
      <c r="E1032" s="163" t="s">
        <v>1</v>
      </c>
      <c r="F1032" s="164" t="s">
        <v>1917</v>
      </c>
      <c r="H1032" s="165">
        <v>15.628</v>
      </c>
      <c r="I1032" s="166"/>
      <c r="L1032" s="162"/>
      <c r="M1032" s="167"/>
      <c r="T1032" s="168"/>
      <c r="AT1032" s="163" t="s">
        <v>192</v>
      </c>
      <c r="AU1032" s="163" t="s">
        <v>190</v>
      </c>
      <c r="AV1032" s="13" t="s">
        <v>190</v>
      </c>
      <c r="AW1032" s="13" t="s">
        <v>31</v>
      </c>
      <c r="AX1032" s="13" t="s">
        <v>75</v>
      </c>
      <c r="AY1032" s="163" t="s">
        <v>181</v>
      </c>
    </row>
    <row r="1033" spans="2:65" s="13" customFormat="1">
      <c r="B1033" s="162"/>
      <c r="D1033" s="156" t="s">
        <v>192</v>
      </c>
      <c r="E1033" s="163" t="s">
        <v>1</v>
      </c>
      <c r="F1033" s="164" t="s">
        <v>1918</v>
      </c>
      <c r="H1033" s="165">
        <v>21.643000000000001</v>
      </c>
      <c r="I1033" s="166"/>
      <c r="L1033" s="162"/>
      <c r="M1033" s="167"/>
      <c r="T1033" s="168"/>
      <c r="AT1033" s="163" t="s">
        <v>192</v>
      </c>
      <c r="AU1033" s="163" t="s">
        <v>190</v>
      </c>
      <c r="AV1033" s="13" t="s">
        <v>190</v>
      </c>
      <c r="AW1033" s="13" t="s">
        <v>31</v>
      </c>
      <c r="AX1033" s="13" t="s">
        <v>75</v>
      </c>
      <c r="AY1033" s="163" t="s">
        <v>181</v>
      </c>
    </row>
    <row r="1034" spans="2:65" s="14" customFormat="1">
      <c r="B1034" s="169"/>
      <c r="D1034" s="156" t="s">
        <v>192</v>
      </c>
      <c r="E1034" s="170" t="s">
        <v>1</v>
      </c>
      <c r="F1034" s="171" t="s">
        <v>195</v>
      </c>
      <c r="H1034" s="172">
        <v>149.58500000000001</v>
      </c>
      <c r="I1034" s="173"/>
      <c r="L1034" s="169"/>
      <c r="M1034" s="174"/>
      <c r="T1034" s="175"/>
      <c r="AT1034" s="170" t="s">
        <v>192</v>
      </c>
      <c r="AU1034" s="170" t="s">
        <v>190</v>
      </c>
      <c r="AV1034" s="14" t="s">
        <v>189</v>
      </c>
      <c r="AW1034" s="14" t="s">
        <v>31</v>
      </c>
      <c r="AX1034" s="14" t="s">
        <v>83</v>
      </c>
      <c r="AY1034" s="170" t="s">
        <v>181</v>
      </c>
    </row>
    <row r="1035" spans="2:65" s="1" customFormat="1" ht="37.9" customHeight="1">
      <c r="B1035" s="140"/>
      <c r="C1035" s="189" t="s">
        <v>1919</v>
      </c>
      <c r="D1035" s="189" t="s">
        <v>966</v>
      </c>
      <c r="E1035" s="190" t="s">
        <v>1920</v>
      </c>
      <c r="F1035" s="191" t="s">
        <v>1921</v>
      </c>
      <c r="G1035" s="192" t="s">
        <v>188</v>
      </c>
      <c r="H1035" s="193">
        <v>157.06399999999999</v>
      </c>
      <c r="I1035" s="194"/>
      <c r="J1035" s="195">
        <f>ROUND(I1035*H1035,2)</f>
        <v>0</v>
      </c>
      <c r="K1035" s="196"/>
      <c r="L1035" s="197"/>
      <c r="M1035" s="198" t="s">
        <v>1</v>
      </c>
      <c r="N1035" s="199" t="s">
        <v>41</v>
      </c>
      <c r="P1035" s="151">
        <f>O1035*H1035</f>
        <v>0</v>
      </c>
      <c r="Q1035" s="151">
        <v>4.64E-3</v>
      </c>
      <c r="R1035" s="151">
        <f>Q1035*H1035</f>
        <v>0.72877695999999992</v>
      </c>
      <c r="S1035" s="151">
        <v>0</v>
      </c>
      <c r="T1035" s="152">
        <f>S1035*H1035</f>
        <v>0</v>
      </c>
      <c r="AR1035" s="153" t="s">
        <v>491</v>
      </c>
      <c r="AT1035" s="153" t="s">
        <v>966</v>
      </c>
      <c r="AU1035" s="153" t="s">
        <v>190</v>
      </c>
      <c r="AY1035" s="17" t="s">
        <v>181</v>
      </c>
      <c r="BE1035" s="154">
        <f>IF(N1035="základná",J1035,0)</f>
        <v>0</v>
      </c>
      <c r="BF1035" s="154">
        <f>IF(N1035="znížená",J1035,0)</f>
        <v>0</v>
      </c>
      <c r="BG1035" s="154">
        <f>IF(N1035="zákl. prenesená",J1035,0)</f>
        <v>0</v>
      </c>
      <c r="BH1035" s="154">
        <f>IF(N1035="zníž. prenesená",J1035,0)</f>
        <v>0</v>
      </c>
      <c r="BI1035" s="154">
        <f>IF(N1035="nulová",J1035,0)</f>
        <v>0</v>
      </c>
      <c r="BJ1035" s="17" t="s">
        <v>190</v>
      </c>
      <c r="BK1035" s="154">
        <f>ROUND(I1035*H1035,2)</f>
        <v>0</v>
      </c>
      <c r="BL1035" s="17" t="s">
        <v>280</v>
      </c>
      <c r="BM1035" s="153" t="s">
        <v>1922</v>
      </c>
    </row>
    <row r="1036" spans="2:65" s="13" customFormat="1">
      <c r="B1036" s="162"/>
      <c r="D1036" s="156" t="s">
        <v>192</v>
      </c>
      <c r="F1036" s="164" t="s">
        <v>1923</v>
      </c>
      <c r="H1036" s="165">
        <v>157.06399999999999</v>
      </c>
      <c r="I1036" s="166"/>
      <c r="L1036" s="162"/>
      <c r="M1036" s="167"/>
      <c r="T1036" s="168"/>
      <c r="AT1036" s="163" t="s">
        <v>192</v>
      </c>
      <c r="AU1036" s="163" t="s">
        <v>190</v>
      </c>
      <c r="AV1036" s="13" t="s">
        <v>190</v>
      </c>
      <c r="AW1036" s="13" t="s">
        <v>3</v>
      </c>
      <c r="AX1036" s="13" t="s">
        <v>83</v>
      </c>
      <c r="AY1036" s="163" t="s">
        <v>181</v>
      </c>
    </row>
    <row r="1037" spans="2:65" s="1" customFormat="1" ht="16.5" customHeight="1">
      <c r="B1037" s="140"/>
      <c r="C1037" s="141" t="s">
        <v>1924</v>
      </c>
      <c r="D1037" s="141" t="s">
        <v>185</v>
      </c>
      <c r="E1037" s="142" t="s">
        <v>1925</v>
      </c>
      <c r="F1037" s="143" t="s">
        <v>1926</v>
      </c>
      <c r="G1037" s="144" t="s">
        <v>639</v>
      </c>
      <c r="H1037" s="145">
        <v>1</v>
      </c>
      <c r="I1037" s="146"/>
      <c r="J1037" s="147">
        <f>ROUND(I1037*H1037,2)</f>
        <v>0</v>
      </c>
      <c r="K1037" s="148"/>
      <c r="L1037" s="32"/>
      <c r="M1037" s="149" t="s">
        <v>1</v>
      </c>
      <c r="N1037" s="150" t="s">
        <v>41</v>
      </c>
      <c r="P1037" s="151">
        <f>O1037*H1037</f>
        <v>0</v>
      </c>
      <c r="Q1037" s="151">
        <v>1.3761999999999999E-3</v>
      </c>
      <c r="R1037" s="151">
        <f>Q1037*H1037</f>
        <v>1.3761999999999999E-3</v>
      </c>
      <c r="S1037" s="151">
        <v>0</v>
      </c>
      <c r="T1037" s="152">
        <f>S1037*H1037</f>
        <v>0</v>
      </c>
      <c r="AR1037" s="153" t="s">
        <v>280</v>
      </c>
      <c r="AT1037" s="153" t="s">
        <v>185</v>
      </c>
      <c r="AU1037" s="153" t="s">
        <v>190</v>
      </c>
      <c r="AY1037" s="17" t="s">
        <v>181</v>
      </c>
      <c r="BE1037" s="154">
        <f>IF(N1037="základná",J1037,0)</f>
        <v>0</v>
      </c>
      <c r="BF1037" s="154">
        <f>IF(N1037="znížená",J1037,0)</f>
        <v>0</v>
      </c>
      <c r="BG1037" s="154">
        <f>IF(N1037="zákl. prenesená",J1037,0)</f>
        <v>0</v>
      </c>
      <c r="BH1037" s="154">
        <f>IF(N1037="zníž. prenesená",J1037,0)</f>
        <v>0</v>
      </c>
      <c r="BI1037" s="154">
        <f>IF(N1037="nulová",J1037,0)</f>
        <v>0</v>
      </c>
      <c r="BJ1037" s="17" t="s">
        <v>190</v>
      </c>
      <c r="BK1037" s="154">
        <f>ROUND(I1037*H1037,2)</f>
        <v>0</v>
      </c>
      <c r="BL1037" s="17" t="s">
        <v>280</v>
      </c>
      <c r="BM1037" s="153" t="s">
        <v>1927</v>
      </c>
    </row>
    <row r="1038" spans="2:65" s="1" customFormat="1" ht="24.2" customHeight="1">
      <c r="B1038" s="140"/>
      <c r="C1038" s="189" t="s">
        <v>1928</v>
      </c>
      <c r="D1038" s="189" t="s">
        <v>966</v>
      </c>
      <c r="E1038" s="190" t="s">
        <v>1929</v>
      </c>
      <c r="F1038" s="191" t="s">
        <v>1930</v>
      </c>
      <c r="G1038" s="192" t="s">
        <v>231</v>
      </c>
      <c r="H1038" s="193">
        <v>315</v>
      </c>
      <c r="I1038" s="194"/>
      <c r="J1038" s="195">
        <f>ROUND(I1038*H1038,2)</f>
        <v>0</v>
      </c>
      <c r="K1038" s="196"/>
      <c r="L1038" s="197"/>
      <c r="M1038" s="198" t="s">
        <v>1</v>
      </c>
      <c r="N1038" s="199" t="s">
        <v>41</v>
      </c>
      <c r="P1038" s="151">
        <f>O1038*H1038</f>
        <v>0</v>
      </c>
      <c r="Q1038" s="151">
        <v>8.1399999999999997E-3</v>
      </c>
      <c r="R1038" s="151">
        <f>Q1038*H1038</f>
        <v>2.5640999999999998</v>
      </c>
      <c r="S1038" s="151">
        <v>0</v>
      </c>
      <c r="T1038" s="152">
        <f>S1038*H1038</f>
        <v>0</v>
      </c>
      <c r="AR1038" s="153" t="s">
        <v>491</v>
      </c>
      <c r="AT1038" s="153" t="s">
        <v>966</v>
      </c>
      <c r="AU1038" s="153" t="s">
        <v>190</v>
      </c>
      <c r="AY1038" s="17" t="s">
        <v>181</v>
      </c>
      <c r="BE1038" s="154">
        <f>IF(N1038="základná",J1038,0)</f>
        <v>0</v>
      </c>
      <c r="BF1038" s="154">
        <f>IF(N1038="znížená",J1038,0)</f>
        <v>0</v>
      </c>
      <c r="BG1038" s="154">
        <f>IF(N1038="zákl. prenesená",J1038,0)</f>
        <v>0</v>
      </c>
      <c r="BH1038" s="154">
        <f>IF(N1038="zníž. prenesená",J1038,0)</f>
        <v>0</v>
      </c>
      <c r="BI1038" s="154">
        <f>IF(N1038="nulová",J1038,0)</f>
        <v>0</v>
      </c>
      <c r="BJ1038" s="17" t="s">
        <v>190</v>
      </c>
      <c r="BK1038" s="154">
        <f>ROUND(I1038*H1038,2)</f>
        <v>0</v>
      </c>
      <c r="BL1038" s="17" t="s">
        <v>280</v>
      </c>
      <c r="BM1038" s="153" t="s">
        <v>1931</v>
      </c>
    </row>
    <row r="1039" spans="2:65" s="1" customFormat="1" ht="33" customHeight="1">
      <c r="B1039" s="140"/>
      <c r="C1039" s="141" t="s">
        <v>1932</v>
      </c>
      <c r="D1039" s="141" t="s">
        <v>185</v>
      </c>
      <c r="E1039" s="142" t="s">
        <v>1933</v>
      </c>
      <c r="F1039" s="143" t="s">
        <v>1934</v>
      </c>
      <c r="G1039" s="144" t="s">
        <v>1797</v>
      </c>
      <c r="H1039" s="200"/>
      <c r="I1039" s="146"/>
      <c r="J1039" s="147">
        <f>ROUND(I1039*H1039,2)</f>
        <v>0</v>
      </c>
      <c r="K1039" s="148"/>
      <c r="L1039" s="32"/>
      <c r="M1039" s="149" t="s">
        <v>1</v>
      </c>
      <c r="N1039" s="150" t="s">
        <v>41</v>
      </c>
      <c r="P1039" s="151">
        <f>O1039*H1039</f>
        <v>0</v>
      </c>
      <c r="Q1039" s="151">
        <v>0</v>
      </c>
      <c r="R1039" s="151">
        <f>Q1039*H1039</f>
        <v>0</v>
      </c>
      <c r="S1039" s="151">
        <v>0</v>
      </c>
      <c r="T1039" s="152">
        <f>S1039*H1039</f>
        <v>0</v>
      </c>
      <c r="AR1039" s="153" t="s">
        <v>280</v>
      </c>
      <c r="AT1039" s="153" t="s">
        <v>185</v>
      </c>
      <c r="AU1039" s="153" t="s">
        <v>190</v>
      </c>
      <c r="AY1039" s="17" t="s">
        <v>181</v>
      </c>
      <c r="BE1039" s="154">
        <f>IF(N1039="základná",J1039,0)</f>
        <v>0</v>
      </c>
      <c r="BF1039" s="154">
        <f>IF(N1039="znížená",J1039,0)</f>
        <v>0</v>
      </c>
      <c r="BG1039" s="154">
        <f>IF(N1039="zákl. prenesená",J1039,0)</f>
        <v>0</v>
      </c>
      <c r="BH1039" s="154">
        <f>IF(N1039="zníž. prenesená",J1039,0)</f>
        <v>0</v>
      </c>
      <c r="BI1039" s="154">
        <f>IF(N1039="nulová",J1039,0)</f>
        <v>0</v>
      </c>
      <c r="BJ1039" s="17" t="s">
        <v>190</v>
      </c>
      <c r="BK1039" s="154">
        <f>ROUND(I1039*H1039,2)</f>
        <v>0</v>
      </c>
      <c r="BL1039" s="17" t="s">
        <v>280</v>
      </c>
      <c r="BM1039" s="153" t="s">
        <v>1935</v>
      </c>
    </row>
    <row r="1040" spans="2:65" s="11" customFormat="1" ht="22.9" customHeight="1">
      <c r="B1040" s="128"/>
      <c r="D1040" s="129" t="s">
        <v>74</v>
      </c>
      <c r="E1040" s="138" t="s">
        <v>1936</v>
      </c>
      <c r="F1040" s="138" t="s">
        <v>1937</v>
      </c>
      <c r="I1040" s="131"/>
      <c r="J1040" s="139">
        <f>BK1040</f>
        <v>0</v>
      </c>
      <c r="L1040" s="128"/>
      <c r="M1040" s="133"/>
      <c r="P1040" s="134">
        <f>SUM(P1041:P1049)</f>
        <v>0</v>
      </c>
      <c r="R1040" s="134">
        <f>SUM(R1041:R1049)</f>
        <v>2.4E-2</v>
      </c>
      <c r="T1040" s="135">
        <f>SUM(T1041:T1049)</f>
        <v>0</v>
      </c>
      <c r="AR1040" s="129" t="s">
        <v>190</v>
      </c>
      <c r="AT1040" s="136" t="s">
        <v>74</v>
      </c>
      <c r="AU1040" s="136" t="s">
        <v>83</v>
      </c>
      <c r="AY1040" s="129" t="s">
        <v>181</v>
      </c>
      <c r="BK1040" s="137">
        <f>SUM(BK1041:BK1049)</f>
        <v>0</v>
      </c>
    </row>
    <row r="1041" spans="2:65" s="1" customFormat="1" ht="24.2" customHeight="1">
      <c r="B1041" s="140"/>
      <c r="C1041" s="141" t="s">
        <v>1938</v>
      </c>
      <c r="D1041" s="141" t="s">
        <v>185</v>
      </c>
      <c r="E1041" s="142" t="s">
        <v>1939</v>
      </c>
      <c r="F1041" s="143" t="s">
        <v>1940</v>
      </c>
      <c r="G1041" s="144" t="s">
        <v>231</v>
      </c>
      <c r="H1041" s="145">
        <v>6</v>
      </c>
      <c r="I1041" s="146"/>
      <c r="J1041" s="147">
        <f>ROUND(I1041*H1041,2)</f>
        <v>0</v>
      </c>
      <c r="K1041" s="148"/>
      <c r="L1041" s="32"/>
      <c r="M1041" s="149" t="s">
        <v>1</v>
      </c>
      <c r="N1041" s="150" t="s">
        <v>41</v>
      </c>
      <c r="P1041" s="151">
        <f>O1041*H1041</f>
        <v>0</v>
      </c>
      <c r="Q1041" s="151">
        <v>3.6999999999999999E-4</v>
      </c>
      <c r="R1041" s="151">
        <f>Q1041*H1041</f>
        <v>2.2199999999999998E-3</v>
      </c>
      <c r="S1041" s="151">
        <v>0</v>
      </c>
      <c r="T1041" s="152">
        <f>S1041*H1041</f>
        <v>0</v>
      </c>
      <c r="AR1041" s="153" t="s">
        <v>280</v>
      </c>
      <c r="AT1041" s="153" t="s">
        <v>185</v>
      </c>
      <c r="AU1041" s="153" t="s">
        <v>190</v>
      </c>
      <c r="AY1041" s="17" t="s">
        <v>181</v>
      </c>
      <c r="BE1041" s="154">
        <f>IF(N1041="základná",J1041,0)</f>
        <v>0</v>
      </c>
      <c r="BF1041" s="154">
        <f>IF(N1041="znížená",J1041,0)</f>
        <v>0</v>
      </c>
      <c r="BG1041" s="154">
        <f>IF(N1041="zákl. prenesená",J1041,0)</f>
        <v>0</v>
      </c>
      <c r="BH1041" s="154">
        <f>IF(N1041="zníž. prenesená",J1041,0)</f>
        <v>0</v>
      </c>
      <c r="BI1041" s="154">
        <f>IF(N1041="nulová",J1041,0)</f>
        <v>0</v>
      </c>
      <c r="BJ1041" s="17" t="s">
        <v>190</v>
      </c>
      <c r="BK1041" s="154">
        <f>ROUND(I1041*H1041,2)</f>
        <v>0</v>
      </c>
      <c r="BL1041" s="17" t="s">
        <v>280</v>
      </c>
      <c r="BM1041" s="153" t="s">
        <v>1941</v>
      </c>
    </row>
    <row r="1042" spans="2:65" s="12" customFormat="1">
      <c r="B1042" s="155"/>
      <c r="D1042" s="156" t="s">
        <v>192</v>
      </c>
      <c r="E1042" s="157" t="s">
        <v>1</v>
      </c>
      <c r="F1042" s="158" t="s">
        <v>1942</v>
      </c>
      <c r="H1042" s="157" t="s">
        <v>1</v>
      </c>
      <c r="I1042" s="159"/>
      <c r="L1042" s="155"/>
      <c r="M1042" s="160"/>
      <c r="T1042" s="161"/>
      <c r="AT1042" s="157" t="s">
        <v>192</v>
      </c>
      <c r="AU1042" s="157" t="s">
        <v>190</v>
      </c>
      <c r="AV1042" s="12" t="s">
        <v>83</v>
      </c>
      <c r="AW1042" s="12" t="s">
        <v>31</v>
      </c>
      <c r="AX1042" s="12" t="s">
        <v>75</v>
      </c>
      <c r="AY1042" s="157" t="s">
        <v>181</v>
      </c>
    </row>
    <row r="1043" spans="2:65" s="13" customFormat="1">
      <c r="B1043" s="162"/>
      <c r="D1043" s="156" t="s">
        <v>192</v>
      </c>
      <c r="E1043" s="163" t="s">
        <v>1</v>
      </c>
      <c r="F1043" s="164" t="s">
        <v>1943</v>
      </c>
      <c r="H1043" s="165">
        <v>6</v>
      </c>
      <c r="I1043" s="166"/>
      <c r="L1043" s="162"/>
      <c r="M1043" s="167"/>
      <c r="T1043" s="168"/>
      <c r="AT1043" s="163" t="s">
        <v>192</v>
      </c>
      <c r="AU1043" s="163" t="s">
        <v>190</v>
      </c>
      <c r="AV1043" s="13" t="s">
        <v>190</v>
      </c>
      <c r="AW1043" s="13" t="s">
        <v>31</v>
      </c>
      <c r="AX1043" s="13" t="s">
        <v>75</v>
      </c>
      <c r="AY1043" s="163" t="s">
        <v>181</v>
      </c>
    </row>
    <row r="1044" spans="2:65" s="14" customFormat="1">
      <c r="B1044" s="169"/>
      <c r="D1044" s="156" t="s">
        <v>192</v>
      </c>
      <c r="E1044" s="170" t="s">
        <v>1</v>
      </c>
      <c r="F1044" s="171" t="s">
        <v>195</v>
      </c>
      <c r="H1044" s="172">
        <v>6</v>
      </c>
      <c r="I1044" s="173"/>
      <c r="L1044" s="169"/>
      <c r="M1044" s="174"/>
      <c r="T1044" s="175"/>
      <c r="AT1044" s="170" t="s">
        <v>192</v>
      </c>
      <c r="AU1044" s="170" t="s">
        <v>190</v>
      </c>
      <c r="AV1044" s="14" t="s">
        <v>189</v>
      </c>
      <c r="AW1044" s="14" t="s">
        <v>31</v>
      </c>
      <c r="AX1044" s="14" t="s">
        <v>83</v>
      </c>
      <c r="AY1044" s="170" t="s">
        <v>181</v>
      </c>
    </row>
    <row r="1045" spans="2:65" s="1" customFormat="1" ht="33" customHeight="1">
      <c r="B1045" s="140"/>
      <c r="C1045" s="189" t="s">
        <v>1944</v>
      </c>
      <c r="D1045" s="189" t="s">
        <v>966</v>
      </c>
      <c r="E1045" s="190" t="s">
        <v>1945</v>
      </c>
      <c r="F1045" s="191" t="s">
        <v>1946</v>
      </c>
      <c r="G1045" s="192" t="s">
        <v>231</v>
      </c>
      <c r="H1045" s="193">
        <v>6</v>
      </c>
      <c r="I1045" s="194"/>
      <c r="J1045" s="195">
        <f>ROUND(I1045*H1045,2)</f>
        <v>0</v>
      </c>
      <c r="K1045" s="196"/>
      <c r="L1045" s="197"/>
      <c r="M1045" s="198" t="s">
        <v>1</v>
      </c>
      <c r="N1045" s="199" t="s">
        <v>41</v>
      </c>
      <c r="P1045" s="151">
        <f>O1045*H1045</f>
        <v>0</v>
      </c>
      <c r="Q1045" s="151">
        <v>8.9999999999999998E-4</v>
      </c>
      <c r="R1045" s="151">
        <f>Q1045*H1045</f>
        <v>5.4000000000000003E-3</v>
      </c>
      <c r="S1045" s="151">
        <v>0</v>
      </c>
      <c r="T1045" s="152">
        <f>S1045*H1045</f>
        <v>0</v>
      </c>
      <c r="AR1045" s="153" t="s">
        <v>491</v>
      </c>
      <c r="AT1045" s="153" t="s">
        <v>966</v>
      </c>
      <c r="AU1045" s="153" t="s">
        <v>190</v>
      </c>
      <c r="AY1045" s="17" t="s">
        <v>181</v>
      </c>
      <c r="BE1045" s="154">
        <f>IF(N1045="základná",J1045,0)</f>
        <v>0</v>
      </c>
      <c r="BF1045" s="154">
        <f>IF(N1045="znížená",J1045,0)</f>
        <v>0</v>
      </c>
      <c r="BG1045" s="154">
        <f>IF(N1045="zákl. prenesená",J1045,0)</f>
        <v>0</v>
      </c>
      <c r="BH1045" s="154">
        <f>IF(N1045="zníž. prenesená",J1045,0)</f>
        <v>0</v>
      </c>
      <c r="BI1045" s="154">
        <f>IF(N1045="nulová",J1045,0)</f>
        <v>0</v>
      </c>
      <c r="BJ1045" s="17" t="s">
        <v>190</v>
      </c>
      <c r="BK1045" s="154">
        <f>ROUND(I1045*H1045,2)</f>
        <v>0</v>
      </c>
      <c r="BL1045" s="17" t="s">
        <v>280</v>
      </c>
      <c r="BM1045" s="153" t="s">
        <v>1947</v>
      </c>
    </row>
    <row r="1046" spans="2:65" s="1" customFormat="1" ht="24.2" customHeight="1">
      <c r="B1046" s="140"/>
      <c r="C1046" s="141" t="s">
        <v>1948</v>
      </c>
      <c r="D1046" s="141" t="s">
        <v>185</v>
      </c>
      <c r="E1046" s="142" t="s">
        <v>1949</v>
      </c>
      <c r="F1046" s="143" t="s">
        <v>1950</v>
      </c>
      <c r="G1046" s="144" t="s">
        <v>231</v>
      </c>
      <c r="H1046" s="145">
        <v>10</v>
      </c>
      <c r="I1046" s="146"/>
      <c r="J1046" s="147">
        <f>ROUND(I1046*H1046,2)</f>
        <v>0</v>
      </c>
      <c r="K1046" s="148"/>
      <c r="L1046" s="32"/>
      <c r="M1046" s="149" t="s">
        <v>1</v>
      </c>
      <c r="N1046" s="150" t="s">
        <v>41</v>
      </c>
      <c r="P1046" s="151">
        <f>O1046*H1046</f>
        <v>0</v>
      </c>
      <c r="Q1046" s="151">
        <v>5.1800000000000001E-4</v>
      </c>
      <c r="R1046" s="151">
        <f>Q1046*H1046</f>
        <v>5.1800000000000006E-3</v>
      </c>
      <c r="S1046" s="151">
        <v>0</v>
      </c>
      <c r="T1046" s="152">
        <f>S1046*H1046</f>
        <v>0</v>
      </c>
      <c r="AR1046" s="153" t="s">
        <v>280</v>
      </c>
      <c r="AT1046" s="153" t="s">
        <v>185</v>
      </c>
      <c r="AU1046" s="153" t="s">
        <v>190</v>
      </c>
      <c r="AY1046" s="17" t="s">
        <v>181</v>
      </c>
      <c r="BE1046" s="154">
        <f>IF(N1046="základná",J1046,0)</f>
        <v>0</v>
      </c>
      <c r="BF1046" s="154">
        <f>IF(N1046="znížená",J1046,0)</f>
        <v>0</v>
      </c>
      <c r="BG1046" s="154">
        <f>IF(N1046="zákl. prenesená",J1046,0)</f>
        <v>0</v>
      </c>
      <c r="BH1046" s="154">
        <f>IF(N1046="zníž. prenesená",J1046,0)</f>
        <v>0</v>
      </c>
      <c r="BI1046" s="154">
        <f>IF(N1046="nulová",J1046,0)</f>
        <v>0</v>
      </c>
      <c r="BJ1046" s="17" t="s">
        <v>190</v>
      </c>
      <c r="BK1046" s="154">
        <f>ROUND(I1046*H1046,2)</f>
        <v>0</v>
      </c>
      <c r="BL1046" s="17" t="s">
        <v>280</v>
      </c>
      <c r="BM1046" s="153" t="s">
        <v>1951</v>
      </c>
    </row>
    <row r="1047" spans="2:65" s="13" customFormat="1">
      <c r="B1047" s="162"/>
      <c r="D1047" s="156" t="s">
        <v>192</v>
      </c>
      <c r="E1047" s="163" t="s">
        <v>1</v>
      </c>
      <c r="F1047" s="164" t="s">
        <v>1952</v>
      </c>
      <c r="H1047" s="165">
        <v>10</v>
      </c>
      <c r="I1047" s="166"/>
      <c r="L1047" s="162"/>
      <c r="M1047" s="167"/>
      <c r="T1047" s="168"/>
      <c r="AT1047" s="163" t="s">
        <v>192</v>
      </c>
      <c r="AU1047" s="163" t="s">
        <v>190</v>
      </c>
      <c r="AV1047" s="13" t="s">
        <v>190</v>
      </c>
      <c r="AW1047" s="13" t="s">
        <v>31</v>
      </c>
      <c r="AX1047" s="13" t="s">
        <v>75</v>
      </c>
      <c r="AY1047" s="163" t="s">
        <v>181</v>
      </c>
    </row>
    <row r="1048" spans="2:65" s="14" customFormat="1">
      <c r="B1048" s="169"/>
      <c r="D1048" s="156" t="s">
        <v>192</v>
      </c>
      <c r="E1048" s="170" t="s">
        <v>1</v>
      </c>
      <c r="F1048" s="171" t="s">
        <v>195</v>
      </c>
      <c r="H1048" s="172">
        <v>10</v>
      </c>
      <c r="I1048" s="173"/>
      <c r="L1048" s="169"/>
      <c r="M1048" s="174"/>
      <c r="T1048" s="175"/>
      <c r="AT1048" s="170" t="s">
        <v>192</v>
      </c>
      <c r="AU1048" s="170" t="s">
        <v>190</v>
      </c>
      <c r="AV1048" s="14" t="s">
        <v>189</v>
      </c>
      <c r="AW1048" s="14" t="s">
        <v>31</v>
      </c>
      <c r="AX1048" s="14" t="s">
        <v>83</v>
      </c>
      <c r="AY1048" s="170" t="s">
        <v>181</v>
      </c>
    </row>
    <row r="1049" spans="2:65" s="1" customFormat="1" ht="24.2" customHeight="1">
      <c r="B1049" s="140"/>
      <c r="C1049" s="189" t="s">
        <v>1953</v>
      </c>
      <c r="D1049" s="189" t="s">
        <v>966</v>
      </c>
      <c r="E1049" s="190" t="s">
        <v>1954</v>
      </c>
      <c r="F1049" s="191" t="s">
        <v>1955</v>
      </c>
      <c r="G1049" s="192" t="s">
        <v>231</v>
      </c>
      <c r="H1049" s="193">
        <v>10</v>
      </c>
      <c r="I1049" s="194"/>
      <c r="J1049" s="195">
        <f>ROUND(I1049*H1049,2)</f>
        <v>0</v>
      </c>
      <c r="K1049" s="196"/>
      <c r="L1049" s="197"/>
      <c r="M1049" s="198" t="s">
        <v>1</v>
      </c>
      <c r="N1049" s="199" t="s">
        <v>41</v>
      </c>
      <c r="P1049" s="151">
        <f>O1049*H1049</f>
        <v>0</v>
      </c>
      <c r="Q1049" s="151">
        <v>1.1199999999999999E-3</v>
      </c>
      <c r="R1049" s="151">
        <f>Q1049*H1049</f>
        <v>1.1199999999999998E-2</v>
      </c>
      <c r="S1049" s="151">
        <v>0</v>
      </c>
      <c r="T1049" s="152">
        <f>S1049*H1049</f>
        <v>0</v>
      </c>
      <c r="AR1049" s="153" t="s">
        <v>491</v>
      </c>
      <c r="AT1049" s="153" t="s">
        <v>966</v>
      </c>
      <c r="AU1049" s="153" t="s">
        <v>190</v>
      </c>
      <c r="AY1049" s="17" t="s">
        <v>181</v>
      </c>
      <c r="BE1049" s="154">
        <f>IF(N1049="základná",J1049,0)</f>
        <v>0</v>
      </c>
      <c r="BF1049" s="154">
        <f>IF(N1049="znížená",J1049,0)</f>
        <v>0</v>
      </c>
      <c r="BG1049" s="154">
        <f>IF(N1049="zákl. prenesená",J1049,0)</f>
        <v>0</v>
      </c>
      <c r="BH1049" s="154">
        <f>IF(N1049="zníž. prenesená",J1049,0)</f>
        <v>0</v>
      </c>
      <c r="BI1049" s="154">
        <f>IF(N1049="nulová",J1049,0)</f>
        <v>0</v>
      </c>
      <c r="BJ1049" s="17" t="s">
        <v>190</v>
      </c>
      <c r="BK1049" s="154">
        <f>ROUND(I1049*H1049,2)</f>
        <v>0</v>
      </c>
      <c r="BL1049" s="17" t="s">
        <v>280</v>
      </c>
      <c r="BM1049" s="153" t="s">
        <v>1956</v>
      </c>
    </row>
    <row r="1050" spans="2:65" s="11" customFormat="1" ht="22.9" customHeight="1">
      <c r="B1050" s="128"/>
      <c r="D1050" s="129" t="s">
        <v>74</v>
      </c>
      <c r="E1050" s="138" t="s">
        <v>1957</v>
      </c>
      <c r="F1050" s="138" t="s">
        <v>1958</v>
      </c>
      <c r="I1050" s="131"/>
      <c r="J1050" s="139">
        <f>BK1050</f>
        <v>0</v>
      </c>
      <c r="L1050" s="128"/>
      <c r="M1050" s="133"/>
      <c r="P1050" s="134">
        <f>SUM(P1051:P1094)</f>
        <v>0</v>
      </c>
      <c r="R1050" s="134">
        <f>SUM(R1051:R1094)</f>
        <v>2.57125618818</v>
      </c>
      <c r="T1050" s="135">
        <f>SUM(T1051:T1094)</f>
        <v>0</v>
      </c>
      <c r="AR1050" s="129" t="s">
        <v>190</v>
      </c>
      <c r="AT1050" s="136" t="s">
        <v>74</v>
      </c>
      <c r="AU1050" s="136" t="s">
        <v>83</v>
      </c>
      <c r="AY1050" s="129" t="s">
        <v>181</v>
      </c>
      <c r="BK1050" s="137">
        <f>SUM(BK1051:BK1094)</f>
        <v>0</v>
      </c>
    </row>
    <row r="1051" spans="2:65" s="1" customFormat="1" ht="24.2" customHeight="1">
      <c r="B1051" s="140"/>
      <c r="C1051" s="141" t="s">
        <v>1959</v>
      </c>
      <c r="D1051" s="141" t="s">
        <v>185</v>
      </c>
      <c r="E1051" s="142" t="s">
        <v>1960</v>
      </c>
      <c r="F1051" s="143" t="s">
        <v>1961</v>
      </c>
      <c r="G1051" s="144" t="s">
        <v>188</v>
      </c>
      <c r="H1051" s="145">
        <v>127.809</v>
      </c>
      <c r="I1051" s="146"/>
      <c r="J1051" s="147">
        <f>ROUND(I1051*H1051,2)</f>
        <v>0</v>
      </c>
      <c r="K1051" s="148"/>
      <c r="L1051" s="32"/>
      <c r="M1051" s="149" t="s">
        <v>1</v>
      </c>
      <c r="N1051" s="150" t="s">
        <v>41</v>
      </c>
      <c r="P1051" s="151">
        <f>O1051*H1051</f>
        <v>0</v>
      </c>
      <c r="Q1051" s="151">
        <v>1.8480199999999999E-3</v>
      </c>
      <c r="R1051" s="151">
        <f>Q1051*H1051</f>
        <v>0.23619358818</v>
      </c>
      <c r="S1051" s="151">
        <v>0</v>
      </c>
      <c r="T1051" s="152">
        <f>S1051*H1051</f>
        <v>0</v>
      </c>
      <c r="AR1051" s="153" t="s">
        <v>280</v>
      </c>
      <c r="AT1051" s="153" t="s">
        <v>185</v>
      </c>
      <c r="AU1051" s="153" t="s">
        <v>190</v>
      </c>
      <c r="AY1051" s="17" t="s">
        <v>181</v>
      </c>
      <c r="BE1051" s="154">
        <f>IF(N1051="základná",J1051,0)</f>
        <v>0</v>
      </c>
      <c r="BF1051" s="154">
        <f>IF(N1051="znížená",J1051,0)</f>
        <v>0</v>
      </c>
      <c r="BG1051" s="154">
        <f>IF(N1051="zákl. prenesená",J1051,0)</f>
        <v>0</v>
      </c>
      <c r="BH1051" s="154">
        <f>IF(N1051="zníž. prenesená",J1051,0)</f>
        <v>0</v>
      </c>
      <c r="BI1051" s="154">
        <f>IF(N1051="nulová",J1051,0)</f>
        <v>0</v>
      </c>
      <c r="BJ1051" s="17" t="s">
        <v>190</v>
      </c>
      <c r="BK1051" s="154">
        <f>ROUND(I1051*H1051,2)</f>
        <v>0</v>
      </c>
      <c r="BL1051" s="17" t="s">
        <v>280</v>
      </c>
      <c r="BM1051" s="153" t="s">
        <v>1962</v>
      </c>
    </row>
    <row r="1052" spans="2:65" s="12" customFormat="1">
      <c r="B1052" s="155"/>
      <c r="D1052" s="156" t="s">
        <v>192</v>
      </c>
      <c r="E1052" s="157" t="s">
        <v>1</v>
      </c>
      <c r="F1052" s="158" t="s">
        <v>1963</v>
      </c>
      <c r="H1052" s="157" t="s">
        <v>1</v>
      </c>
      <c r="I1052" s="159"/>
      <c r="L1052" s="155"/>
      <c r="M1052" s="160"/>
      <c r="T1052" s="161"/>
      <c r="AT1052" s="157" t="s">
        <v>192</v>
      </c>
      <c r="AU1052" s="157" t="s">
        <v>190</v>
      </c>
      <c r="AV1052" s="12" t="s">
        <v>83</v>
      </c>
      <c r="AW1052" s="12" t="s">
        <v>31</v>
      </c>
      <c r="AX1052" s="12" t="s">
        <v>75</v>
      </c>
      <c r="AY1052" s="157" t="s">
        <v>181</v>
      </c>
    </row>
    <row r="1053" spans="2:65" s="12" customFormat="1">
      <c r="B1053" s="155"/>
      <c r="D1053" s="156" t="s">
        <v>192</v>
      </c>
      <c r="E1053" s="157" t="s">
        <v>1</v>
      </c>
      <c r="F1053" s="158" t="s">
        <v>1964</v>
      </c>
      <c r="H1053" s="157" t="s">
        <v>1</v>
      </c>
      <c r="I1053" s="159"/>
      <c r="L1053" s="155"/>
      <c r="M1053" s="160"/>
      <c r="T1053" s="161"/>
      <c r="AT1053" s="157" t="s">
        <v>192</v>
      </c>
      <c r="AU1053" s="157" t="s">
        <v>190</v>
      </c>
      <c r="AV1053" s="12" t="s">
        <v>83</v>
      </c>
      <c r="AW1053" s="12" t="s">
        <v>31</v>
      </c>
      <c r="AX1053" s="12" t="s">
        <v>75</v>
      </c>
      <c r="AY1053" s="157" t="s">
        <v>181</v>
      </c>
    </row>
    <row r="1054" spans="2:65" s="13" customFormat="1">
      <c r="B1054" s="162"/>
      <c r="D1054" s="156" t="s">
        <v>192</v>
      </c>
      <c r="E1054" s="163" t="s">
        <v>1</v>
      </c>
      <c r="F1054" s="164" t="s">
        <v>1965</v>
      </c>
      <c r="H1054" s="165">
        <v>18.512</v>
      </c>
      <c r="I1054" s="166"/>
      <c r="L1054" s="162"/>
      <c r="M1054" s="167"/>
      <c r="T1054" s="168"/>
      <c r="AT1054" s="163" t="s">
        <v>192</v>
      </c>
      <c r="AU1054" s="163" t="s">
        <v>190</v>
      </c>
      <c r="AV1054" s="13" t="s">
        <v>190</v>
      </c>
      <c r="AW1054" s="13" t="s">
        <v>31</v>
      </c>
      <c r="AX1054" s="13" t="s">
        <v>75</v>
      </c>
      <c r="AY1054" s="163" t="s">
        <v>181</v>
      </c>
    </row>
    <row r="1055" spans="2:65" s="12" customFormat="1">
      <c r="B1055" s="155"/>
      <c r="D1055" s="156" t="s">
        <v>192</v>
      </c>
      <c r="E1055" s="157" t="s">
        <v>1</v>
      </c>
      <c r="F1055" s="158" t="s">
        <v>1966</v>
      </c>
      <c r="H1055" s="157" t="s">
        <v>1</v>
      </c>
      <c r="I1055" s="159"/>
      <c r="L1055" s="155"/>
      <c r="M1055" s="160"/>
      <c r="T1055" s="161"/>
      <c r="AT1055" s="157" t="s">
        <v>192</v>
      </c>
      <c r="AU1055" s="157" t="s">
        <v>190</v>
      </c>
      <c r="AV1055" s="12" t="s">
        <v>83</v>
      </c>
      <c r="AW1055" s="12" t="s">
        <v>31</v>
      </c>
      <c r="AX1055" s="12" t="s">
        <v>75</v>
      </c>
      <c r="AY1055" s="157" t="s">
        <v>181</v>
      </c>
    </row>
    <row r="1056" spans="2:65" s="13" customFormat="1">
      <c r="B1056" s="162"/>
      <c r="D1056" s="156" t="s">
        <v>192</v>
      </c>
      <c r="E1056" s="163" t="s">
        <v>1</v>
      </c>
      <c r="F1056" s="164" t="s">
        <v>1967</v>
      </c>
      <c r="H1056" s="165">
        <v>18.367999999999999</v>
      </c>
      <c r="I1056" s="166"/>
      <c r="L1056" s="162"/>
      <c r="M1056" s="167"/>
      <c r="T1056" s="168"/>
      <c r="AT1056" s="163" t="s">
        <v>192</v>
      </c>
      <c r="AU1056" s="163" t="s">
        <v>190</v>
      </c>
      <c r="AV1056" s="13" t="s">
        <v>190</v>
      </c>
      <c r="AW1056" s="13" t="s">
        <v>31</v>
      </c>
      <c r="AX1056" s="13" t="s">
        <v>75</v>
      </c>
      <c r="AY1056" s="163" t="s">
        <v>181</v>
      </c>
    </row>
    <row r="1057" spans="2:65" s="12" customFormat="1">
      <c r="B1057" s="155"/>
      <c r="D1057" s="156" t="s">
        <v>192</v>
      </c>
      <c r="E1057" s="157" t="s">
        <v>1</v>
      </c>
      <c r="F1057" s="158" t="s">
        <v>1968</v>
      </c>
      <c r="H1057" s="157" t="s">
        <v>1</v>
      </c>
      <c r="I1057" s="159"/>
      <c r="L1057" s="155"/>
      <c r="M1057" s="160"/>
      <c r="T1057" s="161"/>
      <c r="AT1057" s="157" t="s">
        <v>192</v>
      </c>
      <c r="AU1057" s="157" t="s">
        <v>190</v>
      </c>
      <c r="AV1057" s="12" t="s">
        <v>83</v>
      </c>
      <c r="AW1057" s="12" t="s">
        <v>31</v>
      </c>
      <c r="AX1057" s="12" t="s">
        <v>75</v>
      </c>
      <c r="AY1057" s="157" t="s">
        <v>181</v>
      </c>
    </row>
    <row r="1058" spans="2:65" s="13" customFormat="1">
      <c r="B1058" s="162"/>
      <c r="D1058" s="156" t="s">
        <v>192</v>
      </c>
      <c r="E1058" s="163" t="s">
        <v>1</v>
      </c>
      <c r="F1058" s="164" t="s">
        <v>1969</v>
      </c>
      <c r="H1058" s="165">
        <v>6.4989999999999997</v>
      </c>
      <c r="I1058" s="166"/>
      <c r="L1058" s="162"/>
      <c r="M1058" s="167"/>
      <c r="T1058" s="168"/>
      <c r="AT1058" s="163" t="s">
        <v>192</v>
      </c>
      <c r="AU1058" s="163" t="s">
        <v>190</v>
      </c>
      <c r="AV1058" s="13" t="s">
        <v>190</v>
      </c>
      <c r="AW1058" s="13" t="s">
        <v>31</v>
      </c>
      <c r="AX1058" s="13" t="s">
        <v>75</v>
      </c>
      <c r="AY1058" s="163" t="s">
        <v>181</v>
      </c>
    </row>
    <row r="1059" spans="2:65" s="12" customFormat="1">
      <c r="B1059" s="155"/>
      <c r="D1059" s="156" t="s">
        <v>192</v>
      </c>
      <c r="E1059" s="157" t="s">
        <v>1</v>
      </c>
      <c r="F1059" s="158" t="s">
        <v>1970</v>
      </c>
      <c r="H1059" s="157" t="s">
        <v>1</v>
      </c>
      <c r="I1059" s="159"/>
      <c r="L1059" s="155"/>
      <c r="M1059" s="160"/>
      <c r="T1059" s="161"/>
      <c r="AT1059" s="157" t="s">
        <v>192</v>
      </c>
      <c r="AU1059" s="157" t="s">
        <v>190</v>
      </c>
      <c r="AV1059" s="12" t="s">
        <v>83</v>
      </c>
      <c r="AW1059" s="12" t="s">
        <v>31</v>
      </c>
      <c r="AX1059" s="12" t="s">
        <v>75</v>
      </c>
      <c r="AY1059" s="157" t="s">
        <v>181</v>
      </c>
    </row>
    <row r="1060" spans="2:65" s="13" customFormat="1">
      <c r="B1060" s="162"/>
      <c r="D1060" s="156" t="s">
        <v>192</v>
      </c>
      <c r="E1060" s="163" t="s">
        <v>1</v>
      </c>
      <c r="F1060" s="164" t="s">
        <v>1971</v>
      </c>
      <c r="H1060" s="165">
        <v>5.351</v>
      </c>
      <c r="I1060" s="166"/>
      <c r="L1060" s="162"/>
      <c r="M1060" s="167"/>
      <c r="T1060" s="168"/>
      <c r="AT1060" s="163" t="s">
        <v>192</v>
      </c>
      <c r="AU1060" s="163" t="s">
        <v>190</v>
      </c>
      <c r="AV1060" s="13" t="s">
        <v>190</v>
      </c>
      <c r="AW1060" s="13" t="s">
        <v>31</v>
      </c>
      <c r="AX1060" s="13" t="s">
        <v>75</v>
      </c>
      <c r="AY1060" s="163" t="s">
        <v>181</v>
      </c>
    </row>
    <row r="1061" spans="2:65" s="12" customFormat="1">
      <c r="B1061" s="155"/>
      <c r="D1061" s="156" t="s">
        <v>192</v>
      </c>
      <c r="E1061" s="157" t="s">
        <v>1</v>
      </c>
      <c r="F1061" s="158" t="s">
        <v>1972</v>
      </c>
      <c r="H1061" s="157" t="s">
        <v>1</v>
      </c>
      <c r="I1061" s="159"/>
      <c r="L1061" s="155"/>
      <c r="M1061" s="160"/>
      <c r="T1061" s="161"/>
      <c r="AT1061" s="157" t="s">
        <v>192</v>
      </c>
      <c r="AU1061" s="157" t="s">
        <v>190</v>
      </c>
      <c r="AV1061" s="12" t="s">
        <v>83</v>
      </c>
      <c r="AW1061" s="12" t="s">
        <v>31</v>
      </c>
      <c r="AX1061" s="12" t="s">
        <v>75</v>
      </c>
      <c r="AY1061" s="157" t="s">
        <v>181</v>
      </c>
    </row>
    <row r="1062" spans="2:65" s="13" customFormat="1">
      <c r="B1062" s="162"/>
      <c r="D1062" s="156" t="s">
        <v>192</v>
      </c>
      <c r="E1062" s="163" t="s">
        <v>1</v>
      </c>
      <c r="F1062" s="164" t="s">
        <v>1973</v>
      </c>
      <c r="H1062" s="165">
        <v>2.2549999999999999</v>
      </c>
      <c r="I1062" s="166"/>
      <c r="L1062" s="162"/>
      <c r="M1062" s="167"/>
      <c r="T1062" s="168"/>
      <c r="AT1062" s="163" t="s">
        <v>192</v>
      </c>
      <c r="AU1062" s="163" t="s">
        <v>190</v>
      </c>
      <c r="AV1062" s="13" t="s">
        <v>190</v>
      </c>
      <c r="AW1062" s="13" t="s">
        <v>31</v>
      </c>
      <c r="AX1062" s="13" t="s">
        <v>75</v>
      </c>
      <c r="AY1062" s="163" t="s">
        <v>181</v>
      </c>
    </row>
    <row r="1063" spans="2:65" s="12" customFormat="1">
      <c r="B1063" s="155"/>
      <c r="D1063" s="156" t="s">
        <v>192</v>
      </c>
      <c r="E1063" s="157" t="s">
        <v>1</v>
      </c>
      <c r="F1063" s="158" t="s">
        <v>1974</v>
      </c>
      <c r="H1063" s="157" t="s">
        <v>1</v>
      </c>
      <c r="I1063" s="159"/>
      <c r="L1063" s="155"/>
      <c r="M1063" s="160"/>
      <c r="T1063" s="161"/>
      <c r="AT1063" s="157" t="s">
        <v>192</v>
      </c>
      <c r="AU1063" s="157" t="s">
        <v>190</v>
      </c>
      <c r="AV1063" s="12" t="s">
        <v>83</v>
      </c>
      <c r="AW1063" s="12" t="s">
        <v>31</v>
      </c>
      <c r="AX1063" s="12" t="s">
        <v>75</v>
      </c>
      <c r="AY1063" s="157" t="s">
        <v>181</v>
      </c>
    </row>
    <row r="1064" spans="2:65" s="13" customFormat="1">
      <c r="B1064" s="162"/>
      <c r="D1064" s="156" t="s">
        <v>192</v>
      </c>
      <c r="E1064" s="163" t="s">
        <v>1</v>
      </c>
      <c r="F1064" s="164" t="s">
        <v>1975</v>
      </c>
      <c r="H1064" s="165">
        <v>1.845</v>
      </c>
      <c r="I1064" s="166"/>
      <c r="L1064" s="162"/>
      <c r="M1064" s="167"/>
      <c r="T1064" s="168"/>
      <c r="AT1064" s="163" t="s">
        <v>192</v>
      </c>
      <c r="AU1064" s="163" t="s">
        <v>190</v>
      </c>
      <c r="AV1064" s="13" t="s">
        <v>190</v>
      </c>
      <c r="AW1064" s="13" t="s">
        <v>31</v>
      </c>
      <c r="AX1064" s="13" t="s">
        <v>75</v>
      </c>
      <c r="AY1064" s="163" t="s">
        <v>181</v>
      </c>
    </row>
    <row r="1065" spans="2:65" s="12" customFormat="1">
      <c r="B1065" s="155"/>
      <c r="D1065" s="156" t="s">
        <v>192</v>
      </c>
      <c r="E1065" s="157" t="s">
        <v>1</v>
      </c>
      <c r="F1065" s="158" t="s">
        <v>1976</v>
      </c>
      <c r="H1065" s="157" t="s">
        <v>1</v>
      </c>
      <c r="I1065" s="159"/>
      <c r="L1065" s="155"/>
      <c r="M1065" s="160"/>
      <c r="T1065" s="161"/>
      <c r="AT1065" s="157" t="s">
        <v>192</v>
      </c>
      <c r="AU1065" s="157" t="s">
        <v>190</v>
      </c>
      <c r="AV1065" s="12" t="s">
        <v>83</v>
      </c>
      <c r="AW1065" s="12" t="s">
        <v>31</v>
      </c>
      <c r="AX1065" s="12" t="s">
        <v>75</v>
      </c>
      <c r="AY1065" s="157" t="s">
        <v>181</v>
      </c>
    </row>
    <row r="1066" spans="2:65" s="13" customFormat="1">
      <c r="B1066" s="162"/>
      <c r="D1066" s="156" t="s">
        <v>192</v>
      </c>
      <c r="E1066" s="163" t="s">
        <v>1</v>
      </c>
      <c r="F1066" s="164" t="s">
        <v>1977</v>
      </c>
      <c r="H1066" s="165">
        <v>22.027000000000001</v>
      </c>
      <c r="I1066" s="166"/>
      <c r="L1066" s="162"/>
      <c r="M1066" s="167"/>
      <c r="T1066" s="168"/>
      <c r="AT1066" s="163" t="s">
        <v>192</v>
      </c>
      <c r="AU1066" s="163" t="s">
        <v>190</v>
      </c>
      <c r="AV1066" s="13" t="s">
        <v>190</v>
      </c>
      <c r="AW1066" s="13" t="s">
        <v>31</v>
      </c>
      <c r="AX1066" s="13" t="s">
        <v>75</v>
      </c>
      <c r="AY1066" s="163" t="s">
        <v>181</v>
      </c>
    </row>
    <row r="1067" spans="2:65" s="12" customFormat="1">
      <c r="B1067" s="155"/>
      <c r="D1067" s="156" t="s">
        <v>192</v>
      </c>
      <c r="E1067" s="157" t="s">
        <v>1</v>
      </c>
      <c r="F1067" s="158" t="s">
        <v>1978</v>
      </c>
      <c r="H1067" s="157" t="s">
        <v>1</v>
      </c>
      <c r="I1067" s="159"/>
      <c r="L1067" s="155"/>
      <c r="M1067" s="160"/>
      <c r="T1067" s="161"/>
      <c r="AT1067" s="157" t="s">
        <v>192</v>
      </c>
      <c r="AU1067" s="157" t="s">
        <v>190</v>
      </c>
      <c r="AV1067" s="12" t="s">
        <v>83</v>
      </c>
      <c r="AW1067" s="12" t="s">
        <v>31</v>
      </c>
      <c r="AX1067" s="12" t="s">
        <v>75</v>
      </c>
      <c r="AY1067" s="157" t="s">
        <v>181</v>
      </c>
    </row>
    <row r="1068" spans="2:65" s="13" customFormat="1">
      <c r="B1068" s="162"/>
      <c r="D1068" s="156" t="s">
        <v>192</v>
      </c>
      <c r="E1068" s="163" t="s">
        <v>1</v>
      </c>
      <c r="F1068" s="164" t="s">
        <v>1979</v>
      </c>
      <c r="H1068" s="165">
        <v>32.247</v>
      </c>
      <c r="I1068" s="166"/>
      <c r="L1068" s="162"/>
      <c r="M1068" s="167"/>
      <c r="T1068" s="168"/>
      <c r="AT1068" s="163" t="s">
        <v>192</v>
      </c>
      <c r="AU1068" s="163" t="s">
        <v>190</v>
      </c>
      <c r="AV1068" s="13" t="s">
        <v>190</v>
      </c>
      <c r="AW1068" s="13" t="s">
        <v>31</v>
      </c>
      <c r="AX1068" s="13" t="s">
        <v>75</v>
      </c>
      <c r="AY1068" s="163" t="s">
        <v>181</v>
      </c>
    </row>
    <row r="1069" spans="2:65" s="12" customFormat="1">
      <c r="B1069" s="155"/>
      <c r="D1069" s="156" t="s">
        <v>192</v>
      </c>
      <c r="E1069" s="157" t="s">
        <v>1</v>
      </c>
      <c r="F1069" s="158" t="s">
        <v>1980</v>
      </c>
      <c r="H1069" s="157" t="s">
        <v>1</v>
      </c>
      <c r="I1069" s="159"/>
      <c r="L1069" s="155"/>
      <c r="M1069" s="160"/>
      <c r="T1069" s="161"/>
      <c r="AT1069" s="157" t="s">
        <v>192</v>
      </c>
      <c r="AU1069" s="157" t="s">
        <v>190</v>
      </c>
      <c r="AV1069" s="12" t="s">
        <v>83</v>
      </c>
      <c r="AW1069" s="12" t="s">
        <v>31</v>
      </c>
      <c r="AX1069" s="12" t="s">
        <v>75</v>
      </c>
      <c r="AY1069" s="157" t="s">
        <v>181</v>
      </c>
    </row>
    <row r="1070" spans="2:65" s="13" customFormat="1">
      <c r="B1070" s="162"/>
      <c r="D1070" s="156" t="s">
        <v>192</v>
      </c>
      <c r="E1070" s="163" t="s">
        <v>1</v>
      </c>
      <c r="F1070" s="164" t="s">
        <v>1981</v>
      </c>
      <c r="H1070" s="165">
        <v>20.704999999999998</v>
      </c>
      <c r="I1070" s="166"/>
      <c r="L1070" s="162"/>
      <c r="M1070" s="167"/>
      <c r="T1070" s="168"/>
      <c r="AT1070" s="163" t="s">
        <v>192</v>
      </c>
      <c r="AU1070" s="163" t="s">
        <v>190</v>
      </c>
      <c r="AV1070" s="13" t="s">
        <v>190</v>
      </c>
      <c r="AW1070" s="13" t="s">
        <v>31</v>
      </c>
      <c r="AX1070" s="13" t="s">
        <v>75</v>
      </c>
      <c r="AY1070" s="163" t="s">
        <v>181</v>
      </c>
    </row>
    <row r="1071" spans="2:65" s="14" customFormat="1">
      <c r="B1071" s="169"/>
      <c r="D1071" s="156" t="s">
        <v>192</v>
      </c>
      <c r="E1071" s="170" t="s">
        <v>1</v>
      </c>
      <c r="F1071" s="171" t="s">
        <v>195</v>
      </c>
      <c r="H1071" s="172">
        <v>127.809</v>
      </c>
      <c r="I1071" s="173"/>
      <c r="L1071" s="169"/>
      <c r="M1071" s="174"/>
      <c r="T1071" s="175"/>
      <c r="AT1071" s="170" t="s">
        <v>192</v>
      </c>
      <c r="AU1071" s="170" t="s">
        <v>190</v>
      </c>
      <c r="AV1071" s="14" t="s">
        <v>189</v>
      </c>
      <c r="AW1071" s="14" t="s">
        <v>31</v>
      </c>
      <c r="AX1071" s="14" t="s">
        <v>83</v>
      </c>
      <c r="AY1071" s="170" t="s">
        <v>181</v>
      </c>
    </row>
    <row r="1072" spans="2:65" s="1" customFormat="1" ht="44.25" customHeight="1">
      <c r="B1072" s="140"/>
      <c r="C1072" s="189" t="s">
        <v>1982</v>
      </c>
      <c r="D1072" s="189" t="s">
        <v>966</v>
      </c>
      <c r="E1072" s="190" t="s">
        <v>1983</v>
      </c>
      <c r="F1072" s="191" t="s">
        <v>1984</v>
      </c>
      <c r="G1072" s="192" t="s">
        <v>188</v>
      </c>
      <c r="H1072" s="193">
        <v>134.19900000000001</v>
      </c>
      <c r="I1072" s="194"/>
      <c r="J1072" s="195">
        <f>ROUND(I1072*H1072,2)</f>
        <v>0</v>
      </c>
      <c r="K1072" s="196"/>
      <c r="L1072" s="197"/>
      <c r="M1072" s="198" t="s">
        <v>1</v>
      </c>
      <c r="N1072" s="199" t="s">
        <v>41</v>
      </c>
      <c r="P1072" s="151">
        <f>O1072*H1072</f>
        <v>0</v>
      </c>
      <c r="Q1072" s="151">
        <v>1.7399999999999999E-2</v>
      </c>
      <c r="R1072" s="151">
        <f>Q1072*H1072</f>
        <v>2.3350626000000001</v>
      </c>
      <c r="S1072" s="151">
        <v>0</v>
      </c>
      <c r="T1072" s="152">
        <f>S1072*H1072</f>
        <v>0</v>
      </c>
      <c r="AR1072" s="153" t="s">
        <v>491</v>
      </c>
      <c r="AT1072" s="153" t="s">
        <v>966</v>
      </c>
      <c r="AU1072" s="153" t="s">
        <v>190</v>
      </c>
      <c r="AY1072" s="17" t="s">
        <v>181</v>
      </c>
      <c r="BE1072" s="154">
        <f>IF(N1072="základná",J1072,0)</f>
        <v>0</v>
      </c>
      <c r="BF1072" s="154">
        <f>IF(N1072="znížená",J1072,0)</f>
        <v>0</v>
      </c>
      <c r="BG1072" s="154">
        <f>IF(N1072="zákl. prenesená",J1072,0)</f>
        <v>0</v>
      </c>
      <c r="BH1072" s="154">
        <f>IF(N1072="zníž. prenesená",J1072,0)</f>
        <v>0</v>
      </c>
      <c r="BI1072" s="154">
        <f>IF(N1072="nulová",J1072,0)</f>
        <v>0</v>
      </c>
      <c r="BJ1072" s="17" t="s">
        <v>190</v>
      </c>
      <c r="BK1072" s="154">
        <f>ROUND(I1072*H1072,2)</f>
        <v>0</v>
      </c>
      <c r="BL1072" s="17" t="s">
        <v>280</v>
      </c>
      <c r="BM1072" s="153" t="s">
        <v>1985</v>
      </c>
    </row>
    <row r="1073" spans="2:51" s="12" customFormat="1">
      <c r="B1073" s="155"/>
      <c r="D1073" s="156" t="s">
        <v>192</v>
      </c>
      <c r="E1073" s="157" t="s">
        <v>1</v>
      </c>
      <c r="F1073" s="158" t="s">
        <v>1963</v>
      </c>
      <c r="H1073" s="157" t="s">
        <v>1</v>
      </c>
      <c r="I1073" s="159"/>
      <c r="L1073" s="155"/>
      <c r="M1073" s="160"/>
      <c r="T1073" s="161"/>
      <c r="AT1073" s="157" t="s">
        <v>192</v>
      </c>
      <c r="AU1073" s="157" t="s">
        <v>190</v>
      </c>
      <c r="AV1073" s="12" t="s">
        <v>83</v>
      </c>
      <c r="AW1073" s="12" t="s">
        <v>31</v>
      </c>
      <c r="AX1073" s="12" t="s">
        <v>75</v>
      </c>
      <c r="AY1073" s="157" t="s">
        <v>181</v>
      </c>
    </row>
    <row r="1074" spans="2:51" s="12" customFormat="1">
      <c r="B1074" s="155"/>
      <c r="D1074" s="156" t="s">
        <v>192</v>
      </c>
      <c r="E1074" s="157" t="s">
        <v>1</v>
      </c>
      <c r="F1074" s="158" t="s">
        <v>1964</v>
      </c>
      <c r="H1074" s="157" t="s">
        <v>1</v>
      </c>
      <c r="I1074" s="159"/>
      <c r="L1074" s="155"/>
      <c r="M1074" s="160"/>
      <c r="T1074" s="161"/>
      <c r="AT1074" s="157" t="s">
        <v>192</v>
      </c>
      <c r="AU1074" s="157" t="s">
        <v>190</v>
      </c>
      <c r="AV1074" s="12" t="s">
        <v>83</v>
      </c>
      <c r="AW1074" s="12" t="s">
        <v>31</v>
      </c>
      <c r="AX1074" s="12" t="s">
        <v>75</v>
      </c>
      <c r="AY1074" s="157" t="s">
        <v>181</v>
      </c>
    </row>
    <row r="1075" spans="2:51" s="13" customFormat="1">
      <c r="B1075" s="162"/>
      <c r="D1075" s="156" t="s">
        <v>192</v>
      </c>
      <c r="E1075" s="163" t="s">
        <v>1</v>
      </c>
      <c r="F1075" s="164" t="s">
        <v>1965</v>
      </c>
      <c r="H1075" s="165">
        <v>18.512</v>
      </c>
      <c r="I1075" s="166"/>
      <c r="L1075" s="162"/>
      <c r="M1075" s="167"/>
      <c r="T1075" s="168"/>
      <c r="AT1075" s="163" t="s">
        <v>192</v>
      </c>
      <c r="AU1075" s="163" t="s">
        <v>190</v>
      </c>
      <c r="AV1075" s="13" t="s">
        <v>190</v>
      </c>
      <c r="AW1075" s="13" t="s">
        <v>31</v>
      </c>
      <c r="AX1075" s="13" t="s">
        <v>75</v>
      </c>
      <c r="AY1075" s="163" t="s">
        <v>181</v>
      </c>
    </row>
    <row r="1076" spans="2:51" s="12" customFormat="1">
      <c r="B1076" s="155"/>
      <c r="D1076" s="156" t="s">
        <v>192</v>
      </c>
      <c r="E1076" s="157" t="s">
        <v>1</v>
      </c>
      <c r="F1076" s="158" t="s">
        <v>1966</v>
      </c>
      <c r="H1076" s="157" t="s">
        <v>1</v>
      </c>
      <c r="I1076" s="159"/>
      <c r="L1076" s="155"/>
      <c r="M1076" s="160"/>
      <c r="T1076" s="161"/>
      <c r="AT1076" s="157" t="s">
        <v>192</v>
      </c>
      <c r="AU1076" s="157" t="s">
        <v>190</v>
      </c>
      <c r="AV1076" s="12" t="s">
        <v>83</v>
      </c>
      <c r="AW1076" s="12" t="s">
        <v>31</v>
      </c>
      <c r="AX1076" s="12" t="s">
        <v>75</v>
      </c>
      <c r="AY1076" s="157" t="s">
        <v>181</v>
      </c>
    </row>
    <row r="1077" spans="2:51" s="13" customFormat="1">
      <c r="B1077" s="162"/>
      <c r="D1077" s="156" t="s">
        <v>192</v>
      </c>
      <c r="E1077" s="163" t="s">
        <v>1</v>
      </c>
      <c r="F1077" s="164" t="s">
        <v>1967</v>
      </c>
      <c r="H1077" s="165">
        <v>18.367999999999999</v>
      </c>
      <c r="I1077" s="166"/>
      <c r="L1077" s="162"/>
      <c r="M1077" s="167"/>
      <c r="T1077" s="168"/>
      <c r="AT1077" s="163" t="s">
        <v>192</v>
      </c>
      <c r="AU1077" s="163" t="s">
        <v>190</v>
      </c>
      <c r="AV1077" s="13" t="s">
        <v>190</v>
      </c>
      <c r="AW1077" s="13" t="s">
        <v>31</v>
      </c>
      <c r="AX1077" s="13" t="s">
        <v>75</v>
      </c>
      <c r="AY1077" s="163" t="s">
        <v>181</v>
      </c>
    </row>
    <row r="1078" spans="2:51" s="12" customFormat="1">
      <c r="B1078" s="155"/>
      <c r="D1078" s="156" t="s">
        <v>192</v>
      </c>
      <c r="E1078" s="157" t="s">
        <v>1</v>
      </c>
      <c r="F1078" s="158" t="s">
        <v>1968</v>
      </c>
      <c r="H1078" s="157" t="s">
        <v>1</v>
      </c>
      <c r="I1078" s="159"/>
      <c r="L1078" s="155"/>
      <c r="M1078" s="160"/>
      <c r="T1078" s="161"/>
      <c r="AT1078" s="157" t="s">
        <v>192</v>
      </c>
      <c r="AU1078" s="157" t="s">
        <v>190</v>
      </c>
      <c r="AV1078" s="12" t="s">
        <v>83</v>
      </c>
      <c r="AW1078" s="12" t="s">
        <v>31</v>
      </c>
      <c r="AX1078" s="12" t="s">
        <v>75</v>
      </c>
      <c r="AY1078" s="157" t="s">
        <v>181</v>
      </c>
    </row>
    <row r="1079" spans="2:51" s="13" customFormat="1">
      <c r="B1079" s="162"/>
      <c r="D1079" s="156" t="s">
        <v>192</v>
      </c>
      <c r="E1079" s="163" t="s">
        <v>1</v>
      </c>
      <c r="F1079" s="164" t="s">
        <v>1969</v>
      </c>
      <c r="H1079" s="165">
        <v>6.4989999999999997</v>
      </c>
      <c r="I1079" s="166"/>
      <c r="L1079" s="162"/>
      <c r="M1079" s="167"/>
      <c r="T1079" s="168"/>
      <c r="AT1079" s="163" t="s">
        <v>192</v>
      </c>
      <c r="AU1079" s="163" t="s">
        <v>190</v>
      </c>
      <c r="AV1079" s="13" t="s">
        <v>190</v>
      </c>
      <c r="AW1079" s="13" t="s">
        <v>31</v>
      </c>
      <c r="AX1079" s="13" t="s">
        <v>75</v>
      </c>
      <c r="AY1079" s="163" t="s">
        <v>181</v>
      </c>
    </row>
    <row r="1080" spans="2:51" s="12" customFormat="1">
      <c r="B1080" s="155"/>
      <c r="D1080" s="156" t="s">
        <v>192</v>
      </c>
      <c r="E1080" s="157" t="s">
        <v>1</v>
      </c>
      <c r="F1080" s="158" t="s">
        <v>1970</v>
      </c>
      <c r="H1080" s="157" t="s">
        <v>1</v>
      </c>
      <c r="I1080" s="159"/>
      <c r="L1080" s="155"/>
      <c r="M1080" s="160"/>
      <c r="T1080" s="161"/>
      <c r="AT1080" s="157" t="s">
        <v>192</v>
      </c>
      <c r="AU1080" s="157" t="s">
        <v>190</v>
      </c>
      <c r="AV1080" s="12" t="s">
        <v>83</v>
      </c>
      <c r="AW1080" s="12" t="s">
        <v>31</v>
      </c>
      <c r="AX1080" s="12" t="s">
        <v>75</v>
      </c>
      <c r="AY1080" s="157" t="s">
        <v>181</v>
      </c>
    </row>
    <row r="1081" spans="2:51" s="13" customFormat="1">
      <c r="B1081" s="162"/>
      <c r="D1081" s="156" t="s">
        <v>192</v>
      </c>
      <c r="E1081" s="163" t="s">
        <v>1</v>
      </c>
      <c r="F1081" s="164" t="s">
        <v>1971</v>
      </c>
      <c r="H1081" s="165">
        <v>5.351</v>
      </c>
      <c r="I1081" s="166"/>
      <c r="L1081" s="162"/>
      <c r="M1081" s="167"/>
      <c r="T1081" s="168"/>
      <c r="AT1081" s="163" t="s">
        <v>192</v>
      </c>
      <c r="AU1081" s="163" t="s">
        <v>190</v>
      </c>
      <c r="AV1081" s="13" t="s">
        <v>190</v>
      </c>
      <c r="AW1081" s="13" t="s">
        <v>31</v>
      </c>
      <c r="AX1081" s="13" t="s">
        <v>75</v>
      </c>
      <c r="AY1081" s="163" t="s">
        <v>181</v>
      </c>
    </row>
    <row r="1082" spans="2:51" s="12" customFormat="1">
      <c r="B1082" s="155"/>
      <c r="D1082" s="156" t="s">
        <v>192</v>
      </c>
      <c r="E1082" s="157" t="s">
        <v>1</v>
      </c>
      <c r="F1082" s="158" t="s">
        <v>1972</v>
      </c>
      <c r="H1082" s="157" t="s">
        <v>1</v>
      </c>
      <c r="I1082" s="159"/>
      <c r="L1082" s="155"/>
      <c r="M1082" s="160"/>
      <c r="T1082" s="161"/>
      <c r="AT1082" s="157" t="s">
        <v>192</v>
      </c>
      <c r="AU1082" s="157" t="s">
        <v>190</v>
      </c>
      <c r="AV1082" s="12" t="s">
        <v>83</v>
      </c>
      <c r="AW1082" s="12" t="s">
        <v>31</v>
      </c>
      <c r="AX1082" s="12" t="s">
        <v>75</v>
      </c>
      <c r="AY1082" s="157" t="s">
        <v>181</v>
      </c>
    </row>
    <row r="1083" spans="2:51" s="13" customFormat="1">
      <c r="B1083" s="162"/>
      <c r="D1083" s="156" t="s">
        <v>192</v>
      </c>
      <c r="E1083" s="163" t="s">
        <v>1</v>
      </c>
      <c r="F1083" s="164" t="s">
        <v>1973</v>
      </c>
      <c r="H1083" s="165">
        <v>2.2549999999999999</v>
      </c>
      <c r="I1083" s="166"/>
      <c r="L1083" s="162"/>
      <c r="M1083" s="167"/>
      <c r="T1083" s="168"/>
      <c r="AT1083" s="163" t="s">
        <v>192</v>
      </c>
      <c r="AU1083" s="163" t="s">
        <v>190</v>
      </c>
      <c r="AV1083" s="13" t="s">
        <v>190</v>
      </c>
      <c r="AW1083" s="13" t="s">
        <v>31</v>
      </c>
      <c r="AX1083" s="13" t="s">
        <v>75</v>
      </c>
      <c r="AY1083" s="163" t="s">
        <v>181</v>
      </c>
    </row>
    <row r="1084" spans="2:51" s="12" customFormat="1">
      <c r="B1084" s="155"/>
      <c r="D1084" s="156" t="s">
        <v>192</v>
      </c>
      <c r="E1084" s="157" t="s">
        <v>1</v>
      </c>
      <c r="F1084" s="158" t="s">
        <v>1974</v>
      </c>
      <c r="H1084" s="157" t="s">
        <v>1</v>
      </c>
      <c r="I1084" s="159"/>
      <c r="L1084" s="155"/>
      <c r="M1084" s="160"/>
      <c r="T1084" s="161"/>
      <c r="AT1084" s="157" t="s">
        <v>192</v>
      </c>
      <c r="AU1084" s="157" t="s">
        <v>190</v>
      </c>
      <c r="AV1084" s="12" t="s">
        <v>83</v>
      </c>
      <c r="AW1084" s="12" t="s">
        <v>31</v>
      </c>
      <c r="AX1084" s="12" t="s">
        <v>75</v>
      </c>
      <c r="AY1084" s="157" t="s">
        <v>181</v>
      </c>
    </row>
    <row r="1085" spans="2:51" s="13" customFormat="1">
      <c r="B1085" s="162"/>
      <c r="D1085" s="156" t="s">
        <v>192</v>
      </c>
      <c r="E1085" s="163" t="s">
        <v>1</v>
      </c>
      <c r="F1085" s="164" t="s">
        <v>1975</v>
      </c>
      <c r="H1085" s="165">
        <v>1.845</v>
      </c>
      <c r="I1085" s="166"/>
      <c r="L1085" s="162"/>
      <c r="M1085" s="167"/>
      <c r="T1085" s="168"/>
      <c r="AT1085" s="163" t="s">
        <v>192</v>
      </c>
      <c r="AU1085" s="163" t="s">
        <v>190</v>
      </c>
      <c r="AV1085" s="13" t="s">
        <v>190</v>
      </c>
      <c r="AW1085" s="13" t="s">
        <v>31</v>
      </c>
      <c r="AX1085" s="13" t="s">
        <v>75</v>
      </c>
      <c r="AY1085" s="163" t="s">
        <v>181</v>
      </c>
    </row>
    <row r="1086" spans="2:51" s="12" customFormat="1">
      <c r="B1086" s="155"/>
      <c r="D1086" s="156" t="s">
        <v>192</v>
      </c>
      <c r="E1086" s="157" t="s">
        <v>1</v>
      </c>
      <c r="F1086" s="158" t="s">
        <v>1976</v>
      </c>
      <c r="H1086" s="157" t="s">
        <v>1</v>
      </c>
      <c r="I1086" s="159"/>
      <c r="L1086" s="155"/>
      <c r="M1086" s="160"/>
      <c r="T1086" s="161"/>
      <c r="AT1086" s="157" t="s">
        <v>192</v>
      </c>
      <c r="AU1086" s="157" t="s">
        <v>190</v>
      </c>
      <c r="AV1086" s="12" t="s">
        <v>83</v>
      </c>
      <c r="AW1086" s="12" t="s">
        <v>31</v>
      </c>
      <c r="AX1086" s="12" t="s">
        <v>75</v>
      </c>
      <c r="AY1086" s="157" t="s">
        <v>181</v>
      </c>
    </row>
    <row r="1087" spans="2:51" s="13" customFormat="1">
      <c r="B1087" s="162"/>
      <c r="D1087" s="156" t="s">
        <v>192</v>
      </c>
      <c r="E1087" s="163" t="s">
        <v>1</v>
      </c>
      <c r="F1087" s="164" t="s">
        <v>1977</v>
      </c>
      <c r="H1087" s="165">
        <v>22.027000000000001</v>
      </c>
      <c r="I1087" s="166"/>
      <c r="L1087" s="162"/>
      <c r="M1087" s="167"/>
      <c r="T1087" s="168"/>
      <c r="AT1087" s="163" t="s">
        <v>192</v>
      </c>
      <c r="AU1087" s="163" t="s">
        <v>190</v>
      </c>
      <c r="AV1087" s="13" t="s">
        <v>190</v>
      </c>
      <c r="AW1087" s="13" t="s">
        <v>31</v>
      </c>
      <c r="AX1087" s="13" t="s">
        <v>75</v>
      </c>
      <c r="AY1087" s="163" t="s">
        <v>181</v>
      </c>
    </row>
    <row r="1088" spans="2:51" s="12" customFormat="1">
      <c r="B1088" s="155"/>
      <c r="D1088" s="156" t="s">
        <v>192</v>
      </c>
      <c r="E1088" s="157" t="s">
        <v>1</v>
      </c>
      <c r="F1088" s="158" t="s">
        <v>1978</v>
      </c>
      <c r="H1088" s="157" t="s">
        <v>1</v>
      </c>
      <c r="I1088" s="159"/>
      <c r="L1088" s="155"/>
      <c r="M1088" s="160"/>
      <c r="T1088" s="161"/>
      <c r="AT1088" s="157" t="s">
        <v>192</v>
      </c>
      <c r="AU1088" s="157" t="s">
        <v>190</v>
      </c>
      <c r="AV1088" s="12" t="s">
        <v>83</v>
      </c>
      <c r="AW1088" s="12" t="s">
        <v>31</v>
      </c>
      <c r="AX1088" s="12" t="s">
        <v>75</v>
      </c>
      <c r="AY1088" s="157" t="s">
        <v>181</v>
      </c>
    </row>
    <row r="1089" spans="2:65" s="13" customFormat="1">
      <c r="B1089" s="162"/>
      <c r="D1089" s="156" t="s">
        <v>192</v>
      </c>
      <c r="E1089" s="163" t="s">
        <v>1</v>
      </c>
      <c r="F1089" s="164" t="s">
        <v>1979</v>
      </c>
      <c r="H1089" s="165">
        <v>32.247</v>
      </c>
      <c r="I1089" s="166"/>
      <c r="L1089" s="162"/>
      <c r="M1089" s="167"/>
      <c r="T1089" s="168"/>
      <c r="AT1089" s="163" t="s">
        <v>192</v>
      </c>
      <c r="AU1089" s="163" t="s">
        <v>190</v>
      </c>
      <c r="AV1089" s="13" t="s">
        <v>190</v>
      </c>
      <c r="AW1089" s="13" t="s">
        <v>31</v>
      </c>
      <c r="AX1089" s="13" t="s">
        <v>75</v>
      </c>
      <c r="AY1089" s="163" t="s">
        <v>181</v>
      </c>
    </row>
    <row r="1090" spans="2:65" s="12" customFormat="1">
      <c r="B1090" s="155"/>
      <c r="D1090" s="156" t="s">
        <v>192</v>
      </c>
      <c r="E1090" s="157" t="s">
        <v>1</v>
      </c>
      <c r="F1090" s="158" t="s">
        <v>1980</v>
      </c>
      <c r="H1090" s="157" t="s">
        <v>1</v>
      </c>
      <c r="I1090" s="159"/>
      <c r="L1090" s="155"/>
      <c r="M1090" s="160"/>
      <c r="T1090" s="161"/>
      <c r="AT1090" s="157" t="s">
        <v>192</v>
      </c>
      <c r="AU1090" s="157" t="s">
        <v>190</v>
      </c>
      <c r="AV1090" s="12" t="s">
        <v>83</v>
      </c>
      <c r="AW1090" s="12" t="s">
        <v>31</v>
      </c>
      <c r="AX1090" s="12" t="s">
        <v>75</v>
      </c>
      <c r="AY1090" s="157" t="s">
        <v>181</v>
      </c>
    </row>
    <row r="1091" spans="2:65" s="13" customFormat="1">
      <c r="B1091" s="162"/>
      <c r="D1091" s="156" t="s">
        <v>192</v>
      </c>
      <c r="E1091" s="163" t="s">
        <v>1</v>
      </c>
      <c r="F1091" s="164" t="s">
        <v>1981</v>
      </c>
      <c r="H1091" s="165">
        <v>20.704999999999998</v>
      </c>
      <c r="I1091" s="166"/>
      <c r="L1091" s="162"/>
      <c r="M1091" s="167"/>
      <c r="T1091" s="168"/>
      <c r="AT1091" s="163" t="s">
        <v>192</v>
      </c>
      <c r="AU1091" s="163" t="s">
        <v>190</v>
      </c>
      <c r="AV1091" s="13" t="s">
        <v>190</v>
      </c>
      <c r="AW1091" s="13" t="s">
        <v>31</v>
      </c>
      <c r="AX1091" s="13" t="s">
        <v>75</v>
      </c>
      <c r="AY1091" s="163" t="s">
        <v>181</v>
      </c>
    </row>
    <row r="1092" spans="2:65" s="14" customFormat="1">
      <c r="B1092" s="169"/>
      <c r="D1092" s="156" t="s">
        <v>192</v>
      </c>
      <c r="E1092" s="170" t="s">
        <v>1</v>
      </c>
      <c r="F1092" s="171" t="s">
        <v>195</v>
      </c>
      <c r="H1092" s="172">
        <v>127.809</v>
      </c>
      <c r="I1092" s="173"/>
      <c r="L1092" s="169"/>
      <c r="M1092" s="174"/>
      <c r="T1092" s="175"/>
      <c r="AT1092" s="170" t="s">
        <v>192</v>
      </c>
      <c r="AU1092" s="170" t="s">
        <v>190</v>
      </c>
      <c r="AV1092" s="14" t="s">
        <v>189</v>
      </c>
      <c r="AW1092" s="14" t="s">
        <v>31</v>
      </c>
      <c r="AX1092" s="14" t="s">
        <v>83</v>
      </c>
      <c r="AY1092" s="170" t="s">
        <v>181</v>
      </c>
    </row>
    <row r="1093" spans="2:65" s="13" customFormat="1">
      <c r="B1093" s="162"/>
      <c r="D1093" s="156" t="s">
        <v>192</v>
      </c>
      <c r="F1093" s="164" t="s">
        <v>1986</v>
      </c>
      <c r="H1093" s="165">
        <v>134.19900000000001</v>
      </c>
      <c r="I1093" s="166"/>
      <c r="L1093" s="162"/>
      <c r="M1093" s="167"/>
      <c r="T1093" s="168"/>
      <c r="AT1093" s="163" t="s">
        <v>192</v>
      </c>
      <c r="AU1093" s="163" t="s">
        <v>190</v>
      </c>
      <c r="AV1093" s="13" t="s">
        <v>190</v>
      </c>
      <c r="AW1093" s="13" t="s">
        <v>3</v>
      </c>
      <c r="AX1093" s="13" t="s">
        <v>83</v>
      </c>
      <c r="AY1093" s="163" t="s">
        <v>181</v>
      </c>
    </row>
    <row r="1094" spans="2:65" s="1" customFormat="1" ht="24.2" customHeight="1">
      <c r="B1094" s="140"/>
      <c r="C1094" s="141" t="s">
        <v>1987</v>
      </c>
      <c r="D1094" s="141" t="s">
        <v>185</v>
      </c>
      <c r="E1094" s="142" t="s">
        <v>1988</v>
      </c>
      <c r="F1094" s="143" t="s">
        <v>1989</v>
      </c>
      <c r="G1094" s="144" t="s">
        <v>1797</v>
      </c>
      <c r="H1094" s="200"/>
      <c r="I1094" s="146"/>
      <c r="J1094" s="147">
        <f>ROUND(I1094*H1094,2)</f>
        <v>0</v>
      </c>
      <c r="K1094" s="148"/>
      <c r="L1094" s="32"/>
      <c r="M1094" s="149" t="s">
        <v>1</v>
      </c>
      <c r="N1094" s="150" t="s">
        <v>41</v>
      </c>
      <c r="P1094" s="151">
        <f>O1094*H1094</f>
        <v>0</v>
      </c>
      <c r="Q1094" s="151">
        <v>0</v>
      </c>
      <c r="R1094" s="151">
        <f>Q1094*H1094</f>
        <v>0</v>
      </c>
      <c r="S1094" s="151">
        <v>0</v>
      </c>
      <c r="T1094" s="152">
        <f>S1094*H1094</f>
        <v>0</v>
      </c>
      <c r="AR1094" s="153" t="s">
        <v>280</v>
      </c>
      <c r="AT1094" s="153" t="s">
        <v>185</v>
      </c>
      <c r="AU1094" s="153" t="s">
        <v>190</v>
      </c>
      <c r="AY1094" s="17" t="s">
        <v>181</v>
      </c>
      <c r="BE1094" s="154">
        <f>IF(N1094="základná",J1094,0)</f>
        <v>0</v>
      </c>
      <c r="BF1094" s="154">
        <f>IF(N1094="znížená",J1094,0)</f>
        <v>0</v>
      </c>
      <c r="BG1094" s="154">
        <f>IF(N1094="zákl. prenesená",J1094,0)</f>
        <v>0</v>
      </c>
      <c r="BH1094" s="154">
        <f>IF(N1094="zníž. prenesená",J1094,0)</f>
        <v>0</v>
      </c>
      <c r="BI1094" s="154">
        <f>IF(N1094="nulová",J1094,0)</f>
        <v>0</v>
      </c>
      <c r="BJ1094" s="17" t="s">
        <v>190</v>
      </c>
      <c r="BK1094" s="154">
        <f>ROUND(I1094*H1094,2)</f>
        <v>0</v>
      </c>
      <c r="BL1094" s="17" t="s">
        <v>280</v>
      </c>
      <c r="BM1094" s="153" t="s">
        <v>1990</v>
      </c>
    </row>
    <row r="1095" spans="2:65" s="11" customFormat="1" ht="22.9" customHeight="1">
      <c r="B1095" s="128"/>
      <c r="D1095" s="129" t="s">
        <v>74</v>
      </c>
      <c r="E1095" s="138" t="s">
        <v>1991</v>
      </c>
      <c r="F1095" s="138" t="s">
        <v>1992</v>
      </c>
      <c r="I1095" s="131"/>
      <c r="J1095" s="139">
        <f>BK1095</f>
        <v>0</v>
      </c>
      <c r="L1095" s="128"/>
      <c r="M1095" s="133"/>
      <c r="P1095" s="134">
        <f>SUM(P1096:P1107)</f>
        <v>0</v>
      </c>
      <c r="R1095" s="134">
        <f>SUM(R1096:R1107)</f>
        <v>3.1906426750000003</v>
      </c>
      <c r="T1095" s="135">
        <f>SUM(T1096:T1107)</f>
        <v>0</v>
      </c>
      <c r="AR1095" s="129" t="s">
        <v>190</v>
      </c>
      <c r="AT1095" s="136" t="s">
        <v>74</v>
      </c>
      <c r="AU1095" s="136" t="s">
        <v>83</v>
      </c>
      <c r="AY1095" s="129" t="s">
        <v>181</v>
      </c>
      <c r="BK1095" s="137">
        <f>SUM(BK1096:BK1107)</f>
        <v>0</v>
      </c>
    </row>
    <row r="1096" spans="2:65" s="1" customFormat="1" ht="37.9" customHeight="1">
      <c r="B1096" s="140"/>
      <c r="C1096" s="141" t="s">
        <v>1993</v>
      </c>
      <c r="D1096" s="141" t="s">
        <v>185</v>
      </c>
      <c r="E1096" s="142" t="s">
        <v>1994</v>
      </c>
      <c r="F1096" s="143" t="s">
        <v>1995</v>
      </c>
      <c r="G1096" s="144" t="s">
        <v>188</v>
      </c>
      <c r="H1096" s="145">
        <v>22.96</v>
      </c>
      <c r="I1096" s="146"/>
      <c r="J1096" s="147">
        <f>ROUND(I1096*H1096,2)</f>
        <v>0</v>
      </c>
      <c r="K1096" s="148"/>
      <c r="L1096" s="32"/>
      <c r="M1096" s="149" t="s">
        <v>1</v>
      </c>
      <c r="N1096" s="150" t="s">
        <v>41</v>
      </c>
      <c r="P1096" s="151">
        <f>O1096*H1096</f>
        <v>0</v>
      </c>
      <c r="Q1096" s="151">
        <v>6.2920000000000004E-2</v>
      </c>
      <c r="R1096" s="151">
        <f>Q1096*H1096</f>
        <v>1.4446432000000002</v>
      </c>
      <c r="S1096" s="151">
        <v>0</v>
      </c>
      <c r="T1096" s="152">
        <f>S1096*H1096</f>
        <v>0</v>
      </c>
      <c r="AR1096" s="153" t="s">
        <v>280</v>
      </c>
      <c r="AT1096" s="153" t="s">
        <v>185</v>
      </c>
      <c r="AU1096" s="153" t="s">
        <v>190</v>
      </c>
      <c r="AY1096" s="17" t="s">
        <v>181</v>
      </c>
      <c r="BE1096" s="154">
        <f>IF(N1096="základná",J1096,0)</f>
        <v>0</v>
      </c>
      <c r="BF1096" s="154">
        <f>IF(N1096="znížená",J1096,0)</f>
        <v>0</v>
      </c>
      <c r="BG1096" s="154">
        <f>IF(N1096="zákl. prenesená",J1096,0)</f>
        <v>0</v>
      </c>
      <c r="BH1096" s="154">
        <f>IF(N1096="zníž. prenesená",J1096,0)</f>
        <v>0</v>
      </c>
      <c r="BI1096" s="154">
        <f>IF(N1096="nulová",J1096,0)</f>
        <v>0</v>
      </c>
      <c r="BJ1096" s="17" t="s">
        <v>190</v>
      </c>
      <c r="BK1096" s="154">
        <f>ROUND(I1096*H1096,2)</f>
        <v>0</v>
      </c>
      <c r="BL1096" s="17" t="s">
        <v>280</v>
      </c>
      <c r="BM1096" s="153" t="s">
        <v>1996</v>
      </c>
    </row>
    <row r="1097" spans="2:65" s="12" customFormat="1">
      <c r="B1097" s="155"/>
      <c r="D1097" s="156" t="s">
        <v>192</v>
      </c>
      <c r="E1097" s="157" t="s">
        <v>1</v>
      </c>
      <c r="F1097" s="158" t="s">
        <v>222</v>
      </c>
      <c r="H1097" s="157" t="s">
        <v>1</v>
      </c>
      <c r="I1097" s="159"/>
      <c r="L1097" s="155"/>
      <c r="M1097" s="160"/>
      <c r="T1097" s="161"/>
      <c r="AT1097" s="157" t="s">
        <v>192</v>
      </c>
      <c r="AU1097" s="157" t="s">
        <v>190</v>
      </c>
      <c r="AV1097" s="12" t="s">
        <v>83</v>
      </c>
      <c r="AW1097" s="12" t="s">
        <v>31</v>
      </c>
      <c r="AX1097" s="12" t="s">
        <v>75</v>
      </c>
      <c r="AY1097" s="157" t="s">
        <v>181</v>
      </c>
    </row>
    <row r="1098" spans="2:65" s="12" customFormat="1">
      <c r="B1098" s="155"/>
      <c r="D1098" s="156" t="s">
        <v>192</v>
      </c>
      <c r="E1098" s="157" t="s">
        <v>1</v>
      </c>
      <c r="F1098" s="158" t="s">
        <v>263</v>
      </c>
      <c r="H1098" s="157" t="s">
        <v>1</v>
      </c>
      <c r="I1098" s="159"/>
      <c r="L1098" s="155"/>
      <c r="M1098" s="160"/>
      <c r="T1098" s="161"/>
      <c r="AT1098" s="157" t="s">
        <v>192</v>
      </c>
      <c r="AU1098" s="157" t="s">
        <v>190</v>
      </c>
      <c r="AV1098" s="12" t="s">
        <v>83</v>
      </c>
      <c r="AW1098" s="12" t="s">
        <v>31</v>
      </c>
      <c r="AX1098" s="12" t="s">
        <v>75</v>
      </c>
      <c r="AY1098" s="157" t="s">
        <v>181</v>
      </c>
    </row>
    <row r="1099" spans="2:65" s="13" customFormat="1">
      <c r="B1099" s="162"/>
      <c r="D1099" s="156" t="s">
        <v>192</v>
      </c>
      <c r="E1099" s="163" t="s">
        <v>1</v>
      </c>
      <c r="F1099" s="164" t="s">
        <v>1997</v>
      </c>
      <c r="H1099" s="165">
        <v>25.94</v>
      </c>
      <c r="I1099" s="166"/>
      <c r="L1099" s="162"/>
      <c r="M1099" s="167"/>
      <c r="T1099" s="168"/>
      <c r="AT1099" s="163" t="s">
        <v>192</v>
      </c>
      <c r="AU1099" s="163" t="s">
        <v>190</v>
      </c>
      <c r="AV1099" s="13" t="s">
        <v>190</v>
      </c>
      <c r="AW1099" s="13" t="s">
        <v>31</v>
      </c>
      <c r="AX1099" s="13" t="s">
        <v>75</v>
      </c>
      <c r="AY1099" s="163" t="s">
        <v>181</v>
      </c>
    </row>
    <row r="1100" spans="2:65" s="12" customFormat="1">
      <c r="B1100" s="155"/>
      <c r="D1100" s="156" t="s">
        <v>192</v>
      </c>
      <c r="E1100" s="157" t="s">
        <v>1</v>
      </c>
      <c r="F1100" s="158" t="s">
        <v>1998</v>
      </c>
      <c r="H1100" s="157" t="s">
        <v>1</v>
      </c>
      <c r="I1100" s="159"/>
      <c r="L1100" s="155"/>
      <c r="M1100" s="160"/>
      <c r="T1100" s="161"/>
      <c r="AT1100" s="157" t="s">
        <v>192</v>
      </c>
      <c r="AU1100" s="157" t="s">
        <v>190</v>
      </c>
      <c r="AV1100" s="12" t="s">
        <v>83</v>
      </c>
      <c r="AW1100" s="12" t="s">
        <v>31</v>
      </c>
      <c r="AX1100" s="12" t="s">
        <v>75</v>
      </c>
      <c r="AY1100" s="157" t="s">
        <v>181</v>
      </c>
    </row>
    <row r="1101" spans="2:65" s="13" customFormat="1">
      <c r="B1101" s="162"/>
      <c r="D1101" s="156" t="s">
        <v>192</v>
      </c>
      <c r="E1101" s="163" t="s">
        <v>1</v>
      </c>
      <c r="F1101" s="164" t="s">
        <v>1999</v>
      </c>
      <c r="H1101" s="165">
        <v>-2.98</v>
      </c>
      <c r="I1101" s="166"/>
      <c r="L1101" s="162"/>
      <c r="M1101" s="167"/>
      <c r="T1101" s="168"/>
      <c r="AT1101" s="163" t="s">
        <v>192</v>
      </c>
      <c r="AU1101" s="163" t="s">
        <v>190</v>
      </c>
      <c r="AV1101" s="13" t="s">
        <v>190</v>
      </c>
      <c r="AW1101" s="13" t="s">
        <v>31</v>
      </c>
      <c r="AX1101" s="13" t="s">
        <v>75</v>
      </c>
      <c r="AY1101" s="163" t="s">
        <v>181</v>
      </c>
    </row>
    <row r="1102" spans="2:65" s="14" customFormat="1">
      <c r="B1102" s="169"/>
      <c r="D1102" s="156" t="s">
        <v>192</v>
      </c>
      <c r="E1102" s="170" t="s">
        <v>1</v>
      </c>
      <c r="F1102" s="171" t="s">
        <v>195</v>
      </c>
      <c r="H1102" s="172">
        <v>22.96</v>
      </c>
      <c r="I1102" s="173"/>
      <c r="L1102" s="169"/>
      <c r="M1102" s="174"/>
      <c r="T1102" s="175"/>
      <c r="AT1102" s="170" t="s">
        <v>192</v>
      </c>
      <c r="AU1102" s="170" t="s">
        <v>190</v>
      </c>
      <c r="AV1102" s="14" t="s">
        <v>189</v>
      </c>
      <c r="AW1102" s="14" t="s">
        <v>31</v>
      </c>
      <c r="AX1102" s="14" t="s">
        <v>83</v>
      </c>
      <c r="AY1102" s="170" t="s">
        <v>181</v>
      </c>
    </row>
    <row r="1103" spans="2:65" s="1" customFormat="1" ht="49.15" customHeight="1">
      <c r="B1103" s="140"/>
      <c r="C1103" s="141" t="s">
        <v>2000</v>
      </c>
      <c r="D1103" s="141" t="s">
        <v>185</v>
      </c>
      <c r="E1103" s="142" t="s">
        <v>2001</v>
      </c>
      <c r="F1103" s="143" t="s">
        <v>2002</v>
      </c>
      <c r="G1103" s="144" t="s">
        <v>188</v>
      </c>
      <c r="H1103" s="145">
        <v>27.75</v>
      </c>
      <c r="I1103" s="146"/>
      <c r="J1103" s="147">
        <f>ROUND(I1103*H1103,2)</f>
        <v>0</v>
      </c>
      <c r="K1103" s="148"/>
      <c r="L1103" s="32"/>
      <c r="M1103" s="149" t="s">
        <v>1</v>
      </c>
      <c r="N1103" s="150" t="s">
        <v>41</v>
      </c>
      <c r="P1103" s="151">
        <f>O1103*H1103</f>
        <v>0</v>
      </c>
      <c r="Q1103" s="151">
        <v>6.29189E-2</v>
      </c>
      <c r="R1103" s="151">
        <f>Q1103*H1103</f>
        <v>1.7459994750000001</v>
      </c>
      <c r="S1103" s="151">
        <v>0</v>
      </c>
      <c r="T1103" s="152">
        <f>S1103*H1103</f>
        <v>0</v>
      </c>
      <c r="AR1103" s="153" t="s">
        <v>280</v>
      </c>
      <c r="AT1103" s="153" t="s">
        <v>185</v>
      </c>
      <c r="AU1103" s="153" t="s">
        <v>190</v>
      </c>
      <c r="AY1103" s="17" t="s">
        <v>181</v>
      </c>
      <c r="BE1103" s="154">
        <f>IF(N1103="základná",J1103,0)</f>
        <v>0</v>
      </c>
      <c r="BF1103" s="154">
        <f>IF(N1103="znížená",J1103,0)</f>
        <v>0</v>
      </c>
      <c r="BG1103" s="154">
        <f>IF(N1103="zákl. prenesená",J1103,0)</f>
        <v>0</v>
      </c>
      <c r="BH1103" s="154">
        <f>IF(N1103="zníž. prenesená",J1103,0)</f>
        <v>0</v>
      </c>
      <c r="BI1103" s="154">
        <f>IF(N1103="nulová",J1103,0)</f>
        <v>0</v>
      </c>
      <c r="BJ1103" s="17" t="s">
        <v>190</v>
      </c>
      <c r="BK1103" s="154">
        <f>ROUND(I1103*H1103,2)</f>
        <v>0</v>
      </c>
      <c r="BL1103" s="17" t="s">
        <v>280</v>
      </c>
      <c r="BM1103" s="153" t="s">
        <v>2003</v>
      </c>
    </row>
    <row r="1104" spans="2:65" s="12" customFormat="1">
      <c r="B1104" s="155"/>
      <c r="D1104" s="156" t="s">
        <v>192</v>
      </c>
      <c r="E1104" s="157" t="s">
        <v>1</v>
      </c>
      <c r="F1104" s="158" t="s">
        <v>2004</v>
      </c>
      <c r="H1104" s="157" t="s">
        <v>1</v>
      </c>
      <c r="I1104" s="159"/>
      <c r="L1104" s="155"/>
      <c r="M1104" s="160"/>
      <c r="T1104" s="161"/>
      <c r="AT1104" s="157" t="s">
        <v>192</v>
      </c>
      <c r="AU1104" s="157" t="s">
        <v>190</v>
      </c>
      <c r="AV1104" s="12" t="s">
        <v>83</v>
      </c>
      <c r="AW1104" s="12" t="s">
        <v>31</v>
      </c>
      <c r="AX1104" s="12" t="s">
        <v>75</v>
      </c>
      <c r="AY1104" s="157" t="s">
        <v>181</v>
      </c>
    </row>
    <row r="1105" spans="2:65" s="13" customFormat="1">
      <c r="B1105" s="162"/>
      <c r="D1105" s="156" t="s">
        <v>192</v>
      </c>
      <c r="E1105" s="163" t="s">
        <v>1</v>
      </c>
      <c r="F1105" s="164" t="s">
        <v>2005</v>
      </c>
      <c r="H1105" s="165">
        <v>27.75</v>
      </c>
      <c r="I1105" s="166"/>
      <c r="L1105" s="162"/>
      <c r="M1105" s="167"/>
      <c r="T1105" s="168"/>
      <c r="AT1105" s="163" t="s">
        <v>192</v>
      </c>
      <c r="AU1105" s="163" t="s">
        <v>190</v>
      </c>
      <c r="AV1105" s="13" t="s">
        <v>190</v>
      </c>
      <c r="AW1105" s="13" t="s">
        <v>31</v>
      </c>
      <c r="AX1105" s="13" t="s">
        <v>75</v>
      </c>
      <c r="AY1105" s="163" t="s">
        <v>181</v>
      </c>
    </row>
    <row r="1106" spans="2:65" s="14" customFormat="1">
      <c r="B1106" s="169"/>
      <c r="D1106" s="156" t="s">
        <v>192</v>
      </c>
      <c r="E1106" s="170" t="s">
        <v>1</v>
      </c>
      <c r="F1106" s="171" t="s">
        <v>195</v>
      </c>
      <c r="H1106" s="172">
        <v>27.75</v>
      </c>
      <c r="I1106" s="173"/>
      <c r="L1106" s="169"/>
      <c r="M1106" s="174"/>
      <c r="T1106" s="175"/>
      <c r="AT1106" s="170" t="s">
        <v>192</v>
      </c>
      <c r="AU1106" s="170" t="s">
        <v>190</v>
      </c>
      <c r="AV1106" s="14" t="s">
        <v>189</v>
      </c>
      <c r="AW1106" s="14" t="s">
        <v>31</v>
      </c>
      <c r="AX1106" s="14" t="s">
        <v>83</v>
      </c>
      <c r="AY1106" s="170" t="s">
        <v>181</v>
      </c>
    </row>
    <row r="1107" spans="2:65" s="1" customFormat="1" ht="24.2" customHeight="1">
      <c r="B1107" s="140"/>
      <c r="C1107" s="141" t="s">
        <v>2006</v>
      </c>
      <c r="D1107" s="141" t="s">
        <v>185</v>
      </c>
      <c r="E1107" s="142" t="s">
        <v>2007</v>
      </c>
      <c r="F1107" s="143" t="s">
        <v>2008</v>
      </c>
      <c r="G1107" s="144" t="s">
        <v>1797</v>
      </c>
      <c r="H1107" s="200"/>
      <c r="I1107" s="146"/>
      <c r="J1107" s="147">
        <f>ROUND(I1107*H1107,2)</f>
        <v>0</v>
      </c>
      <c r="K1107" s="148"/>
      <c r="L1107" s="32"/>
      <c r="M1107" s="149" t="s">
        <v>1</v>
      </c>
      <c r="N1107" s="150" t="s">
        <v>41</v>
      </c>
      <c r="P1107" s="151">
        <f>O1107*H1107</f>
        <v>0</v>
      </c>
      <c r="Q1107" s="151">
        <v>0</v>
      </c>
      <c r="R1107" s="151">
        <f>Q1107*H1107</f>
        <v>0</v>
      </c>
      <c r="S1107" s="151">
        <v>0</v>
      </c>
      <c r="T1107" s="152">
        <f>S1107*H1107</f>
        <v>0</v>
      </c>
      <c r="AR1107" s="153" t="s">
        <v>280</v>
      </c>
      <c r="AT1107" s="153" t="s">
        <v>185</v>
      </c>
      <c r="AU1107" s="153" t="s">
        <v>190</v>
      </c>
      <c r="AY1107" s="17" t="s">
        <v>181</v>
      </c>
      <c r="BE1107" s="154">
        <f>IF(N1107="základná",J1107,0)</f>
        <v>0</v>
      </c>
      <c r="BF1107" s="154">
        <f>IF(N1107="znížená",J1107,0)</f>
        <v>0</v>
      </c>
      <c r="BG1107" s="154">
        <f>IF(N1107="zákl. prenesená",J1107,0)</f>
        <v>0</v>
      </c>
      <c r="BH1107" s="154">
        <f>IF(N1107="zníž. prenesená",J1107,0)</f>
        <v>0</v>
      </c>
      <c r="BI1107" s="154">
        <f>IF(N1107="nulová",J1107,0)</f>
        <v>0</v>
      </c>
      <c r="BJ1107" s="17" t="s">
        <v>190</v>
      </c>
      <c r="BK1107" s="154">
        <f>ROUND(I1107*H1107,2)</f>
        <v>0</v>
      </c>
      <c r="BL1107" s="17" t="s">
        <v>280</v>
      </c>
      <c r="BM1107" s="153" t="s">
        <v>2009</v>
      </c>
    </row>
    <row r="1108" spans="2:65" s="11" customFormat="1" ht="22.9" customHeight="1">
      <c r="B1108" s="128"/>
      <c r="D1108" s="129" t="s">
        <v>74</v>
      </c>
      <c r="E1108" s="138" t="s">
        <v>583</v>
      </c>
      <c r="F1108" s="138" t="s">
        <v>584</v>
      </c>
      <c r="I1108" s="131"/>
      <c r="J1108" s="139">
        <f>BK1108</f>
        <v>0</v>
      </c>
      <c r="L1108" s="128"/>
      <c r="M1108" s="133"/>
      <c r="P1108" s="134">
        <f>SUM(P1109:P1130)</f>
        <v>0</v>
      </c>
      <c r="R1108" s="134">
        <f>SUM(R1109:R1130)</f>
        <v>14.226350298</v>
      </c>
      <c r="T1108" s="135">
        <f>SUM(T1109:T1130)</f>
        <v>0</v>
      </c>
      <c r="AR1108" s="129" t="s">
        <v>190</v>
      </c>
      <c r="AT1108" s="136" t="s">
        <v>74</v>
      </c>
      <c r="AU1108" s="136" t="s">
        <v>83</v>
      </c>
      <c r="AY1108" s="129" t="s">
        <v>181</v>
      </c>
      <c r="BK1108" s="137">
        <f>SUM(BK1109:BK1130)</f>
        <v>0</v>
      </c>
    </row>
    <row r="1109" spans="2:65" s="1" customFormat="1" ht="33" customHeight="1">
      <c r="B1109" s="140"/>
      <c r="C1109" s="141" t="s">
        <v>2010</v>
      </c>
      <c r="D1109" s="141" t="s">
        <v>185</v>
      </c>
      <c r="E1109" s="142" t="s">
        <v>2011</v>
      </c>
      <c r="F1109" s="143" t="s">
        <v>2012</v>
      </c>
      <c r="G1109" s="144" t="s">
        <v>188</v>
      </c>
      <c r="H1109" s="145">
        <v>1027.8499999999999</v>
      </c>
      <c r="I1109" s="146"/>
      <c r="J1109" s="147">
        <f>ROUND(I1109*H1109,2)</f>
        <v>0</v>
      </c>
      <c r="K1109" s="148"/>
      <c r="L1109" s="32"/>
      <c r="M1109" s="149" t="s">
        <v>1</v>
      </c>
      <c r="N1109" s="150" t="s">
        <v>41</v>
      </c>
      <c r="P1109" s="151">
        <f>O1109*H1109</f>
        <v>0</v>
      </c>
      <c r="Q1109" s="151">
        <v>0</v>
      </c>
      <c r="R1109" s="151">
        <f>Q1109*H1109</f>
        <v>0</v>
      </c>
      <c r="S1109" s="151">
        <v>0</v>
      </c>
      <c r="T1109" s="152">
        <f>S1109*H1109</f>
        <v>0</v>
      </c>
      <c r="AR1109" s="153" t="s">
        <v>280</v>
      </c>
      <c r="AT1109" s="153" t="s">
        <v>185</v>
      </c>
      <c r="AU1109" s="153" t="s">
        <v>190</v>
      </c>
      <c r="AY1109" s="17" t="s">
        <v>181</v>
      </c>
      <c r="BE1109" s="154">
        <f>IF(N1109="základná",J1109,0)</f>
        <v>0</v>
      </c>
      <c r="BF1109" s="154">
        <f>IF(N1109="znížená",J1109,0)</f>
        <v>0</v>
      </c>
      <c r="BG1109" s="154">
        <f>IF(N1109="zákl. prenesená",J1109,0)</f>
        <v>0</v>
      </c>
      <c r="BH1109" s="154">
        <f>IF(N1109="zníž. prenesená",J1109,0)</f>
        <v>0</v>
      </c>
      <c r="BI1109" s="154">
        <f>IF(N1109="nulová",J1109,0)</f>
        <v>0</v>
      </c>
      <c r="BJ1109" s="17" t="s">
        <v>190</v>
      </c>
      <c r="BK1109" s="154">
        <f>ROUND(I1109*H1109,2)</f>
        <v>0</v>
      </c>
      <c r="BL1109" s="17" t="s">
        <v>280</v>
      </c>
      <c r="BM1109" s="153" t="s">
        <v>2013</v>
      </c>
    </row>
    <row r="1110" spans="2:65" s="13" customFormat="1">
      <c r="B1110" s="162"/>
      <c r="D1110" s="156" t="s">
        <v>192</v>
      </c>
      <c r="E1110" s="163" t="s">
        <v>1</v>
      </c>
      <c r="F1110" s="164" t="s">
        <v>768</v>
      </c>
      <c r="H1110" s="165">
        <v>1027.8499999999999</v>
      </c>
      <c r="I1110" s="166"/>
      <c r="L1110" s="162"/>
      <c r="M1110" s="167"/>
      <c r="T1110" s="168"/>
      <c r="AT1110" s="163" t="s">
        <v>192</v>
      </c>
      <c r="AU1110" s="163" t="s">
        <v>190</v>
      </c>
      <c r="AV1110" s="13" t="s">
        <v>190</v>
      </c>
      <c r="AW1110" s="13" t="s">
        <v>31</v>
      </c>
      <c r="AX1110" s="13" t="s">
        <v>75</v>
      </c>
      <c r="AY1110" s="163" t="s">
        <v>181</v>
      </c>
    </row>
    <row r="1111" spans="2:65" s="14" customFormat="1">
      <c r="B1111" s="169"/>
      <c r="D1111" s="156" t="s">
        <v>192</v>
      </c>
      <c r="E1111" s="170" t="s">
        <v>1</v>
      </c>
      <c r="F1111" s="171" t="s">
        <v>195</v>
      </c>
      <c r="H1111" s="172">
        <v>1027.8499999999999</v>
      </c>
      <c r="I1111" s="173"/>
      <c r="L1111" s="169"/>
      <c r="M1111" s="174"/>
      <c r="T1111" s="175"/>
      <c r="AT1111" s="170" t="s">
        <v>192</v>
      </c>
      <c r="AU1111" s="170" t="s">
        <v>190</v>
      </c>
      <c r="AV1111" s="14" t="s">
        <v>189</v>
      </c>
      <c r="AW1111" s="14" t="s">
        <v>31</v>
      </c>
      <c r="AX1111" s="14" t="s">
        <v>83</v>
      </c>
      <c r="AY1111" s="170" t="s">
        <v>181</v>
      </c>
    </row>
    <row r="1112" spans="2:65" s="1" customFormat="1" ht="16.5" customHeight="1">
      <c r="B1112" s="140"/>
      <c r="C1112" s="189" t="s">
        <v>2014</v>
      </c>
      <c r="D1112" s="189" t="s">
        <v>966</v>
      </c>
      <c r="E1112" s="190" t="s">
        <v>2015</v>
      </c>
      <c r="F1112" s="191" t="s">
        <v>2016</v>
      </c>
      <c r="G1112" s="192" t="s">
        <v>188</v>
      </c>
      <c r="H1112" s="193">
        <v>1110.078</v>
      </c>
      <c r="I1112" s="194"/>
      <c r="J1112" s="195">
        <f>ROUND(I1112*H1112,2)</f>
        <v>0</v>
      </c>
      <c r="K1112" s="196"/>
      <c r="L1112" s="197"/>
      <c r="M1112" s="198" t="s">
        <v>1</v>
      </c>
      <c r="N1112" s="199" t="s">
        <v>41</v>
      </c>
      <c r="P1112" s="151">
        <f>O1112*H1112</f>
        <v>0</v>
      </c>
      <c r="Q1112" s="151">
        <v>6.6E-3</v>
      </c>
      <c r="R1112" s="151">
        <f>Q1112*H1112</f>
        <v>7.3265148</v>
      </c>
      <c r="S1112" s="151">
        <v>0</v>
      </c>
      <c r="T1112" s="152">
        <f>S1112*H1112</f>
        <v>0</v>
      </c>
      <c r="AR1112" s="153" t="s">
        <v>491</v>
      </c>
      <c r="AT1112" s="153" t="s">
        <v>966</v>
      </c>
      <c r="AU1112" s="153" t="s">
        <v>190</v>
      </c>
      <c r="AY1112" s="17" t="s">
        <v>181</v>
      </c>
      <c r="BE1112" s="154">
        <f>IF(N1112="základná",J1112,0)</f>
        <v>0</v>
      </c>
      <c r="BF1112" s="154">
        <f>IF(N1112="znížená",J1112,0)</f>
        <v>0</v>
      </c>
      <c r="BG1112" s="154">
        <f>IF(N1112="zákl. prenesená",J1112,0)</f>
        <v>0</v>
      </c>
      <c r="BH1112" s="154">
        <f>IF(N1112="zníž. prenesená",J1112,0)</f>
        <v>0</v>
      </c>
      <c r="BI1112" s="154">
        <f>IF(N1112="nulová",J1112,0)</f>
        <v>0</v>
      </c>
      <c r="BJ1112" s="17" t="s">
        <v>190</v>
      </c>
      <c r="BK1112" s="154">
        <f>ROUND(I1112*H1112,2)</f>
        <v>0</v>
      </c>
      <c r="BL1112" s="17" t="s">
        <v>280</v>
      </c>
      <c r="BM1112" s="153" t="s">
        <v>2017</v>
      </c>
    </row>
    <row r="1113" spans="2:65" s="13" customFormat="1">
      <c r="B1113" s="162"/>
      <c r="D1113" s="156" t="s">
        <v>192</v>
      </c>
      <c r="F1113" s="164" t="s">
        <v>2018</v>
      </c>
      <c r="H1113" s="165">
        <v>1110.078</v>
      </c>
      <c r="I1113" s="166"/>
      <c r="L1113" s="162"/>
      <c r="M1113" s="167"/>
      <c r="T1113" s="168"/>
      <c r="AT1113" s="163" t="s">
        <v>192</v>
      </c>
      <c r="AU1113" s="163" t="s">
        <v>190</v>
      </c>
      <c r="AV1113" s="13" t="s">
        <v>190</v>
      </c>
      <c r="AW1113" s="13" t="s">
        <v>3</v>
      </c>
      <c r="AX1113" s="13" t="s">
        <v>83</v>
      </c>
      <c r="AY1113" s="163" t="s">
        <v>181</v>
      </c>
    </row>
    <row r="1114" spans="2:65" s="1" customFormat="1" ht="24.2" customHeight="1">
      <c r="B1114" s="140"/>
      <c r="C1114" s="141" t="s">
        <v>2019</v>
      </c>
      <c r="D1114" s="141" t="s">
        <v>185</v>
      </c>
      <c r="E1114" s="142" t="s">
        <v>2020</v>
      </c>
      <c r="F1114" s="143" t="s">
        <v>2021</v>
      </c>
      <c r="G1114" s="144" t="s">
        <v>188</v>
      </c>
      <c r="H1114" s="145">
        <v>75</v>
      </c>
      <c r="I1114" s="146"/>
      <c r="J1114" s="147">
        <f>ROUND(I1114*H1114,2)</f>
        <v>0</v>
      </c>
      <c r="K1114" s="148"/>
      <c r="L1114" s="32"/>
      <c r="M1114" s="149" t="s">
        <v>1</v>
      </c>
      <c r="N1114" s="150" t="s">
        <v>41</v>
      </c>
      <c r="P1114" s="151">
        <f>O1114*H1114</f>
        <v>0</v>
      </c>
      <c r="Q1114" s="151">
        <v>0</v>
      </c>
      <c r="R1114" s="151">
        <f>Q1114*H1114</f>
        <v>0</v>
      </c>
      <c r="S1114" s="151">
        <v>0</v>
      </c>
      <c r="T1114" s="152">
        <f>S1114*H1114</f>
        <v>0</v>
      </c>
      <c r="AR1114" s="153" t="s">
        <v>280</v>
      </c>
      <c r="AT1114" s="153" t="s">
        <v>185</v>
      </c>
      <c r="AU1114" s="153" t="s">
        <v>190</v>
      </c>
      <c r="AY1114" s="17" t="s">
        <v>181</v>
      </c>
      <c r="BE1114" s="154">
        <f>IF(N1114="základná",J1114,0)</f>
        <v>0</v>
      </c>
      <c r="BF1114" s="154">
        <f>IF(N1114="znížená",J1114,0)</f>
        <v>0</v>
      </c>
      <c r="BG1114" s="154">
        <f>IF(N1114="zákl. prenesená",J1114,0)</f>
        <v>0</v>
      </c>
      <c r="BH1114" s="154">
        <f>IF(N1114="zníž. prenesená",J1114,0)</f>
        <v>0</v>
      </c>
      <c r="BI1114" s="154">
        <f>IF(N1114="nulová",J1114,0)</f>
        <v>0</v>
      </c>
      <c r="BJ1114" s="17" t="s">
        <v>190</v>
      </c>
      <c r="BK1114" s="154">
        <f>ROUND(I1114*H1114,2)</f>
        <v>0</v>
      </c>
      <c r="BL1114" s="17" t="s">
        <v>280</v>
      </c>
      <c r="BM1114" s="153" t="s">
        <v>2022</v>
      </c>
    </row>
    <row r="1115" spans="2:65" s="13" customFormat="1">
      <c r="B1115" s="162"/>
      <c r="D1115" s="156" t="s">
        <v>192</v>
      </c>
      <c r="E1115" s="163" t="s">
        <v>1</v>
      </c>
      <c r="F1115" s="164" t="s">
        <v>2023</v>
      </c>
      <c r="H1115" s="165">
        <v>75</v>
      </c>
      <c r="I1115" s="166"/>
      <c r="L1115" s="162"/>
      <c r="M1115" s="167"/>
      <c r="T1115" s="168"/>
      <c r="AT1115" s="163" t="s">
        <v>192</v>
      </c>
      <c r="AU1115" s="163" t="s">
        <v>190</v>
      </c>
      <c r="AV1115" s="13" t="s">
        <v>190</v>
      </c>
      <c r="AW1115" s="13" t="s">
        <v>31</v>
      </c>
      <c r="AX1115" s="13" t="s">
        <v>75</v>
      </c>
      <c r="AY1115" s="163" t="s">
        <v>181</v>
      </c>
    </row>
    <row r="1116" spans="2:65" s="14" customFormat="1">
      <c r="B1116" s="169"/>
      <c r="D1116" s="156" t="s">
        <v>192</v>
      </c>
      <c r="E1116" s="170" t="s">
        <v>1</v>
      </c>
      <c r="F1116" s="171" t="s">
        <v>195</v>
      </c>
      <c r="H1116" s="172">
        <v>75</v>
      </c>
      <c r="I1116" s="173"/>
      <c r="L1116" s="169"/>
      <c r="M1116" s="174"/>
      <c r="T1116" s="175"/>
      <c r="AT1116" s="170" t="s">
        <v>192</v>
      </c>
      <c r="AU1116" s="170" t="s">
        <v>190</v>
      </c>
      <c r="AV1116" s="14" t="s">
        <v>189</v>
      </c>
      <c r="AW1116" s="14" t="s">
        <v>31</v>
      </c>
      <c r="AX1116" s="14" t="s">
        <v>83</v>
      </c>
      <c r="AY1116" s="170" t="s">
        <v>181</v>
      </c>
    </row>
    <row r="1117" spans="2:65" s="1" customFormat="1" ht="24.2" customHeight="1">
      <c r="B1117" s="140"/>
      <c r="C1117" s="141" t="s">
        <v>2024</v>
      </c>
      <c r="D1117" s="141" t="s">
        <v>185</v>
      </c>
      <c r="E1117" s="142" t="s">
        <v>2025</v>
      </c>
      <c r="F1117" s="143" t="s">
        <v>2026</v>
      </c>
      <c r="G1117" s="144" t="s">
        <v>188</v>
      </c>
      <c r="H1117" s="145">
        <v>5.04</v>
      </c>
      <c r="I1117" s="146"/>
      <c r="J1117" s="147">
        <f>ROUND(I1117*H1117,2)</f>
        <v>0</v>
      </c>
      <c r="K1117" s="148"/>
      <c r="L1117" s="32"/>
      <c r="M1117" s="149" t="s">
        <v>1</v>
      </c>
      <c r="N1117" s="150" t="s">
        <v>41</v>
      </c>
      <c r="P1117" s="151">
        <f>O1117*H1117</f>
        <v>0</v>
      </c>
      <c r="Q1117" s="151">
        <v>3.3819999999999998E-4</v>
      </c>
      <c r="R1117" s="151">
        <f>Q1117*H1117</f>
        <v>1.7045279999999999E-3</v>
      </c>
      <c r="S1117" s="151">
        <v>0</v>
      </c>
      <c r="T1117" s="152">
        <f>S1117*H1117</f>
        <v>0</v>
      </c>
      <c r="AR1117" s="153" t="s">
        <v>280</v>
      </c>
      <c r="AT1117" s="153" t="s">
        <v>185</v>
      </c>
      <c r="AU1117" s="153" t="s">
        <v>190</v>
      </c>
      <c r="AY1117" s="17" t="s">
        <v>181</v>
      </c>
      <c r="BE1117" s="154">
        <f>IF(N1117="základná",J1117,0)</f>
        <v>0</v>
      </c>
      <c r="BF1117" s="154">
        <f>IF(N1117="znížená",J1117,0)</f>
        <v>0</v>
      </c>
      <c r="BG1117" s="154">
        <f>IF(N1117="zákl. prenesená",J1117,0)</f>
        <v>0</v>
      </c>
      <c r="BH1117" s="154">
        <f>IF(N1117="zníž. prenesená",J1117,0)</f>
        <v>0</v>
      </c>
      <c r="BI1117" s="154">
        <f>IF(N1117="nulová",J1117,0)</f>
        <v>0</v>
      </c>
      <c r="BJ1117" s="17" t="s">
        <v>190</v>
      </c>
      <c r="BK1117" s="154">
        <f>ROUND(I1117*H1117,2)</f>
        <v>0</v>
      </c>
      <c r="BL1117" s="17" t="s">
        <v>280</v>
      </c>
      <c r="BM1117" s="153" t="s">
        <v>2027</v>
      </c>
    </row>
    <row r="1118" spans="2:65" s="12" customFormat="1">
      <c r="B1118" s="155"/>
      <c r="D1118" s="156" t="s">
        <v>192</v>
      </c>
      <c r="E1118" s="157" t="s">
        <v>1</v>
      </c>
      <c r="F1118" s="158" t="s">
        <v>2028</v>
      </c>
      <c r="H1118" s="157" t="s">
        <v>1</v>
      </c>
      <c r="I1118" s="159"/>
      <c r="L1118" s="155"/>
      <c r="M1118" s="160"/>
      <c r="T1118" s="161"/>
      <c r="AT1118" s="157" t="s">
        <v>192</v>
      </c>
      <c r="AU1118" s="157" t="s">
        <v>190</v>
      </c>
      <c r="AV1118" s="12" t="s">
        <v>83</v>
      </c>
      <c r="AW1118" s="12" t="s">
        <v>31</v>
      </c>
      <c r="AX1118" s="12" t="s">
        <v>75</v>
      </c>
      <c r="AY1118" s="157" t="s">
        <v>181</v>
      </c>
    </row>
    <row r="1119" spans="2:65" s="13" customFormat="1">
      <c r="B1119" s="162"/>
      <c r="D1119" s="156" t="s">
        <v>192</v>
      </c>
      <c r="E1119" s="163" t="s">
        <v>1</v>
      </c>
      <c r="F1119" s="164" t="s">
        <v>2029</v>
      </c>
      <c r="H1119" s="165">
        <v>5.04</v>
      </c>
      <c r="I1119" s="166"/>
      <c r="L1119" s="162"/>
      <c r="M1119" s="167"/>
      <c r="T1119" s="168"/>
      <c r="AT1119" s="163" t="s">
        <v>192</v>
      </c>
      <c r="AU1119" s="163" t="s">
        <v>190</v>
      </c>
      <c r="AV1119" s="13" t="s">
        <v>190</v>
      </c>
      <c r="AW1119" s="13" t="s">
        <v>31</v>
      </c>
      <c r="AX1119" s="13" t="s">
        <v>75</v>
      </c>
      <c r="AY1119" s="163" t="s">
        <v>181</v>
      </c>
    </row>
    <row r="1120" spans="2:65" s="14" customFormat="1">
      <c r="B1120" s="169"/>
      <c r="D1120" s="156" t="s">
        <v>192</v>
      </c>
      <c r="E1120" s="170" t="s">
        <v>1</v>
      </c>
      <c r="F1120" s="171" t="s">
        <v>195</v>
      </c>
      <c r="H1120" s="172">
        <v>5.04</v>
      </c>
      <c r="I1120" s="173"/>
      <c r="L1120" s="169"/>
      <c r="M1120" s="174"/>
      <c r="T1120" s="175"/>
      <c r="AT1120" s="170" t="s">
        <v>192</v>
      </c>
      <c r="AU1120" s="170" t="s">
        <v>190</v>
      </c>
      <c r="AV1120" s="14" t="s">
        <v>189</v>
      </c>
      <c r="AW1120" s="14" t="s">
        <v>31</v>
      </c>
      <c r="AX1120" s="14" t="s">
        <v>83</v>
      </c>
      <c r="AY1120" s="170" t="s">
        <v>181</v>
      </c>
    </row>
    <row r="1121" spans="2:65" s="1" customFormat="1" ht="37.9" customHeight="1">
      <c r="B1121" s="140"/>
      <c r="C1121" s="189" t="s">
        <v>2030</v>
      </c>
      <c r="D1121" s="189" t="s">
        <v>966</v>
      </c>
      <c r="E1121" s="190" t="s">
        <v>2031</v>
      </c>
      <c r="F1121" s="191" t="s">
        <v>2032</v>
      </c>
      <c r="G1121" s="192" t="s">
        <v>188</v>
      </c>
      <c r="H1121" s="193">
        <v>5.4429999999999996</v>
      </c>
      <c r="I1121" s="194"/>
      <c r="J1121" s="195">
        <f>ROUND(I1121*H1121,2)</f>
        <v>0</v>
      </c>
      <c r="K1121" s="196"/>
      <c r="L1121" s="197"/>
      <c r="M1121" s="198" t="s">
        <v>1</v>
      </c>
      <c r="N1121" s="199" t="s">
        <v>41</v>
      </c>
      <c r="P1121" s="151">
        <f>O1121*H1121</f>
        <v>0</v>
      </c>
      <c r="Q1121" s="151">
        <v>3.4079999999999999E-2</v>
      </c>
      <c r="R1121" s="151">
        <f>Q1121*H1121</f>
        <v>0.18549743999999999</v>
      </c>
      <c r="S1121" s="151">
        <v>0</v>
      </c>
      <c r="T1121" s="152">
        <f>S1121*H1121</f>
        <v>0</v>
      </c>
      <c r="AR1121" s="153" t="s">
        <v>491</v>
      </c>
      <c r="AT1121" s="153" t="s">
        <v>966</v>
      </c>
      <c r="AU1121" s="153" t="s">
        <v>190</v>
      </c>
      <c r="AY1121" s="17" t="s">
        <v>181</v>
      </c>
      <c r="BE1121" s="154">
        <f>IF(N1121="základná",J1121,0)</f>
        <v>0</v>
      </c>
      <c r="BF1121" s="154">
        <f>IF(N1121="znížená",J1121,0)</f>
        <v>0</v>
      </c>
      <c r="BG1121" s="154">
        <f>IF(N1121="zákl. prenesená",J1121,0)</f>
        <v>0</v>
      </c>
      <c r="BH1121" s="154">
        <f>IF(N1121="zníž. prenesená",J1121,0)</f>
        <v>0</v>
      </c>
      <c r="BI1121" s="154">
        <f>IF(N1121="nulová",J1121,0)</f>
        <v>0</v>
      </c>
      <c r="BJ1121" s="17" t="s">
        <v>190</v>
      </c>
      <c r="BK1121" s="154">
        <f>ROUND(I1121*H1121,2)</f>
        <v>0</v>
      </c>
      <c r="BL1121" s="17" t="s">
        <v>280</v>
      </c>
      <c r="BM1121" s="153" t="s">
        <v>2033</v>
      </c>
    </row>
    <row r="1122" spans="2:65" s="13" customFormat="1">
      <c r="B1122" s="162"/>
      <c r="D1122" s="156" t="s">
        <v>192</v>
      </c>
      <c r="F1122" s="164" t="s">
        <v>2034</v>
      </c>
      <c r="H1122" s="165">
        <v>5.4429999999999996</v>
      </c>
      <c r="I1122" s="166"/>
      <c r="L1122" s="162"/>
      <c r="M1122" s="167"/>
      <c r="T1122" s="168"/>
      <c r="AT1122" s="163" t="s">
        <v>192</v>
      </c>
      <c r="AU1122" s="163" t="s">
        <v>190</v>
      </c>
      <c r="AV1122" s="13" t="s">
        <v>190</v>
      </c>
      <c r="AW1122" s="13" t="s">
        <v>3</v>
      </c>
      <c r="AX1122" s="13" t="s">
        <v>83</v>
      </c>
      <c r="AY1122" s="163" t="s">
        <v>181</v>
      </c>
    </row>
    <row r="1123" spans="2:65" s="1" customFormat="1" ht="33" customHeight="1">
      <c r="B1123" s="140"/>
      <c r="C1123" s="141" t="s">
        <v>2035</v>
      </c>
      <c r="D1123" s="141" t="s">
        <v>185</v>
      </c>
      <c r="E1123" s="142" t="s">
        <v>2036</v>
      </c>
      <c r="F1123" s="143" t="s">
        <v>2037</v>
      </c>
      <c r="G1123" s="144" t="s">
        <v>407</v>
      </c>
      <c r="H1123" s="145">
        <v>503.49299999999999</v>
      </c>
      <c r="I1123" s="146"/>
      <c r="J1123" s="147">
        <f>ROUND(I1123*H1123,2)</f>
        <v>0</v>
      </c>
      <c r="K1123" s="148"/>
      <c r="L1123" s="32"/>
      <c r="M1123" s="149" t="s">
        <v>1</v>
      </c>
      <c r="N1123" s="150" t="s">
        <v>41</v>
      </c>
      <c r="P1123" s="151">
        <f>O1123*H1123</f>
        <v>0</v>
      </c>
      <c r="Q1123" s="151">
        <v>2.1000000000000001E-4</v>
      </c>
      <c r="R1123" s="151">
        <f>Q1123*H1123</f>
        <v>0.10573353000000001</v>
      </c>
      <c r="S1123" s="151">
        <v>0</v>
      </c>
      <c r="T1123" s="152">
        <f>S1123*H1123</f>
        <v>0</v>
      </c>
      <c r="AR1123" s="153" t="s">
        <v>280</v>
      </c>
      <c r="AT1123" s="153" t="s">
        <v>185</v>
      </c>
      <c r="AU1123" s="153" t="s">
        <v>190</v>
      </c>
      <c r="AY1123" s="17" t="s">
        <v>181</v>
      </c>
      <c r="BE1123" s="154">
        <f>IF(N1123="základná",J1123,0)</f>
        <v>0</v>
      </c>
      <c r="BF1123" s="154">
        <f>IF(N1123="znížená",J1123,0)</f>
        <v>0</v>
      </c>
      <c r="BG1123" s="154">
        <f>IF(N1123="zákl. prenesená",J1123,0)</f>
        <v>0</v>
      </c>
      <c r="BH1123" s="154">
        <f>IF(N1123="zníž. prenesená",J1123,0)</f>
        <v>0</v>
      </c>
      <c r="BI1123" s="154">
        <f>IF(N1123="nulová",J1123,0)</f>
        <v>0</v>
      </c>
      <c r="BJ1123" s="17" t="s">
        <v>190</v>
      </c>
      <c r="BK1123" s="154">
        <f>ROUND(I1123*H1123,2)</f>
        <v>0</v>
      </c>
      <c r="BL1123" s="17" t="s">
        <v>280</v>
      </c>
      <c r="BM1123" s="153" t="s">
        <v>2038</v>
      </c>
    </row>
    <row r="1124" spans="2:65" s="13" customFormat="1">
      <c r="B1124" s="162"/>
      <c r="D1124" s="156" t="s">
        <v>192</v>
      </c>
      <c r="E1124" s="163" t="s">
        <v>1</v>
      </c>
      <c r="F1124" s="164" t="s">
        <v>853</v>
      </c>
      <c r="H1124" s="165">
        <v>503.49299999999999</v>
      </c>
      <c r="I1124" s="166"/>
      <c r="L1124" s="162"/>
      <c r="M1124" s="167"/>
      <c r="T1124" s="168"/>
      <c r="AT1124" s="163" t="s">
        <v>192</v>
      </c>
      <c r="AU1124" s="163" t="s">
        <v>190</v>
      </c>
      <c r="AV1124" s="13" t="s">
        <v>190</v>
      </c>
      <c r="AW1124" s="13" t="s">
        <v>31</v>
      </c>
      <c r="AX1124" s="13" t="s">
        <v>75</v>
      </c>
      <c r="AY1124" s="163" t="s">
        <v>181</v>
      </c>
    </row>
    <row r="1125" spans="2:65" s="14" customFormat="1">
      <c r="B1125" s="169"/>
      <c r="D1125" s="156" t="s">
        <v>192</v>
      </c>
      <c r="E1125" s="170" t="s">
        <v>1</v>
      </c>
      <c r="F1125" s="171" t="s">
        <v>195</v>
      </c>
      <c r="H1125" s="172">
        <v>503.49299999999999</v>
      </c>
      <c r="I1125" s="173"/>
      <c r="L1125" s="169"/>
      <c r="M1125" s="174"/>
      <c r="T1125" s="175"/>
      <c r="AT1125" s="170" t="s">
        <v>192</v>
      </c>
      <c r="AU1125" s="170" t="s">
        <v>190</v>
      </c>
      <c r="AV1125" s="14" t="s">
        <v>189</v>
      </c>
      <c r="AW1125" s="14" t="s">
        <v>31</v>
      </c>
      <c r="AX1125" s="14" t="s">
        <v>83</v>
      </c>
      <c r="AY1125" s="170" t="s">
        <v>181</v>
      </c>
    </row>
    <row r="1126" spans="2:65" s="1" customFormat="1" ht="44.25" customHeight="1">
      <c r="B1126" s="140"/>
      <c r="C1126" s="189" t="s">
        <v>2039</v>
      </c>
      <c r="D1126" s="189" t="s">
        <v>966</v>
      </c>
      <c r="E1126" s="190" t="s">
        <v>2040</v>
      </c>
      <c r="F1126" s="191" t="s">
        <v>2041</v>
      </c>
      <c r="G1126" s="192" t="s">
        <v>198</v>
      </c>
      <c r="H1126" s="193">
        <v>12.234999999999999</v>
      </c>
      <c r="I1126" s="194"/>
      <c r="J1126" s="195">
        <f>ROUND(I1126*H1126,2)</f>
        <v>0</v>
      </c>
      <c r="K1126" s="196"/>
      <c r="L1126" s="197"/>
      <c r="M1126" s="198" t="s">
        <v>1</v>
      </c>
      <c r="N1126" s="199" t="s">
        <v>41</v>
      </c>
      <c r="P1126" s="151">
        <f>O1126*H1126</f>
        <v>0</v>
      </c>
      <c r="Q1126" s="151">
        <v>0.54</v>
      </c>
      <c r="R1126" s="151">
        <f>Q1126*H1126</f>
        <v>6.6069000000000004</v>
      </c>
      <c r="S1126" s="151">
        <v>0</v>
      </c>
      <c r="T1126" s="152">
        <f>S1126*H1126</f>
        <v>0</v>
      </c>
      <c r="AR1126" s="153" t="s">
        <v>491</v>
      </c>
      <c r="AT1126" s="153" t="s">
        <v>966</v>
      </c>
      <c r="AU1126" s="153" t="s">
        <v>190</v>
      </c>
      <c r="AY1126" s="17" t="s">
        <v>181</v>
      </c>
      <c r="BE1126" s="154">
        <f>IF(N1126="základná",J1126,0)</f>
        <v>0</v>
      </c>
      <c r="BF1126" s="154">
        <f>IF(N1126="znížená",J1126,0)</f>
        <v>0</v>
      </c>
      <c r="BG1126" s="154">
        <f>IF(N1126="zákl. prenesená",J1126,0)</f>
        <v>0</v>
      </c>
      <c r="BH1126" s="154">
        <f>IF(N1126="zníž. prenesená",J1126,0)</f>
        <v>0</v>
      </c>
      <c r="BI1126" s="154">
        <f>IF(N1126="nulová",J1126,0)</f>
        <v>0</v>
      </c>
      <c r="BJ1126" s="17" t="s">
        <v>190</v>
      </c>
      <c r="BK1126" s="154">
        <f>ROUND(I1126*H1126,2)</f>
        <v>0</v>
      </c>
      <c r="BL1126" s="17" t="s">
        <v>280</v>
      </c>
      <c r="BM1126" s="153" t="s">
        <v>2042</v>
      </c>
    </row>
    <row r="1127" spans="2:65" s="13" customFormat="1">
      <c r="B1127" s="162"/>
      <c r="D1127" s="156" t="s">
        <v>192</v>
      </c>
      <c r="E1127" s="163" t="s">
        <v>1</v>
      </c>
      <c r="F1127" s="164" t="s">
        <v>2043</v>
      </c>
      <c r="H1127" s="165">
        <v>11.329000000000001</v>
      </c>
      <c r="I1127" s="166"/>
      <c r="L1127" s="162"/>
      <c r="M1127" s="167"/>
      <c r="T1127" s="168"/>
      <c r="AT1127" s="163" t="s">
        <v>192</v>
      </c>
      <c r="AU1127" s="163" t="s">
        <v>190</v>
      </c>
      <c r="AV1127" s="13" t="s">
        <v>190</v>
      </c>
      <c r="AW1127" s="13" t="s">
        <v>31</v>
      </c>
      <c r="AX1127" s="13" t="s">
        <v>75</v>
      </c>
      <c r="AY1127" s="163" t="s">
        <v>181</v>
      </c>
    </row>
    <row r="1128" spans="2:65" s="14" customFormat="1">
      <c r="B1128" s="169"/>
      <c r="D1128" s="156" t="s">
        <v>192</v>
      </c>
      <c r="E1128" s="170" t="s">
        <v>1</v>
      </c>
      <c r="F1128" s="171" t="s">
        <v>195</v>
      </c>
      <c r="H1128" s="172">
        <v>11.329000000000001</v>
      </c>
      <c r="I1128" s="173"/>
      <c r="L1128" s="169"/>
      <c r="M1128" s="174"/>
      <c r="T1128" s="175"/>
      <c r="AT1128" s="170" t="s">
        <v>192</v>
      </c>
      <c r="AU1128" s="170" t="s">
        <v>190</v>
      </c>
      <c r="AV1128" s="14" t="s">
        <v>189</v>
      </c>
      <c r="AW1128" s="14" t="s">
        <v>31</v>
      </c>
      <c r="AX1128" s="14" t="s">
        <v>83</v>
      </c>
      <c r="AY1128" s="170" t="s">
        <v>181</v>
      </c>
    </row>
    <row r="1129" spans="2:65" s="13" customFormat="1">
      <c r="B1129" s="162"/>
      <c r="D1129" s="156" t="s">
        <v>192</v>
      </c>
      <c r="F1129" s="164" t="s">
        <v>2044</v>
      </c>
      <c r="H1129" s="165">
        <v>12.234999999999999</v>
      </c>
      <c r="I1129" s="166"/>
      <c r="L1129" s="162"/>
      <c r="M1129" s="167"/>
      <c r="T1129" s="168"/>
      <c r="AT1129" s="163" t="s">
        <v>192</v>
      </c>
      <c r="AU1129" s="163" t="s">
        <v>190</v>
      </c>
      <c r="AV1129" s="13" t="s">
        <v>190</v>
      </c>
      <c r="AW1129" s="13" t="s">
        <v>3</v>
      </c>
      <c r="AX1129" s="13" t="s">
        <v>83</v>
      </c>
      <c r="AY1129" s="163" t="s">
        <v>181</v>
      </c>
    </row>
    <row r="1130" spans="2:65" s="1" customFormat="1" ht="24.2" customHeight="1">
      <c r="B1130" s="140"/>
      <c r="C1130" s="141" t="s">
        <v>2045</v>
      </c>
      <c r="D1130" s="141" t="s">
        <v>185</v>
      </c>
      <c r="E1130" s="142" t="s">
        <v>2046</v>
      </c>
      <c r="F1130" s="143" t="s">
        <v>2047</v>
      </c>
      <c r="G1130" s="144" t="s">
        <v>1797</v>
      </c>
      <c r="H1130" s="200"/>
      <c r="I1130" s="146"/>
      <c r="J1130" s="147">
        <f>ROUND(I1130*H1130,2)</f>
        <v>0</v>
      </c>
      <c r="K1130" s="148"/>
      <c r="L1130" s="32"/>
      <c r="M1130" s="149" t="s">
        <v>1</v>
      </c>
      <c r="N1130" s="150" t="s">
        <v>41</v>
      </c>
      <c r="P1130" s="151">
        <f>O1130*H1130</f>
        <v>0</v>
      </c>
      <c r="Q1130" s="151">
        <v>0</v>
      </c>
      <c r="R1130" s="151">
        <f>Q1130*H1130</f>
        <v>0</v>
      </c>
      <c r="S1130" s="151">
        <v>0</v>
      </c>
      <c r="T1130" s="152">
        <f>S1130*H1130</f>
        <v>0</v>
      </c>
      <c r="AR1130" s="153" t="s">
        <v>280</v>
      </c>
      <c r="AT1130" s="153" t="s">
        <v>185</v>
      </c>
      <c r="AU1130" s="153" t="s">
        <v>190</v>
      </c>
      <c r="AY1130" s="17" t="s">
        <v>181</v>
      </c>
      <c r="BE1130" s="154">
        <f>IF(N1130="základná",J1130,0)</f>
        <v>0</v>
      </c>
      <c r="BF1130" s="154">
        <f>IF(N1130="znížená",J1130,0)</f>
        <v>0</v>
      </c>
      <c r="BG1130" s="154">
        <f>IF(N1130="zákl. prenesená",J1130,0)</f>
        <v>0</v>
      </c>
      <c r="BH1130" s="154">
        <f>IF(N1130="zníž. prenesená",J1130,0)</f>
        <v>0</v>
      </c>
      <c r="BI1130" s="154">
        <f>IF(N1130="nulová",J1130,0)</f>
        <v>0</v>
      </c>
      <c r="BJ1130" s="17" t="s">
        <v>190</v>
      </c>
      <c r="BK1130" s="154">
        <f>ROUND(I1130*H1130,2)</f>
        <v>0</v>
      </c>
      <c r="BL1130" s="17" t="s">
        <v>280</v>
      </c>
      <c r="BM1130" s="153" t="s">
        <v>2048</v>
      </c>
    </row>
    <row r="1131" spans="2:65" s="11" customFormat="1" ht="22.9" customHeight="1">
      <c r="B1131" s="128"/>
      <c r="D1131" s="129" t="s">
        <v>74</v>
      </c>
      <c r="E1131" s="138" t="s">
        <v>2049</v>
      </c>
      <c r="F1131" s="138" t="s">
        <v>2050</v>
      </c>
      <c r="I1131" s="131"/>
      <c r="J1131" s="139">
        <f>BK1131</f>
        <v>0</v>
      </c>
      <c r="L1131" s="128"/>
      <c r="M1131" s="133"/>
      <c r="P1131" s="134">
        <f>SUM(P1132:P1284)</f>
        <v>0</v>
      </c>
      <c r="R1131" s="134">
        <f>SUM(R1132:R1284)</f>
        <v>16.212583197000001</v>
      </c>
      <c r="T1131" s="135">
        <f>SUM(T1132:T1284)</f>
        <v>0</v>
      </c>
      <c r="AR1131" s="129" t="s">
        <v>190</v>
      </c>
      <c r="AT1131" s="136" t="s">
        <v>74</v>
      </c>
      <c r="AU1131" s="136" t="s">
        <v>83</v>
      </c>
      <c r="AY1131" s="129" t="s">
        <v>181</v>
      </c>
      <c r="BK1131" s="137">
        <f>SUM(BK1132:BK1284)</f>
        <v>0</v>
      </c>
    </row>
    <row r="1132" spans="2:65" s="1" customFormat="1" ht="37.9" customHeight="1">
      <c r="B1132" s="140"/>
      <c r="C1132" s="141" t="s">
        <v>2051</v>
      </c>
      <c r="D1132" s="141" t="s">
        <v>185</v>
      </c>
      <c r="E1132" s="142" t="s">
        <v>2052</v>
      </c>
      <c r="F1132" s="143" t="s">
        <v>2053</v>
      </c>
      <c r="G1132" s="144" t="s">
        <v>188</v>
      </c>
      <c r="H1132" s="145">
        <v>22.62</v>
      </c>
      <c r="I1132" s="146"/>
      <c r="J1132" s="147">
        <f>ROUND(I1132*H1132,2)</f>
        <v>0</v>
      </c>
      <c r="K1132" s="148"/>
      <c r="L1132" s="32"/>
      <c r="M1132" s="149" t="s">
        <v>1</v>
      </c>
      <c r="N1132" s="150" t="s">
        <v>41</v>
      </c>
      <c r="P1132" s="151">
        <f>O1132*H1132</f>
        <v>0</v>
      </c>
      <c r="Q1132" s="151">
        <v>4.8907140000000002E-2</v>
      </c>
      <c r="R1132" s="151">
        <f>Q1132*H1132</f>
        <v>1.1062795068</v>
      </c>
      <c r="S1132" s="151">
        <v>0</v>
      </c>
      <c r="T1132" s="152">
        <f>S1132*H1132</f>
        <v>0</v>
      </c>
      <c r="AR1132" s="153" t="s">
        <v>280</v>
      </c>
      <c r="AT1132" s="153" t="s">
        <v>185</v>
      </c>
      <c r="AU1132" s="153" t="s">
        <v>190</v>
      </c>
      <c r="AY1132" s="17" t="s">
        <v>181</v>
      </c>
      <c r="BE1132" s="154">
        <f>IF(N1132="základná",J1132,0)</f>
        <v>0</v>
      </c>
      <c r="BF1132" s="154">
        <f>IF(N1132="znížená",J1132,0)</f>
        <v>0</v>
      </c>
      <c r="BG1132" s="154">
        <f>IF(N1132="zákl. prenesená",J1132,0)</f>
        <v>0</v>
      </c>
      <c r="BH1132" s="154">
        <f>IF(N1132="zníž. prenesená",J1132,0)</f>
        <v>0</v>
      </c>
      <c r="BI1132" s="154">
        <f>IF(N1132="nulová",J1132,0)</f>
        <v>0</v>
      </c>
      <c r="BJ1132" s="17" t="s">
        <v>190</v>
      </c>
      <c r="BK1132" s="154">
        <f>ROUND(I1132*H1132,2)</f>
        <v>0</v>
      </c>
      <c r="BL1132" s="17" t="s">
        <v>280</v>
      </c>
      <c r="BM1132" s="153" t="s">
        <v>2054</v>
      </c>
    </row>
    <row r="1133" spans="2:65" s="12" customFormat="1">
      <c r="B1133" s="155"/>
      <c r="D1133" s="156" t="s">
        <v>192</v>
      </c>
      <c r="E1133" s="157" t="s">
        <v>1</v>
      </c>
      <c r="F1133" s="158" t="s">
        <v>2055</v>
      </c>
      <c r="H1133" s="157" t="s">
        <v>1</v>
      </c>
      <c r="I1133" s="159"/>
      <c r="L1133" s="155"/>
      <c r="M1133" s="160"/>
      <c r="T1133" s="161"/>
      <c r="AT1133" s="157" t="s">
        <v>192</v>
      </c>
      <c r="AU1133" s="157" t="s">
        <v>190</v>
      </c>
      <c r="AV1133" s="12" t="s">
        <v>83</v>
      </c>
      <c r="AW1133" s="12" t="s">
        <v>31</v>
      </c>
      <c r="AX1133" s="12" t="s">
        <v>75</v>
      </c>
      <c r="AY1133" s="157" t="s">
        <v>181</v>
      </c>
    </row>
    <row r="1134" spans="2:65" s="13" customFormat="1">
      <c r="B1134" s="162"/>
      <c r="D1134" s="156" t="s">
        <v>192</v>
      </c>
      <c r="E1134" s="163" t="s">
        <v>1</v>
      </c>
      <c r="F1134" s="164" t="s">
        <v>2056</v>
      </c>
      <c r="H1134" s="165">
        <v>22.62</v>
      </c>
      <c r="I1134" s="166"/>
      <c r="L1134" s="162"/>
      <c r="M1134" s="167"/>
      <c r="T1134" s="168"/>
      <c r="AT1134" s="163" t="s">
        <v>192</v>
      </c>
      <c r="AU1134" s="163" t="s">
        <v>190</v>
      </c>
      <c r="AV1134" s="13" t="s">
        <v>190</v>
      </c>
      <c r="AW1134" s="13" t="s">
        <v>31</v>
      </c>
      <c r="AX1134" s="13" t="s">
        <v>75</v>
      </c>
      <c r="AY1134" s="163" t="s">
        <v>181</v>
      </c>
    </row>
    <row r="1135" spans="2:65" s="14" customFormat="1">
      <c r="B1135" s="169"/>
      <c r="D1135" s="156" t="s">
        <v>192</v>
      </c>
      <c r="E1135" s="170" t="s">
        <v>1</v>
      </c>
      <c r="F1135" s="171" t="s">
        <v>195</v>
      </c>
      <c r="H1135" s="172">
        <v>22.62</v>
      </c>
      <c r="I1135" s="173"/>
      <c r="L1135" s="169"/>
      <c r="M1135" s="174"/>
      <c r="T1135" s="175"/>
      <c r="AT1135" s="170" t="s">
        <v>192</v>
      </c>
      <c r="AU1135" s="170" t="s">
        <v>190</v>
      </c>
      <c r="AV1135" s="14" t="s">
        <v>189</v>
      </c>
      <c r="AW1135" s="14" t="s">
        <v>31</v>
      </c>
      <c r="AX1135" s="14" t="s">
        <v>83</v>
      </c>
      <c r="AY1135" s="170" t="s">
        <v>181</v>
      </c>
    </row>
    <row r="1136" spans="2:65" s="1" customFormat="1" ht="37.9" customHeight="1">
      <c r="B1136" s="140"/>
      <c r="C1136" s="141" t="s">
        <v>2057</v>
      </c>
      <c r="D1136" s="141" t="s">
        <v>185</v>
      </c>
      <c r="E1136" s="142" t="s">
        <v>2058</v>
      </c>
      <c r="F1136" s="143" t="s">
        <v>2059</v>
      </c>
      <c r="G1136" s="144" t="s">
        <v>188</v>
      </c>
      <c r="H1136" s="145">
        <v>20.72</v>
      </c>
      <c r="I1136" s="146"/>
      <c r="J1136" s="147">
        <f>ROUND(I1136*H1136,2)</f>
        <v>0</v>
      </c>
      <c r="K1136" s="148"/>
      <c r="L1136" s="32"/>
      <c r="M1136" s="149" t="s">
        <v>1</v>
      </c>
      <c r="N1136" s="150" t="s">
        <v>41</v>
      </c>
      <c r="P1136" s="151">
        <f>O1136*H1136</f>
        <v>0</v>
      </c>
      <c r="Q1136" s="151">
        <v>2.3619999999999999E-2</v>
      </c>
      <c r="R1136" s="151">
        <f>Q1136*H1136</f>
        <v>0.48940639999999996</v>
      </c>
      <c r="S1136" s="151">
        <v>0</v>
      </c>
      <c r="T1136" s="152">
        <f>S1136*H1136</f>
        <v>0</v>
      </c>
      <c r="AR1136" s="153" t="s">
        <v>280</v>
      </c>
      <c r="AT1136" s="153" t="s">
        <v>185</v>
      </c>
      <c r="AU1136" s="153" t="s">
        <v>190</v>
      </c>
      <c r="AY1136" s="17" t="s">
        <v>181</v>
      </c>
      <c r="BE1136" s="154">
        <f>IF(N1136="základná",J1136,0)</f>
        <v>0</v>
      </c>
      <c r="BF1136" s="154">
        <f>IF(N1136="znížená",J1136,0)</f>
        <v>0</v>
      </c>
      <c r="BG1136" s="154">
        <f>IF(N1136="zákl. prenesená",J1136,0)</f>
        <v>0</v>
      </c>
      <c r="BH1136" s="154">
        <f>IF(N1136="zníž. prenesená",J1136,0)</f>
        <v>0</v>
      </c>
      <c r="BI1136" s="154">
        <f>IF(N1136="nulová",J1136,0)</f>
        <v>0</v>
      </c>
      <c r="BJ1136" s="17" t="s">
        <v>190</v>
      </c>
      <c r="BK1136" s="154">
        <f>ROUND(I1136*H1136,2)</f>
        <v>0</v>
      </c>
      <c r="BL1136" s="17" t="s">
        <v>280</v>
      </c>
      <c r="BM1136" s="153" t="s">
        <v>2060</v>
      </c>
    </row>
    <row r="1137" spans="2:65" s="12" customFormat="1">
      <c r="B1137" s="155"/>
      <c r="D1137" s="156" t="s">
        <v>192</v>
      </c>
      <c r="E1137" s="157" t="s">
        <v>1</v>
      </c>
      <c r="F1137" s="158" t="s">
        <v>222</v>
      </c>
      <c r="H1137" s="157" t="s">
        <v>1</v>
      </c>
      <c r="I1137" s="159"/>
      <c r="L1137" s="155"/>
      <c r="M1137" s="160"/>
      <c r="T1137" s="161"/>
      <c r="AT1137" s="157" t="s">
        <v>192</v>
      </c>
      <c r="AU1137" s="157" t="s">
        <v>190</v>
      </c>
      <c r="AV1137" s="12" t="s">
        <v>83</v>
      </c>
      <c r="AW1137" s="12" t="s">
        <v>31</v>
      </c>
      <c r="AX1137" s="12" t="s">
        <v>75</v>
      </c>
      <c r="AY1137" s="157" t="s">
        <v>181</v>
      </c>
    </row>
    <row r="1138" spans="2:65" s="12" customFormat="1">
      <c r="B1138" s="155"/>
      <c r="D1138" s="156" t="s">
        <v>192</v>
      </c>
      <c r="E1138" s="157" t="s">
        <v>1</v>
      </c>
      <c r="F1138" s="158" t="s">
        <v>1334</v>
      </c>
      <c r="H1138" s="157" t="s">
        <v>1</v>
      </c>
      <c r="I1138" s="159"/>
      <c r="L1138" s="155"/>
      <c r="M1138" s="160"/>
      <c r="T1138" s="161"/>
      <c r="AT1138" s="157" t="s">
        <v>192</v>
      </c>
      <c r="AU1138" s="157" t="s">
        <v>190</v>
      </c>
      <c r="AV1138" s="12" t="s">
        <v>83</v>
      </c>
      <c r="AW1138" s="12" t="s">
        <v>31</v>
      </c>
      <c r="AX1138" s="12" t="s">
        <v>75</v>
      </c>
      <c r="AY1138" s="157" t="s">
        <v>181</v>
      </c>
    </row>
    <row r="1139" spans="2:65" s="13" customFormat="1">
      <c r="B1139" s="162"/>
      <c r="D1139" s="156" t="s">
        <v>192</v>
      </c>
      <c r="E1139" s="163" t="s">
        <v>1</v>
      </c>
      <c r="F1139" s="164" t="s">
        <v>2061</v>
      </c>
      <c r="H1139" s="165">
        <v>20.72</v>
      </c>
      <c r="I1139" s="166"/>
      <c r="L1139" s="162"/>
      <c r="M1139" s="167"/>
      <c r="T1139" s="168"/>
      <c r="AT1139" s="163" t="s">
        <v>192</v>
      </c>
      <c r="AU1139" s="163" t="s">
        <v>190</v>
      </c>
      <c r="AV1139" s="13" t="s">
        <v>190</v>
      </c>
      <c r="AW1139" s="13" t="s">
        <v>31</v>
      </c>
      <c r="AX1139" s="13" t="s">
        <v>75</v>
      </c>
      <c r="AY1139" s="163" t="s">
        <v>181</v>
      </c>
    </row>
    <row r="1140" spans="2:65" s="14" customFormat="1">
      <c r="B1140" s="169"/>
      <c r="D1140" s="156" t="s">
        <v>192</v>
      </c>
      <c r="E1140" s="170" t="s">
        <v>1</v>
      </c>
      <c r="F1140" s="171" t="s">
        <v>195</v>
      </c>
      <c r="H1140" s="172">
        <v>20.72</v>
      </c>
      <c r="I1140" s="173"/>
      <c r="L1140" s="169"/>
      <c r="M1140" s="174"/>
      <c r="T1140" s="175"/>
      <c r="AT1140" s="170" t="s">
        <v>192</v>
      </c>
      <c r="AU1140" s="170" t="s">
        <v>190</v>
      </c>
      <c r="AV1140" s="14" t="s">
        <v>189</v>
      </c>
      <c r="AW1140" s="14" t="s">
        <v>31</v>
      </c>
      <c r="AX1140" s="14" t="s">
        <v>83</v>
      </c>
      <c r="AY1140" s="170" t="s">
        <v>181</v>
      </c>
    </row>
    <row r="1141" spans="2:65" s="1" customFormat="1" ht="37.9" customHeight="1">
      <c r="B1141" s="140"/>
      <c r="C1141" s="141" t="s">
        <v>2062</v>
      </c>
      <c r="D1141" s="141" t="s">
        <v>185</v>
      </c>
      <c r="E1141" s="142" t="s">
        <v>2063</v>
      </c>
      <c r="F1141" s="143" t="s">
        <v>2064</v>
      </c>
      <c r="G1141" s="144" t="s">
        <v>188</v>
      </c>
      <c r="H1141" s="145">
        <v>78.594999999999999</v>
      </c>
      <c r="I1141" s="146"/>
      <c r="J1141" s="147">
        <f>ROUND(I1141*H1141,2)</f>
        <v>0</v>
      </c>
      <c r="K1141" s="148"/>
      <c r="L1141" s="32"/>
      <c r="M1141" s="149" t="s">
        <v>1</v>
      </c>
      <c r="N1141" s="150" t="s">
        <v>41</v>
      </c>
      <c r="P1141" s="151">
        <f>O1141*H1141</f>
        <v>0</v>
      </c>
      <c r="Q1141" s="151">
        <v>2.1760000000000002E-2</v>
      </c>
      <c r="R1141" s="151">
        <f>Q1141*H1141</f>
        <v>1.7102272000000001</v>
      </c>
      <c r="S1141" s="151">
        <v>0</v>
      </c>
      <c r="T1141" s="152">
        <f>S1141*H1141</f>
        <v>0</v>
      </c>
      <c r="AR1141" s="153" t="s">
        <v>280</v>
      </c>
      <c r="AT1141" s="153" t="s">
        <v>185</v>
      </c>
      <c r="AU1141" s="153" t="s">
        <v>190</v>
      </c>
      <c r="AY1141" s="17" t="s">
        <v>181</v>
      </c>
      <c r="BE1141" s="154">
        <f>IF(N1141="základná",J1141,0)</f>
        <v>0</v>
      </c>
      <c r="BF1141" s="154">
        <f>IF(N1141="znížená",J1141,0)</f>
        <v>0</v>
      </c>
      <c r="BG1141" s="154">
        <f>IF(N1141="zákl. prenesená",J1141,0)</f>
        <v>0</v>
      </c>
      <c r="BH1141" s="154">
        <f>IF(N1141="zníž. prenesená",J1141,0)</f>
        <v>0</v>
      </c>
      <c r="BI1141" s="154">
        <f>IF(N1141="nulová",J1141,0)</f>
        <v>0</v>
      </c>
      <c r="BJ1141" s="17" t="s">
        <v>190</v>
      </c>
      <c r="BK1141" s="154">
        <f>ROUND(I1141*H1141,2)</f>
        <v>0</v>
      </c>
      <c r="BL1141" s="17" t="s">
        <v>280</v>
      </c>
      <c r="BM1141" s="153" t="s">
        <v>2065</v>
      </c>
    </row>
    <row r="1142" spans="2:65" s="12" customFormat="1">
      <c r="B1142" s="155"/>
      <c r="D1142" s="156" t="s">
        <v>192</v>
      </c>
      <c r="E1142" s="157" t="s">
        <v>1</v>
      </c>
      <c r="F1142" s="158" t="s">
        <v>1519</v>
      </c>
      <c r="H1142" s="157" t="s">
        <v>1</v>
      </c>
      <c r="I1142" s="159"/>
      <c r="L1142" s="155"/>
      <c r="M1142" s="160"/>
      <c r="T1142" s="161"/>
      <c r="AT1142" s="157" t="s">
        <v>192</v>
      </c>
      <c r="AU1142" s="157" t="s">
        <v>190</v>
      </c>
      <c r="AV1142" s="12" t="s">
        <v>83</v>
      </c>
      <c r="AW1142" s="12" t="s">
        <v>31</v>
      </c>
      <c r="AX1142" s="12" t="s">
        <v>75</v>
      </c>
      <c r="AY1142" s="157" t="s">
        <v>181</v>
      </c>
    </row>
    <row r="1143" spans="2:65" s="12" customFormat="1">
      <c r="B1143" s="155"/>
      <c r="D1143" s="156" t="s">
        <v>192</v>
      </c>
      <c r="E1143" s="157" t="s">
        <v>1</v>
      </c>
      <c r="F1143" s="158" t="s">
        <v>218</v>
      </c>
      <c r="H1143" s="157" t="s">
        <v>1</v>
      </c>
      <c r="I1143" s="159"/>
      <c r="L1143" s="155"/>
      <c r="M1143" s="160"/>
      <c r="T1143" s="161"/>
      <c r="AT1143" s="157" t="s">
        <v>192</v>
      </c>
      <c r="AU1143" s="157" t="s">
        <v>190</v>
      </c>
      <c r="AV1143" s="12" t="s">
        <v>83</v>
      </c>
      <c r="AW1143" s="12" t="s">
        <v>31</v>
      </c>
      <c r="AX1143" s="12" t="s">
        <v>75</v>
      </c>
      <c r="AY1143" s="157" t="s">
        <v>181</v>
      </c>
    </row>
    <row r="1144" spans="2:65" s="12" customFormat="1">
      <c r="B1144" s="155"/>
      <c r="D1144" s="156" t="s">
        <v>192</v>
      </c>
      <c r="E1144" s="157" t="s">
        <v>1</v>
      </c>
      <c r="F1144" s="158" t="s">
        <v>440</v>
      </c>
      <c r="H1144" s="157" t="s">
        <v>1</v>
      </c>
      <c r="I1144" s="159"/>
      <c r="L1144" s="155"/>
      <c r="M1144" s="160"/>
      <c r="T1144" s="161"/>
      <c r="AT1144" s="157" t="s">
        <v>192</v>
      </c>
      <c r="AU1144" s="157" t="s">
        <v>190</v>
      </c>
      <c r="AV1144" s="12" t="s">
        <v>83</v>
      </c>
      <c r="AW1144" s="12" t="s">
        <v>31</v>
      </c>
      <c r="AX1144" s="12" t="s">
        <v>75</v>
      </c>
      <c r="AY1144" s="157" t="s">
        <v>181</v>
      </c>
    </row>
    <row r="1145" spans="2:65" s="12" customFormat="1">
      <c r="B1145" s="155"/>
      <c r="D1145" s="156" t="s">
        <v>192</v>
      </c>
      <c r="E1145" s="157" t="s">
        <v>1</v>
      </c>
      <c r="F1145" s="158" t="s">
        <v>2066</v>
      </c>
      <c r="H1145" s="157" t="s">
        <v>1</v>
      </c>
      <c r="I1145" s="159"/>
      <c r="L1145" s="155"/>
      <c r="M1145" s="160"/>
      <c r="T1145" s="161"/>
      <c r="AT1145" s="157" t="s">
        <v>192</v>
      </c>
      <c r="AU1145" s="157" t="s">
        <v>190</v>
      </c>
      <c r="AV1145" s="12" t="s">
        <v>83</v>
      </c>
      <c r="AW1145" s="12" t="s">
        <v>31</v>
      </c>
      <c r="AX1145" s="12" t="s">
        <v>75</v>
      </c>
      <c r="AY1145" s="157" t="s">
        <v>181</v>
      </c>
    </row>
    <row r="1146" spans="2:65" s="12" customFormat="1">
      <c r="B1146" s="155"/>
      <c r="D1146" s="156" t="s">
        <v>192</v>
      </c>
      <c r="E1146" s="157" t="s">
        <v>1</v>
      </c>
      <c r="F1146" s="158" t="s">
        <v>1308</v>
      </c>
      <c r="H1146" s="157" t="s">
        <v>1</v>
      </c>
      <c r="I1146" s="159"/>
      <c r="L1146" s="155"/>
      <c r="M1146" s="160"/>
      <c r="T1146" s="161"/>
      <c r="AT1146" s="157" t="s">
        <v>192</v>
      </c>
      <c r="AU1146" s="157" t="s">
        <v>190</v>
      </c>
      <c r="AV1146" s="12" t="s">
        <v>83</v>
      </c>
      <c r="AW1146" s="12" t="s">
        <v>31</v>
      </c>
      <c r="AX1146" s="12" t="s">
        <v>75</v>
      </c>
      <c r="AY1146" s="157" t="s">
        <v>181</v>
      </c>
    </row>
    <row r="1147" spans="2:65" s="12" customFormat="1">
      <c r="B1147" s="155"/>
      <c r="D1147" s="156" t="s">
        <v>192</v>
      </c>
      <c r="E1147" s="157" t="s">
        <v>1</v>
      </c>
      <c r="F1147" s="158" t="s">
        <v>2067</v>
      </c>
      <c r="H1147" s="157" t="s">
        <v>1</v>
      </c>
      <c r="I1147" s="159"/>
      <c r="L1147" s="155"/>
      <c r="M1147" s="160"/>
      <c r="T1147" s="161"/>
      <c r="AT1147" s="157" t="s">
        <v>192</v>
      </c>
      <c r="AU1147" s="157" t="s">
        <v>190</v>
      </c>
      <c r="AV1147" s="12" t="s">
        <v>83</v>
      </c>
      <c r="AW1147" s="12" t="s">
        <v>31</v>
      </c>
      <c r="AX1147" s="12" t="s">
        <v>75</v>
      </c>
      <c r="AY1147" s="157" t="s">
        <v>181</v>
      </c>
    </row>
    <row r="1148" spans="2:65" s="12" customFormat="1">
      <c r="B1148" s="155"/>
      <c r="D1148" s="156" t="s">
        <v>192</v>
      </c>
      <c r="E1148" s="157" t="s">
        <v>1</v>
      </c>
      <c r="F1148" s="158" t="s">
        <v>2068</v>
      </c>
      <c r="H1148" s="157" t="s">
        <v>1</v>
      </c>
      <c r="I1148" s="159"/>
      <c r="L1148" s="155"/>
      <c r="M1148" s="160"/>
      <c r="T1148" s="161"/>
      <c r="AT1148" s="157" t="s">
        <v>192</v>
      </c>
      <c r="AU1148" s="157" t="s">
        <v>190</v>
      </c>
      <c r="AV1148" s="12" t="s">
        <v>83</v>
      </c>
      <c r="AW1148" s="12" t="s">
        <v>31</v>
      </c>
      <c r="AX1148" s="12" t="s">
        <v>75</v>
      </c>
      <c r="AY1148" s="157" t="s">
        <v>181</v>
      </c>
    </row>
    <row r="1149" spans="2:65" s="12" customFormat="1">
      <c r="B1149" s="155"/>
      <c r="D1149" s="156" t="s">
        <v>192</v>
      </c>
      <c r="E1149" s="157" t="s">
        <v>1</v>
      </c>
      <c r="F1149" s="158" t="s">
        <v>2069</v>
      </c>
      <c r="H1149" s="157" t="s">
        <v>1</v>
      </c>
      <c r="I1149" s="159"/>
      <c r="L1149" s="155"/>
      <c r="M1149" s="160"/>
      <c r="T1149" s="161"/>
      <c r="AT1149" s="157" t="s">
        <v>192</v>
      </c>
      <c r="AU1149" s="157" t="s">
        <v>190</v>
      </c>
      <c r="AV1149" s="12" t="s">
        <v>83</v>
      </c>
      <c r="AW1149" s="12" t="s">
        <v>31</v>
      </c>
      <c r="AX1149" s="12" t="s">
        <v>75</v>
      </c>
      <c r="AY1149" s="157" t="s">
        <v>181</v>
      </c>
    </row>
    <row r="1150" spans="2:65" s="12" customFormat="1">
      <c r="B1150" s="155"/>
      <c r="D1150" s="156" t="s">
        <v>192</v>
      </c>
      <c r="E1150" s="157" t="s">
        <v>1</v>
      </c>
      <c r="F1150" s="158" t="s">
        <v>1256</v>
      </c>
      <c r="H1150" s="157" t="s">
        <v>1</v>
      </c>
      <c r="I1150" s="159"/>
      <c r="L1150" s="155"/>
      <c r="M1150" s="160"/>
      <c r="T1150" s="161"/>
      <c r="AT1150" s="157" t="s">
        <v>192</v>
      </c>
      <c r="AU1150" s="157" t="s">
        <v>190</v>
      </c>
      <c r="AV1150" s="12" t="s">
        <v>83</v>
      </c>
      <c r="AW1150" s="12" t="s">
        <v>31</v>
      </c>
      <c r="AX1150" s="12" t="s">
        <v>75</v>
      </c>
      <c r="AY1150" s="157" t="s">
        <v>181</v>
      </c>
    </row>
    <row r="1151" spans="2:65" s="12" customFormat="1">
      <c r="B1151" s="155"/>
      <c r="D1151" s="156" t="s">
        <v>192</v>
      </c>
      <c r="E1151" s="157" t="s">
        <v>1</v>
      </c>
      <c r="F1151" s="158" t="s">
        <v>2070</v>
      </c>
      <c r="H1151" s="157" t="s">
        <v>1</v>
      </c>
      <c r="I1151" s="159"/>
      <c r="L1151" s="155"/>
      <c r="M1151" s="160"/>
      <c r="T1151" s="161"/>
      <c r="AT1151" s="157" t="s">
        <v>192</v>
      </c>
      <c r="AU1151" s="157" t="s">
        <v>190</v>
      </c>
      <c r="AV1151" s="12" t="s">
        <v>83</v>
      </c>
      <c r="AW1151" s="12" t="s">
        <v>31</v>
      </c>
      <c r="AX1151" s="12" t="s">
        <v>75</v>
      </c>
      <c r="AY1151" s="157" t="s">
        <v>181</v>
      </c>
    </row>
    <row r="1152" spans="2:65" s="12" customFormat="1">
      <c r="B1152" s="155"/>
      <c r="D1152" s="156" t="s">
        <v>192</v>
      </c>
      <c r="E1152" s="157" t="s">
        <v>1</v>
      </c>
      <c r="F1152" s="158" t="s">
        <v>1258</v>
      </c>
      <c r="H1152" s="157" t="s">
        <v>1</v>
      </c>
      <c r="I1152" s="159"/>
      <c r="L1152" s="155"/>
      <c r="M1152" s="160"/>
      <c r="T1152" s="161"/>
      <c r="AT1152" s="157" t="s">
        <v>192</v>
      </c>
      <c r="AU1152" s="157" t="s">
        <v>190</v>
      </c>
      <c r="AV1152" s="12" t="s">
        <v>83</v>
      </c>
      <c r="AW1152" s="12" t="s">
        <v>31</v>
      </c>
      <c r="AX1152" s="12" t="s">
        <v>75</v>
      </c>
      <c r="AY1152" s="157" t="s">
        <v>181</v>
      </c>
    </row>
    <row r="1153" spans="2:65" s="12" customFormat="1">
      <c r="B1153" s="155"/>
      <c r="D1153" s="156" t="s">
        <v>192</v>
      </c>
      <c r="E1153" s="157" t="s">
        <v>1</v>
      </c>
      <c r="F1153" s="158" t="s">
        <v>2070</v>
      </c>
      <c r="H1153" s="157" t="s">
        <v>1</v>
      </c>
      <c r="I1153" s="159"/>
      <c r="L1153" s="155"/>
      <c r="M1153" s="160"/>
      <c r="T1153" s="161"/>
      <c r="AT1153" s="157" t="s">
        <v>192</v>
      </c>
      <c r="AU1153" s="157" t="s">
        <v>190</v>
      </c>
      <c r="AV1153" s="12" t="s">
        <v>83</v>
      </c>
      <c r="AW1153" s="12" t="s">
        <v>31</v>
      </c>
      <c r="AX1153" s="12" t="s">
        <v>75</v>
      </c>
      <c r="AY1153" s="157" t="s">
        <v>181</v>
      </c>
    </row>
    <row r="1154" spans="2:65" s="12" customFormat="1">
      <c r="B1154" s="155"/>
      <c r="D1154" s="156" t="s">
        <v>192</v>
      </c>
      <c r="E1154" s="157" t="s">
        <v>1</v>
      </c>
      <c r="F1154" s="158" t="s">
        <v>1264</v>
      </c>
      <c r="H1154" s="157" t="s">
        <v>1</v>
      </c>
      <c r="I1154" s="159"/>
      <c r="L1154" s="155"/>
      <c r="M1154" s="160"/>
      <c r="T1154" s="161"/>
      <c r="AT1154" s="157" t="s">
        <v>192</v>
      </c>
      <c r="AU1154" s="157" t="s">
        <v>190</v>
      </c>
      <c r="AV1154" s="12" t="s">
        <v>83</v>
      </c>
      <c r="AW1154" s="12" t="s">
        <v>31</v>
      </c>
      <c r="AX1154" s="12" t="s">
        <v>75</v>
      </c>
      <c r="AY1154" s="157" t="s">
        <v>181</v>
      </c>
    </row>
    <row r="1155" spans="2:65" s="12" customFormat="1">
      <c r="B1155" s="155"/>
      <c r="D1155" s="156" t="s">
        <v>192</v>
      </c>
      <c r="E1155" s="157" t="s">
        <v>1</v>
      </c>
      <c r="F1155" s="158" t="s">
        <v>2071</v>
      </c>
      <c r="H1155" s="157" t="s">
        <v>1</v>
      </c>
      <c r="I1155" s="159"/>
      <c r="L1155" s="155"/>
      <c r="M1155" s="160"/>
      <c r="T1155" s="161"/>
      <c r="AT1155" s="157" t="s">
        <v>192</v>
      </c>
      <c r="AU1155" s="157" t="s">
        <v>190</v>
      </c>
      <c r="AV1155" s="12" t="s">
        <v>83</v>
      </c>
      <c r="AW1155" s="12" t="s">
        <v>31</v>
      </c>
      <c r="AX1155" s="12" t="s">
        <v>75</v>
      </c>
      <c r="AY1155" s="157" t="s">
        <v>181</v>
      </c>
    </row>
    <row r="1156" spans="2:65" s="12" customFormat="1">
      <c r="B1156" s="155"/>
      <c r="D1156" s="156" t="s">
        <v>192</v>
      </c>
      <c r="E1156" s="157" t="s">
        <v>1</v>
      </c>
      <c r="F1156" s="158" t="s">
        <v>1273</v>
      </c>
      <c r="H1156" s="157" t="s">
        <v>1</v>
      </c>
      <c r="I1156" s="159"/>
      <c r="L1156" s="155"/>
      <c r="M1156" s="160"/>
      <c r="T1156" s="161"/>
      <c r="AT1156" s="157" t="s">
        <v>192</v>
      </c>
      <c r="AU1156" s="157" t="s">
        <v>190</v>
      </c>
      <c r="AV1156" s="12" t="s">
        <v>83</v>
      </c>
      <c r="AW1156" s="12" t="s">
        <v>31</v>
      </c>
      <c r="AX1156" s="12" t="s">
        <v>75</v>
      </c>
      <c r="AY1156" s="157" t="s">
        <v>181</v>
      </c>
    </row>
    <row r="1157" spans="2:65" s="12" customFormat="1">
      <c r="B1157" s="155"/>
      <c r="D1157" s="156" t="s">
        <v>192</v>
      </c>
      <c r="E1157" s="157" t="s">
        <v>1</v>
      </c>
      <c r="F1157" s="158" t="s">
        <v>2072</v>
      </c>
      <c r="H1157" s="157" t="s">
        <v>1</v>
      </c>
      <c r="I1157" s="159"/>
      <c r="L1157" s="155"/>
      <c r="M1157" s="160"/>
      <c r="T1157" s="161"/>
      <c r="AT1157" s="157" t="s">
        <v>192</v>
      </c>
      <c r="AU1157" s="157" t="s">
        <v>190</v>
      </c>
      <c r="AV1157" s="12" t="s">
        <v>83</v>
      </c>
      <c r="AW1157" s="12" t="s">
        <v>31</v>
      </c>
      <c r="AX1157" s="12" t="s">
        <v>75</v>
      </c>
      <c r="AY1157" s="157" t="s">
        <v>181</v>
      </c>
    </row>
    <row r="1158" spans="2:65" s="12" customFormat="1">
      <c r="B1158" s="155"/>
      <c r="D1158" s="156" t="s">
        <v>192</v>
      </c>
      <c r="E1158" s="157" t="s">
        <v>1</v>
      </c>
      <c r="F1158" s="158" t="s">
        <v>2073</v>
      </c>
      <c r="H1158" s="157" t="s">
        <v>1</v>
      </c>
      <c r="I1158" s="159"/>
      <c r="L1158" s="155"/>
      <c r="M1158" s="160"/>
      <c r="T1158" s="161"/>
      <c r="AT1158" s="157" t="s">
        <v>192</v>
      </c>
      <c r="AU1158" s="157" t="s">
        <v>190</v>
      </c>
      <c r="AV1158" s="12" t="s">
        <v>83</v>
      </c>
      <c r="AW1158" s="12" t="s">
        <v>31</v>
      </c>
      <c r="AX1158" s="12" t="s">
        <v>75</v>
      </c>
      <c r="AY1158" s="157" t="s">
        <v>181</v>
      </c>
    </row>
    <row r="1159" spans="2:65" s="12" customFormat="1">
      <c r="B1159" s="155"/>
      <c r="D1159" s="156" t="s">
        <v>192</v>
      </c>
      <c r="E1159" s="157" t="s">
        <v>1</v>
      </c>
      <c r="F1159" s="158" t="s">
        <v>2074</v>
      </c>
      <c r="H1159" s="157" t="s">
        <v>1</v>
      </c>
      <c r="I1159" s="159"/>
      <c r="L1159" s="155"/>
      <c r="M1159" s="160"/>
      <c r="T1159" s="161"/>
      <c r="AT1159" s="157" t="s">
        <v>192</v>
      </c>
      <c r="AU1159" s="157" t="s">
        <v>190</v>
      </c>
      <c r="AV1159" s="12" t="s">
        <v>83</v>
      </c>
      <c r="AW1159" s="12" t="s">
        <v>31</v>
      </c>
      <c r="AX1159" s="12" t="s">
        <v>75</v>
      </c>
      <c r="AY1159" s="157" t="s">
        <v>181</v>
      </c>
    </row>
    <row r="1160" spans="2:65" s="12" customFormat="1">
      <c r="B1160" s="155"/>
      <c r="D1160" s="156" t="s">
        <v>192</v>
      </c>
      <c r="E1160" s="157" t="s">
        <v>1</v>
      </c>
      <c r="F1160" s="158" t="s">
        <v>464</v>
      </c>
      <c r="H1160" s="157" t="s">
        <v>1</v>
      </c>
      <c r="I1160" s="159"/>
      <c r="L1160" s="155"/>
      <c r="M1160" s="160"/>
      <c r="T1160" s="161"/>
      <c r="AT1160" s="157" t="s">
        <v>192</v>
      </c>
      <c r="AU1160" s="157" t="s">
        <v>190</v>
      </c>
      <c r="AV1160" s="12" t="s">
        <v>83</v>
      </c>
      <c r="AW1160" s="12" t="s">
        <v>31</v>
      </c>
      <c r="AX1160" s="12" t="s">
        <v>75</v>
      </c>
      <c r="AY1160" s="157" t="s">
        <v>181</v>
      </c>
    </row>
    <row r="1161" spans="2:65" s="12" customFormat="1">
      <c r="B1161" s="155"/>
      <c r="D1161" s="156" t="s">
        <v>192</v>
      </c>
      <c r="E1161" s="157" t="s">
        <v>1</v>
      </c>
      <c r="F1161" s="158" t="s">
        <v>2075</v>
      </c>
      <c r="H1161" s="157" t="s">
        <v>1</v>
      </c>
      <c r="I1161" s="159"/>
      <c r="L1161" s="155"/>
      <c r="M1161" s="160"/>
      <c r="T1161" s="161"/>
      <c r="AT1161" s="157" t="s">
        <v>192</v>
      </c>
      <c r="AU1161" s="157" t="s">
        <v>190</v>
      </c>
      <c r="AV1161" s="12" t="s">
        <v>83</v>
      </c>
      <c r="AW1161" s="12" t="s">
        <v>31</v>
      </c>
      <c r="AX1161" s="12" t="s">
        <v>75</v>
      </c>
      <c r="AY1161" s="157" t="s">
        <v>181</v>
      </c>
    </row>
    <row r="1162" spans="2:65" s="12" customFormat="1">
      <c r="B1162" s="155"/>
      <c r="D1162" s="156" t="s">
        <v>192</v>
      </c>
      <c r="E1162" s="157" t="s">
        <v>1</v>
      </c>
      <c r="F1162" s="158" t="s">
        <v>459</v>
      </c>
      <c r="H1162" s="157" t="s">
        <v>1</v>
      </c>
      <c r="I1162" s="159"/>
      <c r="L1162" s="155"/>
      <c r="M1162" s="160"/>
      <c r="T1162" s="161"/>
      <c r="AT1162" s="157" t="s">
        <v>192</v>
      </c>
      <c r="AU1162" s="157" t="s">
        <v>190</v>
      </c>
      <c r="AV1162" s="12" t="s">
        <v>83</v>
      </c>
      <c r="AW1162" s="12" t="s">
        <v>31</v>
      </c>
      <c r="AX1162" s="12" t="s">
        <v>75</v>
      </c>
      <c r="AY1162" s="157" t="s">
        <v>181</v>
      </c>
    </row>
    <row r="1163" spans="2:65" s="12" customFormat="1">
      <c r="B1163" s="155"/>
      <c r="D1163" s="156" t="s">
        <v>192</v>
      </c>
      <c r="E1163" s="157" t="s">
        <v>1</v>
      </c>
      <c r="F1163" s="158" t="s">
        <v>2076</v>
      </c>
      <c r="H1163" s="157" t="s">
        <v>1</v>
      </c>
      <c r="I1163" s="159"/>
      <c r="L1163" s="155"/>
      <c r="M1163" s="160"/>
      <c r="T1163" s="161"/>
      <c r="AT1163" s="157" t="s">
        <v>192</v>
      </c>
      <c r="AU1163" s="157" t="s">
        <v>190</v>
      </c>
      <c r="AV1163" s="12" t="s">
        <v>83</v>
      </c>
      <c r="AW1163" s="12" t="s">
        <v>31</v>
      </c>
      <c r="AX1163" s="12" t="s">
        <v>75</v>
      </c>
      <c r="AY1163" s="157" t="s">
        <v>181</v>
      </c>
    </row>
    <row r="1164" spans="2:65" s="13" customFormat="1">
      <c r="B1164" s="162"/>
      <c r="D1164" s="156" t="s">
        <v>192</v>
      </c>
      <c r="E1164" s="163" t="s">
        <v>1</v>
      </c>
      <c r="F1164" s="164" t="s">
        <v>862</v>
      </c>
      <c r="H1164" s="165">
        <v>78.594999999999999</v>
      </c>
      <c r="I1164" s="166"/>
      <c r="L1164" s="162"/>
      <c r="M1164" s="167"/>
      <c r="T1164" s="168"/>
      <c r="AT1164" s="163" t="s">
        <v>192</v>
      </c>
      <c r="AU1164" s="163" t="s">
        <v>190</v>
      </c>
      <c r="AV1164" s="13" t="s">
        <v>190</v>
      </c>
      <c r="AW1164" s="13" t="s">
        <v>31</v>
      </c>
      <c r="AX1164" s="13" t="s">
        <v>83</v>
      </c>
      <c r="AY1164" s="163" t="s">
        <v>181</v>
      </c>
    </row>
    <row r="1165" spans="2:65" s="1" customFormat="1" ht="37.9" customHeight="1">
      <c r="B1165" s="140"/>
      <c r="C1165" s="141" t="s">
        <v>2077</v>
      </c>
      <c r="D1165" s="141" t="s">
        <v>185</v>
      </c>
      <c r="E1165" s="142" t="s">
        <v>2078</v>
      </c>
      <c r="F1165" s="143" t="s">
        <v>2079</v>
      </c>
      <c r="G1165" s="144" t="s">
        <v>188</v>
      </c>
      <c r="H1165" s="145">
        <v>66.905000000000001</v>
      </c>
      <c r="I1165" s="146"/>
      <c r="J1165" s="147">
        <f>ROUND(I1165*H1165,2)</f>
        <v>0</v>
      </c>
      <c r="K1165" s="148"/>
      <c r="L1165" s="32"/>
      <c r="M1165" s="149" t="s">
        <v>1</v>
      </c>
      <c r="N1165" s="150" t="s">
        <v>41</v>
      </c>
      <c r="P1165" s="151">
        <f>O1165*H1165</f>
        <v>0</v>
      </c>
      <c r="Q1165" s="151">
        <v>1.2370000000000001E-2</v>
      </c>
      <c r="R1165" s="151">
        <f>Q1165*H1165</f>
        <v>0.82761485000000001</v>
      </c>
      <c r="S1165" s="151">
        <v>0</v>
      </c>
      <c r="T1165" s="152">
        <f>S1165*H1165</f>
        <v>0</v>
      </c>
      <c r="AR1165" s="153" t="s">
        <v>280</v>
      </c>
      <c r="AT1165" s="153" t="s">
        <v>185</v>
      </c>
      <c r="AU1165" s="153" t="s">
        <v>190</v>
      </c>
      <c r="AY1165" s="17" t="s">
        <v>181</v>
      </c>
      <c r="BE1165" s="154">
        <f>IF(N1165="základná",J1165,0)</f>
        <v>0</v>
      </c>
      <c r="BF1165" s="154">
        <f>IF(N1165="znížená",J1165,0)</f>
        <v>0</v>
      </c>
      <c r="BG1165" s="154">
        <f>IF(N1165="zákl. prenesená",J1165,0)</f>
        <v>0</v>
      </c>
      <c r="BH1165" s="154">
        <f>IF(N1165="zníž. prenesená",J1165,0)</f>
        <v>0</v>
      </c>
      <c r="BI1165" s="154">
        <f>IF(N1165="nulová",J1165,0)</f>
        <v>0</v>
      </c>
      <c r="BJ1165" s="17" t="s">
        <v>190</v>
      </c>
      <c r="BK1165" s="154">
        <f>ROUND(I1165*H1165,2)</f>
        <v>0</v>
      </c>
      <c r="BL1165" s="17" t="s">
        <v>280</v>
      </c>
      <c r="BM1165" s="153" t="s">
        <v>2080</v>
      </c>
    </row>
    <row r="1166" spans="2:65" s="12" customFormat="1">
      <c r="B1166" s="155"/>
      <c r="D1166" s="156" t="s">
        <v>192</v>
      </c>
      <c r="E1166" s="157" t="s">
        <v>1</v>
      </c>
      <c r="F1166" s="158" t="s">
        <v>2081</v>
      </c>
      <c r="H1166" s="157" t="s">
        <v>1</v>
      </c>
      <c r="I1166" s="159"/>
      <c r="L1166" s="155"/>
      <c r="M1166" s="160"/>
      <c r="T1166" s="161"/>
      <c r="AT1166" s="157" t="s">
        <v>192</v>
      </c>
      <c r="AU1166" s="157" t="s">
        <v>190</v>
      </c>
      <c r="AV1166" s="12" t="s">
        <v>83</v>
      </c>
      <c r="AW1166" s="12" t="s">
        <v>31</v>
      </c>
      <c r="AX1166" s="12" t="s">
        <v>75</v>
      </c>
      <c r="AY1166" s="157" t="s">
        <v>181</v>
      </c>
    </row>
    <row r="1167" spans="2:65" s="12" customFormat="1">
      <c r="B1167" s="155"/>
      <c r="D1167" s="156" t="s">
        <v>192</v>
      </c>
      <c r="E1167" s="157" t="s">
        <v>1</v>
      </c>
      <c r="F1167" s="158" t="s">
        <v>263</v>
      </c>
      <c r="H1167" s="157" t="s">
        <v>1</v>
      </c>
      <c r="I1167" s="159"/>
      <c r="L1167" s="155"/>
      <c r="M1167" s="160"/>
      <c r="T1167" s="161"/>
      <c r="AT1167" s="157" t="s">
        <v>192</v>
      </c>
      <c r="AU1167" s="157" t="s">
        <v>190</v>
      </c>
      <c r="AV1167" s="12" t="s">
        <v>83</v>
      </c>
      <c r="AW1167" s="12" t="s">
        <v>31</v>
      </c>
      <c r="AX1167" s="12" t="s">
        <v>75</v>
      </c>
      <c r="AY1167" s="157" t="s">
        <v>181</v>
      </c>
    </row>
    <row r="1168" spans="2:65" s="13" customFormat="1">
      <c r="B1168" s="162"/>
      <c r="D1168" s="156" t="s">
        <v>192</v>
      </c>
      <c r="E1168" s="163" t="s">
        <v>1</v>
      </c>
      <c r="F1168" s="164" t="s">
        <v>2082</v>
      </c>
      <c r="H1168" s="165">
        <v>7.6</v>
      </c>
      <c r="I1168" s="166"/>
      <c r="L1168" s="162"/>
      <c r="M1168" s="167"/>
      <c r="T1168" s="168"/>
      <c r="AT1168" s="163" t="s">
        <v>192</v>
      </c>
      <c r="AU1168" s="163" t="s">
        <v>190</v>
      </c>
      <c r="AV1168" s="13" t="s">
        <v>190</v>
      </c>
      <c r="AW1168" s="13" t="s">
        <v>31</v>
      </c>
      <c r="AX1168" s="13" t="s">
        <v>75</v>
      </c>
      <c r="AY1168" s="163" t="s">
        <v>181</v>
      </c>
    </row>
    <row r="1169" spans="2:65" s="12" customFormat="1">
      <c r="B1169" s="155"/>
      <c r="D1169" s="156" t="s">
        <v>192</v>
      </c>
      <c r="E1169" s="157" t="s">
        <v>1</v>
      </c>
      <c r="F1169" s="158" t="s">
        <v>466</v>
      </c>
      <c r="H1169" s="157" t="s">
        <v>1</v>
      </c>
      <c r="I1169" s="159"/>
      <c r="L1169" s="155"/>
      <c r="M1169" s="160"/>
      <c r="T1169" s="161"/>
      <c r="AT1169" s="157" t="s">
        <v>192</v>
      </c>
      <c r="AU1169" s="157" t="s">
        <v>190</v>
      </c>
      <c r="AV1169" s="12" t="s">
        <v>83</v>
      </c>
      <c r="AW1169" s="12" t="s">
        <v>31</v>
      </c>
      <c r="AX1169" s="12" t="s">
        <v>75</v>
      </c>
      <c r="AY1169" s="157" t="s">
        <v>181</v>
      </c>
    </row>
    <row r="1170" spans="2:65" s="13" customFormat="1">
      <c r="B1170" s="162"/>
      <c r="D1170" s="156" t="s">
        <v>192</v>
      </c>
      <c r="E1170" s="163" t="s">
        <v>1</v>
      </c>
      <c r="F1170" s="164" t="s">
        <v>2082</v>
      </c>
      <c r="H1170" s="165">
        <v>7.6</v>
      </c>
      <c r="I1170" s="166"/>
      <c r="L1170" s="162"/>
      <c r="M1170" s="167"/>
      <c r="T1170" s="168"/>
      <c r="AT1170" s="163" t="s">
        <v>192</v>
      </c>
      <c r="AU1170" s="163" t="s">
        <v>190</v>
      </c>
      <c r="AV1170" s="13" t="s">
        <v>190</v>
      </c>
      <c r="AW1170" s="13" t="s">
        <v>31</v>
      </c>
      <c r="AX1170" s="13" t="s">
        <v>75</v>
      </c>
      <c r="AY1170" s="163" t="s">
        <v>181</v>
      </c>
    </row>
    <row r="1171" spans="2:65" s="12" customFormat="1">
      <c r="B1171" s="155"/>
      <c r="D1171" s="156" t="s">
        <v>192</v>
      </c>
      <c r="E1171" s="157" t="s">
        <v>1</v>
      </c>
      <c r="F1171" s="158" t="s">
        <v>1281</v>
      </c>
      <c r="H1171" s="157" t="s">
        <v>1</v>
      </c>
      <c r="I1171" s="159"/>
      <c r="L1171" s="155"/>
      <c r="M1171" s="160"/>
      <c r="T1171" s="161"/>
      <c r="AT1171" s="157" t="s">
        <v>192</v>
      </c>
      <c r="AU1171" s="157" t="s">
        <v>190</v>
      </c>
      <c r="AV1171" s="12" t="s">
        <v>83</v>
      </c>
      <c r="AW1171" s="12" t="s">
        <v>31</v>
      </c>
      <c r="AX1171" s="12" t="s">
        <v>75</v>
      </c>
      <c r="AY1171" s="157" t="s">
        <v>181</v>
      </c>
    </row>
    <row r="1172" spans="2:65" s="13" customFormat="1">
      <c r="B1172" s="162"/>
      <c r="D1172" s="156" t="s">
        <v>192</v>
      </c>
      <c r="E1172" s="163" t="s">
        <v>1</v>
      </c>
      <c r="F1172" s="164" t="s">
        <v>2083</v>
      </c>
      <c r="H1172" s="165">
        <v>3.7050000000000001</v>
      </c>
      <c r="I1172" s="166"/>
      <c r="L1172" s="162"/>
      <c r="M1172" s="167"/>
      <c r="T1172" s="168"/>
      <c r="AT1172" s="163" t="s">
        <v>192</v>
      </c>
      <c r="AU1172" s="163" t="s">
        <v>190</v>
      </c>
      <c r="AV1172" s="13" t="s">
        <v>190</v>
      </c>
      <c r="AW1172" s="13" t="s">
        <v>31</v>
      </c>
      <c r="AX1172" s="13" t="s">
        <v>75</v>
      </c>
      <c r="AY1172" s="163" t="s">
        <v>181</v>
      </c>
    </row>
    <row r="1173" spans="2:65" s="12" customFormat="1">
      <c r="B1173" s="155"/>
      <c r="D1173" s="156" t="s">
        <v>192</v>
      </c>
      <c r="E1173" s="157" t="s">
        <v>1</v>
      </c>
      <c r="F1173" s="158" t="s">
        <v>2084</v>
      </c>
      <c r="H1173" s="157" t="s">
        <v>1</v>
      </c>
      <c r="I1173" s="159"/>
      <c r="L1173" s="155"/>
      <c r="M1173" s="160"/>
      <c r="T1173" s="161"/>
      <c r="AT1173" s="157" t="s">
        <v>192</v>
      </c>
      <c r="AU1173" s="157" t="s">
        <v>190</v>
      </c>
      <c r="AV1173" s="12" t="s">
        <v>83</v>
      </c>
      <c r="AW1173" s="12" t="s">
        <v>31</v>
      </c>
      <c r="AX1173" s="12" t="s">
        <v>75</v>
      </c>
      <c r="AY1173" s="157" t="s">
        <v>181</v>
      </c>
    </row>
    <row r="1174" spans="2:65" s="12" customFormat="1">
      <c r="B1174" s="155"/>
      <c r="D1174" s="156" t="s">
        <v>192</v>
      </c>
      <c r="E1174" s="157" t="s">
        <v>1</v>
      </c>
      <c r="F1174" s="158" t="s">
        <v>2085</v>
      </c>
      <c r="H1174" s="157" t="s">
        <v>1</v>
      </c>
      <c r="I1174" s="159"/>
      <c r="L1174" s="155"/>
      <c r="M1174" s="160"/>
      <c r="T1174" s="161"/>
      <c r="AT1174" s="157" t="s">
        <v>192</v>
      </c>
      <c r="AU1174" s="157" t="s">
        <v>190</v>
      </c>
      <c r="AV1174" s="12" t="s">
        <v>83</v>
      </c>
      <c r="AW1174" s="12" t="s">
        <v>31</v>
      </c>
      <c r="AX1174" s="12" t="s">
        <v>75</v>
      </c>
      <c r="AY1174" s="157" t="s">
        <v>181</v>
      </c>
    </row>
    <row r="1175" spans="2:65" s="13" customFormat="1">
      <c r="B1175" s="162"/>
      <c r="D1175" s="156" t="s">
        <v>192</v>
      </c>
      <c r="E1175" s="163" t="s">
        <v>1</v>
      </c>
      <c r="F1175" s="164" t="s">
        <v>2086</v>
      </c>
      <c r="H1175" s="165">
        <v>28.8</v>
      </c>
      <c r="I1175" s="166"/>
      <c r="L1175" s="162"/>
      <c r="M1175" s="167"/>
      <c r="T1175" s="168"/>
      <c r="AT1175" s="163" t="s">
        <v>192</v>
      </c>
      <c r="AU1175" s="163" t="s">
        <v>190</v>
      </c>
      <c r="AV1175" s="13" t="s">
        <v>190</v>
      </c>
      <c r="AW1175" s="13" t="s">
        <v>31</v>
      </c>
      <c r="AX1175" s="13" t="s">
        <v>75</v>
      </c>
      <c r="AY1175" s="163" t="s">
        <v>181</v>
      </c>
    </row>
    <row r="1176" spans="2:65" s="12" customFormat="1">
      <c r="B1176" s="155"/>
      <c r="D1176" s="156" t="s">
        <v>192</v>
      </c>
      <c r="E1176" s="157" t="s">
        <v>1</v>
      </c>
      <c r="F1176" s="158" t="s">
        <v>2087</v>
      </c>
      <c r="H1176" s="157" t="s">
        <v>1</v>
      </c>
      <c r="I1176" s="159"/>
      <c r="L1176" s="155"/>
      <c r="M1176" s="160"/>
      <c r="T1176" s="161"/>
      <c r="AT1176" s="157" t="s">
        <v>192</v>
      </c>
      <c r="AU1176" s="157" t="s">
        <v>190</v>
      </c>
      <c r="AV1176" s="12" t="s">
        <v>83</v>
      </c>
      <c r="AW1176" s="12" t="s">
        <v>31</v>
      </c>
      <c r="AX1176" s="12" t="s">
        <v>75</v>
      </c>
      <c r="AY1176" s="157" t="s">
        <v>181</v>
      </c>
    </row>
    <row r="1177" spans="2:65" s="13" customFormat="1">
      <c r="B1177" s="162"/>
      <c r="D1177" s="156" t="s">
        <v>192</v>
      </c>
      <c r="E1177" s="163" t="s">
        <v>1</v>
      </c>
      <c r="F1177" s="164" t="s">
        <v>2088</v>
      </c>
      <c r="H1177" s="165">
        <v>19.2</v>
      </c>
      <c r="I1177" s="166"/>
      <c r="L1177" s="162"/>
      <c r="M1177" s="167"/>
      <c r="T1177" s="168"/>
      <c r="AT1177" s="163" t="s">
        <v>192</v>
      </c>
      <c r="AU1177" s="163" t="s">
        <v>190</v>
      </c>
      <c r="AV1177" s="13" t="s">
        <v>190</v>
      </c>
      <c r="AW1177" s="13" t="s">
        <v>31</v>
      </c>
      <c r="AX1177" s="13" t="s">
        <v>75</v>
      </c>
      <c r="AY1177" s="163" t="s">
        <v>181</v>
      </c>
    </row>
    <row r="1178" spans="2:65" s="14" customFormat="1">
      <c r="B1178" s="169"/>
      <c r="D1178" s="156" t="s">
        <v>192</v>
      </c>
      <c r="E1178" s="170" t="s">
        <v>1</v>
      </c>
      <c r="F1178" s="171" t="s">
        <v>195</v>
      </c>
      <c r="H1178" s="172">
        <v>66.905000000000001</v>
      </c>
      <c r="I1178" s="173"/>
      <c r="L1178" s="169"/>
      <c r="M1178" s="174"/>
      <c r="T1178" s="175"/>
      <c r="AT1178" s="170" t="s">
        <v>192</v>
      </c>
      <c r="AU1178" s="170" t="s">
        <v>190</v>
      </c>
      <c r="AV1178" s="14" t="s">
        <v>189</v>
      </c>
      <c r="AW1178" s="14" t="s">
        <v>31</v>
      </c>
      <c r="AX1178" s="14" t="s">
        <v>83</v>
      </c>
      <c r="AY1178" s="170" t="s">
        <v>181</v>
      </c>
    </row>
    <row r="1179" spans="2:65" s="1" customFormat="1" ht="37.9" customHeight="1">
      <c r="B1179" s="140"/>
      <c r="C1179" s="141" t="s">
        <v>2089</v>
      </c>
      <c r="D1179" s="141" t="s">
        <v>185</v>
      </c>
      <c r="E1179" s="142" t="s">
        <v>2090</v>
      </c>
      <c r="F1179" s="143" t="s">
        <v>2091</v>
      </c>
      <c r="G1179" s="144" t="s">
        <v>188</v>
      </c>
      <c r="H1179" s="145">
        <v>165.83</v>
      </c>
      <c r="I1179" s="146"/>
      <c r="J1179" s="147">
        <f>ROUND(I1179*H1179,2)</f>
        <v>0</v>
      </c>
      <c r="K1179" s="148"/>
      <c r="L1179" s="32"/>
      <c r="M1179" s="149" t="s">
        <v>1</v>
      </c>
      <c r="N1179" s="150" t="s">
        <v>41</v>
      </c>
      <c r="P1179" s="151">
        <f>O1179*H1179</f>
        <v>0</v>
      </c>
      <c r="Q1179" s="151">
        <v>8.1300000000000001E-3</v>
      </c>
      <c r="R1179" s="151">
        <f>Q1179*H1179</f>
        <v>1.3481979000000002</v>
      </c>
      <c r="S1179" s="151">
        <v>0</v>
      </c>
      <c r="T1179" s="152">
        <f>S1179*H1179</f>
        <v>0</v>
      </c>
      <c r="AR1179" s="153" t="s">
        <v>280</v>
      </c>
      <c r="AT1179" s="153" t="s">
        <v>185</v>
      </c>
      <c r="AU1179" s="153" t="s">
        <v>190</v>
      </c>
      <c r="AY1179" s="17" t="s">
        <v>181</v>
      </c>
      <c r="BE1179" s="154">
        <f>IF(N1179="základná",J1179,0)</f>
        <v>0</v>
      </c>
      <c r="BF1179" s="154">
        <f>IF(N1179="znížená",J1179,0)</f>
        <v>0</v>
      </c>
      <c r="BG1179" s="154">
        <f>IF(N1179="zákl. prenesená",J1179,0)</f>
        <v>0</v>
      </c>
      <c r="BH1179" s="154">
        <f>IF(N1179="zníž. prenesená",J1179,0)</f>
        <v>0</v>
      </c>
      <c r="BI1179" s="154">
        <f>IF(N1179="nulová",J1179,0)</f>
        <v>0</v>
      </c>
      <c r="BJ1179" s="17" t="s">
        <v>190</v>
      </c>
      <c r="BK1179" s="154">
        <f>ROUND(I1179*H1179,2)</f>
        <v>0</v>
      </c>
      <c r="BL1179" s="17" t="s">
        <v>280</v>
      </c>
      <c r="BM1179" s="153" t="s">
        <v>2092</v>
      </c>
    </row>
    <row r="1180" spans="2:65" s="12" customFormat="1">
      <c r="B1180" s="155"/>
      <c r="D1180" s="156" t="s">
        <v>192</v>
      </c>
      <c r="E1180" s="157" t="s">
        <v>1</v>
      </c>
      <c r="F1180" s="158" t="s">
        <v>218</v>
      </c>
      <c r="H1180" s="157" t="s">
        <v>1</v>
      </c>
      <c r="I1180" s="159"/>
      <c r="L1180" s="155"/>
      <c r="M1180" s="160"/>
      <c r="T1180" s="161"/>
      <c r="AT1180" s="157" t="s">
        <v>192</v>
      </c>
      <c r="AU1180" s="157" t="s">
        <v>190</v>
      </c>
      <c r="AV1180" s="12" t="s">
        <v>83</v>
      </c>
      <c r="AW1180" s="12" t="s">
        <v>31</v>
      </c>
      <c r="AX1180" s="12" t="s">
        <v>75</v>
      </c>
      <c r="AY1180" s="157" t="s">
        <v>181</v>
      </c>
    </row>
    <row r="1181" spans="2:65" s="12" customFormat="1">
      <c r="B1181" s="155"/>
      <c r="D1181" s="156" t="s">
        <v>192</v>
      </c>
      <c r="E1181" s="157" t="s">
        <v>1</v>
      </c>
      <c r="F1181" s="158" t="s">
        <v>1250</v>
      </c>
      <c r="H1181" s="157" t="s">
        <v>1</v>
      </c>
      <c r="I1181" s="159"/>
      <c r="L1181" s="155"/>
      <c r="M1181" s="160"/>
      <c r="T1181" s="161"/>
      <c r="AT1181" s="157" t="s">
        <v>192</v>
      </c>
      <c r="AU1181" s="157" t="s">
        <v>190</v>
      </c>
      <c r="AV1181" s="12" t="s">
        <v>83</v>
      </c>
      <c r="AW1181" s="12" t="s">
        <v>31</v>
      </c>
      <c r="AX1181" s="12" t="s">
        <v>75</v>
      </c>
      <c r="AY1181" s="157" t="s">
        <v>181</v>
      </c>
    </row>
    <row r="1182" spans="2:65" s="13" customFormat="1">
      <c r="B1182" s="162"/>
      <c r="D1182" s="156" t="s">
        <v>192</v>
      </c>
      <c r="E1182" s="163" t="s">
        <v>1</v>
      </c>
      <c r="F1182" s="164" t="s">
        <v>2093</v>
      </c>
      <c r="H1182" s="165">
        <v>16.95</v>
      </c>
      <c r="I1182" s="166"/>
      <c r="L1182" s="162"/>
      <c r="M1182" s="167"/>
      <c r="T1182" s="168"/>
      <c r="AT1182" s="163" t="s">
        <v>192</v>
      </c>
      <c r="AU1182" s="163" t="s">
        <v>190</v>
      </c>
      <c r="AV1182" s="13" t="s">
        <v>190</v>
      </c>
      <c r="AW1182" s="13" t="s">
        <v>31</v>
      </c>
      <c r="AX1182" s="13" t="s">
        <v>75</v>
      </c>
      <c r="AY1182" s="163" t="s">
        <v>181</v>
      </c>
    </row>
    <row r="1183" spans="2:65" s="12" customFormat="1">
      <c r="B1183" s="155"/>
      <c r="D1183" s="156" t="s">
        <v>192</v>
      </c>
      <c r="E1183" s="157" t="s">
        <v>1</v>
      </c>
      <c r="F1183" s="158" t="s">
        <v>1252</v>
      </c>
      <c r="H1183" s="157" t="s">
        <v>1</v>
      </c>
      <c r="I1183" s="159"/>
      <c r="L1183" s="155"/>
      <c r="M1183" s="160"/>
      <c r="T1183" s="161"/>
      <c r="AT1183" s="157" t="s">
        <v>192</v>
      </c>
      <c r="AU1183" s="157" t="s">
        <v>190</v>
      </c>
      <c r="AV1183" s="12" t="s">
        <v>83</v>
      </c>
      <c r="AW1183" s="12" t="s">
        <v>31</v>
      </c>
      <c r="AX1183" s="12" t="s">
        <v>75</v>
      </c>
      <c r="AY1183" s="157" t="s">
        <v>181</v>
      </c>
    </row>
    <row r="1184" spans="2:65" s="13" customFormat="1">
      <c r="B1184" s="162"/>
      <c r="D1184" s="156" t="s">
        <v>192</v>
      </c>
      <c r="E1184" s="163" t="s">
        <v>1</v>
      </c>
      <c r="F1184" s="164" t="s">
        <v>2094</v>
      </c>
      <c r="H1184" s="165">
        <v>22.95</v>
      </c>
      <c r="I1184" s="166"/>
      <c r="L1184" s="162"/>
      <c r="M1184" s="167"/>
      <c r="T1184" s="168"/>
      <c r="AT1184" s="163" t="s">
        <v>192</v>
      </c>
      <c r="AU1184" s="163" t="s">
        <v>190</v>
      </c>
      <c r="AV1184" s="13" t="s">
        <v>190</v>
      </c>
      <c r="AW1184" s="13" t="s">
        <v>31</v>
      </c>
      <c r="AX1184" s="13" t="s">
        <v>75</v>
      </c>
      <c r="AY1184" s="163" t="s">
        <v>181</v>
      </c>
    </row>
    <row r="1185" spans="2:65" s="12" customFormat="1">
      <c r="B1185" s="155"/>
      <c r="D1185" s="156" t="s">
        <v>192</v>
      </c>
      <c r="E1185" s="157" t="s">
        <v>1</v>
      </c>
      <c r="F1185" s="158" t="s">
        <v>1254</v>
      </c>
      <c r="H1185" s="157" t="s">
        <v>1</v>
      </c>
      <c r="I1185" s="159"/>
      <c r="L1185" s="155"/>
      <c r="M1185" s="160"/>
      <c r="T1185" s="161"/>
      <c r="AT1185" s="157" t="s">
        <v>192</v>
      </c>
      <c r="AU1185" s="157" t="s">
        <v>190</v>
      </c>
      <c r="AV1185" s="12" t="s">
        <v>83</v>
      </c>
      <c r="AW1185" s="12" t="s">
        <v>31</v>
      </c>
      <c r="AX1185" s="12" t="s">
        <v>75</v>
      </c>
      <c r="AY1185" s="157" t="s">
        <v>181</v>
      </c>
    </row>
    <row r="1186" spans="2:65" s="13" customFormat="1">
      <c r="B1186" s="162"/>
      <c r="D1186" s="156" t="s">
        <v>192</v>
      </c>
      <c r="E1186" s="163" t="s">
        <v>1</v>
      </c>
      <c r="F1186" s="164" t="s">
        <v>2095</v>
      </c>
      <c r="H1186" s="165">
        <v>22.17</v>
      </c>
      <c r="I1186" s="166"/>
      <c r="L1186" s="162"/>
      <c r="M1186" s="167"/>
      <c r="T1186" s="168"/>
      <c r="AT1186" s="163" t="s">
        <v>192</v>
      </c>
      <c r="AU1186" s="163" t="s">
        <v>190</v>
      </c>
      <c r="AV1186" s="13" t="s">
        <v>190</v>
      </c>
      <c r="AW1186" s="13" t="s">
        <v>31</v>
      </c>
      <c r="AX1186" s="13" t="s">
        <v>75</v>
      </c>
      <c r="AY1186" s="163" t="s">
        <v>181</v>
      </c>
    </row>
    <row r="1187" spans="2:65" s="12" customFormat="1">
      <c r="B1187" s="155"/>
      <c r="D1187" s="156" t="s">
        <v>192</v>
      </c>
      <c r="E1187" s="157" t="s">
        <v>1</v>
      </c>
      <c r="F1187" s="158" t="s">
        <v>1258</v>
      </c>
      <c r="H1187" s="157" t="s">
        <v>1</v>
      </c>
      <c r="I1187" s="159"/>
      <c r="L1187" s="155"/>
      <c r="M1187" s="160"/>
      <c r="T1187" s="161"/>
      <c r="AT1187" s="157" t="s">
        <v>192</v>
      </c>
      <c r="AU1187" s="157" t="s">
        <v>190</v>
      </c>
      <c r="AV1187" s="12" t="s">
        <v>83</v>
      </c>
      <c r="AW1187" s="12" t="s">
        <v>31</v>
      </c>
      <c r="AX1187" s="12" t="s">
        <v>75</v>
      </c>
      <c r="AY1187" s="157" t="s">
        <v>181</v>
      </c>
    </row>
    <row r="1188" spans="2:65" s="13" customFormat="1">
      <c r="B1188" s="162"/>
      <c r="D1188" s="156" t="s">
        <v>192</v>
      </c>
      <c r="E1188" s="163" t="s">
        <v>1</v>
      </c>
      <c r="F1188" s="164" t="s">
        <v>2096</v>
      </c>
      <c r="H1188" s="165">
        <v>12.16</v>
      </c>
      <c r="I1188" s="166"/>
      <c r="L1188" s="162"/>
      <c r="M1188" s="167"/>
      <c r="T1188" s="168"/>
      <c r="AT1188" s="163" t="s">
        <v>192</v>
      </c>
      <c r="AU1188" s="163" t="s">
        <v>190</v>
      </c>
      <c r="AV1188" s="13" t="s">
        <v>190</v>
      </c>
      <c r="AW1188" s="13" t="s">
        <v>31</v>
      </c>
      <c r="AX1188" s="13" t="s">
        <v>75</v>
      </c>
      <c r="AY1188" s="163" t="s">
        <v>181</v>
      </c>
    </row>
    <row r="1189" spans="2:65" s="12" customFormat="1">
      <c r="B1189" s="155"/>
      <c r="D1189" s="156" t="s">
        <v>192</v>
      </c>
      <c r="E1189" s="157" t="s">
        <v>1</v>
      </c>
      <c r="F1189" s="158" t="s">
        <v>1262</v>
      </c>
      <c r="H1189" s="157" t="s">
        <v>1</v>
      </c>
      <c r="I1189" s="159"/>
      <c r="L1189" s="155"/>
      <c r="M1189" s="160"/>
      <c r="T1189" s="161"/>
      <c r="AT1189" s="157" t="s">
        <v>192</v>
      </c>
      <c r="AU1189" s="157" t="s">
        <v>190</v>
      </c>
      <c r="AV1189" s="12" t="s">
        <v>83</v>
      </c>
      <c r="AW1189" s="12" t="s">
        <v>31</v>
      </c>
      <c r="AX1189" s="12" t="s">
        <v>75</v>
      </c>
      <c r="AY1189" s="157" t="s">
        <v>181</v>
      </c>
    </row>
    <row r="1190" spans="2:65" s="13" customFormat="1">
      <c r="B1190" s="162"/>
      <c r="D1190" s="156" t="s">
        <v>192</v>
      </c>
      <c r="E1190" s="163" t="s">
        <v>1</v>
      </c>
      <c r="F1190" s="164" t="s">
        <v>2097</v>
      </c>
      <c r="H1190" s="165">
        <v>12.13</v>
      </c>
      <c r="I1190" s="166"/>
      <c r="L1190" s="162"/>
      <c r="M1190" s="167"/>
      <c r="T1190" s="168"/>
      <c r="AT1190" s="163" t="s">
        <v>192</v>
      </c>
      <c r="AU1190" s="163" t="s">
        <v>190</v>
      </c>
      <c r="AV1190" s="13" t="s">
        <v>190</v>
      </c>
      <c r="AW1190" s="13" t="s">
        <v>31</v>
      </c>
      <c r="AX1190" s="13" t="s">
        <v>75</v>
      </c>
      <c r="AY1190" s="163" t="s">
        <v>181</v>
      </c>
    </row>
    <row r="1191" spans="2:65" s="12" customFormat="1">
      <c r="B1191" s="155"/>
      <c r="D1191" s="156" t="s">
        <v>192</v>
      </c>
      <c r="E1191" s="157" t="s">
        <v>1</v>
      </c>
      <c r="F1191" s="158" t="s">
        <v>1266</v>
      </c>
      <c r="H1191" s="157" t="s">
        <v>1</v>
      </c>
      <c r="I1191" s="159"/>
      <c r="L1191" s="155"/>
      <c r="M1191" s="160"/>
      <c r="T1191" s="161"/>
      <c r="AT1191" s="157" t="s">
        <v>192</v>
      </c>
      <c r="AU1191" s="157" t="s">
        <v>190</v>
      </c>
      <c r="AV1191" s="12" t="s">
        <v>83</v>
      </c>
      <c r="AW1191" s="12" t="s">
        <v>31</v>
      </c>
      <c r="AX1191" s="12" t="s">
        <v>75</v>
      </c>
      <c r="AY1191" s="157" t="s">
        <v>181</v>
      </c>
    </row>
    <row r="1192" spans="2:65" s="13" customFormat="1">
      <c r="B1192" s="162"/>
      <c r="D1192" s="156" t="s">
        <v>192</v>
      </c>
      <c r="E1192" s="163" t="s">
        <v>1</v>
      </c>
      <c r="F1192" s="164" t="s">
        <v>2098</v>
      </c>
      <c r="H1192" s="165">
        <v>7.22</v>
      </c>
      <c r="I1192" s="166"/>
      <c r="L1192" s="162"/>
      <c r="M1192" s="167"/>
      <c r="T1192" s="168"/>
      <c r="AT1192" s="163" t="s">
        <v>192</v>
      </c>
      <c r="AU1192" s="163" t="s">
        <v>190</v>
      </c>
      <c r="AV1192" s="13" t="s">
        <v>190</v>
      </c>
      <c r="AW1192" s="13" t="s">
        <v>31</v>
      </c>
      <c r="AX1192" s="13" t="s">
        <v>75</v>
      </c>
      <c r="AY1192" s="163" t="s">
        <v>181</v>
      </c>
    </row>
    <row r="1193" spans="2:65" s="12" customFormat="1">
      <c r="B1193" s="155"/>
      <c r="D1193" s="156" t="s">
        <v>192</v>
      </c>
      <c r="E1193" s="157" t="s">
        <v>1</v>
      </c>
      <c r="F1193" s="158" t="s">
        <v>1268</v>
      </c>
      <c r="H1193" s="157" t="s">
        <v>1</v>
      </c>
      <c r="I1193" s="159"/>
      <c r="L1193" s="155"/>
      <c r="M1193" s="160"/>
      <c r="T1193" s="161"/>
      <c r="AT1193" s="157" t="s">
        <v>192</v>
      </c>
      <c r="AU1193" s="157" t="s">
        <v>190</v>
      </c>
      <c r="AV1193" s="12" t="s">
        <v>83</v>
      </c>
      <c r="AW1193" s="12" t="s">
        <v>31</v>
      </c>
      <c r="AX1193" s="12" t="s">
        <v>75</v>
      </c>
      <c r="AY1193" s="157" t="s">
        <v>181</v>
      </c>
    </row>
    <row r="1194" spans="2:65" s="13" customFormat="1">
      <c r="B1194" s="162"/>
      <c r="D1194" s="156" t="s">
        <v>192</v>
      </c>
      <c r="E1194" s="163" t="s">
        <v>1</v>
      </c>
      <c r="F1194" s="164" t="s">
        <v>2099</v>
      </c>
      <c r="H1194" s="165">
        <v>9.75</v>
      </c>
      <c r="I1194" s="166"/>
      <c r="L1194" s="162"/>
      <c r="M1194" s="167"/>
      <c r="T1194" s="168"/>
      <c r="AT1194" s="163" t="s">
        <v>192</v>
      </c>
      <c r="AU1194" s="163" t="s">
        <v>190</v>
      </c>
      <c r="AV1194" s="13" t="s">
        <v>190</v>
      </c>
      <c r="AW1194" s="13" t="s">
        <v>31</v>
      </c>
      <c r="AX1194" s="13" t="s">
        <v>75</v>
      </c>
      <c r="AY1194" s="163" t="s">
        <v>181</v>
      </c>
    </row>
    <row r="1195" spans="2:65" s="12" customFormat="1">
      <c r="B1195" s="155"/>
      <c r="D1195" s="156" t="s">
        <v>192</v>
      </c>
      <c r="E1195" s="157" t="s">
        <v>1</v>
      </c>
      <c r="F1195" s="158" t="s">
        <v>2100</v>
      </c>
      <c r="H1195" s="157" t="s">
        <v>1</v>
      </c>
      <c r="I1195" s="159"/>
      <c r="L1195" s="155"/>
      <c r="M1195" s="160"/>
      <c r="T1195" s="161"/>
      <c r="AT1195" s="157" t="s">
        <v>192</v>
      </c>
      <c r="AU1195" s="157" t="s">
        <v>190</v>
      </c>
      <c r="AV1195" s="12" t="s">
        <v>83</v>
      </c>
      <c r="AW1195" s="12" t="s">
        <v>31</v>
      </c>
      <c r="AX1195" s="12" t="s">
        <v>75</v>
      </c>
      <c r="AY1195" s="157" t="s">
        <v>181</v>
      </c>
    </row>
    <row r="1196" spans="2:65" s="13" customFormat="1">
      <c r="B1196" s="162"/>
      <c r="D1196" s="156" t="s">
        <v>192</v>
      </c>
      <c r="E1196" s="163" t="s">
        <v>1</v>
      </c>
      <c r="F1196" s="164" t="s">
        <v>2101</v>
      </c>
      <c r="H1196" s="165">
        <v>39.78</v>
      </c>
      <c r="I1196" s="166"/>
      <c r="L1196" s="162"/>
      <c r="M1196" s="167"/>
      <c r="T1196" s="168"/>
      <c r="AT1196" s="163" t="s">
        <v>192</v>
      </c>
      <c r="AU1196" s="163" t="s">
        <v>190</v>
      </c>
      <c r="AV1196" s="13" t="s">
        <v>190</v>
      </c>
      <c r="AW1196" s="13" t="s">
        <v>31</v>
      </c>
      <c r="AX1196" s="13" t="s">
        <v>75</v>
      </c>
      <c r="AY1196" s="163" t="s">
        <v>181</v>
      </c>
    </row>
    <row r="1197" spans="2:65" s="12" customFormat="1">
      <c r="B1197" s="155"/>
      <c r="D1197" s="156" t="s">
        <v>192</v>
      </c>
      <c r="E1197" s="157" t="s">
        <v>1</v>
      </c>
      <c r="F1197" s="158" t="s">
        <v>659</v>
      </c>
      <c r="H1197" s="157" t="s">
        <v>1</v>
      </c>
      <c r="I1197" s="159"/>
      <c r="L1197" s="155"/>
      <c r="M1197" s="160"/>
      <c r="T1197" s="161"/>
      <c r="AT1197" s="157" t="s">
        <v>192</v>
      </c>
      <c r="AU1197" s="157" t="s">
        <v>190</v>
      </c>
      <c r="AV1197" s="12" t="s">
        <v>83</v>
      </c>
      <c r="AW1197" s="12" t="s">
        <v>31</v>
      </c>
      <c r="AX1197" s="12" t="s">
        <v>75</v>
      </c>
      <c r="AY1197" s="157" t="s">
        <v>181</v>
      </c>
    </row>
    <row r="1198" spans="2:65" s="13" customFormat="1">
      <c r="B1198" s="162"/>
      <c r="D1198" s="156" t="s">
        <v>192</v>
      </c>
      <c r="E1198" s="163" t="s">
        <v>1</v>
      </c>
      <c r="F1198" s="164" t="s">
        <v>2102</v>
      </c>
      <c r="H1198" s="165">
        <v>22.72</v>
      </c>
      <c r="I1198" s="166"/>
      <c r="L1198" s="162"/>
      <c r="M1198" s="167"/>
      <c r="T1198" s="168"/>
      <c r="AT1198" s="163" t="s">
        <v>192</v>
      </c>
      <c r="AU1198" s="163" t="s">
        <v>190</v>
      </c>
      <c r="AV1198" s="13" t="s">
        <v>190</v>
      </c>
      <c r="AW1198" s="13" t="s">
        <v>31</v>
      </c>
      <c r="AX1198" s="13" t="s">
        <v>75</v>
      </c>
      <c r="AY1198" s="163" t="s">
        <v>181</v>
      </c>
    </row>
    <row r="1199" spans="2:65" s="14" customFormat="1">
      <c r="B1199" s="169"/>
      <c r="D1199" s="156" t="s">
        <v>192</v>
      </c>
      <c r="E1199" s="170" t="s">
        <v>1</v>
      </c>
      <c r="F1199" s="171" t="s">
        <v>195</v>
      </c>
      <c r="H1199" s="172">
        <v>165.83</v>
      </c>
      <c r="I1199" s="173"/>
      <c r="L1199" s="169"/>
      <c r="M1199" s="174"/>
      <c r="T1199" s="175"/>
      <c r="AT1199" s="170" t="s">
        <v>192</v>
      </c>
      <c r="AU1199" s="170" t="s">
        <v>190</v>
      </c>
      <c r="AV1199" s="14" t="s">
        <v>189</v>
      </c>
      <c r="AW1199" s="14" t="s">
        <v>31</v>
      </c>
      <c r="AX1199" s="14" t="s">
        <v>83</v>
      </c>
      <c r="AY1199" s="170" t="s">
        <v>181</v>
      </c>
    </row>
    <row r="1200" spans="2:65" s="1" customFormat="1" ht="33" customHeight="1">
      <c r="B1200" s="140"/>
      <c r="C1200" s="141" t="s">
        <v>2103</v>
      </c>
      <c r="D1200" s="141" t="s">
        <v>185</v>
      </c>
      <c r="E1200" s="142" t="s">
        <v>2104</v>
      </c>
      <c r="F1200" s="143" t="s">
        <v>2105</v>
      </c>
      <c r="G1200" s="144" t="s">
        <v>188</v>
      </c>
      <c r="H1200" s="145">
        <v>81.63</v>
      </c>
      <c r="I1200" s="146"/>
      <c r="J1200" s="147">
        <f>ROUND(I1200*H1200,2)</f>
        <v>0</v>
      </c>
      <c r="K1200" s="148"/>
      <c r="L1200" s="32"/>
      <c r="M1200" s="149" t="s">
        <v>1</v>
      </c>
      <c r="N1200" s="150" t="s">
        <v>41</v>
      </c>
      <c r="P1200" s="151">
        <f>O1200*H1200</f>
        <v>0</v>
      </c>
      <c r="Q1200" s="151">
        <v>8.1300000000000001E-3</v>
      </c>
      <c r="R1200" s="151">
        <f>Q1200*H1200</f>
        <v>0.66365189999999996</v>
      </c>
      <c r="S1200" s="151">
        <v>0</v>
      </c>
      <c r="T1200" s="152">
        <f>S1200*H1200</f>
        <v>0</v>
      </c>
      <c r="AR1200" s="153" t="s">
        <v>280</v>
      </c>
      <c r="AT1200" s="153" t="s">
        <v>185</v>
      </c>
      <c r="AU1200" s="153" t="s">
        <v>190</v>
      </c>
      <c r="AY1200" s="17" t="s">
        <v>181</v>
      </c>
      <c r="BE1200" s="154">
        <f>IF(N1200="základná",J1200,0)</f>
        <v>0</v>
      </c>
      <c r="BF1200" s="154">
        <f>IF(N1200="znížená",J1200,0)</f>
        <v>0</v>
      </c>
      <c r="BG1200" s="154">
        <f>IF(N1200="zákl. prenesená",J1200,0)</f>
        <v>0</v>
      </c>
      <c r="BH1200" s="154">
        <f>IF(N1200="zníž. prenesená",J1200,0)</f>
        <v>0</v>
      </c>
      <c r="BI1200" s="154">
        <f>IF(N1200="nulová",J1200,0)</f>
        <v>0</v>
      </c>
      <c r="BJ1200" s="17" t="s">
        <v>190</v>
      </c>
      <c r="BK1200" s="154">
        <f>ROUND(I1200*H1200,2)</f>
        <v>0</v>
      </c>
      <c r="BL1200" s="17" t="s">
        <v>280</v>
      </c>
      <c r="BM1200" s="153" t="s">
        <v>2106</v>
      </c>
    </row>
    <row r="1201" spans="2:65" s="12" customFormat="1">
      <c r="B1201" s="155"/>
      <c r="D1201" s="156" t="s">
        <v>192</v>
      </c>
      <c r="E1201" s="157" t="s">
        <v>1</v>
      </c>
      <c r="F1201" s="158" t="s">
        <v>218</v>
      </c>
      <c r="H1201" s="157" t="s">
        <v>1</v>
      </c>
      <c r="I1201" s="159"/>
      <c r="L1201" s="155"/>
      <c r="M1201" s="160"/>
      <c r="T1201" s="161"/>
      <c r="AT1201" s="157" t="s">
        <v>192</v>
      </c>
      <c r="AU1201" s="157" t="s">
        <v>190</v>
      </c>
      <c r="AV1201" s="12" t="s">
        <v>83</v>
      </c>
      <c r="AW1201" s="12" t="s">
        <v>31</v>
      </c>
      <c r="AX1201" s="12" t="s">
        <v>75</v>
      </c>
      <c r="AY1201" s="157" t="s">
        <v>181</v>
      </c>
    </row>
    <row r="1202" spans="2:65" s="13" customFormat="1">
      <c r="B1202" s="162"/>
      <c r="D1202" s="156" t="s">
        <v>192</v>
      </c>
      <c r="E1202" s="163" t="s">
        <v>1</v>
      </c>
      <c r="F1202" s="164" t="s">
        <v>2107</v>
      </c>
      <c r="H1202" s="165">
        <v>6.01</v>
      </c>
      <c r="I1202" s="166"/>
      <c r="L1202" s="162"/>
      <c r="M1202" s="167"/>
      <c r="T1202" s="168"/>
      <c r="AT1202" s="163" t="s">
        <v>192</v>
      </c>
      <c r="AU1202" s="163" t="s">
        <v>190</v>
      </c>
      <c r="AV1202" s="13" t="s">
        <v>190</v>
      </c>
      <c r="AW1202" s="13" t="s">
        <v>31</v>
      </c>
      <c r="AX1202" s="13" t="s">
        <v>75</v>
      </c>
      <c r="AY1202" s="163" t="s">
        <v>181</v>
      </c>
    </row>
    <row r="1203" spans="2:65" s="13" customFormat="1">
      <c r="B1203" s="162"/>
      <c r="D1203" s="156" t="s">
        <v>192</v>
      </c>
      <c r="E1203" s="163" t="s">
        <v>1</v>
      </c>
      <c r="F1203" s="164" t="s">
        <v>2108</v>
      </c>
      <c r="H1203" s="165">
        <v>8.09</v>
      </c>
      <c r="I1203" s="166"/>
      <c r="L1203" s="162"/>
      <c r="M1203" s="167"/>
      <c r="T1203" s="168"/>
      <c r="AT1203" s="163" t="s">
        <v>192</v>
      </c>
      <c r="AU1203" s="163" t="s">
        <v>190</v>
      </c>
      <c r="AV1203" s="13" t="s">
        <v>190</v>
      </c>
      <c r="AW1203" s="13" t="s">
        <v>31</v>
      </c>
      <c r="AX1203" s="13" t="s">
        <v>75</v>
      </c>
      <c r="AY1203" s="163" t="s">
        <v>181</v>
      </c>
    </row>
    <row r="1204" spans="2:65" s="13" customFormat="1">
      <c r="B1204" s="162"/>
      <c r="D1204" s="156" t="s">
        <v>192</v>
      </c>
      <c r="E1204" s="163" t="s">
        <v>1</v>
      </c>
      <c r="F1204" s="164" t="s">
        <v>2109</v>
      </c>
      <c r="H1204" s="165">
        <v>37.86</v>
      </c>
      <c r="I1204" s="166"/>
      <c r="L1204" s="162"/>
      <c r="M1204" s="167"/>
      <c r="T1204" s="168"/>
      <c r="AT1204" s="163" t="s">
        <v>192</v>
      </c>
      <c r="AU1204" s="163" t="s">
        <v>190</v>
      </c>
      <c r="AV1204" s="13" t="s">
        <v>190</v>
      </c>
      <c r="AW1204" s="13" t="s">
        <v>31</v>
      </c>
      <c r="AX1204" s="13" t="s">
        <v>75</v>
      </c>
      <c r="AY1204" s="163" t="s">
        <v>181</v>
      </c>
    </row>
    <row r="1205" spans="2:65" s="13" customFormat="1">
      <c r="B1205" s="162"/>
      <c r="D1205" s="156" t="s">
        <v>192</v>
      </c>
      <c r="E1205" s="163" t="s">
        <v>1</v>
      </c>
      <c r="F1205" s="164" t="s">
        <v>2110</v>
      </c>
      <c r="H1205" s="165">
        <v>10</v>
      </c>
      <c r="I1205" s="166"/>
      <c r="L1205" s="162"/>
      <c r="M1205" s="167"/>
      <c r="T1205" s="168"/>
      <c r="AT1205" s="163" t="s">
        <v>192</v>
      </c>
      <c r="AU1205" s="163" t="s">
        <v>190</v>
      </c>
      <c r="AV1205" s="13" t="s">
        <v>190</v>
      </c>
      <c r="AW1205" s="13" t="s">
        <v>31</v>
      </c>
      <c r="AX1205" s="13" t="s">
        <v>75</v>
      </c>
      <c r="AY1205" s="163" t="s">
        <v>181</v>
      </c>
    </row>
    <row r="1206" spans="2:65" s="13" customFormat="1">
      <c r="B1206" s="162"/>
      <c r="D1206" s="156" t="s">
        <v>192</v>
      </c>
      <c r="E1206" s="163" t="s">
        <v>1</v>
      </c>
      <c r="F1206" s="164" t="s">
        <v>2111</v>
      </c>
      <c r="H1206" s="165">
        <v>19.670000000000002</v>
      </c>
      <c r="I1206" s="166"/>
      <c r="L1206" s="162"/>
      <c r="M1206" s="167"/>
      <c r="T1206" s="168"/>
      <c r="AT1206" s="163" t="s">
        <v>192</v>
      </c>
      <c r="AU1206" s="163" t="s">
        <v>190</v>
      </c>
      <c r="AV1206" s="13" t="s">
        <v>190</v>
      </c>
      <c r="AW1206" s="13" t="s">
        <v>31</v>
      </c>
      <c r="AX1206" s="13" t="s">
        <v>75</v>
      </c>
      <c r="AY1206" s="163" t="s">
        <v>181</v>
      </c>
    </row>
    <row r="1207" spans="2:65" s="14" customFormat="1">
      <c r="B1207" s="169"/>
      <c r="D1207" s="156" t="s">
        <v>192</v>
      </c>
      <c r="E1207" s="170" t="s">
        <v>2112</v>
      </c>
      <c r="F1207" s="171" t="s">
        <v>195</v>
      </c>
      <c r="H1207" s="172">
        <v>81.63</v>
      </c>
      <c r="I1207" s="173"/>
      <c r="L1207" s="169"/>
      <c r="M1207" s="174"/>
      <c r="T1207" s="175"/>
      <c r="AT1207" s="170" t="s">
        <v>192</v>
      </c>
      <c r="AU1207" s="170" t="s">
        <v>190</v>
      </c>
      <c r="AV1207" s="14" t="s">
        <v>189</v>
      </c>
      <c r="AW1207" s="14" t="s">
        <v>31</v>
      </c>
      <c r="AX1207" s="14" t="s">
        <v>83</v>
      </c>
      <c r="AY1207" s="170" t="s">
        <v>181</v>
      </c>
    </row>
    <row r="1208" spans="2:65" s="1" customFormat="1" ht="24.2" customHeight="1">
      <c r="B1208" s="140"/>
      <c r="C1208" s="141" t="s">
        <v>2113</v>
      </c>
      <c r="D1208" s="141" t="s">
        <v>185</v>
      </c>
      <c r="E1208" s="142" t="s">
        <v>2114</v>
      </c>
      <c r="F1208" s="143" t="s">
        <v>2115</v>
      </c>
      <c r="G1208" s="144" t="s">
        <v>188</v>
      </c>
      <c r="H1208" s="145">
        <v>142.41</v>
      </c>
      <c r="I1208" s="146"/>
      <c r="J1208" s="147">
        <f>ROUND(I1208*H1208,2)</f>
        <v>0</v>
      </c>
      <c r="K1208" s="148"/>
      <c r="L1208" s="32"/>
      <c r="M1208" s="149" t="s">
        <v>1</v>
      </c>
      <c r="N1208" s="150" t="s">
        <v>41</v>
      </c>
      <c r="P1208" s="151">
        <f>O1208*H1208</f>
        <v>0</v>
      </c>
      <c r="Q1208" s="151">
        <v>7.9699999999999997E-3</v>
      </c>
      <c r="R1208" s="151">
        <f>Q1208*H1208</f>
        <v>1.1350076999999998</v>
      </c>
      <c r="S1208" s="151">
        <v>0</v>
      </c>
      <c r="T1208" s="152">
        <f>S1208*H1208</f>
        <v>0</v>
      </c>
      <c r="AR1208" s="153" t="s">
        <v>280</v>
      </c>
      <c r="AT1208" s="153" t="s">
        <v>185</v>
      </c>
      <c r="AU1208" s="153" t="s">
        <v>190</v>
      </c>
      <c r="AY1208" s="17" t="s">
        <v>181</v>
      </c>
      <c r="BE1208" s="154">
        <f>IF(N1208="základná",J1208,0)</f>
        <v>0</v>
      </c>
      <c r="BF1208" s="154">
        <f>IF(N1208="znížená",J1208,0)</f>
        <v>0</v>
      </c>
      <c r="BG1208" s="154">
        <f>IF(N1208="zákl. prenesená",J1208,0)</f>
        <v>0</v>
      </c>
      <c r="BH1208" s="154">
        <f>IF(N1208="zníž. prenesená",J1208,0)</f>
        <v>0</v>
      </c>
      <c r="BI1208" s="154">
        <f>IF(N1208="nulová",J1208,0)</f>
        <v>0</v>
      </c>
      <c r="BJ1208" s="17" t="s">
        <v>190</v>
      </c>
      <c r="BK1208" s="154">
        <f>ROUND(I1208*H1208,2)</f>
        <v>0</v>
      </c>
      <c r="BL1208" s="17" t="s">
        <v>280</v>
      </c>
      <c r="BM1208" s="153" t="s">
        <v>2116</v>
      </c>
    </row>
    <row r="1209" spans="2:65" s="12" customFormat="1">
      <c r="B1209" s="155"/>
      <c r="D1209" s="156" t="s">
        <v>192</v>
      </c>
      <c r="E1209" s="157" t="s">
        <v>1</v>
      </c>
      <c r="F1209" s="158" t="s">
        <v>222</v>
      </c>
      <c r="H1209" s="157" t="s">
        <v>1</v>
      </c>
      <c r="I1209" s="159"/>
      <c r="L1209" s="155"/>
      <c r="M1209" s="160"/>
      <c r="T1209" s="161"/>
      <c r="AT1209" s="157" t="s">
        <v>192</v>
      </c>
      <c r="AU1209" s="157" t="s">
        <v>190</v>
      </c>
      <c r="AV1209" s="12" t="s">
        <v>83</v>
      </c>
      <c r="AW1209" s="12" t="s">
        <v>31</v>
      </c>
      <c r="AX1209" s="12" t="s">
        <v>75</v>
      </c>
      <c r="AY1209" s="157" t="s">
        <v>181</v>
      </c>
    </row>
    <row r="1210" spans="2:65" s="12" customFormat="1">
      <c r="B1210" s="155"/>
      <c r="D1210" s="156" t="s">
        <v>192</v>
      </c>
      <c r="E1210" s="157" t="s">
        <v>1</v>
      </c>
      <c r="F1210" s="158" t="s">
        <v>263</v>
      </c>
      <c r="H1210" s="157" t="s">
        <v>1</v>
      </c>
      <c r="I1210" s="159"/>
      <c r="L1210" s="155"/>
      <c r="M1210" s="160"/>
      <c r="T1210" s="161"/>
      <c r="AT1210" s="157" t="s">
        <v>192</v>
      </c>
      <c r="AU1210" s="157" t="s">
        <v>190</v>
      </c>
      <c r="AV1210" s="12" t="s">
        <v>83</v>
      </c>
      <c r="AW1210" s="12" t="s">
        <v>31</v>
      </c>
      <c r="AX1210" s="12" t="s">
        <v>75</v>
      </c>
      <c r="AY1210" s="157" t="s">
        <v>181</v>
      </c>
    </row>
    <row r="1211" spans="2:65" s="13" customFormat="1">
      <c r="B1211" s="162"/>
      <c r="D1211" s="156" t="s">
        <v>192</v>
      </c>
      <c r="E1211" s="163" t="s">
        <v>1</v>
      </c>
      <c r="F1211" s="164" t="s">
        <v>2117</v>
      </c>
      <c r="H1211" s="165">
        <v>93.09</v>
      </c>
      <c r="I1211" s="166"/>
      <c r="L1211" s="162"/>
      <c r="M1211" s="167"/>
      <c r="T1211" s="168"/>
      <c r="AT1211" s="163" t="s">
        <v>192</v>
      </c>
      <c r="AU1211" s="163" t="s">
        <v>190</v>
      </c>
      <c r="AV1211" s="13" t="s">
        <v>190</v>
      </c>
      <c r="AW1211" s="13" t="s">
        <v>31</v>
      </c>
      <c r="AX1211" s="13" t="s">
        <v>75</v>
      </c>
      <c r="AY1211" s="163" t="s">
        <v>181</v>
      </c>
    </row>
    <row r="1212" spans="2:65" s="13" customFormat="1">
      <c r="B1212" s="162"/>
      <c r="D1212" s="156" t="s">
        <v>192</v>
      </c>
      <c r="E1212" s="163" t="s">
        <v>1</v>
      </c>
      <c r="F1212" s="164" t="s">
        <v>2118</v>
      </c>
      <c r="H1212" s="165">
        <v>35.799999999999997</v>
      </c>
      <c r="I1212" s="166"/>
      <c r="L1212" s="162"/>
      <c r="M1212" s="167"/>
      <c r="T1212" s="168"/>
      <c r="AT1212" s="163" t="s">
        <v>192</v>
      </c>
      <c r="AU1212" s="163" t="s">
        <v>190</v>
      </c>
      <c r="AV1212" s="13" t="s">
        <v>190</v>
      </c>
      <c r="AW1212" s="13" t="s">
        <v>31</v>
      </c>
      <c r="AX1212" s="13" t="s">
        <v>75</v>
      </c>
      <c r="AY1212" s="163" t="s">
        <v>181</v>
      </c>
    </row>
    <row r="1213" spans="2:65" s="13" customFormat="1">
      <c r="B1213" s="162"/>
      <c r="D1213" s="156" t="s">
        <v>192</v>
      </c>
      <c r="E1213" s="163" t="s">
        <v>1</v>
      </c>
      <c r="F1213" s="164" t="s">
        <v>2119</v>
      </c>
      <c r="H1213" s="165">
        <v>13.52</v>
      </c>
      <c r="I1213" s="166"/>
      <c r="L1213" s="162"/>
      <c r="M1213" s="167"/>
      <c r="T1213" s="168"/>
      <c r="AT1213" s="163" t="s">
        <v>192</v>
      </c>
      <c r="AU1213" s="163" t="s">
        <v>190</v>
      </c>
      <c r="AV1213" s="13" t="s">
        <v>190</v>
      </c>
      <c r="AW1213" s="13" t="s">
        <v>31</v>
      </c>
      <c r="AX1213" s="13" t="s">
        <v>75</v>
      </c>
      <c r="AY1213" s="163" t="s">
        <v>181</v>
      </c>
    </row>
    <row r="1214" spans="2:65" s="14" customFormat="1">
      <c r="B1214" s="169"/>
      <c r="D1214" s="156" t="s">
        <v>192</v>
      </c>
      <c r="E1214" s="170" t="s">
        <v>1</v>
      </c>
      <c r="F1214" s="171" t="s">
        <v>195</v>
      </c>
      <c r="H1214" s="172">
        <v>142.41</v>
      </c>
      <c r="I1214" s="173"/>
      <c r="L1214" s="169"/>
      <c r="M1214" s="174"/>
      <c r="T1214" s="175"/>
      <c r="AT1214" s="170" t="s">
        <v>192</v>
      </c>
      <c r="AU1214" s="170" t="s">
        <v>190</v>
      </c>
      <c r="AV1214" s="14" t="s">
        <v>189</v>
      </c>
      <c r="AW1214" s="14" t="s">
        <v>31</v>
      </c>
      <c r="AX1214" s="14" t="s">
        <v>83</v>
      </c>
      <c r="AY1214" s="170" t="s">
        <v>181</v>
      </c>
    </row>
    <row r="1215" spans="2:65" s="1" customFormat="1" ht="33" customHeight="1">
      <c r="B1215" s="140"/>
      <c r="C1215" s="141" t="s">
        <v>2120</v>
      </c>
      <c r="D1215" s="141" t="s">
        <v>185</v>
      </c>
      <c r="E1215" s="142" t="s">
        <v>2121</v>
      </c>
      <c r="F1215" s="143" t="s">
        <v>2122</v>
      </c>
      <c r="G1215" s="144" t="s">
        <v>188</v>
      </c>
      <c r="H1215" s="145">
        <v>134.26</v>
      </c>
      <c r="I1215" s="146"/>
      <c r="J1215" s="147">
        <f>ROUND(I1215*H1215,2)</f>
        <v>0</v>
      </c>
      <c r="K1215" s="148"/>
      <c r="L1215" s="32"/>
      <c r="M1215" s="149" t="s">
        <v>1</v>
      </c>
      <c r="N1215" s="150" t="s">
        <v>41</v>
      </c>
      <c r="P1215" s="151">
        <f>O1215*H1215</f>
        <v>0</v>
      </c>
      <c r="Q1215" s="151">
        <v>1.13366E-2</v>
      </c>
      <c r="R1215" s="151">
        <f>Q1215*H1215</f>
        <v>1.5220519159999999</v>
      </c>
      <c r="S1215" s="151">
        <v>0</v>
      </c>
      <c r="T1215" s="152">
        <f>S1215*H1215</f>
        <v>0</v>
      </c>
      <c r="AR1215" s="153" t="s">
        <v>280</v>
      </c>
      <c r="AT1215" s="153" t="s">
        <v>185</v>
      </c>
      <c r="AU1215" s="153" t="s">
        <v>190</v>
      </c>
      <c r="AY1215" s="17" t="s">
        <v>181</v>
      </c>
      <c r="BE1215" s="154">
        <f>IF(N1215="základná",J1215,0)</f>
        <v>0</v>
      </c>
      <c r="BF1215" s="154">
        <f>IF(N1215="znížená",J1215,0)</f>
        <v>0</v>
      </c>
      <c r="BG1215" s="154">
        <f>IF(N1215="zákl. prenesená",J1215,0)</f>
        <v>0</v>
      </c>
      <c r="BH1215" s="154">
        <f>IF(N1215="zníž. prenesená",J1215,0)</f>
        <v>0</v>
      </c>
      <c r="BI1215" s="154">
        <f>IF(N1215="nulová",J1215,0)</f>
        <v>0</v>
      </c>
      <c r="BJ1215" s="17" t="s">
        <v>190</v>
      </c>
      <c r="BK1215" s="154">
        <f>ROUND(I1215*H1215,2)</f>
        <v>0</v>
      </c>
      <c r="BL1215" s="17" t="s">
        <v>280</v>
      </c>
      <c r="BM1215" s="153" t="s">
        <v>2123</v>
      </c>
    </row>
    <row r="1216" spans="2:65" s="12" customFormat="1">
      <c r="B1216" s="155"/>
      <c r="D1216" s="156" t="s">
        <v>192</v>
      </c>
      <c r="E1216" s="157" t="s">
        <v>1</v>
      </c>
      <c r="F1216" s="158" t="s">
        <v>218</v>
      </c>
      <c r="H1216" s="157" t="s">
        <v>1</v>
      </c>
      <c r="I1216" s="159"/>
      <c r="L1216" s="155"/>
      <c r="M1216" s="160"/>
      <c r="T1216" s="161"/>
      <c r="AT1216" s="157" t="s">
        <v>192</v>
      </c>
      <c r="AU1216" s="157" t="s">
        <v>190</v>
      </c>
      <c r="AV1216" s="12" t="s">
        <v>83</v>
      </c>
      <c r="AW1216" s="12" t="s">
        <v>31</v>
      </c>
      <c r="AX1216" s="12" t="s">
        <v>75</v>
      </c>
      <c r="AY1216" s="157" t="s">
        <v>181</v>
      </c>
    </row>
    <row r="1217" spans="2:65" s="13" customFormat="1">
      <c r="B1217" s="162"/>
      <c r="D1217" s="156" t="s">
        <v>192</v>
      </c>
      <c r="E1217" s="163" t="s">
        <v>1</v>
      </c>
      <c r="F1217" s="164" t="s">
        <v>2124</v>
      </c>
      <c r="H1217" s="165">
        <v>134.26</v>
      </c>
      <c r="I1217" s="166"/>
      <c r="L1217" s="162"/>
      <c r="M1217" s="167"/>
      <c r="T1217" s="168"/>
      <c r="AT1217" s="163" t="s">
        <v>192</v>
      </c>
      <c r="AU1217" s="163" t="s">
        <v>190</v>
      </c>
      <c r="AV1217" s="13" t="s">
        <v>190</v>
      </c>
      <c r="AW1217" s="13" t="s">
        <v>31</v>
      </c>
      <c r="AX1217" s="13" t="s">
        <v>75</v>
      </c>
      <c r="AY1217" s="163" t="s">
        <v>181</v>
      </c>
    </row>
    <row r="1218" spans="2:65" s="14" customFormat="1">
      <c r="B1218" s="169"/>
      <c r="D1218" s="156" t="s">
        <v>192</v>
      </c>
      <c r="E1218" s="170" t="s">
        <v>2125</v>
      </c>
      <c r="F1218" s="171" t="s">
        <v>195</v>
      </c>
      <c r="H1218" s="172">
        <v>134.26</v>
      </c>
      <c r="I1218" s="173"/>
      <c r="L1218" s="169"/>
      <c r="M1218" s="174"/>
      <c r="T1218" s="175"/>
      <c r="AT1218" s="170" t="s">
        <v>192</v>
      </c>
      <c r="AU1218" s="170" t="s">
        <v>190</v>
      </c>
      <c r="AV1218" s="14" t="s">
        <v>189</v>
      </c>
      <c r="AW1218" s="14" t="s">
        <v>31</v>
      </c>
      <c r="AX1218" s="14" t="s">
        <v>83</v>
      </c>
      <c r="AY1218" s="170" t="s">
        <v>181</v>
      </c>
    </row>
    <row r="1219" spans="2:65" s="1" customFormat="1" ht="33" customHeight="1">
      <c r="B1219" s="140"/>
      <c r="C1219" s="141" t="s">
        <v>2126</v>
      </c>
      <c r="D1219" s="141" t="s">
        <v>185</v>
      </c>
      <c r="E1219" s="142" t="s">
        <v>2127</v>
      </c>
      <c r="F1219" s="143" t="s">
        <v>2128</v>
      </c>
      <c r="G1219" s="144" t="s">
        <v>188</v>
      </c>
      <c r="H1219" s="145">
        <v>149.95599999999999</v>
      </c>
      <c r="I1219" s="146"/>
      <c r="J1219" s="147">
        <f>ROUND(I1219*H1219,2)</f>
        <v>0</v>
      </c>
      <c r="K1219" s="148"/>
      <c r="L1219" s="32"/>
      <c r="M1219" s="149" t="s">
        <v>1</v>
      </c>
      <c r="N1219" s="150" t="s">
        <v>41</v>
      </c>
      <c r="P1219" s="151">
        <f>O1219*H1219</f>
        <v>0</v>
      </c>
      <c r="Q1219" s="151">
        <v>1.2239999999999999E-2</v>
      </c>
      <c r="R1219" s="151">
        <f>Q1219*H1219</f>
        <v>1.8354614399999998</v>
      </c>
      <c r="S1219" s="151">
        <v>0</v>
      </c>
      <c r="T1219" s="152">
        <f>S1219*H1219</f>
        <v>0</v>
      </c>
      <c r="AR1219" s="153" t="s">
        <v>280</v>
      </c>
      <c r="AT1219" s="153" t="s">
        <v>185</v>
      </c>
      <c r="AU1219" s="153" t="s">
        <v>190</v>
      </c>
      <c r="AY1219" s="17" t="s">
        <v>181</v>
      </c>
      <c r="BE1219" s="154">
        <f>IF(N1219="základná",J1219,0)</f>
        <v>0</v>
      </c>
      <c r="BF1219" s="154">
        <f>IF(N1219="znížená",J1219,0)</f>
        <v>0</v>
      </c>
      <c r="BG1219" s="154">
        <f>IF(N1219="zákl. prenesená",J1219,0)</f>
        <v>0</v>
      </c>
      <c r="BH1219" s="154">
        <f>IF(N1219="zníž. prenesená",J1219,0)</f>
        <v>0</v>
      </c>
      <c r="BI1219" s="154">
        <f>IF(N1219="nulová",J1219,0)</f>
        <v>0</v>
      </c>
      <c r="BJ1219" s="17" t="s">
        <v>190</v>
      </c>
      <c r="BK1219" s="154">
        <f>ROUND(I1219*H1219,2)</f>
        <v>0</v>
      </c>
      <c r="BL1219" s="17" t="s">
        <v>280</v>
      </c>
      <c r="BM1219" s="153" t="s">
        <v>2129</v>
      </c>
    </row>
    <row r="1220" spans="2:65" s="12" customFormat="1">
      <c r="B1220" s="155"/>
      <c r="D1220" s="156" t="s">
        <v>192</v>
      </c>
      <c r="E1220" s="157" t="s">
        <v>1</v>
      </c>
      <c r="F1220" s="158" t="s">
        <v>218</v>
      </c>
      <c r="H1220" s="157" t="s">
        <v>1</v>
      </c>
      <c r="I1220" s="159"/>
      <c r="L1220" s="155"/>
      <c r="M1220" s="160"/>
      <c r="T1220" s="161"/>
      <c r="AT1220" s="157" t="s">
        <v>192</v>
      </c>
      <c r="AU1220" s="157" t="s">
        <v>190</v>
      </c>
      <c r="AV1220" s="12" t="s">
        <v>83</v>
      </c>
      <c r="AW1220" s="12" t="s">
        <v>31</v>
      </c>
      <c r="AX1220" s="12" t="s">
        <v>75</v>
      </c>
      <c r="AY1220" s="157" t="s">
        <v>181</v>
      </c>
    </row>
    <row r="1221" spans="2:65" s="12" customFormat="1">
      <c r="B1221" s="155"/>
      <c r="D1221" s="156" t="s">
        <v>192</v>
      </c>
      <c r="E1221" s="157" t="s">
        <v>1</v>
      </c>
      <c r="F1221" s="158" t="s">
        <v>1303</v>
      </c>
      <c r="H1221" s="157" t="s">
        <v>1</v>
      </c>
      <c r="I1221" s="159"/>
      <c r="L1221" s="155"/>
      <c r="M1221" s="160"/>
      <c r="T1221" s="161"/>
      <c r="AT1221" s="157" t="s">
        <v>192</v>
      </c>
      <c r="AU1221" s="157" t="s">
        <v>190</v>
      </c>
      <c r="AV1221" s="12" t="s">
        <v>83</v>
      </c>
      <c r="AW1221" s="12" t="s">
        <v>31</v>
      </c>
      <c r="AX1221" s="12" t="s">
        <v>75</v>
      </c>
      <c r="AY1221" s="157" t="s">
        <v>181</v>
      </c>
    </row>
    <row r="1222" spans="2:65" s="13" customFormat="1">
      <c r="B1222" s="162"/>
      <c r="D1222" s="156" t="s">
        <v>192</v>
      </c>
      <c r="E1222" s="163" t="s">
        <v>1</v>
      </c>
      <c r="F1222" s="164" t="s">
        <v>2130</v>
      </c>
      <c r="H1222" s="165">
        <v>10.92</v>
      </c>
      <c r="I1222" s="166"/>
      <c r="L1222" s="162"/>
      <c r="M1222" s="167"/>
      <c r="T1222" s="168"/>
      <c r="AT1222" s="163" t="s">
        <v>192</v>
      </c>
      <c r="AU1222" s="163" t="s">
        <v>190</v>
      </c>
      <c r="AV1222" s="13" t="s">
        <v>190</v>
      </c>
      <c r="AW1222" s="13" t="s">
        <v>31</v>
      </c>
      <c r="AX1222" s="13" t="s">
        <v>75</v>
      </c>
      <c r="AY1222" s="163" t="s">
        <v>181</v>
      </c>
    </row>
    <row r="1223" spans="2:65" s="12" customFormat="1">
      <c r="B1223" s="155"/>
      <c r="D1223" s="156" t="s">
        <v>192</v>
      </c>
      <c r="E1223" s="157" t="s">
        <v>1</v>
      </c>
      <c r="F1223" s="158" t="s">
        <v>1250</v>
      </c>
      <c r="H1223" s="157" t="s">
        <v>1</v>
      </c>
      <c r="I1223" s="159"/>
      <c r="L1223" s="155"/>
      <c r="M1223" s="160"/>
      <c r="T1223" s="161"/>
      <c r="AT1223" s="157" t="s">
        <v>192</v>
      </c>
      <c r="AU1223" s="157" t="s">
        <v>190</v>
      </c>
      <c r="AV1223" s="12" t="s">
        <v>83</v>
      </c>
      <c r="AW1223" s="12" t="s">
        <v>31</v>
      </c>
      <c r="AX1223" s="12" t="s">
        <v>75</v>
      </c>
      <c r="AY1223" s="157" t="s">
        <v>181</v>
      </c>
    </row>
    <row r="1224" spans="2:65" s="13" customFormat="1">
      <c r="B1224" s="162"/>
      <c r="D1224" s="156" t="s">
        <v>192</v>
      </c>
      <c r="E1224" s="163" t="s">
        <v>1</v>
      </c>
      <c r="F1224" s="164" t="s">
        <v>2131</v>
      </c>
      <c r="H1224" s="165">
        <v>14.05</v>
      </c>
      <c r="I1224" s="166"/>
      <c r="L1224" s="162"/>
      <c r="M1224" s="167"/>
      <c r="T1224" s="168"/>
      <c r="AT1224" s="163" t="s">
        <v>192</v>
      </c>
      <c r="AU1224" s="163" t="s">
        <v>190</v>
      </c>
      <c r="AV1224" s="13" t="s">
        <v>190</v>
      </c>
      <c r="AW1224" s="13" t="s">
        <v>31</v>
      </c>
      <c r="AX1224" s="13" t="s">
        <v>75</v>
      </c>
      <c r="AY1224" s="163" t="s">
        <v>181</v>
      </c>
    </row>
    <row r="1225" spans="2:65" s="13" customFormat="1">
      <c r="B1225" s="162"/>
      <c r="D1225" s="156" t="s">
        <v>192</v>
      </c>
      <c r="E1225" s="163" t="s">
        <v>1</v>
      </c>
      <c r="F1225" s="164" t="s">
        <v>2132</v>
      </c>
      <c r="H1225" s="165">
        <v>3.4950000000000001</v>
      </c>
      <c r="I1225" s="166"/>
      <c r="L1225" s="162"/>
      <c r="M1225" s="167"/>
      <c r="T1225" s="168"/>
      <c r="AT1225" s="163" t="s">
        <v>192</v>
      </c>
      <c r="AU1225" s="163" t="s">
        <v>190</v>
      </c>
      <c r="AV1225" s="13" t="s">
        <v>190</v>
      </c>
      <c r="AW1225" s="13" t="s">
        <v>31</v>
      </c>
      <c r="AX1225" s="13" t="s">
        <v>75</v>
      </c>
      <c r="AY1225" s="163" t="s">
        <v>181</v>
      </c>
    </row>
    <row r="1226" spans="2:65" s="12" customFormat="1">
      <c r="B1226" s="155"/>
      <c r="D1226" s="156" t="s">
        <v>192</v>
      </c>
      <c r="E1226" s="157" t="s">
        <v>1</v>
      </c>
      <c r="F1226" s="158" t="s">
        <v>1252</v>
      </c>
      <c r="H1226" s="157" t="s">
        <v>1</v>
      </c>
      <c r="I1226" s="159"/>
      <c r="L1226" s="155"/>
      <c r="M1226" s="160"/>
      <c r="T1226" s="161"/>
      <c r="AT1226" s="157" t="s">
        <v>192</v>
      </c>
      <c r="AU1226" s="157" t="s">
        <v>190</v>
      </c>
      <c r="AV1226" s="12" t="s">
        <v>83</v>
      </c>
      <c r="AW1226" s="12" t="s">
        <v>31</v>
      </c>
      <c r="AX1226" s="12" t="s">
        <v>75</v>
      </c>
      <c r="AY1226" s="157" t="s">
        <v>181</v>
      </c>
    </row>
    <row r="1227" spans="2:65" s="13" customFormat="1">
      <c r="B1227" s="162"/>
      <c r="D1227" s="156" t="s">
        <v>192</v>
      </c>
      <c r="E1227" s="163" t="s">
        <v>1</v>
      </c>
      <c r="F1227" s="164" t="s">
        <v>2133</v>
      </c>
      <c r="H1227" s="165">
        <v>8.14</v>
      </c>
      <c r="I1227" s="166"/>
      <c r="L1227" s="162"/>
      <c r="M1227" s="167"/>
      <c r="T1227" s="168"/>
      <c r="AT1227" s="163" t="s">
        <v>192</v>
      </c>
      <c r="AU1227" s="163" t="s">
        <v>190</v>
      </c>
      <c r="AV1227" s="13" t="s">
        <v>190</v>
      </c>
      <c r="AW1227" s="13" t="s">
        <v>31</v>
      </c>
      <c r="AX1227" s="13" t="s">
        <v>75</v>
      </c>
      <c r="AY1227" s="163" t="s">
        <v>181</v>
      </c>
    </row>
    <row r="1228" spans="2:65" s="13" customFormat="1">
      <c r="B1228" s="162"/>
      <c r="D1228" s="156" t="s">
        <v>192</v>
      </c>
      <c r="E1228" s="163" t="s">
        <v>1</v>
      </c>
      <c r="F1228" s="164" t="s">
        <v>2134</v>
      </c>
      <c r="H1228" s="165">
        <v>2.2970000000000002</v>
      </c>
      <c r="I1228" s="166"/>
      <c r="L1228" s="162"/>
      <c r="M1228" s="167"/>
      <c r="T1228" s="168"/>
      <c r="AT1228" s="163" t="s">
        <v>192</v>
      </c>
      <c r="AU1228" s="163" t="s">
        <v>190</v>
      </c>
      <c r="AV1228" s="13" t="s">
        <v>190</v>
      </c>
      <c r="AW1228" s="13" t="s">
        <v>31</v>
      </c>
      <c r="AX1228" s="13" t="s">
        <v>75</v>
      </c>
      <c r="AY1228" s="163" t="s">
        <v>181</v>
      </c>
    </row>
    <row r="1229" spans="2:65" s="12" customFormat="1">
      <c r="B1229" s="155"/>
      <c r="D1229" s="156" t="s">
        <v>192</v>
      </c>
      <c r="E1229" s="157" t="s">
        <v>1</v>
      </c>
      <c r="F1229" s="158" t="s">
        <v>1336</v>
      </c>
      <c r="H1229" s="157" t="s">
        <v>1</v>
      </c>
      <c r="I1229" s="159"/>
      <c r="L1229" s="155"/>
      <c r="M1229" s="160"/>
      <c r="T1229" s="161"/>
      <c r="AT1229" s="157" t="s">
        <v>192</v>
      </c>
      <c r="AU1229" s="157" t="s">
        <v>190</v>
      </c>
      <c r="AV1229" s="12" t="s">
        <v>83</v>
      </c>
      <c r="AW1229" s="12" t="s">
        <v>31</v>
      </c>
      <c r="AX1229" s="12" t="s">
        <v>75</v>
      </c>
      <c r="AY1229" s="157" t="s">
        <v>181</v>
      </c>
    </row>
    <row r="1230" spans="2:65" s="13" customFormat="1">
      <c r="B1230" s="162"/>
      <c r="D1230" s="156" t="s">
        <v>192</v>
      </c>
      <c r="E1230" s="163" t="s">
        <v>1</v>
      </c>
      <c r="F1230" s="164" t="s">
        <v>2135</v>
      </c>
      <c r="H1230" s="165">
        <v>6.45</v>
      </c>
      <c r="I1230" s="166"/>
      <c r="L1230" s="162"/>
      <c r="M1230" s="167"/>
      <c r="T1230" s="168"/>
      <c r="AT1230" s="163" t="s">
        <v>192</v>
      </c>
      <c r="AU1230" s="163" t="s">
        <v>190</v>
      </c>
      <c r="AV1230" s="13" t="s">
        <v>190</v>
      </c>
      <c r="AW1230" s="13" t="s">
        <v>31</v>
      </c>
      <c r="AX1230" s="13" t="s">
        <v>75</v>
      </c>
      <c r="AY1230" s="163" t="s">
        <v>181</v>
      </c>
    </row>
    <row r="1231" spans="2:65" s="13" customFormat="1">
      <c r="B1231" s="162"/>
      <c r="D1231" s="156" t="s">
        <v>192</v>
      </c>
      <c r="E1231" s="163" t="s">
        <v>1</v>
      </c>
      <c r="F1231" s="164" t="s">
        <v>2136</v>
      </c>
      <c r="H1231" s="165">
        <v>1.5089999999999999</v>
      </c>
      <c r="I1231" s="166"/>
      <c r="L1231" s="162"/>
      <c r="M1231" s="167"/>
      <c r="T1231" s="168"/>
      <c r="AT1231" s="163" t="s">
        <v>192</v>
      </c>
      <c r="AU1231" s="163" t="s">
        <v>190</v>
      </c>
      <c r="AV1231" s="13" t="s">
        <v>190</v>
      </c>
      <c r="AW1231" s="13" t="s">
        <v>31</v>
      </c>
      <c r="AX1231" s="13" t="s">
        <v>75</v>
      </c>
      <c r="AY1231" s="163" t="s">
        <v>181</v>
      </c>
    </row>
    <row r="1232" spans="2:65" s="12" customFormat="1">
      <c r="B1232" s="155"/>
      <c r="D1232" s="156" t="s">
        <v>192</v>
      </c>
      <c r="E1232" s="157" t="s">
        <v>1</v>
      </c>
      <c r="F1232" s="158" t="s">
        <v>1256</v>
      </c>
      <c r="H1232" s="157" t="s">
        <v>1</v>
      </c>
      <c r="I1232" s="159"/>
      <c r="L1232" s="155"/>
      <c r="M1232" s="160"/>
      <c r="T1232" s="161"/>
      <c r="AT1232" s="157" t="s">
        <v>192</v>
      </c>
      <c r="AU1232" s="157" t="s">
        <v>190</v>
      </c>
      <c r="AV1232" s="12" t="s">
        <v>83</v>
      </c>
      <c r="AW1232" s="12" t="s">
        <v>31</v>
      </c>
      <c r="AX1232" s="12" t="s">
        <v>75</v>
      </c>
      <c r="AY1232" s="157" t="s">
        <v>181</v>
      </c>
    </row>
    <row r="1233" spans="2:51" s="13" customFormat="1">
      <c r="B1233" s="162"/>
      <c r="D1233" s="156" t="s">
        <v>192</v>
      </c>
      <c r="E1233" s="163" t="s">
        <v>1</v>
      </c>
      <c r="F1233" s="164" t="s">
        <v>2137</v>
      </c>
      <c r="H1233" s="165">
        <v>13.09</v>
      </c>
      <c r="I1233" s="166"/>
      <c r="L1233" s="162"/>
      <c r="M1233" s="167"/>
      <c r="T1233" s="168"/>
      <c r="AT1233" s="163" t="s">
        <v>192</v>
      </c>
      <c r="AU1233" s="163" t="s">
        <v>190</v>
      </c>
      <c r="AV1233" s="13" t="s">
        <v>190</v>
      </c>
      <c r="AW1233" s="13" t="s">
        <v>31</v>
      </c>
      <c r="AX1233" s="13" t="s">
        <v>75</v>
      </c>
      <c r="AY1233" s="163" t="s">
        <v>181</v>
      </c>
    </row>
    <row r="1234" spans="2:51" s="12" customFormat="1">
      <c r="B1234" s="155"/>
      <c r="D1234" s="156" t="s">
        <v>192</v>
      </c>
      <c r="E1234" s="157" t="s">
        <v>1</v>
      </c>
      <c r="F1234" s="158" t="s">
        <v>1258</v>
      </c>
      <c r="H1234" s="157" t="s">
        <v>1</v>
      </c>
      <c r="I1234" s="159"/>
      <c r="L1234" s="155"/>
      <c r="M1234" s="160"/>
      <c r="T1234" s="161"/>
      <c r="AT1234" s="157" t="s">
        <v>192</v>
      </c>
      <c r="AU1234" s="157" t="s">
        <v>190</v>
      </c>
      <c r="AV1234" s="12" t="s">
        <v>83</v>
      </c>
      <c r="AW1234" s="12" t="s">
        <v>31</v>
      </c>
      <c r="AX1234" s="12" t="s">
        <v>75</v>
      </c>
      <c r="AY1234" s="157" t="s">
        <v>181</v>
      </c>
    </row>
    <row r="1235" spans="2:51" s="13" customFormat="1">
      <c r="B1235" s="162"/>
      <c r="D1235" s="156" t="s">
        <v>192</v>
      </c>
      <c r="E1235" s="163" t="s">
        <v>1</v>
      </c>
      <c r="F1235" s="164" t="s">
        <v>2138</v>
      </c>
      <c r="H1235" s="165">
        <v>4.8600000000000003</v>
      </c>
      <c r="I1235" s="166"/>
      <c r="L1235" s="162"/>
      <c r="M1235" s="167"/>
      <c r="T1235" s="168"/>
      <c r="AT1235" s="163" t="s">
        <v>192</v>
      </c>
      <c r="AU1235" s="163" t="s">
        <v>190</v>
      </c>
      <c r="AV1235" s="13" t="s">
        <v>190</v>
      </c>
      <c r="AW1235" s="13" t="s">
        <v>31</v>
      </c>
      <c r="AX1235" s="13" t="s">
        <v>75</v>
      </c>
      <c r="AY1235" s="163" t="s">
        <v>181</v>
      </c>
    </row>
    <row r="1236" spans="2:51" s="13" customFormat="1">
      <c r="B1236" s="162"/>
      <c r="D1236" s="156" t="s">
        <v>192</v>
      </c>
      <c r="E1236" s="163" t="s">
        <v>1</v>
      </c>
      <c r="F1236" s="164" t="s">
        <v>2139</v>
      </c>
      <c r="H1236" s="165">
        <v>1.2150000000000001</v>
      </c>
      <c r="I1236" s="166"/>
      <c r="L1236" s="162"/>
      <c r="M1236" s="167"/>
      <c r="T1236" s="168"/>
      <c r="AT1236" s="163" t="s">
        <v>192</v>
      </c>
      <c r="AU1236" s="163" t="s">
        <v>190</v>
      </c>
      <c r="AV1236" s="13" t="s">
        <v>190</v>
      </c>
      <c r="AW1236" s="13" t="s">
        <v>31</v>
      </c>
      <c r="AX1236" s="13" t="s">
        <v>75</v>
      </c>
      <c r="AY1236" s="163" t="s">
        <v>181</v>
      </c>
    </row>
    <row r="1237" spans="2:51" s="12" customFormat="1">
      <c r="B1237" s="155"/>
      <c r="D1237" s="156" t="s">
        <v>192</v>
      </c>
      <c r="E1237" s="157" t="s">
        <v>1</v>
      </c>
      <c r="F1237" s="158" t="s">
        <v>1260</v>
      </c>
      <c r="H1237" s="157" t="s">
        <v>1</v>
      </c>
      <c r="I1237" s="159"/>
      <c r="L1237" s="155"/>
      <c r="M1237" s="160"/>
      <c r="T1237" s="161"/>
      <c r="AT1237" s="157" t="s">
        <v>192</v>
      </c>
      <c r="AU1237" s="157" t="s">
        <v>190</v>
      </c>
      <c r="AV1237" s="12" t="s">
        <v>83</v>
      </c>
      <c r="AW1237" s="12" t="s">
        <v>31</v>
      </c>
      <c r="AX1237" s="12" t="s">
        <v>75</v>
      </c>
      <c r="AY1237" s="157" t="s">
        <v>181</v>
      </c>
    </row>
    <row r="1238" spans="2:51" s="13" customFormat="1">
      <c r="B1238" s="162"/>
      <c r="D1238" s="156" t="s">
        <v>192</v>
      </c>
      <c r="E1238" s="163" t="s">
        <v>1</v>
      </c>
      <c r="F1238" s="164" t="s">
        <v>2139</v>
      </c>
      <c r="H1238" s="165">
        <v>1.2150000000000001</v>
      </c>
      <c r="I1238" s="166"/>
      <c r="L1238" s="162"/>
      <c r="M1238" s="167"/>
      <c r="T1238" s="168"/>
      <c r="AT1238" s="163" t="s">
        <v>192</v>
      </c>
      <c r="AU1238" s="163" t="s">
        <v>190</v>
      </c>
      <c r="AV1238" s="13" t="s">
        <v>190</v>
      </c>
      <c r="AW1238" s="13" t="s">
        <v>31</v>
      </c>
      <c r="AX1238" s="13" t="s">
        <v>75</v>
      </c>
      <c r="AY1238" s="163" t="s">
        <v>181</v>
      </c>
    </row>
    <row r="1239" spans="2:51" s="12" customFormat="1">
      <c r="B1239" s="155"/>
      <c r="D1239" s="156" t="s">
        <v>192</v>
      </c>
      <c r="E1239" s="157" t="s">
        <v>1</v>
      </c>
      <c r="F1239" s="158" t="s">
        <v>1262</v>
      </c>
      <c r="H1239" s="157" t="s">
        <v>1</v>
      </c>
      <c r="I1239" s="159"/>
      <c r="L1239" s="155"/>
      <c r="M1239" s="160"/>
      <c r="T1239" s="161"/>
      <c r="AT1239" s="157" t="s">
        <v>192</v>
      </c>
      <c r="AU1239" s="157" t="s">
        <v>190</v>
      </c>
      <c r="AV1239" s="12" t="s">
        <v>83</v>
      </c>
      <c r="AW1239" s="12" t="s">
        <v>31</v>
      </c>
      <c r="AX1239" s="12" t="s">
        <v>75</v>
      </c>
      <c r="AY1239" s="157" t="s">
        <v>181</v>
      </c>
    </row>
    <row r="1240" spans="2:51" s="13" customFormat="1">
      <c r="B1240" s="162"/>
      <c r="D1240" s="156" t="s">
        <v>192</v>
      </c>
      <c r="E1240" s="163" t="s">
        <v>1</v>
      </c>
      <c r="F1240" s="164" t="s">
        <v>2140</v>
      </c>
      <c r="H1240" s="165">
        <v>6.15</v>
      </c>
      <c r="I1240" s="166"/>
      <c r="L1240" s="162"/>
      <c r="M1240" s="167"/>
      <c r="T1240" s="168"/>
      <c r="AT1240" s="163" t="s">
        <v>192</v>
      </c>
      <c r="AU1240" s="163" t="s">
        <v>190</v>
      </c>
      <c r="AV1240" s="13" t="s">
        <v>190</v>
      </c>
      <c r="AW1240" s="13" t="s">
        <v>31</v>
      </c>
      <c r="AX1240" s="13" t="s">
        <v>75</v>
      </c>
      <c r="AY1240" s="163" t="s">
        <v>181</v>
      </c>
    </row>
    <row r="1241" spans="2:51" s="13" customFormat="1">
      <c r="B1241" s="162"/>
      <c r="D1241" s="156" t="s">
        <v>192</v>
      </c>
      <c r="E1241" s="163" t="s">
        <v>1</v>
      </c>
      <c r="F1241" s="164" t="s">
        <v>2141</v>
      </c>
      <c r="H1241" s="165">
        <v>1.0649999999999999</v>
      </c>
      <c r="I1241" s="166"/>
      <c r="L1241" s="162"/>
      <c r="M1241" s="167"/>
      <c r="T1241" s="168"/>
      <c r="AT1241" s="163" t="s">
        <v>192</v>
      </c>
      <c r="AU1241" s="163" t="s">
        <v>190</v>
      </c>
      <c r="AV1241" s="13" t="s">
        <v>190</v>
      </c>
      <c r="AW1241" s="13" t="s">
        <v>31</v>
      </c>
      <c r="AX1241" s="13" t="s">
        <v>75</v>
      </c>
      <c r="AY1241" s="163" t="s">
        <v>181</v>
      </c>
    </row>
    <row r="1242" spans="2:51" s="12" customFormat="1">
      <c r="B1242" s="155"/>
      <c r="D1242" s="156" t="s">
        <v>192</v>
      </c>
      <c r="E1242" s="157" t="s">
        <v>1</v>
      </c>
      <c r="F1242" s="158" t="s">
        <v>1264</v>
      </c>
      <c r="H1242" s="157" t="s">
        <v>1</v>
      </c>
      <c r="I1242" s="159"/>
      <c r="L1242" s="155"/>
      <c r="M1242" s="160"/>
      <c r="T1242" s="161"/>
      <c r="AT1242" s="157" t="s">
        <v>192</v>
      </c>
      <c r="AU1242" s="157" t="s">
        <v>190</v>
      </c>
      <c r="AV1242" s="12" t="s">
        <v>83</v>
      </c>
      <c r="AW1242" s="12" t="s">
        <v>31</v>
      </c>
      <c r="AX1242" s="12" t="s">
        <v>75</v>
      </c>
      <c r="AY1242" s="157" t="s">
        <v>181</v>
      </c>
    </row>
    <row r="1243" spans="2:51" s="13" customFormat="1">
      <c r="B1243" s="162"/>
      <c r="D1243" s="156" t="s">
        <v>192</v>
      </c>
      <c r="E1243" s="163" t="s">
        <v>1</v>
      </c>
      <c r="F1243" s="164" t="s">
        <v>2142</v>
      </c>
      <c r="H1243" s="165">
        <v>3.75</v>
      </c>
      <c r="I1243" s="166"/>
      <c r="L1243" s="162"/>
      <c r="M1243" s="167"/>
      <c r="T1243" s="168"/>
      <c r="AT1243" s="163" t="s">
        <v>192</v>
      </c>
      <c r="AU1243" s="163" t="s">
        <v>190</v>
      </c>
      <c r="AV1243" s="13" t="s">
        <v>190</v>
      </c>
      <c r="AW1243" s="13" t="s">
        <v>31</v>
      </c>
      <c r="AX1243" s="13" t="s">
        <v>75</v>
      </c>
      <c r="AY1243" s="163" t="s">
        <v>181</v>
      </c>
    </row>
    <row r="1244" spans="2:51" s="12" customFormat="1">
      <c r="B1244" s="155"/>
      <c r="D1244" s="156" t="s">
        <v>192</v>
      </c>
      <c r="E1244" s="157" t="s">
        <v>1</v>
      </c>
      <c r="F1244" s="158" t="s">
        <v>222</v>
      </c>
      <c r="H1244" s="157" t="s">
        <v>1</v>
      </c>
      <c r="I1244" s="159"/>
      <c r="L1244" s="155"/>
      <c r="M1244" s="160"/>
      <c r="T1244" s="161"/>
      <c r="AT1244" s="157" t="s">
        <v>192</v>
      </c>
      <c r="AU1244" s="157" t="s">
        <v>190</v>
      </c>
      <c r="AV1244" s="12" t="s">
        <v>83</v>
      </c>
      <c r="AW1244" s="12" t="s">
        <v>31</v>
      </c>
      <c r="AX1244" s="12" t="s">
        <v>75</v>
      </c>
      <c r="AY1244" s="157" t="s">
        <v>181</v>
      </c>
    </row>
    <row r="1245" spans="2:51" s="12" customFormat="1">
      <c r="B1245" s="155"/>
      <c r="D1245" s="156" t="s">
        <v>192</v>
      </c>
      <c r="E1245" s="157" t="s">
        <v>1</v>
      </c>
      <c r="F1245" s="158" t="s">
        <v>1271</v>
      </c>
      <c r="H1245" s="157" t="s">
        <v>1</v>
      </c>
      <c r="I1245" s="159"/>
      <c r="L1245" s="155"/>
      <c r="M1245" s="160"/>
      <c r="T1245" s="161"/>
      <c r="AT1245" s="157" t="s">
        <v>192</v>
      </c>
      <c r="AU1245" s="157" t="s">
        <v>190</v>
      </c>
      <c r="AV1245" s="12" t="s">
        <v>83</v>
      </c>
      <c r="AW1245" s="12" t="s">
        <v>31</v>
      </c>
      <c r="AX1245" s="12" t="s">
        <v>75</v>
      </c>
      <c r="AY1245" s="157" t="s">
        <v>181</v>
      </c>
    </row>
    <row r="1246" spans="2:51" s="13" customFormat="1">
      <c r="B1246" s="162"/>
      <c r="D1246" s="156" t="s">
        <v>192</v>
      </c>
      <c r="E1246" s="163" t="s">
        <v>1</v>
      </c>
      <c r="F1246" s="164" t="s">
        <v>2143</v>
      </c>
      <c r="H1246" s="165">
        <v>5.89</v>
      </c>
      <c r="I1246" s="166"/>
      <c r="L1246" s="162"/>
      <c r="M1246" s="167"/>
      <c r="T1246" s="168"/>
      <c r="AT1246" s="163" t="s">
        <v>192</v>
      </c>
      <c r="AU1246" s="163" t="s">
        <v>190</v>
      </c>
      <c r="AV1246" s="13" t="s">
        <v>190</v>
      </c>
      <c r="AW1246" s="13" t="s">
        <v>31</v>
      </c>
      <c r="AX1246" s="13" t="s">
        <v>75</v>
      </c>
      <c r="AY1246" s="163" t="s">
        <v>181</v>
      </c>
    </row>
    <row r="1247" spans="2:51" s="12" customFormat="1">
      <c r="B1247" s="155"/>
      <c r="D1247" s="156" t="s">
        <v>192</v>
      </c>
      <c r="E1247" s="157" t="s">
        <v>1</v>
      </c>
      <c r="F1247" s="158" t="s">
        <v>1275</v>
      </c>
      <c r="H1247" s="157" t="s">
        <v>1</v>
      </c>
      <c r="I1247" s="159"/>
      <c r="L1247" s="155"/>
      <c r="M1247" s="160"/>
      <c r="T1247" s="161"/>
      <c r="AT1247" s="157" t="s">
        <v>192</v>
      </c>
      <c r="AU1247" s="157" t="s">
        <v>190</v>
      </c>
      <c r="AV1247" s="12" t="s">
        <v>83</v>
      </c>
      <c r="AW1247" s="12" t="s">
        <v>31</v>
      </c>
      <c r="AX1247" s="12" t="s">
        <v>75</v>
      </c>
      <c r="AY1247" s="157" t="s">
        <v>181</v>
      </c>
    </row>
    <row r="1248" spans="2:51" s="13" customFormat="1">
      <c r="B1248" s="162"/>
      <c r="D1248" s="156" t="s">
        <v>192</v>
      </c>
      <c r="E1248" s="163" t="s">
        <v>1</v>
      </c>
      <c r="F1248" s="164" t="s">
        <v>2144</v>
      </c>
      <c r="H1248" s="165">
        <v>12.83</v>
      </c>
      <c r="I1248" s="166"/>
      <c r="L1248" s="162"/>
      <c r="M1248" s="167"/>
      <c r="T1248" s="168"/>
      <c r="AT1248" s="163" t="s">
        <v>192</v>
      </c>
      <c r="AU1248" s="163" t="s">
        <v>190</v>
      </c>
      <c r="AV1248" s="13" t="s">
        <v>190</v>
      </c>
      <c r="AW1248" s="13" t="s">
        <v>31</v>
      </c>
      <c r="AX1248" s="13" t="s">
        <v>75</v>
      </c>
      <c r="AY1248" s="163" t="s">
        <v>181</v>
      </c>
    </row>
    <row r="1249" spans="2:65" s="12" customFormat="1">
      <c r="B1249" s="155"/>
      <c r="D1249" s="156" t="s">
        <v>192</v>
      </c>
      <c r="E1249" s="157" t="s">
        <v>1</v>
      </c>
      <c r="F1249" s="158" t="s">
        <v>453</v>
      </c>
      <c r="H1249" s="157" t="s">
        <v>1</v>
      </c>
      <c r="I1249" s="159"/>
      <c r="L1249" s="155"/>
      <c r="M1249" s="160"/>
      <c r="T1249" s="161"/>
      <c r="AT1249" s="157" t="s">
        <v>192</v>
      </c>
      <c r="AU1249" s="157" t="s">
        <v>190</v>
      </c>
      <c r="AV1249" s="12" t="s">
        <v>83</v>
      </c>
      <c r="AW1249" s="12" t="s">
        <v>31</v>
      </c>
      <c r="AX1249" s="12" t="s">
        <v>75</v>
      </c>
      <c r="AY1249" s="157" t="s">
        <v>181</v>
      </c>
    </row>
    <row r="1250" spans="2:65" s="13" customFormat="1">
      <c r="B1250" s="162"/>
      <c r="D1250" s="156" t="s">
        <v>192</v>
      </c>
      <c r="E1250" s="163" t="s">
        <v>1</v>
      </c>
      <c r="F1250" s="164" t="s">
        <v>2145</v>
      </c>
      <c r="H1250" s="165">
        <v>9.35</v>
      </c>
      <c r="I1250" s="166"/>
      <c r="L1250" s="162"/>
      <c r="M1250" s="167"/>
      <c r="T1250" s="168"/>
      <c r="AT1250" s="163" t="s">
        <v>192</v>
      </c>
      <c r="AU1250" s="163" t="s">
        <v>190</v>
      </c>
      <c r="AV1250" s="13" t="s">
        <v>190</v>
      </c>
      <c r="AW1250" s="13" t="s">
        <v>31</v>
      </c>
      <c r="AX1250" s="13" t="s">
        <v>75</v>
      </c>
      <c r="AY1250" s="163" t="s">
        <v>181</v>
      </c>
    </row>
    <row r="1251" spans="2:65" s="12" customFormat="1">
      <c r="B1251" s="155"/>
      <c r="D1251" s="156" t="s">
        <v>192</v>
      </c>
      <c r="E1251" s="157" t="s">
        <v>1</v>
      </c>
      <c r="F1251" s="158" t="s">
        <v>1278</v>
      </c>
      <c r="H1251" s="157" t="s">
        <v>1</v>
      </c>
      <c r="I1251" s="159"/>
      <c r="L1251" s="155"/>
      <c r="M1251" s="160"/>
      <c r="T1251" s="161"/>
      <c r="AT1251" s="157" t="s">
        <v>192</v>
      </c>
      <c r="AU1251" s="157" t="s">
        <v>190</v>
      </c>
      <c r="AV1251" s="12" t="s">
        <v>83</v>
      </c>
      <c r="AW1251" s="12" t="s">
        <v>31</v>
      </c>
      <c r="AX1251" s="12" t="s">
        <v>75</v>
      </c>
      <c r="AY1251" s="157" t="s">
        <v>181</v>
      </c>
    </row>
    <row r="1252" spans="2:65" s="13" customFormat="1">
      <c r="B1252" s="162"/>
      <c r="D1252" s="156" t="s">
        <v>192</v>
      </c>
      <c r="E1252" s="163" t="s">
        <v>1</v>
      </c>
      <c r="F1252" s="164" t="s">
        <v>2146</v>
      </c>
      <c r="H1252" s="165">
        <v>21.8</v>
      </c>
      <c r="I1252" s="166"/>
      <c r="L1252" s="162"/>
      <c r="M1252" s="167"/>
      <c r="T1252" s="168"/>
      <c r="AT1252" s="163" t="s">
        <v>192</v>
      </c>
      <c r="AU1252" s="163" t="s">
        <v>190</v>
      </c>
      <c r="AV1252" s="13" t="s">
        <v>190</v>
      </c>
      <c r="AW1252" s="13" t="s">
        <v>31</v>
      </c>
      <c r="AX1252" s="13" t="s">
        <v>75</v>
      </c>
      <c r="AY1252" s="163" t="s">
        <v>181</v>
      </c>
    </row>
    <row r="1253" spans="2:65" s="12" customFormat="1">
      <c r="B1253" s="155"/>
      <c r="D1253" s="156" t="s">
        <v>192</v>
      </c>
      <c r="E1253" s="157" t="s">
        <v>1</v>
      </c>
      <c r="F1253" s="158" t="s">
        <v>455</v>
      </c>
      <c r="H1253" s="157" t="s">
        <v>1</v>
      </c>
      <c r="I1253" s="159"/>
      <c r="L1253" s="155"/>
      <c r="M1253" s="160"/>
      <c r="T1253" s="161"/>
      <c r="AT1253" s="157" t="s">
        <v>192</v>
      </c>
      <c r="AU1253" s="157" t="s">
        <v>190</v>
      </c>
      <c r="AV1253" s="12" t="s">
        <v>83</v>
      </c>
      <c r="AW1253" s="12" t="s">
        <v>31</v>
      </c>
      <c r="AX1253" s="12" t="s">
        <v>75</v>
      </c>
      <c r="AY1253" s="157" t="s">
        <v>181</v>
      </c>
    </row>
    <row r="1254" spans="2:65" s="13" customFormat="1">
      <c r="B1254" s="162"/>
      <c r="D1254" s="156" t="s">
        <v>192</v>
      </c>
      <c r="E1254" s="163" t="s">
        <v>1</v>
      </c>
      <c r="F1254" s="164" t="s">
        <v>2147</v>
      </c>
      <c r="H1254" s="165">
        <v>9.2100000000000009</v>
      </c>
      <c r="I1254" s="166"/>
      <c r="L1254" s="162"/>
      <c r="M1254" s="167"/>
      <c r="T1254" s="168"/>
      <c r="AT1254" s="163" t="s">
        <v>192</v>
      </c>
      <c r="AU1254" s="163" t="s">
        <v>190</v>
      </c>
      <c r="AV1254" s="13" t="s">
        <v>190</v>
      </c>
      <c r="AW1254" s="13" t="s">
        <v>31</v>
      </c>
      <c r="AX1254" s="13" t="s">
        <v>75</v>
      </c>
      <c r="AY1254" s="163" t="s">
        <v>181</v>
      </c>
    </row>
    <row r="1255" spans="2:65" s="12" customFormat="1">
      <c r="B1255" s="155"/>
      <c r="D1255" s="156" t="s">
        <v>192</v>
      </c>
      <c r="E1255" s="157" t="s">
        <v>1</v>
      </c>
      <c r="F1255" s="158" t="s">
        <v>2148</v>
      </c>
      <c r="H1255" s="157" t="s">
        <v>1</v>
      </c>
      <c r="I1255" s="159"/>
      <c r="L1255" s="155"/>
      <c r="M1255" s="160"/>
      <c r="T1255" s="161"/>
      <c r="AT1255" s="157" t="s">
        <v>192</v>
      </c>
      <c r="AU1255" s="157" t="s">
        <v>190</v>
      </c>
      <c r="AV1255" s="12" t="s">
        <v>83</v>
      </c>
      <c r="AW1255" s="12" t="s">
        <v>31</v>
      </c>
      <c r="AX1255" s="12" t="s">
        <v>75</v>
      </c>
      <c r="AY1255" s="157" t="s">
        <v>181</v>
      </c>
    </row>
    <row r="1256" spans="2:65" s="13" customFormat="1">
      <c r="B1256" s="162"/>
      <c r="D1256" s="156" t="s">
        <v>192</v>
      </c>
      <c r="E1256" s="163" t="s">
        <v>1</v>
      </c>
      <c r="F1256" s="164" t="s">
        <v>2149</v>
      </c>
      <c r="H1256" s="165">
        <v>5.34</v>
      </c>
      <c r="I1256" s="166"/>
      <c r="L1256" s="162"/>
      <c r="M1256" s="167"/>
      <c r="T1256" s="168"/>
      <c r="AT1256" s="163" t="s">
        <v>192</v>
      </c>
      <c r="AU1256" s="163" t="s">
        <v>190</v>
      </c>
      <c r="AV1256" s="13" t="s">
        <v>190</v>
      </c>
      <c r="AW1256" s="13" t="s">
        <v>31</v>
      </c>
      <c r="AX1256" s="13" t="s">
        <v>75</v>
      </c>
      <c r="AY1256" s="163" t="s">
        <v>181</v>
      </c>
    </row>
    <row r="1257" spans="2:65" s="12" customFormat="1">
      <c r="B1257" s="155"/>
      <c r="D1257" s="156" t="s">
        <v>192</v>
      </c>
      <c r="E1257" s="157" t="s">
        <v>1</v>
      </c>
      <c r="F1257" s="158" t="s">
        <v>2150</v>
      </c>
      <c r="H1257" s="157" t="s">
        <v>1</v>
      </c>
      <c r="I1257" s="159"/>
      <c r="L1257" s="155"/>
      <c r="M1257" s="160"/>
      <c r="T1257" s="161"/>
      <c r="AT1257" s="157" t="s">
        <v>192</v>
      </c>
      <c r="AU1257" s="157" t="s">
        <v>190</v>
      </c>
      <c r="AV1257" s="12" t="s">
        <v>83</v>
      </c>
      <c r="AW1257" s="12" t="s">
        <v>31</v>
      </c>
      <c r="AX1257" s="12" t="s">
        <v>75</v>
      </c>
      <c r="AY1257" s="157" t="s">
        <v>181</v>
      </c>
    </row>
    <row r="1258" spans="2:65" s="13" customFormat="1">
      <c r="B1258" s="162"/>
      <c r="D1258" s="156" t="s">
        <v>192</v>
      </c>
      <c r="E1258" s="163" t="s">
        <v>1</v>
      </c>
      <c r="F1258" s="164" t="s">
        <v>2151</v>
      </c>
      <c r="H1258" s="165">
        <v>1.69</v>
      </c>
      <c r="I1258" s="166"/>
      <c r="L1258" s="162"/>
      <c r="M1258" s="167"/>
      <c r="T1258" s="168"/>
      <c r="AT1258" s="163" t="s">
        <v>192</v>
      </c>
      <c r="AU1258" s="163" t="s">
        <v>190</v>
      </c>
      <c r="AV1258" s="13" t="s">
        <v>190</v>
      </c>
      <c r="AW1258" s="13" t="s">
        <v>31</v>
      </c>
      <c r="AX1258" s="13" t="s">
        <v>75</v>
      </c>
      <c r="AY1258" s="163" t="s">
        <v>181</v>
      </c>
    </row>
    <row r="1259" spans="2:65" s="12" customFormat="1">
      <c r="B1259" s="155"/>
      <c r="D1259" s="156" t="s">
        <v>192</v>
      </c>
      <c r="E1259" s="157" t="s">
        <v>1</v>
      </c>
      <c r="F1259" s="158" t="s">
        <v>2152</v>
      </c>
      <c r="H1259" s="157" t="s">
        <v>1</v>
      </c>
      <c r="I1259" s="159"/>
      <c r="L1259" s="155"/>
      <c r="M1259" s="160"/>
      <c r="T1259" s="161"/>
      <c r="AT1259" s="157" t="s">
        <v>192</v>
      </c>
      <c r="AU1259" s="157" t="s">
        <v>190</v>
      </c>
      <c r="AV1259" s="12" t="s">
        <v>83</v>
      </c>
      <c r="AW1259" s="12" t="s">
        <v>31</v>
      </c>
      <c r="AX1259" s="12" t="s">
        <v>75</v>
      </c>
      <c r="AY1259" s="157" t="s">
        <v>181</v>
      </c>
    </row>
    <row r="1260" spans="2:65" s="13" customFormat="1">
      <c r="B1260" s="162"/>
      <c r="D1260" s="156" t="s">
        <v>192</v>
      </c>
      <c r="E1260" s="163" t="s">
        <v>1</v>
      </c>
      <c r="F1260" s="164" t="s">
        <v>2153</v>
      </c>
      <c r="H1260" s="165">
        <v>1.61</v>
      </c>
      <c r="I1260" s="166"/>
      <c r="L1260" s="162"/>
      <c r="M1260" s="167"/>
      <c r="T1260" s="168"/>
      <c r="AT1260" s="163" t="s">
        <v>192</v>
      </c>
      <c r="AU1260" s="163" t="s">
        <v>190</v>
      </c>
      <c r="AV1260" s="13" t="s">
        <v>190</v>
      </c>
      <c r="AW1260" s="13" t="s">
        <v>31</v>
      </c>
      <c r="AX1260" s="13" t="s">
        <v>75</v>
      </c>
      <c r="AY1260" s="163" t="s">
        <v>181</v>
      </c>
    </row>
    <row r="1261" spans="2:65" s="12" customFormat="1">
      <c r="B1261" s="155"/>
      <c r="D1261" s="156" t="s">
        <v>192</v>
      </c>
      <c r="E1261" s="157" t="s">
        <v>1</v>
      </c>
      <c r="F1261" s="158" t="s">
        <v>2154</v>
      </c>
      <c r="H1261" s="157" t="s">
        <v>1</v>
      </c>
      <c r="I1261" s="159"/>
      <c r="L1261" s="155"/>
      <c r="M1261" s="160"/>
      <c r="T1261" s="161"/>
      <c r="AT1261" s="157" t="s">
        <v>192</v>
      </c>
      <c r="AU1261" s="157" t="s">
        <v>190</v>
      </c>
      <c r="AV1261" s="12" t="s">
        <v>83</v>
      </c>
      <c r="AW1261" s="12" t="s">
        <v>31</v>
      </c>
      <c r="AX1261" s="12" t="s">
        <v>75</v>
      </c>
      <c r="AY1261" s="157" t="s">
        <v>181</v>
      </c>
    </row>
    <row r="1262" spans="2:65" s="13" customFormat="1">
      <c r="B1262" s="162"/>
      <c r="D1262" s="156" t="s">
        <v>192</v>
      </c>
      <c r="E1262" s="163" t="s">
        <v>1</v>
      </c>
      <c r="F1262" s="164" t="s">
        <v>2155</v>
      </c>
      <c r="H1262" s="165">
        <v>4.03</v>
      </c>
      <c r="I1262" s="166"/>
      <c r="L1262" s="162"/>
      <c r="M1262" s="167"/>
      <c r="T1262" s="168"/>
      <c r="AT1262" s="163" t="s">
        <v>192</v>
      </c>
      <c r="AU1262" s="163" t="s">
        <v>190</v>
      </c>
      <c r="AV1262" s="13" t="s">
        <v>190</v>
      </c>
      <c r="AW1262" s="13" t="s">
        <v>31</v>
      </c>
      <c r="AX1262" s="13" t="s">
        <v>75</v>
      </c>
      <c r="AY1262" s="163" t="s">
        <v>181</v>
      </c>
    </row>
    <row r="1263" spans="2:65" s="14" customFormat="1">
      <c r="B1263" s="169"/>
      <c r="D1263" s="156" t="s">
        <v>192</v>
      </c>
      <c r="E1263" s="170" t="s">
        <v>1</v>
      </c>
      <c r="F1263" s="171" t="s">
        <v>195</v>
      </c>
      <c r="H1263" s="172">
        <v>149.95599999999999</v>
      </c>
      <c r="I1263" s="173"/>
      <c r="L1263" s="169"/>
      <c r="M1263" s="174"/>
      <c r="T1263" s="175"/>
      <c r="AT1263" s="170" t="s">
        <v>192</v>
      </c>
      <c r="AU1263" s="170" t="s">
        <v>190</v>
      </c>
      <c r="AV1263" s="14" t="s">
        <v>189</v>
      </c>
      <c r="AW1263" s="14" t="s">
        <v>31</v>
      </c>
      <c r="AX1263" s="14" t="s">
        <v>83</v>
      </c>
      <c r="AY1263" s="170" t="s">
        <v>181</v>
      </c>
    </row>
    <row r="1264" spans="2:65" s="1" customFormat="1" ht="37.9" customHeight="1">
      <c r="B1264" s="140"/>
      <c r="C1264" s="141" t="s">
        <v>2156</v>
      </c>
      <c r="D1264" s="141" t="s">
        <v>185</v>
      </c>
      <c r="E1264" s="142" t="s">
        <v>2157</v>
      </c>
      <c r="F1264" s="143" t="s">
        <v>2158</v>
      </c>
      <c r="G1264" s="144" t="s">
        <v>188</v>
      </c>
      <c r="H1264" s="145">
        <v>2.6</v>
      </c>
      <c r="I1264" s="146"/>
      <c r="J1264" s="147">
        <f>ROUND(I1264*H1264,2)</f>
        <v>0</v>
      </c>
      <c r="K1264" s="148"/>
      <c r="L1264" s="32"/>
      <c r="M1264" s="149" t="s">
        <v>1</v>
      </c>
      <c r="N1264" s="150" t="s">
        <v>41</v>
      </c>
      <c r="P1264" s="151">
        <f>O1264*H1264</f>
        <v>0</v>
      </c>
      <c r="Q1264" s="151">
        <v>1.1860000000000001E-2</v>
      </c>
      <c r="R1264" s="151">
        <f>Q1264*H1264</f>
        <v>3.0836000000000002E-2</v>
      </c>
      <c r="S1264" s="151">
        <v>0</v>
      </c>
      <c r="T1264" s="152">
        <f>S1264*H1264</f>
        <v>0</v>
      </c>
      <c r="AR1264" s="153" t="s">
        <v>280</v>
      </c>
      <c r="AT1264" s="153" t="s">
        <v>185</v>
      </c>
      <c r="AU1264" s="153" t="s">
        <v>190</v>
      </c>
      <c r="AY1264" s="17" t="s">
        <v>181</v>
      </c>
      <c r="BE1264" s="154">
        <f>IF(N1264="základná",J1264,0)</f>
        <v>0</v>
      </c>
      <c r="BF1264" s="154">
        <f>IF(N1264="znížená",J1264,0)</f>
        <v>0</v>
      </c>
      <c r="BG1264" s="154">
        <f>IF(N1264="zákl. prenesená",J1264,0)</f>
        <v>0</v>
      </c>
      <c r="BH1264" s="154">
        <f>IF(N1264="zníž. prenesená",J1264,0)</f>
        <v>0</v>
      </c>
      <c r="BI1264" s="154">
        <f>IF(N1264="nulová",J1264,0)</f>
        <v>0</v>
      </c>
      <c r="BJ1264" s="17" t="s">
        <v>190</v>
      </c>
      <c r="BK1264" s="154">
        <f>ROUND(I1264*H1264,2)</f>
        <v>0</v>
      </c>
      <c r="BL1264" s="17" t="s">
        <v>280</v>
      </c>
      <c r="BM1264" s="153" t="s">
        <v>2159</v>
      </c>
    </row>
    <row r="1265" spans="2:65" s="12" customFormat="1">
      <c r="B1265" s="155"/>
      <c r="D1265" s="156" t="s">
        <v>192</v>
      </c>
      <c r="E1265" s="157" t="s">
        <v>1</v>
      </c>
      <c r="F1265" s="158" t="s">
        <v>222</v>
      </c>
      <c r="H1265" s="157" t="s">
        <v>1</v>
      </c>
      <c r="I1265" s="159"/>
      <c r="L1265" s="155"/>
      <c r="M1265" s="160"/>
      <c r="T1265" s="161"/>
      <c r="AT1265" s="157" t="s">
        <v>192</v>
      </c>
      <c r="AU1265" s="157" t="s">
        <v>190</v>
      </c>
      <c r="AV1265" s="12" t="s">
        <v>83</v>
      </c>
      <c r="AW1265" s="12" t="s">
        <v>31</v>
      </c>
      <c r="AX1265" s="12" t="s">
        <v>75</v>
      </c>
      <c r="AY1265" s="157" t="s">
        <v>181</v>
      </c>
    </row>
    <row r="1266" spans="2:65" s="13" customFormat="1">
      <c r="B1266" s="162"/>
      <c r="D1266" s="156" t="s">
        <v>192</v>
      </c>
      <c r="E1266" s="163" t="s">
        <v>1</v>
      </c>
      <c r="F1266" s="164" t="s">
        <v>2160</v>
      </c>
      <c r="H1266" s="165">
        <v>2.6</v>
      </c>
      <c r="I1266" s="166"/>
      <c r="L1266" s="162"/>
      <c r="M1266" s="167"/>
      <c r="T1266" s="168"/>
      <c r="AT1266" s="163" t="s">
        <v>192</v>
      </c>
      <c r="AU1266" s="163" t="s">
        <v>190</v>
      </c>
      <c r="AV1266" s="13" t="s">
        <v>190</v>
      </c>
      <c r="AW1266" s="13" t="s">
        <v>31</v>
      </c>
      <c r="AX1266" s="13" t="s">
        <v>75</v>
      </c>
      <c r="AY1266" s="163" t="s">
        <v>181</v>
      </c>
    </row>
    <row r="1267" spans="2:65" s="14" customFormat="1">
      <c r="B1267" s="169"/>
      <c r="D1267" s="156" t="s">
        <v>192</v>
      </c>
      <c r="E1267" s="170" t="s">
        <v>2161</v>
      </c>
      <c r="F1267" s="171" t="s">
        <v>195</v>
      </c>
      <c r="H1267" s="172">
        <v>2.6</v>
      </c>
      <c r="I1267" s="173"/>
      <c r="L1267" s="169"/>
      <c r="M1267" s="174"/>
      <c r="T1267" s="175"/>
      <c r="AT1267" s="170" t="s">
        <v>192</v>
      </c>
      <c r="AU1267" s="170" t="s">
        <v>190</v>
      </c>
      <c r="AV1267" s="14" t="s">
        <v>189</v>
      </c>
      <c r="AW1267" s="14" t="s">
        <v>31</v>
      </c>
      <c r="AX1267" s="14" t="s">
        <v>83</v>
      </c>
      <c r="AY1267" s="170" t="s">
        <v>181</v>
      </c>
    </row>
    <row r="1268" spans="2:65" s="1" customFormat="1" ht="37.9" customHeight="1">
      <c r="B1268" s="140"/>
      <c r="C1268" s="141" t="s">
        <v>2162</v>
      </c>
      <c r="D1268" s="141" t="s">
        <v>185</v>
      </c>
      <c r="E1268" s="142" t="s">
        <v>2163</v>
      </c>
      <c r="F1268" s="143" t="s">
        <v>2164</v>
      </c>
      <c r="G1268" s="144" t="s">
        <v>188</v>
      </c>
      <c r="H1268" s="145">
        <v>94.144000000000005</v>
      </c>
      <c r="I1268" s="146"/>
      <c r="J1268" s="147">
        <f>ROUND(I1268*H1268,2)</f>
        <v>0</v>
      </c>
      <c r="K1268" s="148"/>
      <c r="L1268" s="32"/>
      <c r="M1268" s="149" t="s">
        <v>1</v>
      </c>
      <c r="N1268" s="150" t="s">
        <v>41</v>
      </c>
      <c r="P1268" s="151">
        <f>O1268*H1268</f>
        <v>0</v>
      </c>
      <c r="Q1268" s="151">
        <v>1.3440000000000001E-2</v>
      </c>
      <c r="R1268" s="151">
        <f>Q1268*H1268</f>
        <v>1.2652953600000001</v>
      </c>
      <c r="S1268" s="151">
        <v>0</v>
      </c>
      <c r="T1268" s="152">
        <f>S1268*H1268</f>
        <v>0</v>
      </c>
      <c r="AR1268" s="153" t="s">
        <v>280</v>
      </c>
      <c r="AT1268" s="153" t="s">
        <v>185</v>
      </c>
      <c r="AU1268" s="153" t="s">
        <v>190</v>
      </c>
      <c r="AY1268" s="17" t="s">
        <v>181</v>
      </c>
      <c r="BE1268" s="154">
        <f>IF(N1268="základná",J1268,0)</f>
        <v>0</v>
      </c>
      <c r="BF1268" s="154">
        <f>IF(N1268="znížená",J1268,0)</f>
        <v>0</v>
      </c>
      <c r="BG1268" s="154">
        <f>IF(N1268="zákl. prenesená",J1268,0)</f>
        <v>0</v>
      </c>
      <c r="BH1268" s="154">
        <f>IF(N1268="zníž. prenesená",J1268,0)</f>
        <v>0</v>
      </c>
      <c r="BI1268" s="154">
        <f>IF(N1268="nulová",J1268,0)</f>
        <v>0</v>
      </c>
      <c r="BJ1268" s="17" t="s">
        <v>190</v>
      </c>
      <c r="BK1268" s="154">
        <f>ROUND(I1268*H1268,2)</f>
        <v>0</v>
      </c>
      <c r="BL1268" s="17" t="s">
        <v>280</v>
      </c>
      <c r="BM1268" s="153" t="s">
        <v>2165</v>
      </c>
    </row>
    <row r="1269" spans="2:65" s="12" customFormat="1">
      <c r="B1269" s="155"/>
      <c r="D1269" s="156" t="s">
        <v>192</v>
      </c>
      <c r="E1269" s="157" t="s">
        <v>1</v>
      </c>
      <c r="F1269" s="158" t="s">
        <v>222</v>
      </c>
      <c r="H1269" s="157" t="s">
        <v>1</v>
      </c>
      <c r="I1269" s="159"/>
      <c r="L1269" s="155"/>
      <c r="M1269" s="160"/>
      <c r="T1269" s="161"/>
      <c r="AT1269" s="157" t="s">
        <v>192</v>
      </c>
      <c r="AU1269" s="157" t="s">
        <v>190</v>
      </c>
      <c r="AV1269" s="12" t="s">
        <v>83</v>
      </c>
      <c r="AW1269" s="12" t="s">
        <v>31</v>
      </c>
      <c r="AX1269" s="12" t="s">
        <v>75</v>
      </c>
      <c r="AY1269" s="157" t="s">
        <v>181</v>
      </c>
    </row>
    <row r="1270" spans="2:65" s="12" customFormat="1">
      <c r="B1270" s="155"/>
      <c r="D1270" s="156" t="s">
        <v>192</v>
      </c>
      <c r="E1270" s="157" t="s">
        <v>1</v>
      </c>
      <c r="F1270" s="158" t="s">
        <v>263</v>
      </c>
      <c r="H1270" s="157" t="s">
        <v>1</v>
      </c>
      <c r="I1270" s="159"/>
      <c r="L1270" s="155"/>
      <c r="M1270" s="160"/>
      <c r="T1270" s="161"/>
      <c r="AT1270" s="157" t="s">
        <v>192</v>
      </c>
      <c r="AU1270" s="157" t="s">
        <v>190</v>
      </c>
      <c r="AV1270" s="12" t="s">
        <v>83</v>
      </c>
      <c r="AW1270" s="12" t="s">
        <v>31</v>
      </c>
      <c r="AX1270" s="12" t="s">
        <v>75</v>
      </c>
      <c r="AY1270" s="157" t="s">
        <v>181</v>
      </c>
    </row>
    <row r="1271" spans="2:65" s="13" customFormat="1">
      <c r="B1271" s="162"/>
      <c r="D1271" s="156" t="s">
        <v>192</v>
      </c>
      <c r="E1271" s="163" t="s">
        <v>1</v>
      </c>
      <c r="F1271" s="164" t="s">
        <v>2166</v>
      </c>
      <c r="H1271" s="165">
        <v>6.0060000000000002</v>
      </c>
      <c r="I1271" s="166"/>
      <c r="L1271" s="162"/>
      <c r="M1271" s="167"/>
      <c r="T1271" s="168"/>
      <c r="AT1271" s="163" t="s">
        <v>192</v>
      </c>
      <c r="AU1271" s="163" t="s">
        <v>190</v>
      </c>
      <c r="AV1271" s="13" t="s">
        <v>190</v>
      </c>
      <c r="AW1271" s="13" t="s">
        <v>31</v>
      </c>
      <c r="AX1271" s="13" t="s">
        <v>75</v>
      </c>
      <c r="AY1271" s="163" t="s">
        <v>181</v>
      </c>
    </row>
    <row r="1272" spans="2:65" s="13" customFormat="1">
      <c r="B1272" s="162"/>
      <c r="D1272" s="156" t="s">
        <v>192</v>
      </c>
      <c r="E1272" s="163" t="s">
        <v>1</v>
      </c>
      <c r="F1272" s="164" t="s">
        <v>2167</v>
      </c>
      <c r="H1272" s="165">
        <v>8.6809999999999992</v>
      </c>
      <c r="I1272" s="166"/>
      <c r="L1272" s="162"/>
      <c r="M1272" s="167"/>
      <c r="T1272" s="168"/>
      <c r="AT1272" s="163" t="s">
        <v>192</v>
      </c>
      <c r="AU1272" s="163" t="s">
        <v>190</v>
      </c>
      <c r="AV1272" s="13" t="s">
        <v>190</v>
      </c>
      <c r="AW1272" s="13" t="s">
        <v>31</v>
      </c>
      <c r="AX1272" s="13" t="s">
        <v>75</v>
      </c>
      <c r="AY1272" s="163" t="s">
        <v>181</v>
      </c>
    </row>
    <row r="1273" spans="2:65" s="13" customFormat="1">
      <c r="B1273" s="162"/>
      <c r="D1273" s="156" t="s">
        <v>192</v>
      </c>
      <c r="E1273" s="163" t="s">
        <v>1</v>
      </c>
      <c r="F1273" s="164" t="s">
        <v>2168</v>
      </c>
      <c r="H1273" s="165">
        <v>10.209</v>
      </c>
      <c r="I1273" s="166"/>
      <c r="L1273" s="162"/>
      <c r="M1273" s="167"/>
      <c r="T1273" s="168"/>
      <c r="AT1273" s="163" t="s">
        <v>192</v>
      </c>
      <c r="AU1273" s="163" t="s">
        <v>190</v>
      </c>
      <c r="AV1273" s="13" t="s">
        <v>190</v>
      </c>
      <c r="AW1273" s="13" t="s">
        <v>31</v>
      </c>
      <c r="AX1273" s="13" t="s">
        <v>75</v>
      </c>
      <c r="AY1273" s="163" t="s">
        <v>181</v>
      </c>
    </row>
    <row r="1274" spans="2:65" s="13" customFormat="1">
      <c r="B1274" s="162"/>
      <c r="D1274" s="156" t="s">
        <v>192</v>
      </c>
      <c r="E1274" s="163" t="s">
        <v>1</v>
      </c>
      <c r="F1274" s="164" t="s">
        <v>2169</v>
      </c>
      <c r="H1274" s="165">
        <v>69.248000000000005</v>
      </c>
      <c r="I1274" s="166"/>
      <c r="L1274" s="162"/>
      <c r="M1274" s="167"/>
      <c r="T1274" s="168"/>
      <c r="AT1274" s="163" t="s">
        <v>192</v>
      </c>
      <c r="AU1274" s="163" t="s">
        <v>190</v>
      </c>
      <c r="AV1274" s="13" t="s">
        <v>190</v>
      </c>
      <c r="AW1274" s="13" t="s">
        <v>31</v>
      </c>
      <c r="AX1274" s="13" t="s">
        <v>75</v>
      </c>
      <c r="AY1274" s="163" t="s">
        <v>181</v>
      </c>
    </row>
    <row r="1275" spans="2:65" s="14" customFormat="1">
      <c r="B1275" s="169"/>
      <c r="D1275" s="156" t="s">
        <v>192</v>
      </c>
      <c r="E1275" s="170" t="s">
        <v>1</v>
      </c>
      <c r="F1275" s="171" t="s">
        <v>195</v>
      </c>
      <c r="H1275" s="172">
        <v>94.144000000000005</v>
      </c>
      <c r="I1275" s="173"/>
      <c r="L1275" s="169"/>
      <c r="M1275" s="174"/>
      <c r="T1275" s="175"/>
      <c r="AT1275" s="170" t="s">
        <v>192</v>
      </c>
      <c r="AU1275" s="170" t="s">
        <v>190</v>
      </c>
      <c r="AV1275" s="14" t="s">
        <v>189</v>
      </c>
      <c r="AW1275" s="14" t="s">
        <v>31</v>
      </c>
      <c r="AX1275" s="14" t="s">
        <v>83</v>
      </c>
      <c r="AY1275" s="170" t="s">
        <v>181</v>
      </c>
    </row>
    <row r="1276" spans="2:65" s="1" customFormat="1" ht="24.2" customHeight="1">
      <c r="B1276" s="140"/>
      <c r="C1276" s="141" t="s">
        <v>2170</v>
      </c>
      <c r="D1276" s="141" t="s">
        <v>185</v>
      </c>
      <c r="E1276" s="142" t="s">
        <v>2171</v>
      </c>
      <c r="F1276" s="143" t="s">
        <v>2172</v>
      </c>
      <c r="G1276" s="144" t="s">
        <v>188</v>
      </c>
      <c r="H1276" s="145">
        <v>362.81</v>
      </c>
      <c r="I1276" s="146"/>
      <c r="J1276" s="147">
        <f>ROUND(I1276*H1276,2)</f>
        <v>0</v>
      </c>
      <c r="K1276" s="148"/>
      <c r="L1276" s="32"/>
      <c r="M1276" s="149" t="s">
        <v>1</v>
      </c>
      <c r="N1276" s="150" t="s">
        <v>41</v>
      </c>
      <c r="P1276" s="151">
        <f>O1276*H1276</f>
        <v>0</v>
      </c>
      <c r="Q1276" s="151">
        <v>1.1792820000000001E-2</v>
      </c>
      <c r="R1276" s="151">
        <f>Q1276*H1276</f>
        <v>4.2785530242000007</v>
      </c>
      <c r="S1276" s="151">
        <v>0</v>
      </c>
      <c r="T1276" s="152">
        <f>S1276*H1276</f>
        <v>0</v>
      </c>
      <c r="AR1276" s="153" t="s">
        <v>189</v>
      </c>
      <c r="AT1276" s="153" t="s">
        <v>185</v>
      </c>
      <c r="AU1276" s="153" t="s">
        <v>190</v>
      </c>
      <c r="AY1276" s="17" t="s">
        <v>181</v>
      </c>
      <c r="BE1276" s="154">
        <f>IF(N1276="základná",J1276,0)</f>
        <v>0</v>
      </c>
      <c r="BF1276" s="154">
        <f>IF(N1276="znížená",J1276,0)</f>
        <v>0</v>
      </c>
      <c r="BG1276" s="154">
        <f>IF(N1276="zákl. prenesená",J1276,0)</f>
        <v>0</v>
      </c>
      <c r="BH1276" s="154">
        <f>IF(N1276="zníž. prenesená",J1276,0)</f>
        <v>0</v>
      </c>
      <c r="BI1276" s="154">
        <f>IF(N1276="nulová",J1276,0)</f>
        <v>0</v>
      </c>
      <c r="BJ1276" s="17" t="s">
        <v>190</v>
      </c>
      <c r="BK1276" s="154">
        <f>ROUND(I1276*H1276,2)</f>
        <v>0</v>
      </c>
      <c r="BL1276" s="17" t="s">
        <v>189</v>
      </c>
      <c r="BM1276" s="153" t="s">
        <v>2173</v>
      </c>
    </row>
    <row r="1277" spans="2:65" s="12" customFormat="1">
      <c r="B1277" s="155"/>
      <c r="D1277" s="156" t="s">
        <v>192</v>
      </c>
      <c r="E1277" s="157" t="s">
        <v>1</v>
      </c>
      <c r="F1277" s="158" t="s">
        <v>218</v>
      </c>
      <c r="H1277" s="157" t="s">
        <v>1</v>
      </c>
      <c r="I1277" s="159"/>
      <c r="L1277" s="155"/>
      <c r="M1277" s="160"/>
      <c r="T1277" s="161"/>
      <c r="AT1277" s="157" t="s">
        <v>192</v>
      </c>
      <c r="AU1277" s="157" t="s">
        <v>190</v>
      </c>
      <c r="AV1277" s="12" t="s">
        <v>83</v>
      </c>
      <c r="AW1277" s="12" t="s">
        <v>31</v>
      </c>
      <c r="AX1277" s="12" t="s">
        <v>75</v>
      </c>
      <c r="AY1277" s="157" t="s">
        <v>181</v>
      </c>
    </row>
    <row r="1278" spans="2:65" s="13" customFormat="1">
      <c r="B1278" s="162"/>
      <c r="D1278" s="156" t="s">
        <v>192</v>
      </c>
      <c r="E1278" s="163" t="s">
        <v>1</v>
      </c>
      <c r="F1278" s="164" t="s">
        <v>2174</v>
      </c>
      <c r="H1278" s="165">
        <v>225.86</v>
      </c>
      <c r="I1278" s="166"/>
      <c r="L1278" s="162"/>
      <c r="M1278" s="167"/>
      <c r="T1278" s="168"/>
      <c r="AT1278" s="163" t="s">
        <v>192</v>
      </c>
      <c r="AU1278" s="163" t="s">
        <v>190</v>
      </c>
      <c r="AV1278" s="13" t="s">
        <v>190</v>
      </c>
      <c r="AW1278" s="13" t="s">
        <v>31</v>
      </c>
      <c r="AX1278" s="13" t="s">
        <v>75</v>
      </c>
      <c r="AY1278" s="163" t="s">
        <v>181</v>
      </c>
    </row>
    <row r="1279" spans="2:65" s="13" customFormat="1">
      <c r="B1279" s="162"/>
      <c r="D1279" s="156" t="s">
        <v>192</v>
      </c>
      <c r="E1279" s="163" t="s">
        <v>1</v>
      </c>
      <c r="F1279" s="164" t="s">
        <v>2175</v>
      </c>
      <c r="H1279" s="165">
        <v>61.33</v>
      </c>
      <c r="I1279" s="166"/>
      <c r="L1279" s="162"/>
      <c r="M1279" s="167"/>
      <c r="T1279" s="168"/>
      <c r="AT1279" s="163" t="s">
        <v>192</v>
      </c>
      <c r="AU1279" s="163" t="s">
        <v>190</v>
      </c>
      <c r="AV1279" s="13" t="s">
        <v>190</v>
      </c>
      <c r="AW1279" s="13" t="s">
        <v>31</v>
      </c>
      <c r="AX1279" s="13" t="s">
        <v>75</v>
      </c>
      <c r="AY1279" s="163" t="s">
        <v>181</v>
      </c>
    </row>
    <row r="1280" spans="2:65" s="12" customFormat="1">
      <c r="B1280" s="155"/>
      <c r="D1280" s="156" t="s">
        <v>192</v>
      </c>
      <c r="E1280" s="157" t="s">
        <v>1</v>
      </c>
      <c r="F1280" s="158" t="s">
        <v>222</v>
      </c>
      <c r="H1280" s="157" t="s">
        <v>1</v>
      </c>
      <c r="I1280" s="159"/>
      <c r="L1280" s="155"/>
      <c r="M1280" s="160"/>
      <c r="T1280" s="161"/>
      <c r="AT1280" s="157" t="s">
        <v>192</v>
      </c>
      <c r="AU1280" s="157" t="s">
        <v>190</v>
      </c>
      <c r="AV1280" s="12" t="s">
        <v>83</v>
      </c>
      <c r="AW1280" s="12" t="s">
        <v>31</v>
      </c>
      <c r="AX1280" s="12" t="s">
        <v>75</v>
      </c>
      <c r="AY1280" s="157" t="s">
        <v>181</v>
      </c>
    </row>
    <row r="1281" spans="2:65" s="13" customFormat="1">
      <c r="B1281" s="162"/>
      <c r="D1281" s="156" t="s">
        <v>192</v>
      </c>
      <c r="E1281" s="163" t="s">
        <v>1</v>
      </c>
      <c r="F1281" s="164" t="s">
        <v>2176</v>
      </c>
      <c r="H1281" s="165">
        <v>75.62</v>
      </c>
      <c r="I1281" s="166"/>
      <c r="L1281" s="162"/>
      <c r="M1281" s="167"/>
      <c r="T1281" s="168"/>
      <c r="AT1281" s="163" t="s">
        <v>192</v>
      </c>
      <c r="AU1281" s="163" t="s">
        <v>190</v>
      </c>
      <c r="AV1281" s="13" t="s">
        <v>190</v>
      </c>
      <c r="AW1281" s="13" t="s">
        <v>31</v>
      </c>
      <c r="AX1281" s="13" t="s">
        <v>75</v>
      </c>
      <c r="AY1281" s="163" t="s">
        <v>181</v>
      </c>
    </row>
    <row r="1282" spans="2:65" s="15" customFormat="1">
      <c r="B1282" s="176"/>
      <c r="D1282" s="156" t="s">
        <v>192</v>
      </c>
      <c r="E1282" s="177" t="s">
        <v>2177</v>
      </c>
      <c r="F1282" s="178" t="s">
        <v>329</v>
      </c>
      <c r="H1282" s="179">
        <v>362.81</v>
      </c>
      <c r="I1282" s="180"/>
      <c r="L1282" s="176"/>
      <c r="M1282" s="181"/>
      <c r="T1282" s="182"/>
      <c r="AT1282" s="177" t="s">
        <v>192</v>
      </c>
      <c r="AU1282" s="177" t="s">
        <v>190</v>
      </c>
      <c r="AV1282" s="15" t="s">
        <v>130</v>
      </c>
      <c r="AW1282" s="15" t="s">
        <v>31</v>
      </c>
      <c r="AX1282" s="15" t="s">
        <v>75</v>
      </c>
      <c r="AY1282" s="177" t="s">
        <v>181</v>
      </c>
    </row>
    <row r="1283" spans="2:65" s="14" customFormat="1">
      <c r="B1283" s="169"/>
      <c r="D1283" s="156" t="s">
        <v>192</v>
      </c>
      <c r="E1283" s="170" t="s">
        <v>1</v>
      </c>
      <c r="F1283" s="171" t="s">
        <v>195</v>
      </c>
      <c r="H1283" s="172">
        <v>362.81</v>
      </c>
      <c r="I1283" s="173"/>
      <c r="L1283" s="169"/>
      <c r="M1283" s="174"/>
      <c r="T1283" s="175"/>
      <c r="AT1283" s="170" t="s">
        <v>192</v>
      </c>
      <c r="AU1283" s="170" t="s">
        <v>190</v>
      </c>
      <c r="AV1283" s="14" t="s">
        <v>189</v>
      </c>
      <c r="AW1283" s="14" t="s">
        <v>31</v>
      </c>
      <c r="AX1283" s="14" t="s">
        <v>83</v>
      </c>
      <c r="AY1283" s="170" t="s">
        <v>181</v>
      </c>
    </row>
    <row r="1284" spans="2:65" s="1" customFormat="1" ht="24.2" customHeight="1">
      <c r="B1284" s="140"/>
      <c r="C1284" s="141" t="s">
        <v>2178</v>
      </c>
      <c r="D1284" s="141" t="s">
        <v>185</v>
      </c>
      <c r="E1284" s="142" t="s">
        <v>2179</v>
      </c>
      <c r="F1284" s="143" t="s">
        <v>2180</v>
      </c>
      <c r="G1284" s="144" t="s">
        <v>1797</v>
      </c>
      <c r="H1284" s="200"/>
      <c r="I1284" s="146"/>
      <c r="J1284" s="147">
        <f>ROUND(I1284*H1284,2)</f>
        <v>0</v>
      </c>
      <c r="K1284" s="148"/>
      <c r="L1284" s="32"/>
      <c r="M1284" s="149" t="s">
        <v>1</v>
      </c>
      <c r="N1284" s="150" t="s">
        <v>41</v>
      </c>
      <c r="P1284" s="151">
        <f>O1284*H1284</f>
        <v>0</v>
      </c>
      <c r="Q1284" s="151">
        <v>0</v>
      </c>
      <c r="R1284" s="151">
        <f>Q1284*H1284</f>
        <v>0</v>
      </c>
      <c r="S1284" s="151">
        <v>0</v>
      </c>
      <c r="T1284" s="152">
        <f>S1284*H1284</f>
        <v>0</v>
      </c>
      <c r="AR1284" s="153" t="s">
        <v>280</v>
      </c>
      <c r="AT1284" s="153" t="s">
        <v>185</v>
      </c>
      <c r="AU1284" s="153" t="s">
        <v>190</v>
      </c>
      <c r="AY1284" s="17" t="s">
        <v>181</v>
      </c>
      <c r="BE1284" s="154">
        <f>IF(N1284="základná",J1284,0)</f>
        <v>0</v>
      </c>
      <c r="BF1284" s="154">
        <f>IF(N1284="znížená",J1284,0)</f>
        <v>0</v>
      </c>
      <c r="BG1284" s="154">
        <f>IF(N1284="zákl. prenesená",J1284,0)</f>
        <v>0</v>
      </c>
      <c r="BH1284" s="154">
        <f>IF(N1284="zníž. prenesená",J1284,0)</f>
        <v>0</v>
      </c>
      <c r="BI1284" s="154">
        <f>IF(N1284="nulová",J1284,0)</f>
        <v>0</v>
      </c>
      <c r="BJ1284" s="17" t="s">
        <v>190</v>
      </c>
      <c r="BK1284" s="154">
        <f>ROUND(I1284*H1284,2)</f>
        <v>0</v>
      </c>
      <c r="BL1284" s="17" t="s">
        <v>280</v>
      </c>
      <c r="BM1284" s="153" t="s">
        <v>2181</v>
      </c>
    </row>
    <row r="1285" spans="2:65" s="11" customFormat="1" ht="22.9" customHeight="1">
      <c r="B1285" s="128"/>
      <c r="D1285" s="129" t="s">
        <v>74</v>
      </c>
      <c r="E1285" s="138" t="s">
        <v>589</v>
      </c>
      <c r="F1285" s="138" t="s">
        <v>590</v>
      </c>
      <c r="I1285" s="131"/>
      <c r="J1285" s="139">
        <f>BK1285</f>
        <v>0</v>
      </c>
      <c r="L1285" s="128"/>
      <c r="M1285" s="133"/>
      <c r="P1285" s="134">
        <f>SUM(P1286:P1294)</f>
        <v>0</v>
      </c>
      <c r="R1285" s="134">
        <f>SUM(R1286:R1294)</f>
        <v>1.7433542309999999</v>
      </c>
      <c r="T1285" s="135">
        <f>SUM(T1286:T1294)</f>
        <v>0</v>
      </c>
      <c r="AR1285" s="129" t="s">
        <v>190</v>
      </c>
      <c r="AT1285" s="136" t="s">
        <v>74</v>
      </c>
      <c r="AU1285" s="136" t="s">
        <v>83</v>
      </c>
      <c r="AY1285" s="129" t="s">
        <v>181</v>
      </c>
      <c r="BK1285" s="137">
        <f>SUM(BK1286:BK1294)</f>
        <v>0</v>
      </c>
    </row>
    <row r="1286" spans="2:65" s="1" customFormat="1" ht="33" customHeight="1">
      <c r="B1286" s="140"/>
      <c r="C1286" s="141" t="s">
        <v>2182</v>
      </c>
      <c r="D1286" s="141" t="s">
        <v>185</v>
      </c>
      <c r="E1286" s="142" t="s">
        <v>2183</v>
      </c>
      <c r="F1286" s="143" t="s">
        <v>2184</v>
      </c>
      <c r="G1286" s="144" t="s">
        <v>188</v>
      </c>
      <c r="H1286" s="145">
        <v>2.7549999999999999</v>
      </c>
      <c r="I1286" s="146"/>
      <c r="J1286" s="147">
        <f>ROUND(I1286*H1286,2)</f>
        <v>0</v>
      </c>
      <c r="K1286" s="148"/>
      <c r="L1286" s="32"/>
      <c r="M1286" s="149" t="s">
        <v>1</v>
      </c>
      <c r="N1286" s="150" t="s">
        <v>41</v>
      </c>
      <c r="P1286" s="151">
        <f>O1286*H1286</f>
        <v>0</v>
      </c>
      <c r="Q1286" s="151">
        <v>2.81E-3</v>
      </c>
      <c r="R1286" s="151">
        <f>Q1286*H1286</f>
        <v>7.7415499999999998E-3</v>
      </c>
      <c r="S1286" s="151">
        <v>0</v>
      </c>
      <c r="T1286" s="152">
        <f>S1286*H1286</f>
        <v>0</v>
      </c>
      <c r="AR1286" s="153" t="s">
        <v>280</v>
      </c>
      <c r="AT1286" s="153" t="s">
        <v>185</v>
      </c>
      <c r="AU1286" s="153" t="s">
        <v>190</v>
      </c>
      <c r="AY1286" s="17" t="s">
        <v>181</v>
      </c>
      <c r="BE1286" s="154">
        <f>IF(N1286="základná",J1286,0)</f>
        <v>0</v>
      </c>
      <c r="BF1286" s="154">
        <f>IF(N1286="znížená",J1286,0)</f>
        <v>0</v>
      </c>
      <c r="BG1286" s="154">
        <f>IF(N1286="zákl. prenesená",J1286,0)</f>
        <v>0</v>
      </c>
      <c r="BH1286" s="154">
        <f>IF(N1286="zníž. prenesená",J1286,0)</f>
        <v>0</v>
      </c>
      <c r="BI1286" s="154">
        <f>IF(N1286="nulová",J1286,0)</f>
        <v>0</v>
      </c>
      <c r="BJ1286" s="17" t="s">
        <v>190</v>
      </c>
      <c r="BK1286" s="154">
        <f>ROUND(I1286*H1286,2)</f>
        <v>0</v>
      </c>
      <c r="BL1286" s="17" t="s">
        <v>280</v>
      </c>
      <c r="BM1286" s="153" t="s">
        <v>2185</v>
      </c>
    </row>
    <row r="1287" spans="2:65" s="13" customFormat="1">
      <c r="B1287" s="162"/>
      <c r="D1287" s="156" t="s">
        <v>192</v>
      </c>
      <c r="E1287" s="163" t="s">
        <v>1</v>
      </c>
      <c r="F1287" s="164" t="s">
        <v>2186</v>
      </c>
      <c r="H1287" s="165">
        <v>2.7549999999999999</v>
      </c>
      <c r="I1287" s="166"/>
      <c r="L1287" s="162"/>
      <c r="M1287" s="167"/>
      <c r="T1287" s="168"/>
      <c r="AT1287" s="163" t="s">
        <v>192</v>
      </c>
      <c r="AU1287" s="163" t="s">
        <v>190</v>
      </c>
      <c r="AV1287" s="13" t="s">
        <v>190</v>
      </c>
      <c r="AW1287" s="13" t="s">
        <v>31</v>
      </c>
      <c r="AX1287" s="13" t="s">
        <v>75</v>
      </c>
      <c r="AY1287" s="163" t="s">
        <v>181</v>
      </c>
    </row>
    <row r="1288" spans="2:65" s="14" customFormat="1">
      <c r="B1288" s="169"/>
      <c r="D1288" s="156" t="s">
        <v>192</v>
      </c>
      <c r="E1288" s="170" t="s">
        <v>1</v>
      </c>
      <c r="F1288" s="171" t="s">
        <v>195</v>
      </c>
      <c r="H1288" s="172">
        <v>2.7549999999999999</v>
      </c>
      <c r="I1288" s="173"/>
      <c r="L1288" s="169"/>
      <c r="M1288" s="174"/>
      <c r="T1288" s="175"/>
      <c r="AT1288" s="170" t="s">
        <v>192</v>
      </c>
      <c r="AU1288" s="170" t="s">
        <v>190</v>
      </c>
      <c r="AV1288" s="14" t="s">
        <v>189</v>
      </c>
      <c r="AW1288" s="14" t="s">
        <v>31</v>
      </c>
      <c r="AX1288" s="14" t="s">
        <v>83</v>
      </c>
      <c r="AY1288" s="170" t="s">
        <v>181</v>
      </c>
    </row>
    <row r="1289" spans="2:65" s="1" customFormat="1" ht="24.2" customHeight="1">
      <c r="B1289" s="140"/>
      <c r="C1289" s="141" t="s">
        <v>2187</v>
      </c>
      <c r="D1289" s="141" t="s">
        <v>185</v>
      </c>
      <c r="E1289" s="142" t="s">
        <v>2188</v>
      </c>
      <c r="F1289" s="143" t="s">
        <v>2189</v>
      </c>
      <c r="G1289" s="144" t="s">
        <v>407</v>
      </c>
      <c r="H1289" s="145">
        <v>284</v>
      </c>
      <c r="I1289" s="146"/>
      <c r="J1289" s="147">
        <f t="shared" ref="J1289:J1294" si="0">ROUND(I1289*H1289,2)</f>
        <v>0</v>
      </c>
      <c r="K1289" s="148"/>
      <c r="L1289" s="32"/>
      <c r="M1289" s="149" t="s">
        <v>1</v>
      </c>
      <c r="N1289" s="150" t="s">
        <v>41</v>
      </c>
      <c r="P1289" s="151">
        <f t="shared" ref="P1289:P1294" si="1">O1289*H1289</f>
        <v>0</v>
      </c>
      <c r="Q1289" s="151">
        <v>2.2649499999999999E-3</v>
      </c>
      <c r="R1289" s="151">
        <f t="shared" ref="R1289:R1294" si="2">Q1289*H1289</f>
        <v>0.64324579999999998</v>
      </c>
      <c r="S1289" s="151">
        <v>0</v>
      </c>
      <c r="T1289" s="152">
        <f t="shared" ref="T1289:T1294" si="3">S1289*H1289</f>
        <v>0</v>
      </c>
      <c r="AR1289" s="153" t="s">
        <v>280</v>
      </c>
      <c r="AT1289" s="153" t="s">
        <v>185</v>
      </c>
      <c r="AU1289" s="153" t="s">
        <v>190</v>
      </c>
      <c r="AY1289" s="17" t="s">
        <v>181</v>
      </c>
      <c r="BE1289" s="154">
        <f t="shared" ref="BE1289:BE1294" si="4">IF(N1289="základná",J1289,0)</f>
        <v>0</v>
      </c>
      <c r="BF1289" s="154">
        <f t="shared" ref="BF1289:BF1294" si="5">IF(N1289="znížená",J1289,0)</f>
        <v>0</v>
      </c>
      <c r="BG1289" s="154">
        <f t="shared" ref="BG1289:BG1294" si="6">IF(N1289="zákl. prenesená",J1289,0)</f>
        <v>0</v>
      </c>
      <c r="BH1289" s="154">
        <f t="shared" ref="BH1289:BH1294" si="7">IF(N1289="zníž. prenesená",J1289,0)</f>
        <v>0</v>
      </c>
      <c r="BI1289" s="154">
        <f t="shared" ref="BI1289:BI1294" si="8">IF(N1289="nulová",J1289,0)</f>
        <v>0</v>
      </c>
      <c r="BJ1289" s="17" t="s">
        <v>190</v>
      </c>
      <c r="BK1289" s="154">
        <f t="shared" ref="BK1289:BK1294" si="9">ROUND(I1289*H1289,2)</f>
        <v>0</v>
      </c>
      <c r="BL1289" s="17" t="s">
        <v>280</v>
      </c>
      <c r="BM1289" s="153" t="s">
        <v>2190</v>
      </c>
    </row>
    <row r="1290" spans="2:65" s="1" customFormat="1" ht="24.2" customHeight="1">
      <c r="B1290" s="140"/>
      <c r="C1290" s="141" t="s">
        <v>2191</v>
      </c>
      <c r="D1290" s="141" t="s">
        <v>185</v>
      </c>
      <c r="E1290" s="142" t="s">
        <v>2192</v>
      </c>
      <c r="F1290" s="143" t="s">
        <v>2193</v>
      </c>
      <c r="G1290" s="144" t="s">
        <v>407</v>
      </c>
      <c r="H1290" s="145">
        <v>298</v>
      </c>
      <c r="I1290" s="146"/>
      <c r="J1290" s="147">
        <f t="shared" si="0"/>
        <v>0</v>
      </c>
      <c r="K1290" s="148"/>
      <c r="L1290" s="32"/>
      <c r="M1290" s="149" t="s">
        <v>1</v>
      </c>
      <c r="N1290" s="150" t="s">
        <v>41</v>
      </c>
      <c r="P1290" s="151">
        <f t="shared" si="1"/>
        <v>0</v>
      </c>
      <c r="Q1290" s="151">
        <v>2.2649499999999999E-3</v>
      </c>
      <c r="R1290" s="151">
        <f t="shared" si="2"/>
        <v>0.67495510000000003</v>
      </c>
      <c r="S1290" s="151">
        <v>0</v>
      </c>
      <c r="T1290" s="152">
        <f t="shared" si="3"/>
        <v>0</v>
      </c>
      <c r="AR1290" s="153" t="s">
        <v>280</v>
      </c>
      <c r="AT1290" s="153" t="s">
        <v>185</v>
      </c>
      <c r="AU1290" s="153" t="s">
        <v>190</v>
      </c>
      <c r="AY1290" s="17" t="s">
        <v>181</v>
      </c>
      <c r="BE1290" s="154">
        <f t="shared" si="4"/>
        <v>0</v>
      </c>
      <c r="BF1290" s="154">
        <f t="shared" si="5"/>
        <v>0</v>
      </c>
      <c r="BG1290" s="154">
        <f t="shared" si="6"/>
        <v>0</v>
      </c>
      <c r="BH1290" s="154">
        <f t="shared" si="7"/>
        <v>0</v>
      </c>
      <c r="BI1290" s="154">
        <f t="shared" si="8"/>
        <v>0</v>
      </c>
      <c r="BJ1290" s="17" t="s">
        <v>190</v>
      </c>
      <c r="BK1290" s="154">
        <f t="shared" si="9"/>
        <v>0</v>
      </c>
      <c r="BL1290" s="17" t="s">
        <v>280</v>
      </c>
      <c r="BM1290" s="153" t="s">
        <v>2194</v>
      </c>
    </row>
    <row r="1291" spans="2:65" s="1" customFormat="1" ht="24.2" customHeight="1">
      <c r="B1291" s="140"/>
      <c r="C1291" s="141" t="s">
        <v>2195</v>
      </c>
      <c r="D1291" s="141" t="s">
        <v>185</v>
      </c>
      <c r="E1291" s="142" t="s">
        <v>2196</v>
      </c>
      <c r="F1291" s="143" t="s">
        <v>2197</v>
      </c>
      <c r="G1291" s="144" t="s">
        <v>407</v>
      </c>
      <c r="H1291" s="145">
        <v>71.5</v>
      </c>
      <c r="I1291" s="146"/>
      <c r="J1291" s="147">
        <f t="shared" si="0"/>
        <v>0</v>
      </c>
      <c r="K1291" s="148"/>
      <c r="L1291" s="32"/>
      <c r="M1291" s="149" t="s">
        <v>1</v>
      </c>
      <c r="N1291" s="150" t="s">
        <v>41</v>
      </c>
      <c r="P1291" s="151">
        <f t="shared" si="1"/>
        <v>0</v>
      </c>
      <c r="Q1291" s="151">
        <v>2.2649499999999999E-3</v>
      </c>
      <c r="R1291" s="151">
        <f t="shared" si="2"/>
        <v>0.16194392499999999</v>
      </c>
      <c r="S1291" s="151">
        <v>0</v>
      </c>
      <c r="T1291" s="152">
        <f t="shared" si="3"/>
        <v>0</v>
      </c>
      <c r="AR1291" s="153" t="s">
        <v>280</v>
      </c>
      <c r="AT1291" s="153" t="s">
        <v>185</v>
      </c>
      <c r="AU1291" s="153" t="s">
        <v>190</v>
      </c>
      <c r="AY1291" s="17" t="s">
        <v>181</v>
      </c>
      <c r="BE1291" s="154">
        <f t="shared" si="4"/>
        <v>0</v>
      </c>
      <c r="BF1291" s="154">
        <f t="shared" si="5"/>
        <v>0</v>
      </c>
      <c r="BG1291" s="154">
        <f t="shared" si="6"/>
        <v>0</v>
      </c>
      <c r="BH1291" s="154">
        <f t="shared" si="7"/>
        <v>0</v>
      </c>
      <c r="BI1291" s="154">
        <f t="shared" si="8"/>
        <v>0</v>
      </c>
      <c r="BJ1291" s="17" t="s">
        <v>190</v>
      </c>
      <c r="BK1291" s="154">
        <f t="shared" si="9"/>
        <v>0</v>
      </c>
      <c r="BL1291" s="17" t="s">
        <v>280</v>
      </c>
      <c r="BM1291" s="153" t="s">
        <v>2198</v>
      </c>
    </row>
    <row r="1292" spans="2:65" s="1" customFormat="1" ht="37.9" customHeight="1">
      <c r="B1292" s="140"/>
      <c r="C1292" s="141" t="s">
        <v>2199</v>
      </c>
      <c r="D1292" s="141" t="s">
        <v>185</v>
      </c>
      <c r="E1292" s="142" t="s">
        <v>2200</v>
      </c>
      <c r="F1292" s="143" t="s">
        <v>2201</v>
      </c>
      <c r="G1292" s="144" t="s">
        <v>407</v>
      </c>
      <c r="H1292" s="145">
        <v>228</v>
      </c>
      <c r="I1292" s="146"/>
      <c r="J1292" s="147">
        <f t="shared" si="0"/>
        <v>0</v>
      </c>
      <c r="K1292" s="148"/>
      <c r="L1292" s="32"/>
      <c r="M1292" s="149" t="s">
        <v>1</v>
      </c>
      <c r="N1292" s="150" t="s">
        <v>41</v>
      </c>
      <c r="P1292" s="151">
        <f t="shared" si="1"/>
        <v>0</v>
      </c>
      <c r="Q1292" s="151">
        <v>7.7904000000000005E-4</v>
      </c>
      <c r="R1292" s="151">
        <f t="shared" si="2"/>
        <v>0.17762112000000002</v>
      </c>
      <c r="S1292" s="151">
        <v>0</v>
      </c>
      <c r="T1292" s="152">
        <f t="shared" si="3"/>
        <v>0</v>
      </c>
      <c r="AR1292" s="153" t="s">
        <v>280</v>
      </c>
      <c r="AT1292" s="153" t="s">
        <v>185</v>
      </c>
      <c r="AU1292" s="153" t="s">
        <v>190</v>
      </c>
      <c r="AY1292" s="17" t="s">
        <v>181</v>
      </c>
      <c r="BE1292" s="154">
        <f t="shared" si="4"/>
        <v>0</v>
      </c>
      <c r="BF1292" s="154">
        <f t="shared" si="5"/>
        <v>0</v>
      </c>
      <c r="BG1292" s="154">
        <f t="shared" si="6"/>
        <v>0</v>
      </c>
      <c r="BH1292" s="154">
        <f t="shared" si="7"/>
        <v>0</v>
      </c>
      <c r="BI1292" s="154">
        <f t="shared" si="8"/>
        <v>0</v>
      </c>
      <c r="BJ1292" s="17" t="s">
        <v>190</v>
      </c>
      <c r="BK1292" s="154">
        <f t="shared" si="9"/>
        <v>0</v>
      </c>
      <c r="BL1292" s="17" t="s">
        <v>280</v>
      </c>
      <c r="BM1292" s="153" t="s">
        <v>2202</v>
      </c>
    </row>
    <row r="1293" spans="2:65" s="1" customFormat="1" ht="33" customHeight="1">
      <c r="B1293" s="140"/>
      <c r="C1293" s="141" t="s">
        <v>2203</v>
      </c>
      <c r="D1293" s="141" t="s">
        <v>185</v>
      </c>
      <c r="E1293" s="142" t="s">
        <v>2204</v>
      </c>
      <c r="F1293" s="143" t="s">
        <v>2205</v>
      </c>
      <c r="G1293" s="144" t="s">
        <v>407</v>
      </c>
      <c r="H1293" s="145">
        <v>13.2</v>
      </c>
      <c r="I1293" s="146"/>
      <c r="J1293" s="147">
        <f t="shared" si="0"/>
        <v>0</v>
      </c>
      <c r="K1293" s="148"/>
      <c r="L1293" s="32"/>
      <c r="M1293" s="149" t="s">
        <v>1</v>
      </c>
      <c r="N1293" s="150" t="s">
        <v>41</v>
      </c>
      <c r="P1293" s="151">
        <f t="shared" si="1"/>
        <v>0</v>
      </c>
      <c r="Q1293" s="151">
        <v>5.8974800000000001E-3</v>
      </c>
      <c r="R1293" s="151">
        <f t="shared" si="2"/>
        <v>7.7846736E-2</v>
      </c>
      <c r="S1293" s="151">
        <v>0</v>
      </c>
      <c r="T1293" s="152">
        <f t="shared" si="3"/>
        <v>0</v>
      </c>
      <c r="AR1293" s="153" t="s">
        <v>280</v>
      </c>
      <c r="AT1293" s="153" t="s">
        <v>185</v>
      </c>
      <c r="AU1293" s="153" t="s">
        <v>190</v>
      </c>
      <c r="AY1293" s="17" t="s">
        <v>181</v>
      </c>
      <c r="BE1293" s="154">
        <f t="shared" si="4"/>
        <v>0</v>
      </c>
      <c r="BF1293" s="154">
        <f t="shared" si="5"/>
        <v>0</v>
      </c>
      <c r="BG1293" s="154">
        <f t="shared" si="6"/>
        <v>0</v>
      </c>
      <c r="BH1293" s="154">
        <f t="shared" si="7"/>
        <v>0</v>
      </c>
      <c r="BI1293" s="154">
        <f t="shared" si="8"/>
        <v>0</v>
      </c>
      <c r="BJ1293" s="17" t="s">
        <v>190</v>
      </c>
      <c r="BK1293" s="154">
        <f t="shared" si="9"/>
        <v>0</v>
      </c>
      <c r="BL1293" s="17" t="s">
        <v>280</v>
      </c>
      <c r="BM1293" s="153" t="s">
        <v>2206</v>
      </c>
    </row>
    <row r="1294" spans="2:65" s="1" customFormat="1" ht="24.2" customHeight="1">
      <c r="B1294" s="140"/>
      <c r="C1294" s="141" t="s">
        <v>2207</v>
      </c>
      <c r="D1294" s="141" t="s">
        <v>185</v>
      </c>
      <c r="E1294" s="142" t="s">
        <v>2208</v>
      </c>
      <c r="F1294" s="143" t="s">
        <v>2209</v>
      </c>
      <c r="G1294" s="144" t="s">
        <v>1797</v>
      </c>
      <c r="H1294" s="200"/>
      <c r="I1294" s="146"/>
      <c r="J1294" s="147">
        <f t="shared" si="0"/>
        <v>0</v>
      </c>
      <c r="K1294" s="148"/>
      <c r="L1294" s="32"/>
      <c r="M1294" s="149" t="s">
        <v>1</v>
      </c>
      <c r="N1294" s="150" t="s">
        <v>41</v>
      </c>
      <c r="P1294" s="151">
        <f t="shared" si="1"/>
        <v>0</v>
      </c>
      <c r="Q1294" s="151">
        <v>0</v>
      </c>
      <c r="R1294" s="151">
        <f t="shared" si="2"/>
        <v>0</v>
      </c>
      <c r="S1294" s="151">
        <v>0</v>
      </c>
      <c r="T1294" s="152">
        <f t="shared" si="3"/>
        <v>0</v>
      </c>
      <c r="AR1294" s="153" t="s">
        <v>280</v>
      </c>
      <c r="AT1294" s="153" t="s">
        <v>185</v>
      </c>
      <c r="AU1294" s="153" t="s">
        <v>190</v>
      </c>
      <c r="AY1294" s="17" t="s">
        <v>181</v>
      </c>
      <c r="BE1294" s="154">
        <f t="shared" si="4"/>
        <v>0</v>
      </c>
      <c r="BF1294" s="154">
        <f t="shared" si="5"/>
        <v>0</v>
      </c>
      <c r="BG1294" s="154">
        <f t="shared" si="6"/>
        <v>0</v>
      </c>
      <c r="BH1294" s="154">
        <f t="shared" si="7"/>
        <v>0</v>
      </c>
      <c r="BI1294" s="154">
        <f t="shared" si="8"/>
        <v>0</v>
      </c>
      <c r="BJ1294" s="17" t="s">
        <v>190</v>
      </c>
      <c r="BK1294" s="154">
        <f t="shared" si="9"/>
        <v>0</v>
      </c>
      <c r="BL1294" s="17" t="s">
        <v>280</v>
      </c>
      <c r="BM1294" s="153" t="s">
        <v>2210</v>
      </c>
    </row>
    <row r="1295" spans="2:65" s="11" customFormat="1" ht="22.9" customHeight="1">
      <c r="B1295" s="128"/>
      <c r="D1295" s="129" t="s">
        <v>74</v>
      </c>
      <c r="E1295" s="138" t="s">
        <v>596</v>
      </c>
      <c r="F1295" s="138" t="s">
        <v>597</v>
      </c>
      <c r="I1295" s="131"/>
      <c r="J1295" s="139">
        <f>BK1295</f>
        <v>0</v>
      </c>
      <c r="L1295" s="128"/>
      <c r="M1295" s="133"/>
      <c r="P1295" s="134">
        <f>SUM(P1296:P1460)</f>
        <v>0</v>
      </c>
      <c r="R1295" s="134">
        <f>SUM(R1296:R1460)</f>
        <v>5.9369919600000003</v>
      </c>
      <c r="T1295" s="135">
        <f>SUM(T1296:T1460)</f>
        <v>0</v>
      </c>
      <c r="AR1295" s="129" t="s">
        <v>190</v>
      </c>
      <c r="AT1295" s="136" t="s">
        <v>74</v>
      </c>
      <c r="AU1295" s="136" t="s">
        <v>83</v>
      </c>
      <c r="AY1295" s="129" t="s">
        <v>181</v>
      </c>
      <c r="BK1295" s="137">
        <f>SUM(BK1296:BK1460)</f>
        <v>0</v>
      </c>
    </row>
    <row r="1296" spans="2:65" s="1" customFormat="1" ht="24.2" customHeight="1">
      <c r="B1296" s="140"/>
      <c r="C1296" s="141" t="s">
        <v>2211</v>
      </c>
      <c r="D1296" s="141" t="s">
        <v>185</v>
      </c>
      <c r="E1296" s="142" t="s">
        <v>2212</v>
      </c>
      <c r="F1296" s="143" t="s">
        <v>2213</v>
      </c>
      <c r="G1296" s="144" t="s">
        <v>188</v>
      </c>
      <c r="H1296" s="145">
        <v>39.6</v>
      </c>
      <c r="I1296" s="146"/>
      <c r="J1296" s="147">
        <f>ROUND(I1296*H1296,2)</f>
        <v>0</v>
      </c>
      <c r="K1296" s="148"/>
      <c r="L1296" s="32"/>
      <c r="M1296" s="149" t="s">
        <v>1</v>
      </c>
      <c r="N1296" s="150" t="s">
        <v>41</v>
      </c>
      <c r="P1296" s="151">
        <f>O1296*H1296</f>
        <v>0</v>
      </c>
      <c r="Q1296" s="151">
        <v>4.0000000000000003E-5</v>
      </c>
      <c r="R1296" s="151">
        <f>Q1296*H1296</f>
        <v>1.5840000000000001E-3</v>
      </c>
      <c r="S1296" s="151">
        <v>0</v>
      </c>
      <c r="T1296" s="152">
        <f>S1296*H1296</f>
        <v>0</v>
      </c>
      <c r="AR1296" s="153" t="s">
        <v>280</v>
      </c>
      <c r="AT1296" s="153" t="s">
        <v>185</v>
      </c>
      <c r="AU1296" s="153" t="s">
        <v>190</v>
      </c>
      <c r="AY1296" s="17" t="s">
        <v>181</v>
      </c>
      <c r="BE1296" s="154">
        <f>IF(N1296="základná",J1296,0)</f>
        <v>0</v>
      </c>
      <c r="BF1296" s="154">
        <f>IF(N1296="znížená",J1296,0)</f>
        <v>0</v>
      </c>
      <c r="BG1296" s="154">
        <f>IF(N1296="zákl. prenesená",J1296,0)</f>
        <v>0</v>
      </c>
      <c r="BH1296" s="154">
        <f>IF(N1296="zníž. prenesená",J1296,0)</f>
        <v>0</v>
      </c>
      <c r="BI1296" s="154">
        <f>IF(N1296="nulová",J1296,0)</f>
        <v>0</v>
      </c>
      <c r="BJ1296" s="17" t="s">
        <v>190</v>
      </c>
      <c r="BK1296" s="154">
        <f>ROUND(I1296*H1296,2)</f>
        <v>0</v>
      </c>
      <c r="BL1296" s="17" t="s">
        <v>280</v>
      </c>
      <c r="BM1296" s="153" t="s">
        <v>2214</v>
      </c>
    </row>
    <row r="1297" spans="2:65" s="12" customFormat="1">
      <c r="B1297" s="155"/>
      <c r="D1297" s="156" t="s">
        <v>192</v>
      </c>
      <c r="E1297" s="157" t="s">
        <v>1</v>
      </c>
      <c r="F1297" s="158" t="s">
        <v>218</v>
      </c>
      <c r="H1297" s="157" t="s">
        <v>1</v>
      </c>
      <c r="I1297" s="159"/>
      <c r="L1297" s="155"/>
      <c r="M1297" s="160"/>
      <c r="T1297" s="161"/>
      <c r="AT1297" s="157" t="s">
        <v>192</v>
      </c>
      <c r="AU1297" s="157" t="s">
        <v>190</v>
      </c>
      <c r="AV1297" s="12" t="s">
        <v>83</v>
      </c>
      <c r="AW1297" s="12" t="s">
        <v>31</v>
      </c>
      <c r="AX1297" s="12" t="s">
        <v>75</v>
      </c>
      <c r="AY1297" s="157" t="s">
        <v>181</v>
      </c>
    </row>
    <row r="1298" spans="2:65" s="12" customFormat="1">
      <c r="B1298" s="155"/>
      <c r="D1298" s="156" t="s">
        <v>192</v>
      </c>
      <c r="E1298" s="157" t="s">
        <v>1</v>
      </c>
      <c r="F1298" s="158" t="s">
        <v>1281</v>
      </c>
      <c r="H1298" s="157" t="s">
        <v>1</v>
      </c>
      <c r="I1298" s="159"/>
      <c r="L1298" s="155"/>
      <c r="M1298" s="160"/>
      <c r="T1298" s="161"/>
      <c r="AT1298" s="157" t="s">
        <v>192</v>
      </c>
      <c r="AU1298" s="157" t="s">
        <v>190</v>
      </c>
      <c r="AV1298" s="12" t="s">
        <v>83</v>
      </c>
      <c r="AW1298" s="12" t="s">
        <v>31</v>
      </c>
      <c r="AX1298" s="12" t="s">
        <v>75</v>
      </c>
      <c r="AY1298" s="157" t="s">
        <v>181</v>
      </c>
    </row>
    <row r="1299" spans="2:65" s="13" customFormat="1">
      <c r="B1299" s="162"/>
      <c r="D1299" s="156" t="s">
        <v>192</v>
      </c>
      <c r="E1299" s="163" t="s">
        <v>1</v>
      </c>
      <c r="F1299" s="164" t="s">
        <v>2215</v>
      </c>
      <c r="H1299" s="165">
        <v>29.7</v>
      </c>
      <c r="I1299" s="166"/>
      <c r="L1299" s="162"/>
      <c r="M1299" s="167"/>
      <c r="T1299" s="168"/>
      <c r="AT1299" s="163" t="s">
        <v>192</v>
      </c>
      <c r="AU1299" s="163" t="s">
        <v>190</v>
      </c>
      <c r="AV1299" s="13" t="s">
        <v>190</v>
      </c>
      <c r="AW1299" s="13" t="s">
        <v>31</v>
      </c>
      <c r="AX1299" s="13" t="s">
        <v>75</v>
      </c>
      <c r="AY1299" s="163" t="s">
        <v>181</v>
      </c>
    </row>
    <row r="1300" spans="2:65" s="12" customFormat="1">
      <c r="B1300" s="155"/>
      <c r="D1300" s="156" t="s">
        <v>192</v>
      </c>
      <c r="E1300" s="157" t="s">
        <v>1</v>
      </c>
      <c r="F1300" s="158" t="s">
        <v>222</v>
      </c>
      <c r="H1300" s="157" t="s">
        <v>1</v>
      </c>
      <c r="I1300" s="159"/>
      <c r="L1300" s="155"/>
      <c r="M1300" s="160"/>
      <c r="T1300" s="161"/>
      <c r="AT1300" s="157" t="s">
        <v>192</v>
      </c>
      <c r="AU1300" s="157" t="s">
        <v>190</v>
      </c>
      <c r="AV1300" s="12" t="s">
        <v>83</v>
      </c>
      <c r="AW1300" s="12" t="s">
        <v>31</v>
      </c>
      <c r="AX1300" s="12" t="s">
        <v>75</v>
      </c>
      <c r="AY1300" s="157" t="s">
        <v>181</v>
      </c>
    </row>
    <row r="1301" spans="2:65" s="12" customFormat="1">
      <c r="B1301" s="155"/>
      <c r="D1301" s="156" t="s">
        <v>192</v>
      </c>
      <c r="E1301" s="157" t="s">
        <v>1</v>
      </c>
      <c r="F1301" s="158" t="s">
        <v>466</v>
      </c>
      <c r="H1301" s="157" t="s">
        <v>1</v>
      </c>
      <c r="I1301" s="159"/>
      <c r="L1301" s="155"/>
      <c r="M1301" s="160"/>
      <c r="T1301" s="161"/>
      <c r="AT1301" s="157" t="s">
        <v>192</v>
      </c>
      <c r="AU1301" s="157" t="s">
        <v>190</v>
      </c>
      <c r="AV1301" s="12" t="s">
        <v>83</v>
      </c>
      <c r="AW1301" s="12" t="s">
        <v>31</v>
      </c>
      <c r="AX1301" s="12" t="s">
        <v>75</v>
      </c>
      <c r="AY1301" s="157" t="s">
        <v>181</v>
      </c>
    </row>
    <row r="1302" spans="2:65" s="13" customFormat="1">
      <c r="B1302" s="162"/>
      <c r="D1302" s="156" t="s">
        <v>192</v>
      </c>
      <c r="E1302" s="163" t="s">
        <v>1</v>
      </c>
      <c r="F1302" s="164" t="s">
        <v>2216</v>
      </c>
      <c r="H1302" s="165">
        <v>9.9</v>
      </c>
      <c r="I1302" s="166"/>
      <c r="L1302" s="162"/>
      <c r="M1302" s="167"/>
      <c r="T1302" s="168"/>
      <c r="AT1302" s="163" t="s">
        <v>192</v>
      </c>
      <c r="AU1302" s="163" t="s">
        <v>190</v>
      </c>
      <c r="AV1302" s="13" t="s">
        <v>190</v>
      </c>
      <c r="AW1302" s="13" t="s">
        <v>31</v>
      </c>
      <c r="AX1302" s="13" t="s">
        <v>75</v>
      </c>
      <c r="AY1302" s="163" t="s">
        <v>181</v>
      </c>
    </row>
    <row r="1303" spans="2:65" s="14" customFormat="1">
      <c r="B1303" s="169"/>
      <c r="D1303" s="156" t="s">
        <v>192</v>
      </c>
      <c r="E1303" s="170" t="s">
        <v>2217</v>
      </c>
      <c r="F1303" s="171" t="s">
        <v>195</v>
      </c>
      <c r="H1303" s="172">
        <v>39.6</v>
      </c>
      <c r="I1303" s="173"/>
      <c r="L1303" s="169"/>
      <c r="M1303" s="174"/>
      <c r="T1303" s="175"/>
      <c r="AT1303" s="170" t="s">
        <v>192</v>
      </c>
      <c r="AU1303" s="170" t="s">
        <v>190</v>
      </c>
      <c r="AV1303" s="14" t="s">
        <v>189</v>
      </c>
      <c r="AW1303" s="14" t="s">
        <v>31</v>
      </c>
      <c r="AX1303" s="14" t="s">
        <v>83</v>
      </c>
      <c r="AY1303" s="170" t="s">
        <v>181</v>
      </c>
    </row>
    <row r="1304" spans="2:65" s="1" customFormat="1" ht="33" customHeight="1">
      <c r="B1304" s="140"/>
      <c r="C1304" s="189" t="s">
        <v>2218</v>
      </c>
      <c r="D1304" s="189" t="s">
        <v>966</v>
      </c>
      <c r="E1304" s="190" t="s">
        <v>2219</v>
      </c>
      <c r="F1304" s="191" t="s">
        <v>2220</v>
      </c>
      <c r="G1304" s="192" t="s">
        <v>188</v>
      </c>
      <c r="H1304" s="193">
        <v>39.6</v>
      </c>
      <c r="I1304" s="194"/>
      <c r="J1304" s="195">
        <f>ROUND(I1304*H1304,2)</f>
        <v>0</v>
      </c>
      <c r="K1304" s="196"/>
      <c r="L1304" s="197"/>
      <c r="M1304" s="198" t="s">
        <v>1</v>
      </c>
      <c r="N1304" s="199" t="s">
        <v>41</v>
      </c>
      <c r="P1304" s="151">
        <f>O1304*H1304</f>
        <v>0</v>
      </c>
      <c r="Q1304" s="151">
        <v>1.0999999999999999E-2</v>
      </c>
      <c r="R1304" s="151">
        <f>Q1304*H1304</f>
        <v>0.43559999999999999</v>
      </c>
      <c r="S1304" s="151">
        <v>0</v>
      </c>
      <c r="T1304" s="152">
        <f>S1304*H1304</f>
        <v>0</v>
      </c>
      <c r="AR1304" s="153" t="s">
        <v>491</v>
      </c>
      <c r="AT1304" s="153" t="s">
        <v>966</v>
      </c>
      <c r="AU1304" s="153" t="s">
        <v>190</v>
      </c>
      <c r="AY1304" s="17" t="s">
        <v>181</v>
      </c>
      <c r="BE1304" s="154">
        <f>IF(N1304="základná",J1304,0)</f>
        <v>0</v>
      </c>
      <c r="BF1304" s="154">
        <f>IF(N1304="znížená",J1304,0)</f>
        <v>0</v>
      </c>
      <c r="BG1304" s="154">
        <f>IF(N1304="zákl. prenesená",J1304,0)</f>
        <v>0</v>
      </c>
      <c r="BH1304" s="154">
        <f>IF(N1304="zníž. prenesená",J1304,0)</f>
        <v>0</v>
      </c>
      <c r="BI1304" s="154">
        <f>IF(N1304="nulová",J1304,0)</f>
        <v>0</v>
      </c>
      <c r="BJ1304" s="17" t="s">
        <v>190</v>
      </c>
      <c r="BK1304" s="154">
        <f>ROUND(I1304*H1304,2)</f>
        <v>0</v>
      </c>
      <c r="BL1304" s="17" t="s">
        <v>280</v>
      </c>
      <c r="BM1304" s="153" t="s">
        <v>2221</v>
      </c>
    </row>
    <row r="1305" spans="2:65" s="1" customFormat="1" ht="24.2" customHeight="1">
      <c r="B1305" s="140"/>
      <c r="C1305" s="141" t="s">
        <v>2222</v>
      </c>
      <c r="D1305" s="141" t="s">
        <v>185</v>
      </c>
      <c r="E1305" s="142" t="s">
        <v>2223</v>
      </c>
      <c r="F1305" s="143" t="s">
        <v>2224</v>
      </c>
      <c r="G1305" s="144" t="s">
        <v>188</v>
      </c>
      <c r="H1305" s="145">
        <v>31.611999999999998</v>
      </c>
      <c r="I1305" s="146"/>
      <c r="J1305" s="147">
        <f>ROUND(I1305*H1305,2)</f>
        <v>0</v>
      </c>
      <c r="K1305" s="148"/>
      <c r="L1305" s="32"/>
      <c r="M1305" s="149" t="s">
        <v>1</v>
      </c>
      <c r="N1305" s="150" t="s">
        <v>41</v>
      </c>
      <c r="P1305" s="151">
        <f>O1305*H1305</f>
        <v>0</v>
      </c>
      <c r="Q1305" s="151">
        <v>3.0000000000000001E-5</v>
      </c>
      <c r="R1305" s="151">
        <f>Q1305*H1305</f>
        <v>9.4835999999999998E-4</v>
      </c>
      <c r="S1305" s="151">
        <v>0</v>
      </c>
      <c r="T1305" s="152">
        <f>S1305*H1305</f>
        <v>0</v>
      </c>
      <c r="AR1305" s="153" t="s">
        <v>280</v>
      </c>
      <c r="AT1305" s="153" t="s">
        <v>185</v>
      </c>
      <c r="AU1305" s="153" t="s">
        <v>190</v>
      </c>
      <c r="AY1305" s="17" t="s">
        <v>181</v>
      </c>
      <c r="BE1305" s="154">
        <f>IF(N1305="základná",J1305,0)</f>
        <v>0</v>
      </c>
      <c r="BF1305" s="154">
        <f>IF(N1305="znížená",J1305,0)</f>
        <v>0</v>
      </c>
      <c r="BG1305" s="154">
        <f>IF(N1305="zákl. prenesená",J1305,0)</f>
        <v>0</v>
      </c>
      <c r="BH1305" s="154">
        <f>IF(N1305="zníž. prenesená",J1305,0)</f>
        <v>0</v>
      </c>
      <c r="BI1305" s="154">
        <f>IF(N1305="nulová",J1305,0)</f>
        <v>0</v>
      </c>
      <c r="BJ1305" s="17" t="s">
        <v>190</v>
      </c>
      <c r="BK1305" s="154">
        <f>ROUND(I1305*H1305,2)</f>
        <v>0</v>
      </c>
      <c r="BL1305" s="17" t="s">
        <v>280</v>
      </c>
      <c r="BM1305" s="153" t="s">
        <v>2225</v>
      </c>
    </row>
    <row r="1306" spans="2:65" s="13" customFormat="1">
      <c r="B1306" s="162"/>
      <c r="D1306" s="156" t="s">
        <v>192</v>
      </c>
      <c r="E1306" s="163" t="s">
        <v>1</v>
      </c>
      <c r="F1306" s="164" t="s">
        <v>2226</v>
      </c>
      <c r="H1306" s="165">
        <v>31.611999999999998</v>
      </c>
      <c r="I1306" s="166"/>
      <c r="L1306" s="162"/>
      <c r="M1306" s="167"/>
      <c r="T1306" s="168"/>
      <c r="AT1306" s="163" t="s">
        <v>192</v>
      </c>
      <c r="AU1306" s="163" t="s">
        <v>190</v>
      </c>
      <c r="AV1306" s="13" t="s">
        <v>190</v>
      </c>
      <c r="AW1306" s="13" t="s">
        <v>31</v>
      </c>
      <c r="AX1306" s="13" t="s">
        <v>75</v>
      </c>
      <c r="AY1306" s="163" t="s">
        <v>181</v>
      </c>
    </row>
    <row r="1307" spans="2:65" s="14" customFormat="1">
      <c r="B1307" s="169"/>
      <c r="D1307" s="156" t="s">
        <v>192</v>
      </c>
      <c r="E1307" s="170" t="s">
        <v>1</v>
      </c>
      <c r="F1307" s="171" t="s">
        <v>195</v>
      </c>
      <c r="H1307" s="172">
        <v>31.611999999999998</v>
      </c>
      <c r="I1307" s="173"/>
      <c r="L1307" s="169"/>
      <c r="M1307" s="174"/>
      <c r="T1307" s="175"/>
      <c r="AT1307" s="170" t="s">
        <v>192</v>
      </c>
      <c r="AU1307" s="170" t="s">
        <v>190</v>
      </c>
      <c r="AV1307" s="14" t="s">
        <v>189</v>
      </c>
      <c r="AW1307" s="14" t="s">
        <v>31</v>
      </c>
      <c r="AX1307" s="14" t="s">
        <v>83</v>
      </c>
      <c r="AY1307" s="170" t="s">
        <v>181</v>
      </c>
    </row>
    <row r="1308" spans="2:65" s="1" customFormat="1" ht="37.9" customHeight="1">
      <c r="B1308" s="140"/>
      <c r="C1308" s="189" t="s">
        <v>2227</v>
      </c>
      <c r="D1308" s="189" t="s">
        <v>966</v>
      </c>
      <c r="E1308" s="190" t="s">
        <v>2228</v>
      </c>
      <c r="F1308" s="191" t="s">
        <v>2229</v>
      </c>
      <c r="G1308" s="192" t="s">
        <v>188</v>
      </c>
      <c r="H1308" s="193">
        <v>32.56</v>
      </c>
      <c r="I1308" s="194"/>
      <c r="J1308" s="195">
        <f>ROUND(I1308*H1308,2)</f>
        <v>0</v>
      </c>
      <c r="K1308" s="196"/>
      <c r="L1308" s="197"/>
      <c r="M1308" s="198" t="s">
        <v>1</v>
      </c>
      <c r="N1308" s="199" t="s">
        <v>41</v>
      </c>
      <c r="P1308" s="151">
        <f>O1308*H1308</f>
        <v>0</v>
      </c>
      <c r="Q1308" s="151">
        <v>4.3400000000000001E-3</v>
      </c>
      <c r="R1308" s="151">
        <f>Q1308*H1308</f>
        <v>0.1413104</v>
      </c>
      <c r="S1308" s="151">
        <v>0</v>
      </c>
      <c r="T1308" s="152">
        <f>S1308*H1308</f>
        <v>0</v>
      </c>
      <c r="AR1308" s="153" t="s">
        <v>491</v>
      </c>
      <c r="AT1308" s="153" t="s">
        <v>966</v>
      </c>
      <c r="AU1308" s="153" t="s">
        <v>190</v>
      </c>
      <c r="AY1308" s="17" t="s">
        <v>181</v>
      </c>
      <c r="BE1308" s="154">
        <f>IF(N1308="základná",J1308,0)</f>
        <v>0</v>
      </c>
      <c r="BF1308" s="154">
        <f>IF(N1308="znížená",J1308,0)</f>
        <v>0</v>
      </c>
      <c r="BG1308" s="154">
        <f>IF(N1308="zákl. prenesená",J1308,0)</f>
        <v>0</v>
      </c>
      <c r="BH1308" s="154">
        <f>IF(N1308="zníž. prenesená",J1308,0)</f>
        <v>0</v>
      </c>
      <c r="BI1308" s="154">
        <f>IF(N1308="nulová",J1308,0)</f>
        <v>0</v>
      </c>
      <c r="BJ1308" s="17" t="s">
        <v>190</v>
      </c>
      <c r="BK1308" s="154">
        <f>ROUND(I1308*H1308,2)</f>
        <v>0</v>
      </c>
      <c r="BL1308" s="17" t="s">
        <v>280</v>
      </c>
      <c r="BM1308" s="153" t="s">
        <v>2230</v>
      </c>
    </row>
    <row r="1309" spans="2:65" s="13" customFormat="1">
      <c r="B1309" s="162"/>
      <c r="D1309" s="156" t="s">
        <v>192</v>
      </c>
      <c r="F1309" s="164" t="s">
        <v>2231</v>
      </c>
      <c r="H1309" s="165">
        <v>32.56</v>
      </c>
      <c r="I1309" s="166"/>
      <c r="L1309" s="162"/>
      <c r="M1309" s="167"/>
      <c r="T1309" s="168"/>
      <c r="AT1309" s="163" t="s">
        <v>192</v>
      </c>
      <c r="AU1309" s="163" t="s">
        <v>190</v>
      </c>
      <c r="AV1309" s="13" t="s">
        <v>190</v>
      </c>
      <c r="AW1309" s="13" t="s">
        <v>3</v>
      </c>
      <c r="AX1309" s="13" t="s">
        <v>83</v>
      </c>
      <c r="AY1309" s="163" t="s">
        <v>181</v>
      </c>
    </row>
    <row r="1310" spans="2:65" s="1" customFormat="1" ht="24.2" customHeight="1">
      <c r="B1310" s="140"/>
      <c r="C1310" s="141" t="s">
        <v>2232</v>
      </c>
      <c r="D1310" s="141" t="s">
        <v>185</v>
      </c>
      <c r="E1310" s="142" t="s">
        <v>2233</v>
      </c>
      <c r="F1310" s="143" t="s">
        <v>2234</v>
      </c>
      <c r="G1310" s="144" t="s">
        <v>188</v>
      </c>
      <c r="H1310" s="145">
        <v>971.12199999999996</v>
      </c>
      <c r="I1310" s="146"/>
      <c r="J1310" s="147">
        <f>ROUND(I1310*H1310,2)</f>
        <v>0</v>
      </c>
      <c r="K1310" s="148"/>
      <c r="L1310" s="32"/>
      <c r="M1310" s="149" t="s">
        <v>1</v>
      </c>
      <c r="N1310" s="150" t="s">
        <v>41</v>
      </c>
      <c r="P1310" s="151">
        <f>O1310*H1310</f>
        <v>0</v>
      </c>
      <c r="Q1310" s="151">
        <v>3.0000000000000001E-5</v>
      </c>
      <c r="R1310" s="151">
        <f>Q1310*H1310</f>
        <v>2.9133659999999999E-2</v>
      </c>
      <c r="S1310" s="151">
        <v>0</v>
      </c>
      <c r="T1310" s="152">
        <f>S1310*H1310</f>
        <v>0</v>
      </c>
      <c r="AR1310" s="153" t="s">
        <v>280</v>
      </c>
      <c r="AT1310" s="153" t="s">
        <v>185</v>
      </c>
      <c r="AU1310" s="153" t="s">
        <v>190</v>
      </c>
      <c r="AY1310" s="17" t="s">
        <v>181</v>
      </c>
      <c r="BE1310" s="154">
        <f>IF(N1310="základná",J1310,0)</f>
        <v>0</v>
      </c>
      <c r="BF1310" s="154">
        <f>IF(N1310="znížená",J1310,0)</f>
        <v>0</v>
      </c>
      <c r="BG1310" s="154">
        <f>IF(N1310="zákl. prenesená",J1310,0)</f>
        <v>0</v>
      </c>
      <c r="BH1310" s="154">
        <f>IF(N1310="zníž. prenesená",J1310,0)</f>
        <v>0</v>
      </c>
      <c r="BI1310" s="154">
        <f>IF(N1310="nulová",J1310,0)</f>
        <v>0</v>
      </c>
      <c r="BJ1310" s="17" t="s">
        <v>190</v>
      </c>
      <c r="BK1310" s="154">
        <f>ROUND(I1310*H1310,2)</f>
        <v>0</v>
      </c>
      <c r="BL1310" s="17" t="s">
        <v>280</v>
      </c>
      <c r="BM1310" s="153" t="s">
        <v>2235</v>
      </c>
    </row>
    <row r="1311" spans="2:65" s="12" customFormat="1">
      <c r="B1311" s="155"/>
      <c r="D1311" s="156" t="s">
        <v>192</v>
      </c>
      <c r="E1311" s="157" t="s">
        <v>1</v>
      </c>
      <c r="F1311" s="158" t="s">
        <v>218</v>
      </c>
      <c r="H1311" s="157" t="s">
        <v>1</v>
      </c>
      <c r="I1311" s="159"/>
      <c r="L1311" s="155"/>
      <c r="M1311" s="160"/>
      <c r="T1311" s="161"/>
      <c r="AT1311" s="157" t="s">
        <v>192</v>
      </c>
      <c r="AU1311" s="157" t="s">
        <v>190</v>
      </c>
      <c r="AV1311" s="12" t="s">
        <v>83</v>
      </c>
      <c r="AW1311" s="12" t="s">
        <v>31</v>
      </c>
      <c r="AX1311" s="12" t="s">
        <v>75</v>
      </c>
      <c r="AY1311" s="157" t="s">
        <v>181</v>
      </c>
    </row>
    <row r="1312" spans="2:65" s="12" customFormat="1">
      <c r="B1312" s="155"/>
      <c r="D1312" s="156" t="s">
        <v>192</v>
      </c>
      <c r="E1312" s="157" t="s">
        <v>1</v>
      </c>
      <c r="F1312" s="158" t="s">
        <v>440</v>
      </c>
      <c r="H1312" s="157" t="s">
        <v>1</v>
      </c>
      <c r="I1312" s="159"/>
      <c r="L1312" s="155"/>
      <c r="M1312" s="160"/>
      <c r="T1312" s="161"/>
      <c r="AT1312" s="157" t="s">
        <v>192</v>
      </c>
      <c r="AU1312" s="157" t="s">
        <v>190</v>
      </c>
      <c r="AV1312" s="12" t="s">
        <v>83</v>
      </c>
      <c r="AW1312" s="12" t="s">
        <v>31</v>
      </c>
      <c r="AX1312" s="12" t="s">
        <v>75</v>
      </c>
      <c r="AY1312" s="157" t="s">
        <v>181</v>
      </c>
    </row>
    <row r="1313" spans="2:51" s="13" customFormat="1">
      <c r="B1313" s="162"/>
      <c r="D1313" s="156" t="s">
        <v>192</v>
      </c>
      <c r="E1313" s="163" t="s">
        <v>1</v>
      </c>
      <c r="F1313" s="164" t="s">
        <v>2236</v>
      </c>
      <c r="H1313" s="165">
        <v>40.462000000000003</v>
      </c>
      <c r="I1313" s="166"/>
      <c r="L1313" s="162"/>
      <c r="M1313" s="167"/>
      <c r="T1313" s="168"/>
      <c r="AT1313" s="163" t="s">
        <v>192</v>
      </c>
      <c r="AU1313" s="163" t="s">
        <v>190</v>
      </c>
      <c r="AV1313" s="13" t="s">
        <v>190</v>
      </c>
      <c r="AW1313" s="13" t="s">
        <v>31</v>
      </c>
      <c r="AX1313" s="13" t="s">
        <v>75</v>
      </c>
      <c r="AY1313" s="163" t="s">
        <v>181</v>
      </c>
    </row>
    <row r="1314" spans="2:51" s="12" customFormat="1">
      <c r="B1314" s="155"/>
      <c r="D1314" s="156" t="s">
        <v>192</v>
      </c>
      <c r="E1314" s="157" t="s">
        <v>1</v>
      </c>
      <c r="F1314" s="158" t="s">
        <v>442</v>
      </c>
      <c r="H1314" s="157" t="s">
        <v>1</v>
      </c>
      <c r="I1314" s="159"/>
      <c r="L1314" s="155"/>
      <c r="M1314" s="160"/>
      <c r="T1314" s="161"/>
      <c r="AT1314" s="157" t="s">
        <v>192</v>
      </c>
      <c r="AU1314" s="157" t="s">
        <v>190</v>
      </c>
      <c r="AV1314" s="12" t="s">
        <v>83</v>
      </c>
      <c r="AW1314" s="12" t="s">
        <v>31</v>
      </c>
      <c r="AX1314" s="12" t="s">
        <v>75</v>
      </c>
      <c r="AY1314" s="157" t="s">
        <v>181</v>
      </c>
    </row>
    <row r="1315" spans="2:51" s="13" customFormat="1">
      <c r="B1315" s="162"/>
      <c r="D1315" s="156" t="s">
        <v>192</v>
      </c>
      <c r="E1315" s="163" t="s">
        <v>1</v>
      </c>
      <c r="F1315" s="164" t="s">
        <v>2237</v>
      </c>
      <c r="H1315" s="165">
        <v>43.426000000000002</v>
      </c>
      <c r="I1315" s="166"/>
      <c r="L1315" s="162"/>
      <c r="M1315" s="167"/>
      <c r="T1315" s="168"/>
      <c r="AT1315" s="163" t="s">
        <v>192</v>
      </c>
      <c r="AU1315" s="163" t="s">
        <v>190</v>
      </c>
      <c r="AV1315" s="13" t="s">
        <v>190</v>
      </c>
      <c r="AW1315" s="13" t="s">
        <v>31</v>
      </c>
      <c r="AX1315" s="13" t="s">
        <v>75</v>
      </c>
      <c r="AY1315" s="163" t="s">
        <v>181</v>
      </c>
    </row>
    <row r="1316" spans="2:51" s="12" customFormat="1">
      <c r="B1316" s="155"/>
      <c r="D1316" s="156" t="s">
        <v>192</v>
      </c>
      <c r="E1316" s="157" t="s">
        <v>1</v>
      </c>
      <c r="F1316" s="158" t="s">
        <v>444</v>
      </c>
      <c r="H1316" s="157" t="s">
        <v>1</v>
      </c>
      <c r="I1316" s="159"/>
      <c r="L1316" s="155"/>
      <c r="M1316" s="160"/>
      <c r="T1316" s="161"/>
      <c r="AT1316" s="157" t="s">
        <v>192</v>
      </c>
      <c r="AU1316" s="157" t="s">
        <v>190</v>
      </c>
      <c r="AV1316" s="12" t="s">
        <v>83</v>
      </c>
      <c r="AW1316" s="12" t="s">
        <v>31</v>
      </c>
      <c r="AX1316" s="12" t="s">
        <v>75</v>
      </c>
      <c r="AY1316" s="157" t="s">
        <v>181</v>
      </c>
    </row>
    <row r="1317" spans="2:51" s="13" customFormat="1">
      <c r="B1317" s="162"/>
      <c r="D1317" s="156" t="s">
        <v>192</v>
      </c>
      <c r="E1317" s="163" t="s">
        <v>1</v>
      </c>
      <c r="F1317" s="164" t="s">
        <v>2238</v>
      </c>
      <c r="H1317" s="165">
        <v>11.22</v>
      </c>
      <c r="I1317" s="166"/>
      <c r="L1317" s="162"/>
      <c r="M1317" s="167"/>
      <c r="T1317" s="168"/>
      <c r="AT1317" s="163" t="s">
        <v>192</v>
      </c>
      <c r="AU1317" s="163" t="s">
        <v>190</v>
      </c>
      <c r="AV1317" s="13" t="s">
        <v>190</v>
      </c>
      <c r="AW1317" s="13" t="s">
        <v>31</v>
      </c>
      <c r="AX1317" s="13" t="s">
        <v>75</v>
      </c>
      <c r="AY1317" s="163" t="s">
        <v>181</v>
      </c>
    </row>
    <row r="1318" spans="2:51" s="12" customFormat="1">
      <c r="B1318" s="155"/>
      <c r="D1318" s="156" t="s">
        <v>192</v>
      </c>
      <c r="E1318" s="157" t="s">
        <v>1</v>
      </c>
      <c r="F1318" s="158" t="s">
        <v>446</v>
      </c>
      <c r="H1318" s="157" t="s">
        <v>1</v>
      </c>
      <c r="I1318" s="159"/>
      <c r="L1318" s="155"/>
      <c r="M1318" s="160"/>
      <c r="T1318" s="161"/>
      <c r="AT1318" s="157" t="s">
        <v>192</v>
      </c>
      <c r="AU1318" s="157" t="s">
        <v>190</v>
      </c>
      <c r="AV1318" s="12" t="s">
        <v>83</v>
      </c>
      <c r="AW1318" s="12" t="s">
        <v>31</v>
      </c>
      <c r="AX1318" s="12" t="s">
        <v>75</v>
      </c>
      <c r="AY1318" s="157" t="s">
        <v>181</v>
      </c>
    </row>
    <row r="1319" spans="2:51" s="13" customFormat="1">
      <c r="B1319" s="162"/>
      <c r="D1319" s="156" t="s">
        <v>192</v>
      </c>
      <c r="E1319" s="163" t="s">
        <v>1</v>
      </c>
      <c r="F1319" s="164" t="s">
        <v>2238</v>
      </c>
      <c r="H1319" s="165">
        <v>11.22</v>
      </c>
      <c r="I1319" s="166"/>
      <c r="L1319" s="162"/>
      <c r="M1319" s="167"/>
      <c r="T1319" s="168"/>
      <c r="AT1319" s="163" t="s">
        <v>192</v>
      </c>
      <c r="AU1319" s="163" t="s">
        <v>190</v>
      </c>
      <c r="AV1319" s="13" t="s">
        <v>190</v>
      </c>
      <c r="AW1319" s="13" t="s">
        <v>31</v>
      </c>
      <c r="AX1319" s="13" t="s">
        <v>75</v>
      </c>
      <c r="AY1319" s="163" t="s">
        <v>181</v>
      </c>
    </row>
    <row r="1320" spans="2:51" s="12" customFormat="1">
      <c r="B1320" s="155"/>
      <c r="D1320" s="156" t="s">
        <v>192</v>
      </c>
      <c r="E1320" s="157" t="s">
        <v>1</v>
      </c>
      <c r="F1320" s="158" t="s">
        <v>447</v>
      </c>
      <c r="H1320" s="157" t="s">
        <v>1</v>
      </c>
      <c r="I1320" s="159"/>
      <c r="L1320" s="155"/>
      <c r="M1320" s="160"/>
      <c r="T1320" s="161"/>
      <c r="AT1320" s="157" t="s">
        <v>192</v>
      </c>
      <c r="AU1320" s="157" t="s">
        <v>190</v>
      </c>
      <c r="AV1320" s="12" t="s">
        <v>83</v>
      </c>
      <c r="AW1320" s="12" t="s">
        <v>31</v>
      </c>
      <c r="AX1320" s="12" t="s">
        <v>75</v>
      </c>
      <c r="AY1320" s="157" t="s">
        <v>181</v>
      </c>
    </row>
    <row r="1321" spans="2:51" s="13" customFormat="1">
      <c r="B1321" s="162"/>
      <c r="D1321" s="156" t="s">
        <v>192</v>
      </c>
      <c r="E1321" s="163" t="s">
        <v>1</v>
      </c>
      <c r="F1321" s="164" t="s">
        <v>2239</v>
      </c>
      <c r="H1321" s="165">
        <v>46.186999999999998</v>
      </c>
      <c r="I1321" s="166"/>
      <c r="L1321" s="162"/>
      <c r="M1321" s="167"/>
      <c r="T1321" s="168"/>
      <c r="AT1321" s="163" t="s">
        <v>192</v>
      </c>
      <c r="AU1321" s="163" t="s">
        <v>190</v>
      </c>
      <c r="AV1321" s="13" t="s">
        <v>190</v>
      </c>
      <c r="AW1321" s="13" t="s">
        <v>31</v>
      </c>
      <c r="AX1321" s="13" t="s">
        <v>75</v>
      </c>
      <c r="AY1321" s="163" t="s">
        <v>181</v>
      </c>
    </row>
    <row r="1322" spans="2:51" s="12" customFormat="1">
      <c r="B1322" s="155"/>
      <c r="D1322" s="156" t="s">
        <v>192</v>
      </c>
      <c r="E1322" s="157" t="s">
        <v>1</v>
      </c>
      <c r="F1322" s="158" t="s">
        <v>1308</v>
      </c>
      <c r="H1322" s="157" t="s">
        <v>1</v>
      </c>
      <c r="I1322" s="159"/>
      <c r="L1322" s="155"/>
      <c r="M1322" s="160"/>
      <c r="T1322" s="161"/>
      <c r="AT1322" s="157" t="s">
        <v>192</v>
      </c>
      <c r="AU1322" s="157" t="s">
        <v>190</v>
      </c>
      <c r="AV1322" s="12" t="s">
        <v>83</v>
      </c>
      <c r="AW1322" s="12" t="s">
        <v>31</v>
      </c>
      <c r="AX1322" s="12" t="s">
        <v>75</v>
      </c>
      <c r="AY1322" s="157" t="s">
        <v>181</v>
      </c>
    </row>
    <row r="1323" spans="2:51" s="13" customFormat="1">
      <c r="B1323" s="162"/>
      <c r="D1323" s="156" t="s">
        <v>192</v>
      </c>
      <c r="E1323" s="163" t="s">
        <v>1</v>
      </c>
      <c r="F1323" s="164" t="s">
        <v>2240</v>
      </c>
      <c r="H1323" s="165">
        <v>35.99</v>
      </c>
      <c r="I1323" s="166"/>
      <c r="L1323" s="162"/>
      <c r="M1323" s="167"/>
      <c r="T1323" s="168"/>
      <c r="AT1323" s="163" t="s">
        <v>192</v>
      </c>
      <c r="AU1323" s="163" t="s">
        <v>190</v>
      </c>
      <c r="AV1323" s="13" t="s">
        <v>190</v>
      </c>
      <c r="AW1323" s="13" t="s">
        <v>31</v>
      </c>
      <c r="AX1323" s="13" t="s">
        <v>75</v>
      </c>
      <c r="AY1323" s="163" t="s">
        <v>181</v>
      </c>
    </row>
    <row r="1324" spans="2:51" s="12" customFormat="1">
      <c r="B1324" s="155"/>
      <c r="D1324" s="156" t="s">
        <v>192</v>
      </c>
      <c r="E1324" s="157" t="s">
        <v>1</v>
      </c>
      <c r="F1324" s="158" t="s">
        <v>2068</v>
      </c>
      <c r="H1324" s="157" t="s">
        <v>1</v>
      </c>
      <c r="I1324" s="159"/>
      <c r="L1324" s="155"/>
      <c r="M1324" s="160"/>
      <c r="T1324" s="161"/>
      <c r="AT1324" s="157" t="s">
        <v>192</v>
      </c>
      <c r="AU1324" s="157" t="s">
        <v>190</v>
      </c>
      <c r="AV1324" s="12" t="s">
        <v>83</v>
      </c>
      <c r="AW1324" s="12" t="s">
        <v>31</v>
      </c>
      <c r="AX1324" s="12" t="s">
        <v>75</v>
      </c>
      <c r="AY1324" s="157" t="s">
        <v>181</v>
      </c>
    </row>
    <row r="1325" spans="2:51" s="13" customFormat="1">
      <c r="B1325" s="162"/>
      <c r="D1325" s="156" t="s">
        <v>192</v>
      </c>
      <c r="E1325" s="163" t="s">
        <v>1</v>
      </c>
      <c r="F1325" s="164" t="s">
        <v>2241</v>
      </c>
      <c r="H1325" s="165">
        <v>24.824999999999999</v>
      </c>
      <c r="I1325" s="166"/>
      <c r="L1325" s="162"/>
      <c r="M1325" s="167"/>
      <c r="T1325" s="168"/>
      <c r="AT1325" s="163" t="s">
        <v>192</v>
      </c>
      <c r="AU1325" s="163" t="s">
        <v>190</v>
      </c>
      <c r="AV1325" s="13" t="s">
        <v>190</v>
      </c>
      <c r="AW1325" s="13" t="s">
        <v>31</v>
      </c>
      <c r="AX1325" s="13" t="s">
        <v>75</v>
      </c>
      <c r="AY1325" s="163" t="s">
        <v>181</v>
      </c>
    </row>
    <row r="1326" spans="2:51" s="12" customFormat="1">
      <c r="B1326" s="155"/>
      <c r="D1326" s="156" t="s">
        <v>192</v>
      </c>
      <c r="E1326" s="157" t="s">
        <v>1</v>
      </c>
      <c r="F1326" s="158" t="s">
        <v>1250</v>
      </c>
      <c r="H1326" s="157" t="s">
        <v>1</v>
      </c>
      <c r="I1326" s="159"/>
      <c r="L1326" s="155"/>
      <c r="M1326" s="160"/>
      <c r="T1326" s="161"/>
      <c r="AT1326" s="157" t="s">
        <v>192</v>
      </c>
      <c r="AU1326" s="157" t="s">
        <v>190</v>
      </c>
      <c r="AV1326" s="12" t="s">
        <v>83</v>
      </c>
      <c r="AW1326" s="12" t="s">
        <v>31</v>
      </c>
      <c r="AX1326" s="12" t="s">
        <v>75</v>
      </c>
      <c r="AY1326" s="157" t="s">
        <v>181</v>
      </c>
    </row>
    <row r="1327" spans="2:51" s="13" customFormat="1">
      <c r="B1327" s="162"/>
      <c r="D1327" s="156" t="s">
        <v>192</v>
      </c>
      <c r="E1327" s="163" t="s">
        <v>1</v>
      </c>
      <c r="F1327" s="164" t="s">
        <v>2242</v>
      </c>
      <c r="H1327" s="165">
        <v>47.676000000000002</v>
      </c>
      <c r="I1327" s="166"/>
      <c r="L1327" s="162"/>
      <c r="M1327" s="167"/>
      <c r="T1327" s="168"/>
      <c r="AT1327" s="163" t="s">
        <v>192</v>
      </c>
      <c r="AU1327" s="163" t="s">
        <v>190</v>
      </c>
      <c r="AV1327" s="13" t="s">
        <v>190</v>
      </c>
      <c r="AW1327" s="13" t="s">
        <v>31</v>
      </c>
      <c r="AX1327" s="13" t="s">
        <v>75</v>
      </c>
      <c r="AY1327" s="163" t="s">
        <v>181</v>
      </c>
    </row>
    <row r="1328" spans="2:51" s="13" customFormat="1">
      <c r="B1328" s="162"/>
      <c r="D1328" s="156" t="s">
        <v>192</v>
      </c>
      <c r="E1328" s="163" t="s">
        <v>1</v>
      </c>
      <c r="F1328" s="164" t="s">
        <v>2243</v>
      </c>
      <c r="H1328" s="165">
        <v>5.3959999999999999</v>
      </c>
      <c r="I1328" s="166"/>
      <c r="L1328" s="162"/>
      <c r="M1328" s="167"/>
      <c r="T1328" s="168"/>
      <c r="AT1328" s="163" t="s">
        <v>192</v>
      </c>
      <c r="AU1328" s="163" t="s">
        <v>190</v>
      </c>
      <c r="AV1328" s="13" t="s">
        <v>190</v>
      </c>
      <c r="AW1328" s="13" t="s">
        <v>31</v>
      </c>
      <c r="AX1328" s="13" t="s">
        <v>75</v>
      </c>
      <c r="AY1328" s="163" t="s">
        <v>181</v>
      </c>
    </row>
    <row r="1329" spans="2:51" s="12" customFormat="1">
      <c r="B1329" s="155"/>
      <c r="D1329" s="156" t="s">
        <v>192</v>
      </c>
      <c r="E1329" s="157" t="s">
        <v>1</v>
      </c>
      <c r="F1329" s="158" t="s">
        <v>1252</v>
      </c>
      <c r="H1329" s="157" t="s">
        <v>1</v>
      </c>
      <c r="I1329" s="159"/>
      <c r="L1329" s="155"/>
      <c r="M1329" s="160"/>
      <c r="T1329" s="161"/>
      <c r="AT1329" s="157" t="s">
        <v>192</v>
      </c>
      <c r="AU1329" s="157" t="s">
        <v>190</v>
      </c>
      <c r="AV1329" s="12" t="s">
        <v>83</v>
      </c>
      <c r="AW1329" s="12" t="s">
        <v>31</v>
      </c>
      <c r="AX1329" s="12" t="s">
        <v>75</v>
      </c>
      <c r="AY1329" s="157" t="s">
        <v>181</v>
      </c>
    </row>
    <row r="1330" spans="2:51" s="13" customFormat="1">
      <c r="B1330" s="162"/>
      <c r="D1330" s="156" t="s">
        <v>192</v>
      </c>
      <c r="E1330" s="163" t="s">
        <v>1</v>
      </c>
      <c r="F1330" s="164" t="s">
        <v>2244</v>
      </c>
      <c r="H1330" s="165">
        <v>47.686</v>
      </c>
      <c r="I1330" s="166"/>
      <c r="L1330" s="162"/>
      <c r="M1330" s="167"/>
      <c r="T1330" s="168"/>
      <c r="AT1330" s="163" t="s">
        <v>192</v>
      </c>
      <c r="AU1330" s="163" t="s">
        <v>190</v>
      </c>
      <c r="AV1330" s="13" t="s">
        <v>190</v>
      </c>
      <c r="AW1330" s="13" t="s">
        <v>31</v>
      </c>
      <c r="AX1330" s="13" t="s">
        <v>75</v>
      </c>
      <c r="AY1330" s="163" t="s">
        <v>181</v>
      </c>
    </row>
    <row r="1331" spans="2:51" s="12" customFormat="1">
      <c r="B1331" s="155"/>
      <c r="D1331" s="156" t="s">
        <v>192</v>
      </c>
      <c r="E1331" s="157" t="s">
        <v>1</v>
      </c>
      <c r="F1331" s="158" t="s">
        <v>1254</v>
      </c>
      <c r="H1331" s="157" t="s">
        <v>1</v>
      </c>
      <c r="I1331" s="159"/>
      <c r="L1331" s="155"/>
      <c r="M1331" s="160"/>
      <c r="T1331" s="161"/>
      <c r="AT1331" s="157" t="s">
        <v>192</v>
      </c>
      <c r="AU1331" s="157" t="s">
        <v>190</v>
      </c>
      <c r="AV1331" s="12" t="s">
        <v>83</v>
      </c>
      <c r="AW1331" s="12" t="s">
        <v>31</v>
      </c>
      <c r="AX1331" s="12" t="s">
        <v>75</v>
      </c>
      <c r="AY1331" s="157" t="s">
        <v>181</v>
      </c>
    </row>
    <row r="1332" spans="2:51" s="13" customFormat="1">
      <c r="B1332" s="162"/>
      <c r="D1332" s="156" t="s">
        <v>192</v>
      </c>
      <c r="E1332" s="163" t="s">
        <v>1</v>
      </c>
      <c r="F1332" s="164" t="s">
        <v>2245</v>
      </c>
      <c r="H1332" s="165">
        <v>46.594000000000001</v>
      </c>
      <c r="I1332" s="166"/>
      <c r="L1332" s="162"/>
      <c r="M1332" s="167"/>
      <c r="T1332" s="168"/>
      <c r="AT1332" s="163" t="s">
        <v>192</v>
      </c>
      <c r="AU1332" s="163" t="s">
        <v>190</v>
      </c>
      <c r="AV1332" s="13" t="s">
        <v>190</v>
      </c>
      <c r="AW1332" s="13" t="s">
        <v>31</v>
      </c>
      <c r="AX1332" s="13" t="s">
        <v>75</v>
      </c>
      <c r="AY1332" s="163" t="s">
        <v>181</v>
      </c>
    </row>
    <row r="1333" spans="2:51" s="12" customFormat="1">
      <c r="B1333" s="155"/>
      <c r="D1333" s="156" t="s">
        <v>192</v>
      </c>
      <c r="E1333" s="157" t="s">
        <v>1</v>
      </c>
      <c r="F1333" s="158" t="s">
        <v>1256</v>
      </c>
      <c r="H1333" s="157" t="s">
        <v>1</v>
      </c>
      <c r="I1333" s="159"/>
      <c r="L1333" s="155"/>
      <c r="M1333" s="160"/>
      <c r="T1333" s="161"/>
      <c r="AT1333" s="157" t="s">
        <v>192</v>
      </c>
      <c r="AU1333" s="157" t="s">
        <v>190</v>
      </c>
      <c r="AV1333" s="12" t="s">
        <v>83</v>
      </c>
      <c r="AW1333" s="12" t="s">
        <v>31</v>
      </c>
      <c r="AX1333" s="12" t="s">
        <v>75</v>
      </c>
      <c r="AY1333" s="157" t="s">
        <v>181</v>
      </c>
    </row>
    <row r="1334" spans="2:51" s="13" customFormat="1">
      <c r="B1334" s="162"/>
      <c r="D1334" s="156" t="s">
        <v>192</v>
      </c>
      <c r="E1334" s="163" t="s">
        <v>1</v>
      </c>
      <c r="F1334" s="164" t="s">
        <v>2246</v>
      </c>
      <c r="H1334" s="165">
        <v>27.1</v>
      </c>
      <c r="I1334" s="166"/>
      <c r="L1334" s="162"/>
      <c r="M1334" s="167"/>
      <c r="T1334" s="168"/>
      <c r="AT1334" s="163" t="s">
        <v>192</v>
      </c>
      <c r="AU1334" s="163" t="s">
        <v>190</v>
      </c>
      <c r="AV1334" s="13" t="s">
        <v>190</v>
      </c>
      <c r="AW1334" s="13" t="s">
        <v>31</v>
      </c>
      <c r="AX1334" s="13" t="s">
        <v>75</v>
      </c>
      <c r="AY1334" s="163" t="s">
        <v>181</v>
      </c>
    </row>
    <row r="1335" spans="2:51" s="12" customFormat="1">
      <c r="B1335" s="155"/>
      <c r="D1335" s="156" t="s">
        <v>192</v>
      </c>
      <c r="E1335" s="157" t="s">
        <v>1</v>
      </c>
      <c r="F1335" s="158" t="s">
        <v>1258</v>
      </c>
      <c r="H1335" s="157" t="s">
        <v>1</v>
      </c>
      <c r="I1335" s="159"/>
      <c r="L1335" s="155"/>
      <c r="M1335" s="160"/>
      <c r="T1335" s="161"/>
      <c r="AT1335" s="157" t="s">
        <v>192</v>
      </c>
      <c r="AU1335" s="157" t="s">
        <v>190</v>
      </c>
      <c r="AV1335" s="12" t="s">
        <v>83</v>
      </c>
      <c r="AW1335" s="12" t="s">
        <v>31</v>
      </c>
      <c r="AX1335" s="12" t="s">
        <v>75</v>
      </c>
      <c r="AY1335" s="157" t="s">
        <v>181</v>
      </c>
    </row>
    <row r="1336" spans="2:51" s="13" customFormat="1">
      <c r="B1336" s="162"/>
      <c r="D1336" s="156" t="s">
        <v>192</v>
      </c>
      <c r="E1336" s="163" t="s">
        <v>1</v>
      </c>
      <c r="F1336" s="164" t="s">
        <v>2247</v>
      </c>
      <c r="H1336" s="165">
        <v>34.874000000000002</v>
      </c>
      <c r="I1336" s="166"/>
      <c r="L1336" s="162"/>
      <c r="M1336" s="167"/>
      <c r="T1336" s="168"/>
      <c r="AT1336" s="163" t="s">
        <v>192</v>
      </c>
      <c r="AU1336" s="163" t="s">
        <v>190</v>
      </c>
      <c r="AV1336" s="13" t="s">
        <v>190</v>
      </c>
      <c r="AW1336" s="13" t="s">
        <v>31</v>
      </c>
      <c r="AX1336" s="13" t="s">
        <v>75</v>
      </c>
      <c r="AY1336" s="163" t="s">
        <v>181</v>
      </c>
    </row>
    <row r="1337" spans="2:51" s="12" customFormat="1">
      <c r="B1337" s="155"/>
      <c r="D1337" s="156" t="s">
        <v>192</v>
      </c>
      <c r="E1337" s="157" t="s">
        <v>1</v>
      </c>
      <c r="F1337" s="158" t="s">
        <v>1260</v>
      </c>
      <c r="H1337" s="157" t="s">
        <v>1</v>
      </c>
      <c r="I1337" s="159"/>
      <c r="L1337" s="155"/>
      <c r="M1337" s="160"/>
      <c r="T1337" s="161"/>
      <c r="AT1337" s="157" t="s">
        <v>192</v>
      </c>
      <c r="AU1337" s="157" t="s">
        <v>190</v>
      </c>
      <c r="AV1337" s="12" t="s">
        <v>83</v>
      </c>
      <c r="AW1337" s="12" t="s">
        <v>31</v>
      </c>
      <c r="AX1337" s="12" t="s">
        <v>75</v>
      </c>
      <c r="AY1337" s="157" t="s">
        <v>181</v>
      </c>
    </row>
    <row r="1338" spans="2:51" s="13" customFormat="1">
      <c r="B1338" s="162"/>
      <c r="D1338" s="156" t="s">
        <v>192</v>
      </c>
      <c r="E1338" s="163" t="s">
        <v>1</v>
      </c>
      <c r="F1338" s="164" t="s">
        <v>2248</v>
      </c>
      <c r="H1338" s="165">
        <v>31.481999999999999</v>
      </c>
      <c r="I1338" s="166"/>
      <c r="L1338" s="162"/>
      <c r="M1338" s="167"/>
      <c r="T1338" s="168"/>
      <c r="AT1338" s="163" t="s">
        <v>192</v>
      </c>
      <c r="AU1338" s="163" t="s">
        <v>190</v>
      </c>
      <c r="AV1338" s="13" t="s">
        <v>190</v>
      </c>
      <c r="AW1338" s="13" t="s">
        <v>31</v>
      </c>
      <c r="AX1338" s="13" t="s">
        <v>75</v>
      </c>
      <c r="AY1338" s="163" t="s">
        <v>181</v>
      </c>
    </row>
    <row r="1339" spans="2:51" s="12" customFormat="1">
      <c r="B1339" s="155"/>
      <c r="D1339" s="156" t="s">
        <v>192</v>
      </c>
      <c r="E1339" s="157" t="s">
        <v>1</v>
      </c>
      <c r="F1339" s="158" t="s">
        <v>1262</v>
      </c>
      <c r="H1339" s="157" t="s">
        <v>1</v>
      </c>
      <c r="I1339" s="159"/>
      <c r="L1339" s="155"/>
      <c r="M1339" s="160"/>
      <c r="T1339" s="161"/>
      <c r="AT1339" s="157" t="s">
        <v>192</v>
      </c>
      <c r="AU1339" s="157" t="s">
        <v>190</v>
      </c>
      <c r="AV1339" s="12" t="s">
        <v>83</v>
      </c>
      <c r="AW1339" s="12" t="s">
        <v>31</v>
      </c>
      <c r="AX1339" s="12" t="s">
        <v>75</v>
      </c>
      <c r="AY1339" s="157" t="s">
        <v>181</v>
      </c>
    </row>
    <row r="1340" spans="2:51" s="13" customFormat="1">
      <c r="B1340" s="162"/>
      <c r="D1340" s="156" t="s">
        <v>192</v>
      </c>
      <c r="E1340" s="163" t="s">
        <v>1</v>
      </c>
      <c r="F1340" s="164" t="s">
        <v>2249</v>
      </c>
      <c r="H1340" s="165">
        <v>34.78</v>
      </c>
      <c r="I1340" s="166"/>
      <c r="L1340" s="162"/>
      <c r="M1340" s="167"/>
      <c r="T1340" s="168"/>
      <c r="AT1340" s="163" t="s">
        <v>192</v>
      </c>
      <c r="AU1340" s="163" t="s">
        <v>190</v>
      </c>
      <c r="AV1340" s="13" t="s">
        <v>190</v>
      </c>
      <c r="AW1340" s="13" t="s">
        <v>31</v>
      </c>
      <c r="AX1340" s="13" t="s">
        <v>75</v>
      </c>
      <c r="AY1340" s="163" t="s">
        <v>181</v>
      </c>
    </row>
    <row r="1341" spans="2:51" s="13" customFormat="1">
      <c r="B1341" s="162"/>
      <c r="D1341" s="156" t="s">
        <v>192</v>
      </c>
      <c r="E1341" s="163" t="s">
        <v>1</v>
      </c>
      <c r="F1341" s="164" t="s">
        <v>2250</v>
      </c>
      <c r="H1341" s="165">
        <v>5.4039999999999999</v>
      </c>
      <c r="I1341" s="166"/>
      <c r="L1341" s="162"/>
      <c r="M1341" s="167"/>
      <c r="T1341" s="168"/>
      <c r="AT1341" s="163" t="s">
        <v>192</v>
      </c>
      <c r="AU1341" s="163" t="s">
        <v>190</v>
      </c>
      <c r="AV1341" s="13" t="s">
        <v>190</v>
      </c>
      <c r="AW1341" s="13" t="s">
        <v>31</v>
      </c>
      <c r="AX1341" s="13" t="s">
        <v>75</v>
      </c>
      <c r="AY1341" s="163" t="s">
        <v>181</v>
      </c>
    </row>
    <row r="1342" spans="2:51" s="12" customFormat="1">
      <c r="B1342" s="155"/>
      <c r="D1342" s="156" t="s">
        <v>192</v>
      </c>
      <c r="E1342" s="157" t="s">
        <v>1</v>
      </c>
      <c r="F1342" s="158" t="s">
        <v>1264</v>
      </c>
      <c r="H1342" s="157" t="s">
        <v>1</v>
      </c>
      <c r="I1342" s="159"/>
      <c r="L1342" s="155"/>
      <c r="M1342" s="160"/>
      <c r="T1342" s="161"/>
      <c r="AT1342" s="157" t="s">
        <v>192</v>
      </c>
      <c r="AU1342" s="157" t="s">
        <v>190</v>
      </c>
      <c r="AV1342" s="12" t="s">
        <v>83</v>
      </c>
      <c r="AW1342" s="12" t="s">
        <v>31</v>
      </c>
      <c r="AX1342" s="12" t="s">
        <v>75</v>
      </c>
      <c r="AY1342" s="157" t="s">
        <v>181</v>
      </c>
    </row>
    <row r="1343" spans="2:51" s="13" customFormat="1">
      <c r="B1343" s="162"/>
      <c r="D1343" s="156" t="s">
        <v>192</v>
      </c>
      <c r="E1343" s="163" t="s">
        <v>1</v>
      </c>
      <c r="F1343" s="164" t="s">
        <v>2251</v>
      </c>
      <c r="H1343" s="165">
        <v>18.588000000000001</v>
      </c>
      <c r="I1343" s="166"/>
      <c r="L1343" s="162"/>
      <c r="M1343" s="167"/>
      <c r="T1343" s="168"/>
      <c r="AT1343" s="163" t="s">
        <v>192</v>
      </c>
      <c r="AU1343" s="163" t="s">
        <v>190</v>
      </c>
      <c r="AV1343" s="13" t="s">
        <v>190</v>
      </c>
      <c r="AW1343" s="13" t="s">
        <v>31</v>
      </c>
      <c r="AX1343" s="13" t="s">
        <v>75</v>
      </c>
      <c r="AY1343" s="163" t="s">
        <v>181</v>
      </c>
    </row>
    <row r="1344" spans="2:51" s="12" customFormat="1">
      <c r="B1344" s="155"/>
      <c r="D1344" s="156" t="s">
        <v>192</v>
      </c>
      <c r="E1344" s="157" t="s">
        <v>1</v>
      </c>
      <c r="F1344" s="158" t="s">
        <v>1266</v>
      </c>
      <c r="H1344" s="157" t="s">
        <v>1</v>
      </c>
      <c r="I1344" s="159"/>
      <c r="L1344" s="155"/>
      <c r="M1344" s="160"/>
      <c r="T1344" s="161"/>
      <c r="AT1344" s="157" t="s">
        <v>192</v>
      </c>
      <c r="AU1344" s="157" t="s">
        <v>190</v>
      </c>
      <c r="AV1344" s="12" t="s">
        <v>83</v>
      </c>
      <c r="AW1344" s="12" t="s">
        <v>31</v>
      </c>
      <c r="AX1344" s="12" t="s">
        <v>75</v>
      </c>
      <c r="AY1344" s="157" t="s">
        <v>181</v>
      </c>
    </row>
    <row r="1345" spans="2:51" s="13" customFormat="1">
      <c r="B1345" s="162"/>
      <c r="D1345" s="156" t="s">
        <v>192</v>
      </c>
      <c r="E1345" s="163" t="s">
        <v>1</v>
      </c>
      <c r="F1345" s="164" t="s">
        <v>2252</v>
      </c>
      <c r="H1345" s="165">
        <v>22.891999999999999</v>
      </c>
      <c r="I1345" s="166"/>
      <c r="L1345" s="162"/>
      <c r="M1345" s="167"/>
      <c r="T1345" s="168"/>
      <c r="AT1345" s="163" t="s">
        <v>192</v>
      </c>
      <c r="AU1345" s="163" t="s">
        <v>190</v>
      </c>
      <c r="AV1345" s="13" t="s">
        <v>190</v>
      </c>
      <c r="AW1345" s="13" t="s">
        <v>31</v>
      </c>
      <c r="AX1345" s="13" t="s">
        <v>75</v>
      </c>
      <c r="AY1345" s="163" t="s">
        <v>181</v>
      </c>
    </row>
    <row r="1346" spans="2:51" s="12" customFormat="1">
      <c r="B1346" s="155"/>
      <c r="D1346" s="156" t="s">
        <v>192</v>
      </c>
      <c r="E1346" s="157" t="s">
        <v>1</v>
      </c>
      <c r="F1346" s="158" t="s">
        <v>1268</v>
      </c>
      <c r="H1346" s="157" t="s">
        <v>1</v>
      </c>
      <c r="I1346" s="159"/>
      <c r="L1346" s="155"/>
      <c r="M1346" s="160"/>
      <c r="T1346" s="161"/>
      <c r="AT1346" s="157" t="s">
        <v>192</v>
      </c>
      <c r="AU1346" s="157" t="s">
        <v>190</v>
      </c>
      <c r="AV1346" s="12" t="s">
        <v>83</v>
      </c>
      <c r="AW1346" s="12" t="s">
        <v>31</v>
      </c>
      <c r="AX1346" s="12" t="s">
        <v>75</v>
      </c>
      <c r="AY1346" s="157" t="s">
        <v>181</v>
      </c>
    </row>
    <row r="1347" spans="2:51" s="13" customFormat="1">
      <c r="B1347" s="162"/>
      <c r="D1347" s="156" t="s">
        <v>192</v>
      </c>
      <c r="E1347" s="163" t="s">
        <v>1</v>
      </c>
      <c r="F1347" s="164" t="s">
        <v>2253</v>
      </c>
      <c r="H1347" s="165">
        <v>28.288</v>
      </c>
      <c r="I1347" s="166"/>
      <c r="L1347" s="162"/>
      <c r="M1347" s="167"/>
      <c r="T1347" s="168"/>
      <c r="AT1347" s="163" t="s">
        <v>192</v>
      </c>
      <c r="AU1347" s="163" t="s">
        <v>190</v>
      </c>
      <c r="AV1347" s="13" t="s">
        <v>190</v>
      </c>
      <c r="AW1347" s="13" t="s">
        <v>31</v>
      </c>
      <c r="AX1347" s="13" t="s">
        <v>75</v>
      </c>
      <c r="AY1347" s="163" t="s">
        <v>181</v>
      </c>
    </row>
    <row r="1348" spans="2:51" s="12" customFormat="1">
      <c r="B1348" s="155"/>
      <c r="D1348" s="156" t="s">
        <v>192</v>
      </c>
      <c r="E1348" s="157" t="s">
        <v>1</v>
      </c>
      <c r="F1348" s="158" t="s">
        <v>659</v>
      </c>
      <c r="H1348" s="157" t="s">
        <v>1</v>
      </c>
      <c r="I1348" s="159"/>
      <c r="L1348" s="155"/>
      <c r="M1348" s="160"/>
      <c r="T1348" s="161"/>
      <c r="AT1348" s="157" t="s">
        <v>192</v>
      </c>
      <c r="AU1348" s="157" t="s">
        <v>190</v>
      </c>
      <c r="AV1348" s="12" t="s">
        <v>83</v>
      </c>
      <c r="AW1348" s="12" t="s">
        <v>31</v>
      </c>
      <c r="AX1348" s="12" t="s">
        <v>75</v>
      </c>
      <c r="AY1348" s="157" t="s">
        <v>181</v>
      </c>
    </row>
    <row r="1349" spans="2:51" s="13" customFormat="1">
      <c r="B1349" s="162"/>
      <c r="D1349" s="156" t="s">
        <v>192</v>
      </c>
      <c r="E1349" s="163" t="s">
        <v>1</v>
      </c>
      <c r="F1349" s="164" t="s">
        <v>2254</v>
      </c>
      <c r="H1349" s="165">
        <v>43.576000000000001</v>
      </c>
      <c r="I1349" s="166"/>
      <c r="L1349" s="162"/>
      <c r="M1349" s="167"/>
      <c r="T1349" s="168"/>
      <c r="AT1349" s="163" t="s">
        <v>192</v>
      </c>
      <c r="AU1349" s="163" t="s">
        <v>190</v>
      </c>
      <c r="AV1349" s="13" t="s">
        <v>190</v>
      </c>
      <c r="AW1349" s="13" t="s">
        <v>31</v>
      </c>
      <c r="AX1349" s="13" t="s">
        <v>75</v>
      </c>
      <c r="AY1349" s="163" t="s">
        <v>181</v>
      </c>
    </row>
    <row r="1350" spans="2:51" s="12" customFormat="1">
      <c r="B1350" s="155"/>
      <c r="D1350" s="156" t="s">
        <v>192</v>
      </c>
      <c r="E1350" s="157" t="s">
        <v>1</v>
      </c>
      <c r="F1350" s="158" t="s">
        <v>1271</v>
      </c>
      <c r="H1350" s="157" t="s">
        <v>1</v>
      </c>
      <c r="I1350" s="159"/>
      <c r="L1350" s="155"/>
      <c r="M1350" s="160"/>
      <c r="T1350" s="161"/>
      <c r="AT1350" s="157" t="s">
        <v>192</v>
      </c>
      <c r="AU1350" s="157" t="s">
        <v>190</v>
      </c>
      <c r="AV1350" s="12" t="s">
        <v>83</v>
      </c>
      <c r="AW1350" s="12" t="s">
        <v>31</v>
      </c>
      <c r="AX1350" s="12" t="s">
        <v>75</v>
      </c>
      <c r="AY1350" s="157" t="s">
        <v>181</v>
      </c>
    </row>
    <row r="1351" spans="2:51" s="13" customFormat="1">
      <c r="B1351" s="162"/>
      <c r="D1351" s="156" t="s">
        <v>192</v>
      </c>
      <c r="E1351" s="163" t="s">
        <v>1</v>
      </c>
      <c r="F1351" s="164" t="s">
        <v>2255</v>
      </c>
      <c r="H1351" s="165">
        <v>16.538</v>
      </c>
      <c r="I1351" s="166"/>
      <c r="L1351" s="162"/>
      <c r="M1351" s="167"/>
      <c r="T1351" s="168"/>
      <c r="AT1351" s="163" t="s">
        <v>192</v>
      </c>
      <c r="AU1351" s="163" t="s">
        <v>190</v>
      </c>
      <c r="AV1351" s="13" t="s">
        <v>190</v>
      </c>
      <c r="AW1351" s="13" t="s">
        <v>31</v>
      </c>
      <c r="AX1351" s="13" t="s">
        <v>75</v>
      </c>
      <c r="AY1351" s="163" t="s">
        <v>181</v>
      </c>
    </row>
    <row r="1352" spans="2:51" s="13" customFormat="1">
      <c r="B1352" s="162"/>
      <c r="D1352" s="156" t="s">
        <v>192</v>
      </c>
      <c r="E1352" s="163" t="s">
        <v>1</v>
      </c>
      <c r="F1352" s="164" t="s">
        <v>2256</v>
      </c>
      <c r="H1352" s="165">
        <v>9.298</v>
      </c>
      <c r="I1352" s="166"/>
      <c r="L1352" s="162"/>
      <c r="M1352" s="167"/>
      <c r="T1352" s="168"/>
      <c r="AT1352" s="163" t="s">
        <v>192</v>
      </c>
      <c r="AU1352" s="163" t="s">
        <v>190</v>
      </c>
      <c r="AV1352" s="13" t="s">
        <v>190</v>
      </c>
      <c r="AW1352" s="13" t="s">
        <v>31</v>
      </c>
      <c r="AX1352" s="13" t="s">
        <v>75</v>
      </c>
      <c r="AY1352" s="163" t="s">
        <v>181</v>
      </c>
    </row>
    <row r="1353" spans="2:51" s="12" customFormat="1">
      <c r="B1353" s="155"/>
      <c r="D1353" s="156" t="s">
        <v>192</v>
      </c>
      <c r="E1353" s="157" t="s">
        <v>1</v>
      </c>
      <c r="F1353" s="158" t="s">
        <v>1273</v>
      </c>
      <c r="H1353" s="157" t="s">
        <v>1</v>
      </c>
      <c r="I1353" s="159"/>
      <c r="L1353" s="155"/>
      <c r="M1353" s="160"/>
      <c r="T1353" s="161"/>
      <c r="AT1353" s="157" t="s">
        <v>192</v>
      </c>
      <c r="AU1353" s="157" t="s">
        <v>190</v>
      </c>
      <c r="AV1353" s="12" t="s">
        <v>83</v>
      </c>
      <c r="AW1353" s="12" t="s">
        <v>31</v>
      </c>
      <c r="AX1353" s="12" t="s">
        <v>75</v>
      </c>
      <c r="AY1353" s="157" t="s">
        <v>181</v>
      </c>
    </row>
    <row r="1354" spans="2:51" s="13" customFormat="1">
      <c r="B1354" s="162"/>
      <c r="D1354" s="156" t="s">
        <v>192</v>
      </c>
      <c r="E1354" s="163" t="s">
        <v>1</v>
      </c>
      <c r="F1354" s="164" t="s">
        <v>2257</v>
      </c>
      <c r="H1354" s="165">
        <v>8.9819999999999993</v>
      </c>
      <c r="I1354" s="166"/>
      <c r="L1354" s="162"/>
      <c r="M1354" s="167"/>
      <c r="T1354" s="168"/>
      <c r="AT1354" s="163" t="s">
        <v>192</v>
      </c>
      <c r="AU1354" s="163" t="s">
        <v>190</v>
      </c>
      <c r="AV1354" s="13" t="s">
        <v>190</v>
      </c>
      <c r="AW1354" s="13" t="s">
        <v>31</v>
      </c>
      <c r="AX1354" s="13" t="s">
        <v>75</v>
      </c>
      <c r="AY1354" s="163" t="s">
        <v>181</v>
      </c>
    </row>
    <row r="1355" spans="2:51" s="12" customFormat="1">
      <c r="B1355" s="155"/>
      <c r="D1355" s="156" t="s">
        <v>192</v>
      </c>
      <c r="E1355" s="157" t="s">
        <v>1</v>
      </c>
      <c r="F1355" s="158" t="s">
        <v>1275</v>
      </c>
      <c r="H1355" s="157" t="s">
        <v>1</v>
      </c>
      <c r="I1355" s="159"/>
      <c r="L1355" s="155"/>
      <c r="M1355" s="160"/>
      <c r="T1355" s="161"/>
      <c r="AT1355" s="157" t="s">
        <v>192</v>
      </c>
      <c r="AU1355" s="157" t="s">
        <v>190</v>
      </c>
      <c r="AV1355" s="12" t="s">
        <v>83</v>
      </c>
      <c r="AW1355" s="12" t="s">
        <v>31</v>
      </c>
      <c r="AX1355" s="12" t="s">
        <v>75</v>
      </c>
      <c r="AY1355" s="157" t="s">
        <v>181</v>
      </c>
    </row>
    <row r="1356" spans="2:51" s="13" customFormat="1">
      <c r="B1356" s="162"/>
      <c r="D1356" s="156" t="s">
        <v>192</v>
      </c>
      <c r="E1356" s="163" t="s">
        <v>1</v>
      </c>
      <c r="F1356" s="164" t="s">
        <v>2258</v>
      </c>
      <c r="H1356" s="165">
        <v>38.875999999999998</v>
      </c>
      <c r="I1356" s="166"/>
      <c r="L1356" s="162"/>
      <c r="M1356" s="167"/>
      <c r="T1356" s="168"/>
      <c r="AT1356" s="163" t="s">
        <v>192</v>
      </c>
      <c r="AU1356" s="163" t="s">
        <v>190</v>
      </c>
      <c r="AV1356" s="13" t="s">
        <v>190</v>
      </c>
      <c r="AW1356" s="13" t="s">
        <v>31</v>
      </c>
      <c r="AX1356" s="13" t="s">
        <v>75</v>
      </c>
      <c r="AY1356" s="163" t="s">
        <v>181</v>
      </c>
    </row>
    <row r="1357" spans="2:51" s="12" customFormat="1">
      <c r="B1357" s="155"/>
      <c r="D1357" s="156" t="s">
        <v>192</v>
      </c>
      <c r="E1357" s="157" t="s">
        <v>1</v>
      </c>
      <c r="F1357" s="158" t="s">
        <v>453</v>
      </c>
      <c r="H1357" s="157" t="s">
        <v>1</v>
      </c>
      <c r="I1357" s="159"/>
      <c r="L1357" s="155"/>
      <c r="M1357" s="160"/>
      <c r="T1357" s="161"/>
      <c r="AT1357" s="157" t="s">
        <v>192</v>
      </c>
      <c r="AU1357" s="157" t="s">
        <v>190</v>
      </c>
      <c r="AV1357" s="12" t="s">
        <v>83</v>
      </c>
      <c r="AW1357" s="12" t="s">
        <v>31</v>
      </c>
      <c r="AX1357" s="12" t="s">
        <v>75</v>
      </c>
      <c r="AY1357" s="157" t="s">
        <v>181</v>
      </c>
    </row>
    <row r="1358" spans="2:51" s="13" customFormat="1">
      <c r="B1358" s="162"/>
      <c r="D1358" s="156" t="s">
        <v>192</v>
      </c>
      <c r="E1358" s="163" t="s">
        <v>1</v>
      </c>
      <c r="F1358" s="164" t="s">
        <v>2259</v>
      </c>
      <c r="H1358" s="165">
        <v>26.591999999999999</v>
      </c>
      <c r="I1358" s="166"/>
      <c r="L1358" s="162"/>
      <c r="M1358" s="167"/>
      <c r="T1358" s="168"/>
      <c r="AT1358" s="163" t="s">
        <v>192</v>
      </c>
      <c r="AU1358" s="163" t="s">
        <v>190</v>
      </c>
      <c r="AV1358" s="13" t="s">
        <v>190</v>
      </c>
      <c r="AW1358" s="13" t="s">
        <v>31</v>
      </c>
      <c r="AX1358" s="13" t="s">
        <v>75</v>
      </c>
      <c r="AY1358" s="163" t="s">
        <v>181</v>
      </c>
    </row>
    <row r="1359" spans="2:51" s="12" customFormat="1">
      <c r="B1359" s="155"/>
      <c r="D1359" s="156" t="s">
        <v>192</v>
      </c>
      <c r="E1359" s="157" t="s">
        <v>1</v>
      </c>
      <c r="F1359" s="158" t="s">
        <v>1278</v>
      </c>
      <c r="H1359" s="157" t="s">
        <v>1</v>
      </c>
      <c r="I1359" s="159"/>
      <c r="L1359" s="155"/>
      <c r="M1359" s="160"/>
      <c r="T1359" s="161"/>
      <c r="AT1359" s="157" t="s">
        <v>192</v>
      </c>
      <c r="AU1359" s="157" t="s">
        <v>190</v>
      </c>
      <c r="AV1359" s="12" t="s">
        <v>83</v>
      </c>
      <c r="AW1359" s="12" t="s">
        <v>31</v>
      </c>
      <c r="AX1359" s="12" t="s">
        <v>75</v>
      </c>
      <c r="AY1359" s="157" t="s">
        <v>181</v>
      </c>
    </row>
    <row r="1360" spans="2:51" s="13" customFormat="1">
      <c r="B1360" s="162"/>
      <c r="D1360" s="156" t="s">
        <v>192</v>
      </c>
      <c r="E1360" s="163" t="s">
        <v>1</v>
      </c>
      <c r="F1360" s="164" t="s">
        <v>2260</v>
      </c>
      <c r="H1360" s="165">
        <v>43.802</v>
      </c>
      <c r="I1360" s="166"/>
      <c r="L1360" s="162"/>
      <c r="M1360" s="167"/>
      <c r="T1360" s="168"/>
      <c r="AT1360" s="163" t="s">
        <v>192</v>
      </c>
      <c r="AU1360" s="163" t="s">
        <v>190</v>
      </c>
      <c r="AV1360" s="13" t="s">
        <v>190</v>
      </c>
      <c r="AW1360" s="13" t="s">
        <v>31</v>
      </c>
      <c r="AX1360" s="13" t="s">
        <v>75</v>
      </c>
      <c r="AY1360" s="163" t="s">
        <v>181</v>
      </c>
    </row>
    <row r="1361" spans="2:65" s="12" customFormat="1">
      <c r="B1361" s="155"/>
      <c r="D1361" s="156" t="s">
        <v>192</v>
      </c>
      <c r="E1361" s="157" t="s">
        <v>1</v>
      </c>
      <c r="F1361" s="158" t="s">
        <v>455</v>
      </c>
      <c r="H1361" s="157" t="s">
        <v>1</v>
      </c>
      <c r="I1361" s="159"/>
      <c r="L1361" s="155"/>
      <c r="M1361" s="160"/>
      <c r="T1361" s="161"/>
      <c r="AT1361" s="157" t="s">
        <v>192</v>
      </c>
      <c r="AU1361" s="157" t="s">
        <v>190</v>
      </c>
      <c r="AV1361" s="12" t="s">
        <v>83</v>
      </c>
      <c r="AW1361" s="12" t="s">
        <v>31</v>
      </c>
      <c r="AX1361" s="12" t="s">
        <v>75</v>
      </c>
      <c r="AY1361" s="157" t="s">
        <v>181</v>
      </c>
    </row>
    <row r="1362" spans="2:65" s="13" customFormat="1">
      <c r="B1362" s="162"/>
      <c r="D1362" s="156" t="s">
        <v>192</v>
      </c>
      <c r="E1362" s="163" t="s">
        <v>1</v>
      </c>
      <c r="F1362" s="164" t="s">
        <v>2261</v>
      </c>
      <c r="H1362" s="165">
        <v>26.547999999999998</v>
      </c>
      <c r="I1362" s="166"/>
      <c r="L1362" s="162"/>
      <c r="M1362" s="167"/>
      <c r="T1362" s="168"/>
      <c r="AT1362" s="163" t="s">
        <v>192</v>
      </c>
      <c r="AU1362" s="163" t="s">
        <v>190</v>
      </c>
      <c r="AV1362" s="13" t="s">
        <v>190</v>
      </c>
      <c r="AW1362" s="13" t="s">
        <v>31</v>
      </c>
      <c r="AX1362" s="13" t="s">
        <v>75</v>
      </c>
      <c r="AY1362" s="163" t="s">
        <v>181</v>
      </c>
    </row>
    <row r="1363" spans="2:65" s="12" customFormat="1">
      <c r="B1363" s="155"/>
      <c r="D1363" s="156" t="s">
        <v>192</v>
      </c>
      <c r="E1363" s="157" t="s">
        <v>1</v>
      </c>
      <c r="F1363" s="158" t="s">
        <v>222</v>
      </c>
      <c r="H1363" s="157" t="s">
        <v>1</v>
      </c>
      <c r="I1363" s="159"/>
      <c r="L1363" s="155"/>
      <c r="M1363" s="160"/>
      <c r="T1363" s="161"/>
      <c r="AT1363" s="157" t="s">
        <v>192</v>
      </c>
      <c r="AU1363" s="157" t="s">
        <v>190</v>
      </c>
      <c r="AV1363" s="12" t="s">
        <v>83</v>
      </c>
      <c r="AW1363" s="12" t="s">
        <v>31</v>
      </c>
      <c r="AX1363" s="12" t="s">
        <v>75</v>
      </c>
      <c r="AY1363" s="157" t="s">
        <v>181</v>
      </c>
    </row>
    <row r="1364" spans="2:65" s="12" customFormat="1">
      <c r="B1364" s="155"/>
      <c r="D1364" s="156" t="s">
        <v>192</v>
      </c>
      <c r="E1364" s="157" t="s">
        <v>1</v>
      </c>
      <c r="F1364" s="158" t="s">
        <v>1336</v>
      </c>
      <c r="H1364" s="157" t="s">
        <v>1</v>
      </c>
      <c r="I1364" s="159"/>
      <c r="L1364" s="155"/>
      <c r="M1364" s="160"/>
      <c r="T1364" s="161"/>
      <c r="AT1364" s="157" t="s">
        <v>192</v>
      </c>
      <c r="AU1364" s="157" t="s">
        <v>190</v>
      </c>
      <c r="AV1364" s="12" t="s">
        <v>83</v>
      </c>
      <c r="AW1364" s="12" t="s">
        <v>31</v>
      </c>
      <c r="AX1364" s="12" t="s">
        <v>75</v>
      </c>
      <c r="AY1364" s="157" t="s">
        <v>181</v>
      </c>
    </row>
    <row r="1365" spans="2:65" s="13" customFormat="1">
      <c r="B1365" s="162"/>
      <c r="D1365" s="156" t="s">
        <v>192</v>
      </c>
      <c r="E1365" s="163" t="s">
        <v>1</v>
      </c>
      <c r="F1365" s="164" t="s">
        <v>2262</v>
      </c>
      <c r="H1365" s="165">
        <v>20.654</v>
      </c>
      <c r="I1365" s="166"/>
      <c r="L1365" s="162"/>
      <c r="M1365" s="167"/>
      <c r="T1365" s="168"/>
      <c r="AT1365" s="163" t="s">
        <v>192</v>
      </c>
      <c r="AU1365" s="163" t="s">
        <v>190</v>
      </c>
      <c r="AV1365" s="13" t="s">
        <v>190</v>
      </c>
      <c r="AW1365" s="13" t="s">
        <v>31</v>
      </c>
      <c r="AX1365" s="13" t="s">
        <v>75</v>
      </c>
      <c r="AY1365" s="163" t="s">
        <v>181</v>
      </c>
    </row>
    <row r="1366" spans="2:65" s="12" customFormat="1">
      <c r="B1366" s="155"/>
      <c r="D1366" s="156" t="s">
        <v>192</v>
      </c>
      <c r="E1366" s="157" t="s">
        <v>1</v>
      </c>
      <c r="F1366" s="158" t="s">
        <v>2073</v>
      </c>
      <c r="H1366" s="157" t="s">
        <v>1</v>
      </c>
      <c r="I1366" s="159"/>
      <c r="L1366" s="155"/>
      <c r="M1366" s="160"/>
      <c r="T1366" s="161"/>
      <c r="AT1366" s="157" t="s">
        <v>192</v>
      </c>
      <c r="AU1366" s="157" t="s">
        <v>190</v>
      </c>
      <c r="AV1366" s="12" t="s">
        <v>83</v>
      </c>
      <c r="AW1366" s="12" t="s">
        <v>31</v>
      </c>
      <c r="AX1366" s="12" t="s">
        <v>75</v>
      </c>
      <c r="AY1366" s="157" t="s">
        <v>181</v>
      </c>
    </row>
    <row r="1367" spans="2:65" s="13" customFormat="1">
      <c r="B1367" s="162"/>
      <c r="D1367" s="156" t="s">
        <v>192</v>
      </c>
      <c r="E1367" s="163" t="s">
        <v>1</v>
      </c>
      <c r="F1367" s="164" t="s">
        <v>2263</v>
      </c>
      <c r="H1367" s="165">
        <v>40.747999999999998</v>
      </c>
      <c r="I1367" s="166"/>
      <c r="L1367" s="162"/>
      <c r="M1367" s="167"/>
      <c r="T1367" s="168"/>
      <c r="AT1367" s="163" t="s">
        <v>192</v>
      </c>
      <c r="AU1367" s="163" t="s">
        <v>190</v>
      </c>
      <c r="AV1367" s="13" t="s">
        <v>190</v>
      </c>
      <c r="AW1367" s="13" t="s">
        <v>31</v>
      </c>
      <c r="AX1367" s="13" t="s">
        <v>75</v>
      </c>
      <c r="AY1367" s="163" t="s">
        <v>181</v>
      </c>
    </row>
    <row r="1368" spans="2:65" s="12" customFormat="1">
      <c r="B1368" s="155"/>
      <c r="D1368" s="156" t="s">
        <v>192</v>
      </c>
      <c r="E1368" s="157" t="s">
        <v>1</v>
      </c>
      <c r="F1368" s="158" t="s">
        <v>1258</v>
      </c>
      <c r="H1368" s="157" t="s">
        <v>1</v>
      </c>
      <c r="I1368" s="159"/>
      <c r="L1368" s="155"/>
      <c r="M1368" s="160"/>
      <c r="T1368" s="161"/>
      <c r="AT1368" s="157" t="s">
        <v>192</v>
      </c>
      <c r="AU1368" s="157" t="s">
        <v>190</v>
      </c>
      <c r="AV1368" s="12" t="s">
        <v>83</v>
      </c>
      <c r="AW1368" s="12" t="s">
        <v>31</v>
      </c>
      <c r="AX1368" s="12" t="s">
        <v>75</v>
      </c>
      <c r="AY1368" s="157" t="s">
        <v>181</v>
      </c>
    </row>
    <row r="1369" spans="2:65" s="13" customFormat="1">
      <c r="B1369" s="162"/>
      <c r="D1369" s="156" t="s">
        <v>192</v>
      </c>
      <c r="E1369" s="163" t="s">
        <v>1</v>
      </c>
      <c r="F1369" s="164" t="s">
        <v>2264</v>
      </c>
      <c r="H1369" s="165">
        <v>22.86</v>
      </c>
      <c r="I1369" s="166"/>
      <c r="L1369" s="162"/>
      <c r="M1369" s="167"/>
      <c r="T1369" s="168"/>
      <c r="AT1369" s="163" t="s">
        <v>192</v>
      </c>
      <c r="AU1369" s="163" t="s">
        <v>190</v>
      </c>
      <c r="AV1369" s="13" t="s">
        <v>190</v>
      </c>
      <c r="AW1369" s="13" t="s">
        <v>31</v>
      </c>
      <c r="AX1369" s="13" t="s">
        <v>75</v>
      </c>
      <c r="AY1369" s="163" t="s">
        <v>181</v>
      </c>
    </row>
    <row r="1370" spans="2:65" s="12" customFormat="1">
      <c r="B1370" s="155"/>
      <c r="D1370" s="156" t="s">
        <v>192</v>
      </c>
      <c r="E1370" s="157" t="s">
        <v>1</v>
      </c>
      <c r="F1370" s="158" t="s">
        <v>459</v>
      </c>
      <c r="H1370" s="157" t="s">
        <v>1</v>
      </c>
      <c r="I1370" s="159"/>
      <c r="L1370" s="155"/>
      <c r="M1370" s="160"/>
      <c r="T1370" s="161"/>
      <c r="AT1370" s="157" t="s">
        <v>192</v>
      </c>
      <c r="AU1370" s="157" t="s">
        <v>190</v>
      </c>
      <c r="AV1370" s="12" t="s">
        <v>83</v>
      </c>
      <c r="AW1370" s="12" t="s">
        <v>31</v>
      </c>
      <c r="AX1370" s="12" t="s">
        <v>75</v>
      </c>
      <c r="AY1370" s="157" t="s">
        <v>181</v>
      </c>
    </row>
    <row r="1371" spans="2:65" s="13" customFormat="1">
      <c r="B1371" s="162"/>
      <c r="D1371" s="156" t="s">
        <v>192</v>
      </c>
      <c r="E1371" s="163" t="s">
        <v>1</v>
      </c>
      <c r="F1371" s="164" t="s">
        <v>2265</v>
      </c>
      <c r="H1371" s="165">
        <v>29.893999999999998</v>
      </c>
      <c r="I1371" s="166"/>
      <c r="L1371" s="162"/>
      <c r="M1371" s="167"/>
      <c r="T1371" s="168"/>
      <c r="AT1371" s="163" t="s">
        <v>192</v>
      </c>
      <c r="AU1371" s="163" t="s">
        <v>190</v>
      </c>
      <c r="AV1371" s="13" t="s">
        <v>190</v>
      </c>
      <c r="AW1371" s="13" t="s">
        <v>31</v>
      </c>
      <c r="AX1371" s="13" t="s">
        <v>75</v>
      </c>
      <c r="AY1371" s="163" t="s">
        <v>181</v>
      </c>
    </row>
    <row r="1372" spans="2:65" s="13" customFormat="1">
      <c r="B1372" s="162"/>
      <c r="D1372" s="156" t="s">
        <v>192</v>
      </c>
      <c r="E1372" s="163" t="s">
        <v>1</v>
      </c>
      <c r="F1372" s="164" t="s">
        <v>2266</v>
      </c>
      <c r="H1372" s="165">
        <v>65.337999999999994</v>
      </c>
      <c r="I1372" s="166"/>
      <c r="L1372" s="162"/>
      <c r="M1372" s="167"/>
      <c r="T1372" s="168"/>
      <c r="AT1372" s="163" t="s">
        <v>192</v>
      </c>
      <c r="AU1372" s="163" t="s">
        <v>190</v>
      </c>
      <c r="AV1372" s="13" t="s">
        <v>190</v>
      </c>
      <c r="AW1372" s="13" t="s">
        <v>31</v>
      </c>
      <c r="AX1372" s="13" t="s">
        <v>75</v>
      </c>
      <c r="AY1372" s="163" t="s">
        <v>181</v>
      </c>
    </row>
    <row r="1373" spans="2:65" s="12" customFormat="1">
      <c r="B1373" s="155"/>
      <c r="D1373" s="156" t="s">
        <v>192</v>
      </c>
      <c r="E1373" s="157" t="s">
        <v>1</v>
      </c>
      <c r="F1373" s="158" t="s">
        <v>464</v>
      </c>
      <c r="H1373" s="157" t="s">
        <v>1</v>
      </c>
      <c r="I1373" s="159"/>
      <c r="L1373" s="155"/>
      <c r="M1373" s="160"/>
      <c r="T1373" s="161"/>
      <c r="AT1373" s="157" t="s">
        <v>192</v>
      </c>
      <c r="AU1373" s="157" t="s">
        <v>190</v>
      </c>
      <c r="AV1373" s="12" t="s">
        <v>83</v>
      </c>
      <c r="AW1373" s="12" t="s">
        <v>31</v>
      </c>
      <c r="AX1373" s="12" t="s">
        <v>75</v>
      </c>
      <c r="AY1373" s="157" t="s">
        <v>181</v>
      </c>
    </row>
    <row r="1374" spans="2:65" s="13" customFormat="1">
      <c r="B1374" s="162"/>
      <c r="D1374" s="156" t="s">
        <v>192</v>
      </c>
      <c r="E1374" s="163" t="s">
        <v>1</v>
      </c>
      <c r="F1374" s="164" t="s">
        <v>2267</v>
      </c>
      <c r="H1374" s="165">
        <v>13.326000000000001</v>
      </c>
      <c r="I1374" s="166"/>
      <c r="L1374" s="162"/>
      <c r="M1374" s="167"/>
      <c r="T1374" s="168"/>
      <c r="AT1374" s="163" t="s">
        <v>192</v>
      </c>
      <c r="AU1374" s="163" t="s">
        <v>190</v>
      </c>
      <c r="AV1374" s="13" t="s">
        <v>190</v>
      </c>
      <c r="AW1374" s="13" t="s">
        <v>31</v>
      </c>
      <c r="AX1374" s="13" t="s">
        <v>75</v>
      </c>
      <c r="AY1374" s="163" t="s">
        <v>181</v>
      </c>
    </row>
    <row r="1375" spans="2:65" s="14" customFormat="1">
      <c r="B1375" s="169"/>
      <c r="D1375" s="156" t="s">
        <v>192</v>
      </c>
      <c r="E1375" s="170" t="s">
        <v>1</v>
      </c>
      <c r="F1375" s="171" t="s">
        <v>195</v>
      </c>
      <c r="H1375" s="172">
        <v>971.12199999999996</v>
      </c>
      <c r="I1375" s="173"/>
      <c r="L1375" s="169"/>
      <c r="M1375" s="174"/>
      <c r="T1375" s="175"/>
      <c r="AT1375" s="170" t="s">
        <v>192</v>
      </c>
      <c r="AU1375" s="170" t="s">
        <v>190</v>
      </c>
      <c r="AV1375" s="14" t="s">
        <v>189</v>
      </c>
      <c r="AW1375" s="14" t="s">
        <v>31</v>
      </c>
      <c r="AX1375" s="14" t="s">
        <v>83</v>
      </c>
      <c r="AY1375" s="170" t="s">
        <v>181</v>
      </c>
    </row>
    <row r="1376" spans="2:65" s="1" customFormat="1" ht="24.2" customHeight="1">
      <c r="B1376" s="140"/>
      <c r="C1376" s="189" t="s">
        <v>2268</v>
      </c>
      <c r="D1376" s="189" t="s">
        <v>966</v>
      </c>
      <c r="E1376" s="190" t="s">
        <v>2269</v>
      </c>
      <c r="F1376" s="191" t="s">
        <v>2270</v>
      </c>
      <c r="G1376" s="192" t="s">
        <v>188</v>
      </c>
      <c r="H1376" s="193">
        <v>1000.256</v>
      </c>
      <c r="I1376" s="194"/>
      <c r="J1376" s="195">
        <f>ROUND(I1376*H1376,2)</f>
        <v>0</v>
      </c>
      <c r="K1376" s="196"/>
      <c r="L1376" s="197"/>
      <c r="M1376" s="198" t="s">
        <v>1</v>
      </c>
      <c r="N1376" s="199" t="s">
        <v>41</v>
      </c>
      <c r="P1376" s="151">
        <f>O1376*H1376</f>
        <v>0</v>
      </c>
      <c r="Q1376" s="151">
        <v>3.8999999999999998E-3</v>
      </c>
      <c r="R1376" s="151">
        <f>Q1376*H1376</f>
        <v>3.9009983999999998</v>
      </c>
      <c r="S1376" s="151">
        <v>0</v>
      </c>
      <c r="T1376" s="152">
        <f>S1376*H1376</f>
        <v>0</v>
      </c>
      <c r="AR1376" s="153" t="s">
        <v>491</v>
      </c>
      <c r="AT1376" s="153" t="s">
        <v>966</v>
      </c>
      <c r="AU1376" s="153" t="s">
        <v>190</v>
      </c>
      <c r="AY1376" s="17" t="s">
        <v>181</v>
      </c>
      <c r="BE1376" s="154">
        <f>IF(N1376="základná",J1376,0)</f>
        <v>0</v>
      </c>
      <c r="BF1376" s="154">
        <f>IF(N1376="znížená",J1376,0)</f>
        <v>0</v>
      </c>
      <c r="BG1376" s="154">
        <f>IF(N1376="zákl. prenesená",J1376,0)</f>
        <v>0</v>
      </c>
      <c r="BH1376" s="154">
        <f>IF(N1376="zníž. prenesená",J1376,0)</f>
        <v>0</v>
      </c>
      <c r="BI1376" s="154">
        <f>IF(N1376="nulová",J1376,0)</f>
        <v>0</v>
      </c>
      <c r="BJ1376" s="17" t="s">
        <v>190</v>
      </c>
      <c r="BK1376" s="154">
        <f>ROUND(I1376*H1376,2)</f>
        <v>0</v>
      </c>
      <c r="BL1376" s="17" t="s">
        <v>280</v>
      </c>
      <c r="BM1376" s="153" t="s">
        <v>2271</v>
      </c>
    </row>
    <row r="1377" spans="2:65" s="13" customFormat="1">
      <c r="B1377" s="162"/>
      <c r="D1377" s="156" t="s">
        <v>192</v>
      </c>
      <c r="E1377" s="163" t="s">
        <v>1</v>
      </c>
      <c r="F1377" s="164" t="s">
        <v>797</v>
      </c>
      <c r="H1377" s="165">
        <v>971.12199999999996</v>
      </c>
      <c r="I1377" s="166"/>
      <c r="L1377" s="162"/>
      <c r="M1377" s="167"/>
      <c r="T1377" s="168"/>
      <c r="AT1377" s="163" t="s">
        <v>192</v>
      </c>
      <c r="AU1377" s="163" t="s">
        <v>190</v>
      </c>
      <c r="AV1377" s="13" t="s">
        <v>190</v>
      </c>
      <c r="AW1377" s="13" t="s">
        <v>31</v>
      </c>
      <c r="AX1377" s="13" t="s">
        <v>75</v>
      </c>
      <c r="AY1377" s="163" t="s">
        <v>181</v>
      </c>
    </row>
    <row r="1378" spans="2:65" s="14" customFormat="1">
      <c r="B1378" s="169"/>
      <c r="D1378" s="156" t="s">
        <v>192</v>
      </c>
      <c r="E1378" s="170" t="s">
        <v>1</v>
      </c>
      <c r="F1378" s="171" t="s">
        <v>195</v>
      </c>
      <c r="H1378" s="172">
        <v>971.12199999999996</v>
      </c>
      <c r="I1378" s="173"/>
      <c r="L1378" s="169"/>
      <c r="M1378" s="174"/>
      <c r="T1378" s="175"/>
      <c r="AT1378" s="170" t="s">
        <v>192</v>
      </c>
      <c r="AU1378" s="170" t="s">
        <v>190</v>
      </c>
      <c r="AV1378" s="14" t="s">
        <v>189</v>
      </c>
      <c r="AW1378" s="14" t="s">
        <v>31</v>
      </c>
      <c r="AX1378" s="14" t="s">
        <v>83</v>
      </c>
      <c r="AY1378" s="170" t="s">
        <v>181</v>
      </c>
    </row>
    <row r="1379" spans="2:65" s="13" customFormat="1">
      <c r="B1379" s="162"/>
      <c r="D1379" s="156" t="s">
        <v>192</v>
      </c>
      <c r="F1379" s="164" t="s">
        <v>2272</v>
      </c>
      <c r="H1379" s="165">
        <v>1000.256</v>
      </c>
      <c r="I1379" s="166"/>
      <c r="L1379" s="162"/>
      <c r="M1379" s="167"/>
      <c r="T1379" s="168"/>
      <c r="AT1379" s="163" t="s">
        <v>192</v>
      </c>
      <c r="AU1379" s="163" t="s">
        <v>190</v>
      </c>
      <c r="AV1379" s="13" t="s">
        <v>190</v>
      </c>
      <c r="AW1379" s="13" t="s">
        <v>3</v>
      </c>
      <c r="AX1379" s="13" t="s">
        <v>83</v>
      </c>
      <c r="AY1379" s="163" t="s">
        <v>181</v>
      </c>
    </row>
    <row r="1380" spans="2:65" s="1" customFormat="1" ht="24.2" customHeight="1">
      <c r="B1380" s="140"/>
      <c r="C1380" s="141" t="s">
        <v>2273</v>
      </c>
      <c r="D1380" s="141" t="s">
        <v>185</v>
      </c>
      <c r="E1380" s="142" t="s">
        <v>2274</v>
      </c>
      <c r="F1380" s="143" t="s">
        <v>2275</v>
      </c>
      <c r="G1380" s="144" t="s">
        <v>188</v>
      </c>
      <c r="H1380" s="145">
        <v>438.80200000000002</v>
      </c>
      <c r="I1380" s="146"/>
      <c r="J1380" s="147">
        <f>ROUND(I1380*H1380,2)</f>
        <v>0</v>
      </c>
      <c r="K1380" s="148"/>
      <c r="L1380" s="32"/>
      <c r="M1380" s="149" t="s">
        <v>1</v>
      </c>
      <c r="N1380" s="150" t="s">
        <v>41</v>
      </c>
      <c r="P1380" s="151">
        <f>O1380*H1380</f>
        <v>0</v>
      </c>
      <c r="Q1380" s="151">
        <v>3.0000000000000001E-5</v>
      </c>
      <c r="R1380" s="151">
        <f>Q1380*H1380</f>
        <v>1.3164060000000002E-2</v>
      </c>
      <c r="S1380" s="151">
        <v>0</v>
      </c>
      <c r="T1380" s="152">
        <f>S1380*H1380</f>
        <v>0</v>
      </c>
      <c r="AR1380" s="153" t="s">
        <v>280</v>
      </c>
      <c r="AT1380" s="153" t="s">
        <v>185</v>
      </c>
      <c r="AU1380" s="153" t="s">
        <v>190</v>
      </c>
      <c r="AY1380" s="17" t="s">
        <v>181</v>
      </c>
      <c r="BE1380" s="154">
        <f>IF(N1380="základná",J1380,0)</f>
        <v>0</v>
      </c>
      <c r="BF1380" s="154">
        <f>IF(N1380="znížená",J1380,0)</f>
        <v>0</v>
      </c>
      <c r="BG1380" s="154">
        <f>IF(N1380="zákl. prenesená",J1380,0)</f>
        <v>0</v>
      </c>
      <c r="BH1380" s="154">
        <f>IF(N1380="zníž. prenesená",J1380,0)</f>
        <v>0</v>
      </c>
      <c r="BI1380" s="154">
        <f>IF(N1380="nulová",J1380,0)</f>
        <v>0</v>
      </c>
      <c r="BJ1380" s="17" t="s">
        <v>190</v>
      </c>
      <c r="BK1380" s="154">
        <f>ROUND(I1380*H1380,2)</f>
        <v>0</v>
      </c>
      <c r="BL1380" s="17" t="s">
        <v>280</v>
      </c>
      <c r="BM1380" s="153" t="s">
        <v>2276</v>
      </c>
    </row>
    <row r="1381" spans="2:65" s="1" customFormat="1" ht="44.25" customHeight="1">
      <c r="B1381" s="140"/>
      <c r="C1381" s="189" t="s">
        <v>2277</v>
      </c>
      <c r="D1381" s="189" t="s">
        <v>966</v>
      </c>
      <c r="E1381" s="190" t="s">
        <v>2278</v>
      </c>
      <c r="F1381" s="191" t="s">
        <v>2279</v>
      </c>
      <c r="G1381" s="192" t="s">
        <v>188</v>
      </c>
      <c r="H1381" s="193">
        <v>658.20299999999997</v>
      </c>
      <c r="I1381" s="194"/>
      <c r="J1381" s="195">
        <f>ROUND(I1381*H1381,2)</f>
        <v>0</v>
      </c>
      <c r="K1381" s="196"/>
      <c r="L1381" s="197"/>
      <c r="M1381" s="198" t="s">
        <v>1</v>
      </c>
      <c r="N1381" s="199" t="s">
        <v>41</v>
      </c>
      <c r="P1381" s="151">
        <f>O1381*H1381</f>
        <v>0</v>
      </c>
      <c r="Q1381" s="151">
        <v>0</v>
      </c>
      <c r="R1381" s="151">
        <f>Q1381*H1381</f>
        <v>0</v>
      </c>
      <c r="S1381" s="151">
        <v>0</v>
      </c>
      <c r="T1381" s="152">
        <f>S1381*H1381</f>
        <v>0</v>
      </c>
      <c r="AR1381" s="153" t="s">
        <v>491</v>
      </c>
      <c r="AT1381" s="153" t="s">
        <v>966</v>
      </c>
      <c r="AU1381" s="153" t="s">
        <v>190</v>
      </c>
      <c r="AY1381" s="17" t="s">
        <v>181</v>
      </c>
      <c r="BE1381" s="154">
        <f>IF(N1381="základná",J1381,0)</f>
        <v>0</v>
      </c>
      <c r="BF1381" s="154">
        <f>IF(N1381="znížená",J1381,0)</f>
        <v>0</v>
      </c>
      <c r="BG1381" s="154">
        <f>IF(N1381="zákl. prenesená",J1381,0)</f>
        <v>0</v>
      </c>
      <c r="BH1381" s="154">
        <f>IF(N1381="zníž. prenesená",J1381,0)</f>
        <v>0</v>
      </c>
      <c r="BI1381" s="154">
        <f>IF(N1381="nulová",J1381,0)</f>
        <v>0</v>
      </c>
      <c r="BJ1381" s="17" t="s">
        <v>190</v>
      </c>
      <c r="BK1381" s="154">
        <f>ROUND(I1381*H1381,2)</f>
        <v>0</v>
      </c>
      <c r="BL1381" s="17" t="s">
        <v>280</v>
      </c>
      <c r="BM1381" s="153" t="s">
        <v>2280</v>
      </c>
    </row>
    <row r="1382" spans="2:65" s="13" customFormat="1">
      <c r="B1382" s="162"/>
      <c r="D1382" s="156" t="s">
        <v>192</v>
      </c>
      <c r="E1382" s="163" t="s">
        <v>1</v>
      </c>
      <c r="F1382" s="164" t="s">
        <v>127</v>
      </c>
      <c r="H1382" s="165">
        <v>438.80200000000002</v>
      </c>
      <c r="I1382" s="166"/>
      <c r="L1382" s="162"/>
      <c r="M1382" s="167"/>
      <c r="T1382" s="168"/>
      <c r="AT1382" s="163" t="s">
        <v>192</v>
      </c>
      <c r="AU1382" s="163" t="s">
        <v>190</v>
      </c>
      <c r="AV1382" s="13" t="s">
        <v>190</v>
      </c>
      <c r="AW1382" s="13" t="s">
        <v>31</v>
      </c>
      <c r="AX1382" s="13" t="s">
        <v>75</v>
      </c>
      <c r="AY1382" s="163" t="s">
        <v>181</v>
      </c>
    </row>
    <row r="1383" spans="2:65" s="14" customFormat="1">
      <c r="B1383" s="169"/>
      <c r="D1383" s="156" t="s">
        <v>192</v>
      </c>
      <c r="E1383" s="170" t="s">
        <v>1</v>
      </c>
      <c r="F1383" s="171" t="s">
        <v>195</v>
      </c>
      <c r="H1383" s="172">
        <v>438.80200000000002</v>
      </c>
      <c r="I1383" s="173"/>
      <c r="L1383" s="169"/>
      <c r="M1383" s="174"/>
      <c r="T1383" s="175"/>
      <c r="AT1383" s="170" t="s">
        <v>192</v>
      </c>
      <c r="AU1383" s="170" t="s">
        <v>190</v>
      </c>
      <c r="AV1383" s="14" t="s">
        <v>189</v>
      </c>
      <c r="AW1383" s="14" t="s">
        <v>31</v>
      </c>
      <c r="AX1383" s="14" t="s">
        <v>83</v>
      </c>
      <c r="AY1383" s="170" t="s">
        <v>181</v>
      </c>
    </row>
    <row r="1384" spans="2:65" s="13" customFormat="1">
      <c r="B1384" s="162"/>
      <c r="D1384" s="156" t="s">
        <v>192</v>
      </c>
      <c r="F1384" s="164" t="s">
        <v>2281</v>
      </c>
      <c r="H1384" s="165">
        <v>658.20299999999997</v>
      </c>
      <c r="I1384" s="166"/>
      <c r="L1384" s="162"/>
      <c r="M1384" s="167"/>
      <c r="T1384" s="168"/>
      <c r="AT1384" s="163" t="s">
        <v>192</v>
      </c>
      <c r="AU1384" s="163" t="s">
        <v>190</v>
      </c>
      <c r="AV1384" s="13" t="s">
        <v>190</v>
      </c>
      <c r="AW1384" s="13" t="s">
        <v>3</v>
      </c>
      <c r="AX1384" s="13" t="s">
        <v>83</v>
      </c>
      <c r="AY1384" s="163" t="s">
        <v>181</v>
      </c>
    </row>
    <row r="1385" spans="2:65" s="1" customFormat="1" ht="37.9" customHeight="1">
      <c r="B1385" s="140"/>
      <c r="C1385" s="141" t="s">
        <v>2282</v>
      </c>
      <c r="D1385" s="141" t="s">
        <v>185</v>
      </c>
      <c r="E1385" s="142" t="s">
        <v>2283</v>
      </c>
      <c r="F1385" s="143" t="s">
        <v>2284</v>
      </c>
      <c r="G1385" s="144" t="s">
        <v>188</v>
      </c>
      <c r="H1385" s="145">
        <v>279.43599999999998</v>
      </c>
      <c r="I1385" s="146"/>
      <c r="J1385" s="147">
        <f>ROUND(I1385*H1385,2)</f>
        <v>0</v>
      </c>
      <c r="K1385" s="148"/>
      <c r="L1385" s="32"/>
      <c r="M1385" s="149" t="s">
        <v>1</v>
      </c>
      <c r="N1385" s="150" t="s">
        <v>41</v>
      </c>
      <c r="P1385" s="151">
        <f>O1385*H1385</f>
        <v>0</v>
      </c>
      <c r="Q1385" s="151">
        <v>3.0000000000000001E-5</v>
      </c>
      <c r="R1385" s="151">
        <f>Q1385*H1385</f>
        <v>8.3830799999999994E-3</v>
      </c>
      <c r="S1385" s="151">
        <v>0</v>
      </c>
      <c r="T1385" s="152">
        <f>S1385*H1385</f>
        <v>0</v>
      </c>
      <c r="AR1385" s="153" t="s">
        <v>280</v>
      </c>
      <c r="AT1385" s="153" t="s">
        <v>185</v>
      </c>
      <c r="AU1385" s="153" t="s">
        <v>190</v>
      </c>
      <c r="AY1385" s="17" t="s">
        <v>181</v>
      </c>
      <c r="BE1385" s="154">
        <f>IF(N1385="základná",J1385,0)</f>
        <v>0</v>
      </c>
      <c r="BF1385" s="154">
        <f>IF(N1385="znížená",J1385,0)</f>
        <v>0</v>
      </c>
      <c r="BG1385" s="154">
        <f>IF(N1385="zákl. prenesená",J1385,0)</f>
        <v>0</v>
      </c>
      <c r="BH1385" s="154">
        <f>IF(N1385="zníž. prenesená",J1385,0)</f>
        <v>0</v>
      </c>
      <c r="BI1385" s="154">
        <f>IF(N1385="nulová",J1385,0)</f>
        <v>0</v>
      </c>
      <c r="BJ1385" s="17" t="s">
        <v>190</v>
      </c>
      <c r="BK1385" s="154">
        <f>ROUND(I1385*H1385,2)</f>
        <v>0</v>
      </c>
      <c r="BL1385" s="17" t="s">
        <v>280</v>
      </c>
      <c r="BM1385" s="153" t="s">
        <v>2285</v>
      </c>
    </row>
    <row r="1386" spans="2:65" s="13" customFormat="1">
      <c r="B1386" s="162"/>
      <c r="D1386" s="156" t="s">
        <v>192</v>
      </c>
      <c r="E1386" s="163" t="s">
        <v>1</v>
      </c>
      <c r="F1386" s="164" t="s">
        <v>138</v>
      </c>
      <c r="H1386" s="165">
        <v>279.43599999999998</v>
      </c>
      <c r="I1386" s="166"/>
      <c r="L1386" s="162"/>
      <c r="M1386" s="167"/>
      <c r="T1386" s="168"/>
      <c r="AT1386" s="163" t="s">
        <v>192</v>
      </c>
      <c r="AU1386" s="163" t="s">
        <v>190</v>
      </c>
      <c r="AV1386" s="13" t="s">
        <v>190</v>
      </c>
      <c r="AW1386" s="13" t="s">
        <v>31</v>
      </c>
      <c r="AX1386" s="13" t="s">
        <v>75</v>
      </c>
      <c r="AY1386" s="163" t="s">
        <v>181</v>
      </c>
    </row>
    <row r="1387" spans="2:65" s="14" customFormat="1">
      <c r="B1387" s="169"/>
      <c r="D1387" s="156" t="s">
        <v>192</v>
      </c>
      <c r="E1387" s="170" t="s">
        <v>1</v>
      </c>
      <c r="F1387" s="171" t="s">
        <v>195</v>
      </c>
      <c r="H1387" s="172">
        <v>279.43599999999998</v>
      </c>
      <c r="I1387" s="173"/>
      <c r="L1387" s="169"/>
      <c r="M1387" s="174"/>
      <c r="T1387" s="175"/>
      <c r="AT1387" s="170" t="s">
        <v>192</v>
      </c>
      <c r="AU1387" s="170" t="s">
        <v>190</v>
      </c>
      <c r="AV1387" s="14" t="s">
        <v>189</v>
      </c>
      <c r="AW1387" s="14" t="s">
        <v>31</v>
      </c>
      <c r="AX1387" s="14" t="s">
        <v>83</v>
      </c>
      <c r="AY1387" s="170" t="s">
        <v>181</v>
      </c>
    </row>
    <row r="1388" spans="2:65" s="1" customFormat="1" ht="37.9" customHeight="1">
      <c r="B1388" s="140"/>
      <c r="C1388" s="189" t="s">
        <v>2286</v>
      </c>
      <c r="D1388" s="189" t="s">
        <v>966</v>
      </c>
      <c r="E1388" s="190" t="s">
        <v>2287</v>
      </c>
      <c r="F1388" s="191" t="s">
        <v>2288</v>
      </c>
      <c r="G1388" s="192" t="s">
        <v>188</v>
      </c>
      <c r="H1388" s="193">
        <v>279.43599999999998</v>
      </c>
      <c r="I1388" s="194"/>
      <c r="J1388" s="195">
        <f>ROUND(I1388*H1388,2)</f>
        <v>0</v>
      </c>
      <c r="K1388" s="196"/>
      <c r="L1388" s="197"/>
      <c r="M1388" s="198" t="s">
        <v>1</v>
      </c>
      <c r="N1388" s="199" t="s">
        <v>41</v>
      </c>
      <c r="P1388" s="151">
        <f>O1388*H1388</f>
        <v>0</v>
      </c>
      <c r="Q1388" s="151">
        <v>0</v>
      </c>
      <c r="R1388" s="151">
        <f>Q1388*H1388</f>
        <v>0</v>
      </c>
      <c r="S1388" s="151">
        <v>0</v>
      </c>
      <c r="T1388" s="152">
        <f>S1388*H1388</f>
        <v>0</v>
      </c>
      <c r="AR1388" s="153" t="s">
        <v>491</v>
      </c>
      <c r="AT1388" s="153" t="s">
        <v>966</v>
      </c>
      <c r="AU1388" s="153" t="s">
        <v>190</v>
      </c>
      <c r="AY1388" s="17" t="s">
        <v>181</v>
      </c>
      <c r="BE1388" s="154">
        <f>IF(N1388="základná",J1388,0)</f>
        <v>0</v>
      </c>
      <c r="BF1388" s="154">
        <f>IF(N1388="znížená",J1388,0)</f>
        <v>0</v>
      </c>
      <c r="BG1388" s="154">
        <f>IF(N1388="zákl. prenesená",J1388,0)</f>
        <v>0</v>
      </c>
      <c r="BH1388" s="154">
        <f>IF(N1388="zníž. prenesená",J1388,0)</f>
        <v>0</v>
      </c>
      <c r="BI1388" s="154">
        <f>IF(N1388="nulová",J1388,0)</f>
        <v>0</v>
      </c>
      <c r="BJ1388" s="17" t="s">
        <v>190</v>
      </c>
      <c r="BK1388" s="154">
        <f>ROUND(I1388*H1388,2)</f>
        <v>0</v>
      </c>
      <c r="BL1388" s="17" t="s">
        <v>280</v>
      </c>
      <c r="BM1388" s="153" t="s">
        <v>2289</v>
      </c>
    </row>
    <row r="1389" spans="2:65" s="13" customFormat="1">
      <c r="B1389" s="162"/>
      <c r="D1389" s="156" t="s">
        <v>192</v>
      </c>
      <c r="E1389" s="163" t="s">
        <v>1</v>
      </c>
      <c r="F1389" s="164" t="s">
        <v>138</v>
      </c>
      <c r="H1389" s="165">
        <v>279.43599999999998</v>
      </c>
      <c r="I1389" s="166"/>
      <c r="L1389" s="162"/>
      <c r="M1389" s="167"/>
      <c r="T1389" s="168"/>
      <c r="AT1389" s="163" t="s">
        <v>192</v>
      </c>
      <c r="AU1389" s="163" t="s">
        <v>190</v>
      </c>
      <c r="AV1389" s="13" t="s">
        <v>190</v>
      </c>
      <c r="AW1389" s="13" t="s">
        <v>31</v>
      </c>
      <c r="AX1389" s="13" t="s">
        <v>75</v>
      </c>
      <c r="AY1389" s="163" t="s">
        <v>181</v>
      </c>
    </row>
    <row r="1390" spans="2:65" s="14" customFormat="1">
      <c r="B1390" s="169"/>
      <c r="D1390" s="156" t="s">
        <v>192</v>
      </c>
      <c r="E1390" s="170" t="s">
        <v>1</v>
      </c>
      <c r="F1390" s="171" t="s">
        <v>195</v>
      </c>
      <c r="H1390" s="172">
        <v>279.43599999999998</v>
      </c>
      <c r="I1390" s="173"/>
      <c r="L1390" s="169"/>
      <c r="M1390" s="174"/>
      <c r="T1390" s="175"/>
      <c r="AT1390" s="170" t="s">
        <v>192</v>
      </c>
      <c r="AU1390" s="170" t="s">
        <v>190</v>
      </c>
      <c r="AV1390" s="14" t="s">
        <v>189</v>
      </c>
      <c r="AW1390" s="14" t="s">
        <v>31</v>
      </c>
      <c r="AX1390" s="14" t="s">
        <v>83</v>
      </c>
      <c r="AY1390" s="170" t="s">
        <v>181</v>
      </c>
    </row>
    <row r="1391" spans="2:65" s="1" customFormat="1" ht="21.75" customHeight="1">
      <c r="B1391" s="140"/>
      <c r="C1391" s="141" t="s">
        <v>2290</v>
      </c>
      <c r="D1391" s="141" t="s">
        <v>185</v>
      </c>
      <c r="E1391" s="142" t="s">
        <v>2291</v>
      </c>
      <c r="F1391" s="143" t="s">
        <v>2292</v>
      </c>
      <c r="G1391" s="144" t="s">
        <v>231</v>
      </c>
      <c r="H1391" s="145">
        <v>9</v>
      </c>
      <c r="I1391" s="146"/>
      <c r="J1391" s="147">
        <f>ROUND(I1391*H1391,2)</f>
        <v>0</v>
      </c>
      <c r="K1391" s="148"/>
      <c r="L1391" s="32"/>
      <c r="M1391" s="149" t="s">
        <v>1</v>
      </c>
      <c r="N1391" s="150" t="s">
        <v>41</v>
      </c>
      <c r="P1391" s="151">
        <f>O1391*H1391</f>
        <v>0</v>
      </c>
      <c r="Q1391" s="151">
        <v>3.0000000000000001E-5</v>
      </c>
      <c r="R1391" s="151">
        <f>Q1391*H1391</f>
        <v>2.7E-4</v>
      </c>
      <c r="S1391" s="151">
        <v>0</v>
      </c>
      <c r="T1391" s="152">
        <f>S1391*H1391</f>
        <v>0</v>
      </c>
      <c r="AR1391" s="153" t="s">
        <v>280</v>
      </c>
      <c r="AT1391" s="153" t="s">
        <v>185</v>
      </c>
      <c r="AU1391" s="153" t="s">
        <v>190</v>
      </c>
      <c r="AY1391" s="17" t="s">
        <v>181</v>
      </c>
      <c r="BE1391" s="154">
        <f>IF(N1391="základná",J1391,0)</f>
        <v>0</v>
      </c>
      <c r="BF1391" s="154">
        <f>IF(N1391="znížená",J1391,0)</f>
        <v>0</v>
      </c>
      <c r="BG1391" s="154">
        <f>IF(N1391="zákl. prenesená",J1391,0)</f>
        <v>0</v>
      </c>
      <c r="BH1391" s="154">
        <f>IF(N1391="zníž. prenesená",J1391,0)</f>
        <v>0</v>
      </c>
      <c r="BI1391" s="154">
        <f>IF(N1391="nulová",J1391,0)</f>
        <v>0</v>
      </c>
      <c r="BJ1391" s="17" t="s">
        <v>190</v>
      </c>
      <c r="BK1391" s="154">
        <f>ROUND(I1391*H1391,2)</f>
        <v>0</v>
      </c>
      <c r="BL1391" s="17" t="s">
        <v>280</v>
      </c>
      <c r="BM1391" s="153" t="s">
        <v>2293</v>
      </c>
    </row>
    <row r="1392" spans="2:65" s="13" customFormat="1">
      <c r="B1392" s="162"/>
      <c r="D1392" s="156" t="s">
        <v>192</v>
      </c>
      <c r="E1392" s="163" t="s">
        <v>1</v>
      </c>
      <c r="F1392" s="164" t="s">
        <v>2294</v>
      </c>
      <c r="H1392" s="165">
        <v>9</v>
      </c>
      <c r="I1392" s="166"/>
      <c r="L1392" s="162"/>
      <c r="M1392" s="167"/>
      <c r="T1392" s="168"/>
      <c r="AT1392" s="163" t="s">
        <v>192</v>
      </c>
      <c r="AU1392" s="163" t="s">
        <v>190</v>
      </c>
      <c r="AV1392" s="13" t="s">
        <v>190</v>
      </c>
      <c r="AW1392" s="13" t="s">
        <v>31</v>
      </c>
      <c r="AX1392" s="13" t="s">
        <v>75</v>
      </c>
      <c r="AY1392" s="163" t="s">
        <v>181</v>
      </c>
    </row>
    <row r="1393" spans="2:65" s="14" customFormat="1">
      <c r="B1393" s="169"/>
      <c r="D1393" s="156" t="s">
        <v>192</v>
      </c>
      <c r="E1393" s="170" t="s">
        <v>1</v>
      </c>
      <c r="F1393" s="171" t="s">
        <v>195</v>
      </c>
      <c r="H1393" s="172">
        <v>9</v>
      </c>
      <c r="I1393" s="173"/>
      <c r="L1393" s="169"/>
      <c r="M1393" s="174"/>
      <c r="T1393" s="175"/>
      <c r="AT1393" s="170" t="s">
        <v>192</v>
      </c>
      <c r="AU1393" s="170" t="s">
        <v>190</v>
      </c>
      <c r="AV1393" s="14" t="s">
        <v>189</v>
      </c>
      <c r="AW1393" s="14" t="s">
        <v>31</v>
      </c>
      <c r="AX1393" s="14" t="s">
        <v>83</v>
      </c>
      <c r="AY1393" s="170" t="s">
        <v>181</v>
      </c>
    </row>
    <row r="1394" spans="2:65" s="1" customFormat="1" ht="16.5" customHeight="1">
      <c r="B1394" s="140"/>
      <c r="C1394" s="141" t="s">
        <v>2295</v>
      </c>
      <c r="D1394" s="141" t="s">
        <v>185</v>
      </c>
      <c r="E1394" s="142" t="s">
        <v>2296</v>
      </c>
      <c r="F1394" s="143" t="s">
        <v>2297</v>
      </c>
      <c r="G1394" s="144" t="s">
        <v>231</v>
      </c>
      <c r="H1394" s="145">
        <v>1</v>
      </c>
      <c r="I1394" s="146"/>
      <c r="J1394" s="147">
        <f>ROUND(I1394*H1394,2)</f>
        <v>0</v>
      </c>
      <c r="K1394" s="148"/>
      <c r="L1394" s="32"/>
      <c r="M1394" s="149" t="s">
        <v>1</v>
      </c>
      <c r="N1394" s="150" t="s">
        <v>41</v>
      </c>
      <c r="P1394" s="151">
        <f>O1394*H1394</f>
        <v>0</v>
      </c>
      <c r="Q1394" s="151">
        <v>1.1999999999999999E-3</v>
      </c>
      <c r="R1394" s="151">
        <f>Q1394*H1394</f>
        <v>1.1999999999999999E-3</v>
      </c>
      <c r="S1394" s="151">
        <v>0</v>
      </c>
      <c r="T1394" s="152">
        <f>S1394*H1394</f>
        <v>0</v>
      </c>
      <c r="AR1394" s="153" t="s">
        <v>280</v>
      </c>
      <c r="AT1394" s="153" t="s">
        <v>185</v>
      </c>
      <c r="AU1394" s="153" t="s">
        <v>190</v>
      </c>
      <c r="AY1394" s="17" t="s">
        <v>181</v>
      </c>
      <c r="BE1394" s="154">
        <f>IF(N1394="základná",J1394,0)</f>
        <v>0</v>
      </c>
      <c r="BF1394" s="154">
        <f>IF(N1394="znížená",J1394,0)</f>
        <v>0</v>
      </c>
      <c r="BG1394" s="154">
        <f>IF(N1394="zákl. prenesená",J1394,0)</f>
        <v>0</v>
      </c>
      <c r="BH1394" s="154">
        <f>IF(N1394="zníž. prenesená",J1394,0)</f>
        <v>0</v>
      </c>
      <c r="BI1394" s="154">
        <f>IF(N1394="nulová",J1394,0)</f>
        <v>0</v>
      </c>
      <c r="BJ1394" s="17" t="s">
        <v>190</v>
      </c>
      <c r="BK1394" s="154">
        <f>ROUND(I1394*H1394,2)</f>
        <v>0</v>
      </c>
      <c r="BL1394" s="17" t="s">
        <v>280</v>
      </c>
      <c r="BM1394" s="153" t="s">
        <v>2298</v>
      </c>
    </row>
    <row r="1395" spans="2:65" s="13" customFormat="1">
      <c r="B1395" s="162"/>
      <c r="D1395" s="156" t="s">
        <v>192</v>
      </c>
      <c r="E1395" s="163" t="s">
        <v>1</v>
      </c>
      <c r="F1395" s="164" t="s">
        <v>2299</v>
      </c>
      <c r="H1395" s="165">
        <v>1</v>
      </c>
      <c r="I1395" s="166"/>
      <c r="L1395" s="162"/>
      <c r="M1395" s="167"/>
      <c r="T1395" s="168"/>
      <c r="AT1395" s="163" t="s">
        <v>192</v>
      </c>
      <c r="AU1395" s="163" t="s">
        <v>190</v>
      </c>
      <c r="AV1395" s="13" t="s">
        <v>190</v>
      </c>
      <c r="AW1395" s="13" t="s">
        <v>31</v>
      </c>
      <c r="AX1395" s="13" t="s">
        <v>75</v>
      </c>
      <c r="AY1395" s="163" t="s">
        <v>181</v>
      </c>
    </row>
    <row r="1396" spans="2:65" s="14" customFormat="1">
      <c r="B1396" s="169"/>
      <c r="D1396" s="156" t="s">
        <v>192</v>
      </c>
      <c r="E1396" s="170" t="s">
        <v>1</v>
      </c>
      <c r="F1396" s="171" t="s">
        <v>195</v>
      </c>
      <c r="H1396" s="172">
        <v>1</v>
      </c>
      <c r="I1396" s="173"/>
      <c r="L1396" s="169"/>
      <c r="M1396" s="174"/>
      <c r="T1396" s="175"/>
      <c r="AT1396" s="170" t="s">
        <v>192</v>
      </c>
      <c r="AU1396" s="170" t="s">
        <v>190</v>
      </c>
      <c r="AV1396" s="14" t="s">
        <v>189</v>
      </c>
      <c r="AW1396" s="14" t="s">
        <v>31</v>
      </c>
      <c r="AX1396" s="14" t="s">
        <v>83</v>
      </c>
      <c r="AY1396" s="170" t="s">
        <v>181</v>
      </c>
    </row>
    <row r="1397" spans="2:65" s="1" customFormat="1" ht="33" customHeight="1">
      <c r="B1397" s="140"/>
      <c r="C1397" s="189" t="s">
        <v>2300</v>
      </c>
      <c r="D1397" s="189" t="s">
        <v>966</v>
      </c>
      <c r="E1397" s="190" t="s">
        <v>2301</v>
      </c>
      <c r="F1397" s="191" t="s">
        <v>2302</v>
      </c>
      <c r="G1397" s="192" t="s">
        <v>188</v>
      </c>
      <c r="H1397" s="193">
        <v>1</v>
      </c>
      <c r="I1397" s="194"/>
      <c r="J1397" s="195">
        <f>ROUND(I1397*H1397,2)</f>
        <v>0</v>
      </c>
      <c r="K1397" s="196"/>
      <c r="L1397" s="197"/>
      <c r="M1397" s="198" t="s">
        <v>1</v>
      </c>
      <c r="N1397" s="199" t="s">
        <v>41</v>
      </c>
      <c r="P1397" s="151">
        <f>O1397*H1397</f>
        <v>0</v>
      </c>
      <c r="Q1397" s="151">
        <v>3.2000000000000001E-2</v>
      </c>
      <c r="R1397" s="151">
        <f>Q1397*H1397</f>
        <v>3.2000000000000001E-2</v>
      </c>
      <c r="S1397" s="151">
        <v>0</v>
      </c>
      <c r="T1397" s="152">
        <f>S1397*H1397</f>
        <v>0</v>
      </c>
      <c r="AR1397" s="153" t="s">
        <v>491</v>
      </c>
      <c r="AT1397" s="153" t="s">
        <v>966</v>
      </c>
      <c r="AU1397" s="153" t="s">
        <v>190</v>
      </c>
      <c r="AY1397" s="17" t="s">
        <v>181</v>
      </c>
      <c r="BE1397" s="154">
        <f>IF(N1397="základná",J1397,0)</f>
        <v>0</v>
      </c>
      <c r="BF1397" s="154">
        <f>IF(N1397="znížená",J1397,0)</f>
        <v>0</v>
      </c>
      <c r="BG1397" s="154">
        <f>IF(N1397="zákl. prenesená",J1397,0)</f>
        <v>0</v>
      </c>
      <c r="BH1397" s="154">
        <f>IF(N1397="zníž. prenesená",J1397,0)</f>
        <v>0</v>
      </c>
      <c r="BI1397" s="154">
        <f>IF(N1397="nulová",J1397,0)</f>
        <v>0</v>
      </c>
      <c r="BJ1397" s="17" t="s">
        <v>190</v>
      </c>
      <c r="BK1397" s="154">
        <f>ROUND(I1397*H1397,2)</f>
        <v>0</v>
      </c>
      <c r="BL1397" s="17" t="s">
        <v>280</v>
      </c>
      <c r="BM1397" s="153" t="s">
        <v>2303</v>
      </c>
    </row>
    <row r="1398" spans="2:65" s="1" customFormat="1" ht="16.5" customHeight="1">
      <c r="B1398" s="140"/>
      <c r="C1398" s="141" t="s">
        <v>2304</v>
      </c>
      <c r="D1398" s="141" t="s">
        <v>185</v>
      </c>
      <c r="E1398" s="142" t="s">
        <v>2305</v>
      </c>
      <c r="F1398" s="143" t="s">
        <v>2306</v>
      </c>
      <c r="G1398" s="144" t="s">
        <v>231</v>
      </c>
      <c r="H1398" s="145">
        <v>6</v>
      </c>
      <c r="I1398" s="146"/>
      <c r="J1398" s="147">
        <f>ROUND(I1398*H1398,2)</f>
        <v>0</v>
      </c>
      <c r="K1398" s="148"/>
      <c r="L1398" s="32"/>
      <c r="M1398" s="149" t="s">
        <v>1</v>
      </c>
      <c r="N1398" s="150" t="s">
        <v>41</v>
      </c>
      <c r="P1398" s="151">
        <f>O1398*H1398</f>
        <v>0</v>
      </c>
      <c r="Q1398" s="151">
        <v>1.1999999999999999E-3</v>
      </c>
      <c r="R1398" s="151">
        <f>Q1398*H1398</f>
        <v>7.1999999999999998E-3</v>
      </c>
      <c r="S1398" s="151">
        <v>0</v>
      </c>
      <c r="T1398" s="152">
        <f>S1398*H1398</f>
        <v>0</v>
      </c>
      <c r="AR1398" s="153" t="s">
        <v>280</v>
      </c>
      <c r="AT1398" s="153" t="s">
        <v>185</v>
      </c>
      <c r="AU1398" s="153" t="s">
        <v>190</v>
      </c>
      <c r="AY1398" s="17" t="s">
        <v>181</v>
      </c>
      <c r="BE1398" s="154">
        <f>IF(N1398="základná",J1398,0)</f>
        <v>0</v>
      </c>
      <c r="BF1398" s="154">
        <f>IF(N1398="znížená",J1398,0)</f>
        <v>0</v>
      </c>
      <c r="BG1398" s="154">
        <f>IF(N1398="zákl. prenesená",J1398,0)</f>
        <v>0</v>
      </c>
      <c r="BH1398" s="154">
        <f>IF(N1398="zníž. prenesená",J1398,0)</f>
        <v>0</v>
      </c>
      <c r="BI1398" s="154">
        <f>IF(N1398="nulová",J1398,0)</f>
        <v>0</v>
      </c>
      <c r="BJ1398" s="17" t="s">
        <v>190</v>
      </c>
      <c r="BK1398" s="154">
        <f>ROUND(I1398*H1398,2)</f>
        <v>0</v>
      </c>
      <c r="BL1398" s="17" t="s">
        <v>280</v>
      </c>
      <c r="BM1398" s="153" t="s">
        <v>2307</v>
      </c>
    </row>
    <row r="1399" spans="2:65" s="13" customFormat="1">
      <c r="B1399" s="162"/>
      <c r="D1399" s="156" t="s">
        <v>192</v>
      </c>
      <c r="E1399" s="163" t="s">
        <v>1</v>
      </c>
      <c r="F1399" s="164" t="s">
        <v>2308</v>
      </c>
      <c r="H1399" s="165">
        <v>1</v>
      </c>
      <c r="I1399" s="166"/>
      <c r="L1399" s="162"/>
      <c r="M1399" s="167"/>
      <c r="T1399" s="168"/>
      <c r="AT1399" s="163" t="s">
        <v>192</v>
      </c>
      <c r="AU1399" s="163" t="s">
        <v>190</v>
      </c>
      <c r="AV1399" s="13" t="s">
        <v>190</v>
      </c>
      <c r="AW1399" s="13" t="s">
        <v>31</v>
      </c>
      <c r="AX1399" s="13" t="s">
        <v>75</v>
      </c>
      <c r="AY1399" s="163" t="s">
        <v>181</v>
      </c>
    </row>
    <row r="1400" spans="2:65" s="13" customFormat="1">
      <c r="B1400" s="162"/>
      <c r="D1400" s="156" t="s">
        <v>192</v>
      </c>
      <c r="E1400" s="163" t="s">
        <v>1</v>
      </c>
      <c r="F1400" s="164" t="s">
        <v>2309</v>
      </c>
      <c r="H1400" s="165">
        <v>1</v>
      </c>
      <c r="I1400" s="166"/>
      <c r="L1400" s="162"/>
      <c r="M1400" s="167"/>
      <c r="T1400" s="168"/>
      <c r="AT1400" s="163" t="s">
        <v>192</v>
      </c>
      <c r="AU1400" s="163" t="s">
        <v>190</v>
      </c>
      <c r="AV1400" s="13" t="s">
        <v>190</v>
      </c>
      <c r="AW1400" s="13" t="s">
        <v>31</v>
      </c>
      <c r="AX1400" s="13" t="s">
        <v>75</v>
      </c>
      <c r="AY1400" s="163" t="s">
        <v>181</v>
      </c>
    </row>
    <row r="1401" spans="2:65" s="13" customFormat="1">
      <c r="B1401" s="162"/>
      <c r="D1401" s="156" t="s">
        <v>192</v>
      </c>
      <c r="E1401" s="163" t="s">
        <v>1</v>
      </c>
      <c r="F1401" s="164" t="s">
        <v>2310</v>
      </c>
      <c r="H1401" s="165">
        <v>1</v>
      </c>
      <c r="I1401" s="166"/>
      <c r="L1401" s="162"/>
      <c r="M1401" s="167"/>
      <c r="T1401" s="168"/>
      <c r="AT1401" s="163" t="s">
        <v>192</v>
      </c>
      <c r="AU1401" s="163" t="s">
        <v>190</v>
      </c>
      <c r="AV1401" s="13" t="s">
        <v>190</v>
      </c>
      <c r="AW1401" s="13" t="s">
        <v>31</v>
      </c>
      <c r="AX1401" s="13" t="s">
        <v>75</v>
      </c>
      <c r="AY1401" s="163" t="s">
        <v>181</v>
      </c>
    </row>
    <row r="1402" spans="2:65" s="13" customFormat="1">
      <c r="B1402" s="162"/>
      <c r="D1402" s="156" t="s">
        <v>192</v>
      </c>
      <c r="E1402" s="163" t="s">
        <v>1</v>
      </c>
      <c r="F1402" s="164" t="s">
        <v>2311</v>
      </c>
      <c r="H1402" s="165">
        <v>1</v>
      </c>
      <c r="I1402" s="166"/>
      <c r="L1402" s="162"/>
      <c r="M1402" s="167"/>
      <c r="T1402" s="168"/>
      <c r="AT1402" s="163" t="s">
        <v>192</v>
      </c>
      <c r="AU1402" s="163" t="s">
        <v>190</v>
      </c>
      <c r="AV1402" s="13" t="s">
        <v>190</v>
      </c>
      <c r="AW1402" s="13" t="s">
        <v>31</v>
      </c>
      <c r="AX1402" s="13" t="s">
        <v>75</v>
      </c>
      <c r="AY1402" s="163" t="s">
        <v>181</v>
      </c>
    </row>
    <row r="1403" spans="2:65" s="13" customFormat="1">
      <c r="B1403" s="162"/>
      <c r="D1403" s="156" t="s">
        <v>192</v>
      </c>
      <c r="E1403" s="163" t="s">
        <v>1</v>
      </c>
      <c r="F1403" s="164" t="s">
        <v>2312</v>
      </c>
      <c r="H1403" s="165">
        <v>1</v>
      </c>
      <c r="I1403" s="166"/>
      <c r="L1403" s="162"/>
      <c r="M1403" s="167"/>
      <c r="T1403" s="168"/>
      <c r="AT1403" s="163" t="s">
        <v>192</v>
      </c>
      <c r="AU1403" s="163" t="s">
        <v>190</v>
      </c>
      <c r="AV1403" s="13" t="s">
        <v>190</v>
      </c>
      <c r="AW1403" s="13" t="s">
        <v>31</v>
      </c>
      <c r="AX1403" s="13" t="s">
        <v>75</v>
      </c>
      <c r="AY1403" s="163" t="s">
        <v>181</v>
      </c>
    </row>
    <row r="1404" spans="2:65" s="13" customFormat="1">
      <c r="B1404" s="162"/>
      <c r="D1404" s="156" t="s">
        <v>192</v>
      </c>
      <c r="E1404" s="163" t="s">
        <v>1</v>
      </c>
      <c r="F1404" s="164" t="s">
        <v>2313</v>
      </c>
      <c r="H1404" s="165">
        <v>1</v>
      </c>
      <c r="I1404" s="166"/>
      <c r="L1404" s="162"/>
      <c r="M1404" s="167"/>
      <c r="T1404" s="168"/>
      <c r="AT1404" s="163" t="s">
        <v>192</v>
      </c>
      <c r="AU1404" s="163" t="s">
        <v>190</v>
      </c>
      <c r="AV1404" s="13" t="s">
        <v>190</v>
      </c>
      <c r="AW1404" s="13" t="s">
        <v>31</v>
      </c>
      <c r="AX1404" s="13" t="s">
        <v>75</v>
      </c>
      <c r="AY1404" s="163" t="s">
        <v>181</v>
      </c>
    </row>
    <row r="1405" spans="2:65" s="14" customFormat="1">
      <c r="B1405" s="169"/>
      <c r="D1405" s="156" t="s">
        <v>192</v>
      </c>
      <c r="E1405" s="170" t="s">
        <v>1</v>
      </c>
      <c r="F1405" s="171" t="s">
        <v>195</v>
      </c>
      <c r="H1405" s="172">
        <v>6</v>
      </c>
      <c r="I1405" s="173"/>
      <c r="L1405" s="169"/>
      <c r="M1405" s="174"/>
      <c r="T1405" s="175"/>
      <c r="AT1405" s="170" t="s">
        <v>192</v>
      </c>
      <c r="AU1405" s="170" t="s">
        <v>190</v>
      </c>
      <c r="AV1405" s="14" t="s">
        <v>189</v>
      </c>
      <c r="AW1405" s="14" t="s">
        <v>31</v>
      </c>
      <c r="AX1405" s="14" t="s">
        <v>83</v>
      </c>
      <c r="AY1405" s="170" t="s">
        <v>181</v>
      </c>
    </row>
    <row r="1406" spans="2:65" s="1" customFormat="1" ht="33" customHeight="1">
      <c r="B1406" s="140"/>
      <c r="C1406" s="189" t="s">
        <v>2314</v>
      </c>
      <c r="D1406" s="189" t="s">
        <v>966</v>
      </c>
      <c r="E1406" s="190" t="s">
        <v>2315</v>
      </c>
      <c r="F1406" s="191" t="s">
        <v>2316</v>
      </c>
      <c r="G1406" s="192" t="s">
        <v>188</v>
      </c>
      <c r="H1406" s="193">
        <v>1</v>
      </c>
      <c r="I1406" s="194"/>
      <c r="J1406" s="195">
        <f t="shared" ref="J1406:J1412" si="10">ROUND(I1406*H1406,2)</f>
        <v>0</v>
      </c>
      <c r="K1406" s="196"/>
      <c r="L1406" s="197"/>
      <c r="M1406" s="198" t="s">
        <v>1</v>
      </c>
      <c r="N1406" s="199" t="s">
        <v>41</v>
      </c>
      <c r="P1406" s="151">
        <f t="shared" ref="P1406:P1412" si="11">O1406*H1406</f>
        <v>0</v>
      </c>
      <c r="Q1406" s="151">
        <v>3.2000000000000001E-2</v>
      </c>
      <c r="R1406" s="151">
        <f t="shared" ref="R1406:R1412" si="12">Q1406*H1406</f>
        <v>3.2000000000000001E-2</v>
      </c>
      <c r="S1406" s="151">
        <v>0</v>
      </c>
      <c r="T1406" s="152">
        <f t="shared" ref="T1406:T1412" si="13">S1406*H1406</f>
        <v>0</v>
      </c>
      <c r="AR1406" s="153" t="s">
        <v>491</v>
      </c>
      <c r="AT1406" s="153" t="s">
        <v>966</v>
      </c>
      <c r="AU1406" s="153" t="s">
        <v>190</v>
      </c>
      <c r="AY1406" s="17" t="s">
        <v>181</v>
      </c>
      <c r="BE1406" s="154">
        <f t="shared" ref="BE1406:BE1412" si="14">IF(N1406="základná",J1406,0)</f>
        <v>0</v>
      </c>
      <c r="BF1406" s="154">
        <f t="shared" ref="BF1406:BF1412" si="15">IF(N1406="znížená",J1406,0)</f>
        <v>0</v>
      </c>
      <c r="BG1406" s="154">
        <f t="shared" ref="BG1406:BG1412" si="16">IF(N1406="zákl. prenesená",J1406,0)</f>
        <v>0</v>
      </c>
      <c r="BH1406" s="154">
        <f t="shared" ref="BH1406:BH1412" si="17">IF(N1406="zníž. prenesená",J1406,0)</f>
        <v>0</v>
      </c>
      <c r="BI1406" s="154">
        <f t="shared" ref="BI1406:BI1412" si="18">IF(N1406="nulová",J1406,0)</f>
        <v>0</v>
      </c>
      <c r="BJ1406" s="17" t="s">
        <v>190</v>
      </c>
      <c r="BK1406" s="154">
        <f t="shared" ref="BK1406:BK1412" si="19">ROUND(I1406*H1406,2)</f>
        <v>0</v>
      </c>
      <c r="BL1406" s="17" t="s">
        <v>280</v>
      </c>
      <c r="BM1406" s="153" t="s">
        <v>2317</v>
      </c>
    </row>
    <row r="1407" spans="2:65" s="1" customFormat="1" ht="33" customHeight="1">
      <c r="B1407" s="140"/>
      <c r="C1407" s="189" t="s">
        <v>2318</v>
      </c>
      <c r="D1407" s="189" t="s">
        <v>966</v>
      </c>
      <c r="E1407" s="190" t="s">
        <v>2319</v>
      </c>
      <c r="F1407" s="191" t="s">
        <v>2320</v>
      </c>
      <c r="G1407" s="192" t="s">
        <v>188</v>
      </c>
      <c r="H1407" s="193">
        <v>1</v>
      </c>
      <c r="I1407" s="194"/>
      <c r="J1407" s="195">
        <f t="shared" si="10"/>
        <v>0</v>
      </c>
      <c r="K1407" s="196"/>
      <c r="L1407" s="197"/>
      <c r="M1407" s="198" t="s">
        <v>1</v>
      </c>
      <c r="N1407" s="199" t="s">
        <v>41</v>
      </c>
      <c r="P1407" s="151">
        <f t="shared" si="11"/>
        <v>0</v>
      </c>
      <c r="Q1407" s="151">
        <v>3.2000000000000001E-2</v>
      </c>
      <c r="R1407" s="151">
        <f t="shared" si="12"/>
        <v>3.2000000000000001E-2</v>
      </c>
      <c r="S1407" s="151">
        <v>0</v>
      </c>
      <c r="T1407" s="152">
        <f t="shared" si="13"/>
        <v>0</v>
      </c>
      <c r="AR1407" s="153" t="s">
        <v>491</v>
      </c>
      <c r="AT1407" s="153" t="s">
        <v>966</v>
      </c>
      <c r="AU1407" s="153" t="s">
        <v>190</v>
      </c>
      <c r="AY1407" s="17" t="s">
        <v>181</v>
      </c>
      <c r="BE1407" s="154">
        <f t="shared" si="14"/>
        <v>0</v>
      </c>
      <c r="BF1407" s="154">
        <f t="shared" si="15"/>
        <v>0</v>
      </c>
      <c r="BG1407" s="154">
        <f t="shared" si="16"/>
        <v>0</v>
      </c>
      <c r="BH1407" s="154">
        <f t="shared" si="17"/>
        <v>0</v>
      </c>
      <c r="BI1407" s="154">
        <f t="shared" si="18"/>
        <v>0</v>
      </c>
      <c r="BJ1407" s="17" t="s">
        <v>190</v>
      </c>
      <c r="BK1407" s="154">
        <f t="shared" si="19"/>
        <v>0</v>
      </c>
      <c r="BL1407" s="17" t="s">
        <v>280</v>
      </c>
      <c r="BM1407" s="153" t="s">
        <v>2321</v>
      </c>
    </row>
    <row r="1408" spans="2:65" s="1" customFormat="1" ht="33" customHeight="1">
      <c r="B1408" s="140"/>
      <c r="C1408" s="189" t="s">
        <v>2322</v>
      </c>
      <c r="D1408" s="189" t="s">
        <v>966</v>
      </c>
      <c r="E1408" s="190" t="s">
        <v>2323</v>
      </c>
      <c r="F1408" s="191" t="s">
        <v>2324</v>
      </c>
      <c r="G1408" s="192" t="s">
        <v>188</v>
      </c>
      <c r="H1408" s="193">
        <v>1</v>
      </c>
      <c r="I1408" s="194"/>
      <c r="J1408" s="195">
        <f t="shared" si="10"/>
        <v>0</v>
      </c>
      <c r="K1408" s="196"/>
      <c r="L1408" s="197"/>
      <c r="M1408" s="198" t="s">
        <v>1</v>
      </c>
      <c r="N1408" s="199" t="s">
        <v>41</v>
      </c>
      <c r="P1408" s="151">
        <f t="shared" si="11"/>
        <v>0</v>
      </c>
      <c r="Q1408" s="151">
        <v>3.2000000000000001E-2</v>
      </c>
      <c r="R1408" s="151">
        <f t="shared" si="12"/>
        <v>3.2000000000000001E-2</v>
      </c>
      <c r="S1408" s="151">
        <v>0</v>
      </c>
      <c r="T1408" s="152">
        <f t="shared" si="13"/>
        <v>0</v>
      </c>
      <c r="AR1408" s="153" t="s">
        <v>491</v>
      </c>
      <c r="AT1408" s="153" t="s">
        <v>966</v>
      </c>
      <c r="AU1408" s="153" t="s">
        <v>190</v>
      </c>
      <c r="AY1408" s="17" t="s">
        <v>181</v>
      </c>
      <c r="BE1408" s="154">
        <f t="shared" si="14"/>
        <v>0</v>
      </c>
      <c r="BF1408" s="154">
        <f t="shared" si="15"/>
        <v>0</v>
      </c>
      <c r="BG1408" s="154">
        <f t="shared" si="16"/>
        <v>0</v>
      </c>
      <c r="BH1408" s="154">
        <f t="shared" si="17"/>
        <v>0</v>
      </c>
      <c r="BI1408" s="154">
        <f t="shared" si="18"/>
        <v>0</v>
      </c>
      <c r="BJ1408" s="17" t="s">
        <v>190</v>
      </c>
      <c r="BK1408" s="154">
        <f t="shared" si="19"/>
        <v>0</v>
      </c>
      <c r="BL1408" s="17" t="s">
        <v>280</v>
      </c>
      <c r="BM1408" s="153" t="s">
        <v>2325</v>
      </c>
    </row>
    <row r="1409" spans="2:65" s="1" customFormat="1" ht="33" customHeight="1">
      <c r="B1409" s="140"/>
      <c r="C1409" s="189" t="s">
        <v>2326</v>
      </c>
      <c r="D1409" s="189" t="s">
        <v>966</v>
      </c>
      <c r="E1409" s="190" t="s">
        <v>2327</v>
      </c>
      <c r="F1409" s="191" t="s">
        <v>2328</v>
      </c>
      <c r="G1409" s="192" t="s">
        <v>188</v>
      </c>
      <c r="H1409" s="193">
        <v>1</v>
      </c>
      <c r="I1409" s="194"/>
      <c r="J1409" s="195">
        <f t="shared" si="10"/>
        <v>0</v>
      </c>
      <c r="K1409" s="196"/>
      <c r="L1409" s="197"/>
      <c r="M1409" s="198" t="s">
        <v>1</v>
      </c>
      <c r="N1409" s="199" t="s">
        <v>41</v>
      </c>
      <c r="P1409" s="151">
        <f t="shared" si="11"/>
        <v>0</v>
      </c>
      <c r="Q1409" s="151">
        <v>3.2000000000000001E-2</v>
      </c>
      <c r="R1409" s="151">
        <f t="shared" si="12"/>
        <v>3.2000000000000001E-2</v>
      </c>
      <c r="S1409" s="151">
        <v>0</v>
      </c>
      <c r="T1409" s="152">
        <f t="shared" si="13"/>
        <v>0</v>
      </c>
      <c r="AR1409" s="153" t="s">
        <v>491</v>
      </c>
      <c r="AT1409" s="153" t="s">
        <v>966</v>
      </c>
      <c r="AU1409" s="153" t="s">
        <v>190</v>
      </c>
      <c r="AY1409" s="17" t="s">
        <v>181</v>
      </c>
      <c r="BE1409" s="154">
        <f t="shared" si="14"/>
        <v>0</v>
      </c>
      <c r="BF1409" s="154">
        <f t="shared" si="15"/>
        <v>0</v>
      </c>
      <c r="BG1409" s="154">
        <f t="shared" si="16"/>
        <v>0</v>
      </c>
      <c r="BH1409" s="154">
        <f t="shared" si="17"/>
        <v>0</v>
      </c>
      <c r="BI1409" s="154">
        <f t="shared" si="18"/>
        <v>0</v>
      </c>
      <c r="BJ1409" s="17" t="s">
        <v>190</v>
      </c>
      <c r="BK1409" s="154">
        <f t="shared" si="19"/>
        <v>0</v>
      </c>
      <c r="BL1409" s="17" t="s">
        <v>280</v>
      </c>
      <c r="BM1409" s="153" t="s">
        <v>2329</v>
      </c>
    </row>
    <row r="1410" spans="2:65" s="1" customFormat="1" ht="33" customHeight="1">
      <c r="B1410" s="140"/>
      <c r="C1410" s="189" t="s">
        <v>2330</v>
      </c>
      <c r="D1410" s="189" t="s">
        <v>966</v>
      </c>
      <c r="E1410" s="190" t="s">
        <v>2331</v>
      </c>
      <c r="F1410" s="191" t="s">
        <v>2332</v>
      </c>
      <c r="G1410" s="192" t="s">
        <v>188</v>
      </c>
      <c r="H1410" s="193">
        <v>1</v>
      </c>
      <c r="I1410" s="194"/>
      <c r="J1410" s="195">
        <f t="shared" si="10"/>
        <v>0</v>
      </c>
      <c r="K1410" s="196"/>
      <c r="L1410" s="197"/>
      <c r="M1410" s="198" t="s">
        <v>1</v>
      </c>
      <c r="N1410" s="199" t="s">
        <v>41</v>
      </c>
      <c r="P1410" s="151">
        <f t="shared" si="11"/>
        <v>0</v>
      </c>
      <c r="Q1410" s="151">
        <v>3.2000000000000001E-2</v>
      </c>
      <c r="R1410" s="151">
        <f t="shared" si="12"/>
        <v>3.2000000000000001E-2</v>
      </c>
      <c r="S1410" s="151">
        <v>0</v>
      </c>
      <c r="T1410" s="152">
        <f t="shared" si="13"/>
        <v>0</v>
      </c>
      <c r="AR1410" s="153" t="s">
        <v>491</v>
      </c>
      <c r="AT1410" s="153" t="s">
        <v>966</v>
      </c>
      <c r="AU1410" s="153" t="s">
        <v>190</v>
      </c>
      <c r="AY1410" s="17" t="s">
        <v>181</v>
      </c>
      <c r="BE1410" s="154">
        <f t="shared" si="14"/>
        <v>0</v>
      </c>
      <c r="BF1410" s="154">
        <f t="shared" si="15"/>
        <v>0</v>
      </c>
      <c r="BG1410" s="154">
        <f t="shared" si="16"/>
        <v>0</v>
      </c>
      <c r="BH1410" s="154">
        <f t="shared" si="17"/>
        <v>0</v>
      </c>
      <c r="BI1410" s="154">
        <f t="shared" si="18"/>
        <v>0</v>
      </c>
      <c r="BJ1410" s="17" t="s">
        <v>190</v>
      </c>
      <c r="BK1410" s="154">
        <f t="shared" si="19"/>
        <v>0</v>
      </c>
      <c r="BL1410" s="17" t="s">
        <v>280</v>
      </c>
      <c r="BM1410" s="153" t="s">
        <v>2333</v>
      </c>
    </row>
    <row r="1411" spans="2:65" s="1" customFormat="1" ht="33" customHeight="1">
      <c r="B1411" s="140"/>
      <c r="C1411" s="189" t="s">
        <v>2334</v>
      </c>
      <c r="D1411" s="189" t="s">
        <v>966</v>
      </c>
      <c r="E1411" s="190" t="s">
        <v>2335</v>
      </c>
      <c r="F1411" s="191" t="s">
        <v>2336</v>
      </c>
      <c r="G1411" s="192" t="s">
        <v>188</v>
      </c>
      <c r="H1411" s="193">
        <v>1</v>
      </c>
      <c r="I1411" s="194"/>
      <c r="J1411" s="195">
        <f t="shared" si="10"/>
        <v>0</v>
      </c>
      <c r="K1411" s="196"/>
      <c r="L1411" s="197"/>
      <c r="M1411" s="198" t="s">
        <v>1</v>
      </c>
      <c r="N1411" s="199" t="s">
        <v>41</v>
      </c>
      <c r="P1411" s="151">
        <f t="shared" si="11"/>
        <v>0</v>
      </c>
      <c r="Q1411" s="151">
        <v>3.2000000000000001E-2</v>
      </c>
      <c r="R1411" s="151">
        <f t="shared" si="12"/>
        <v>3.2000000000000001E-2</v>
      </c>
      <c r="S1411" s="151">
        <v>0</v>
      </c>
      <c r="T1411" s="152">
        <f t="shared" si="13"/>
        <v>0</v>
      </c>
      <c r="AR1411" s="153" t="s">
        <v>491</v>
      </c>
      <c r="AT1411" s="153" t="s">
        <v>966</v>
      </c>
      <c r="AU1411" s="153" t="s">
        <v>190</v>
      </c>
      <c r="AY1411" s="17" t="s">
        <v>181</v>
      </c>
      <c r="BE1411" s="154">
        <f t="shared" si="14"/>
        <v>0</v>
      </c>
      <c r="BF1411" s="154">
        <f t="shared" si="15"/>
        <v>0</v>
      </c>
      <c r="BG1411" s="154">
        <f t="shared" si="16"/>
        <v>0</v>
      </c>
      <c r="BH1411" s="154">
        <f t="shared" si="17"/>
        <v>0</v>
      </c>
      <c r="BI1411" s="154">
        <f t="shared" si="18"/>
        <v>0</v>
      </c>
      <c r="BJ1411" s="17" t="s">
        <v>190</v>
      </c>
      <c r="BK1411" s="154">
        <f t="shared" si="19"/>
        <v>0</v>
      </c>
      <c r="BL1411" s="17" t="s">
        <v>280</v>
      </c>
      <c r="BM1411" s="153" t="s">
        <v>2337</v>
      </c>
    </row>
    <row r="1412" spans="2:65" s="1" customFormat="1" ht="24.2" customHeight="1">
      <c r="B1412" s="140"/>
      <c r="C1412" s="141" t="s">
        <v>2338</v>
      </c>
      <c r="D1412" s="141" t="s">
        <v>185</v>
      </c>
      <c r="E1412" s="142" t="s">
        <v>2339</v>
      </c>
      <c r="F1412" s="143" t="s">
        <v>2340</v>
      </c>
      <c r="G1412" s="144" t="s">
        <v>231</v>
      </c>
      <c r="H1412" s="145">
        <v>6</v>
      </c>
      <c r="I1412" s="146"/>
      <c r="J1412" s="147">
        <f t="shared" si="10"/>
        <v>0</v>
      </c>
      <c r="K1412" s="148"/>
      <c r="L1412" s="32"/>
      <c r="M1412" s="149" t="s">
        <v>1</v>
      </c>
      <c r="N1412" s="150" t="s">
        <v>41</v>
      </c>
      <c r="P1412" s="151">
        <f t="shared" si="11"/>
        <v>0</v>
      </c>
      <c r="Q1412" s="151">
        <v>1.1999999999999999E-3</v>
      </c>
      <c r="R1412" s="151">
        <f t="shared" si="12"/>
        <v>7.1999999999999998E-3</v>
      </c>
      <c r="S1412" s="151">
        <v>0</v>
      </c>
      <c r="T1412" s="152">
        <f t="shared" si="13"/>
        <v>0</v>
      </c>
      <c r="AR1412" s="153" t="s">
        <v>280</v>
      </c>
      <c r="AT1412" s="153" t="s">
        <v>185</v>
      </c>
      <c r="AU1412" s="153" t="s">
        <v>190</v>
      </c>
      <c r="AY1412" s="17" t="s">
        <v>181</v>
      </c>
      <c r="BE1412" s="154">
        <f t="shared" si="14"/>
        <v>0</v>
      </c>
      <c r="BF1412" s="154">
        <f t="shared" si="15"/>
        <v>0</v>
      </c>
      <c r="BG1412" s="154">
        <f t="shared" si="16"/>
        <v>0</v>
      </c>
      <c r="BH1412" s="154">
        <f t="shared" si="17"/>
        <v>0</v>
      </c>
      <c r="BI1412" s="154">
        <f t="shared" si="18"/>
        <v>0</v>
      </c>
      <c r="BJ1412" s="17" t="s">
        <v>190</v>
      </c>
      <c r="BK1412" s="154">
        <f t="shared" si="19"/>
        <v>0</v>
      </c>
      <c r="BL1412" s="17" t="s">
        <v>280</v>
      </c>
      <c r="BM1412" s="153" t="s">
        <v>2341</v>
      </c>
    </row>
    <row r="1413" spans="2:65" s="13" customFormat="1">
      <c r="B1413" s="162"/>
      <c r="D1413" s="156" t="s">
        <v>192</v>
      </c>
      <c r="E1413" s="163" t="s">
        <v>1</v>
      </c>
      <c r="F1413" s="164" t="s">
        <v>1499</v>
      </c>
      <c r="H1413" s="165">
        <v>2</v>
      </c>
      <c r="I1413" s="166"/>
      <c r="L1413" s="162"/>
      <c r="M1413" s="167"/>
      <c r="T1413" s="168"/>
      <c r="AT1413" s="163" t="s">
        <v>192</v>
      </c>
      <c r="AU1413" s="163" t="s">
        <v>190</v>
      </c>
      <c r="AV1413" s="13" t="s">
        <v>190</v>
      </c>
      <c r="AW1413" s="13" t="s">
        <v>31</v>
      </c>
      <c r="AX1413" s="13" t="s">
        <v>75</v>
      </c>
      <c r="AY1413" s="163" t="s">
        <v>181</v>
      </c>
    </row>
    <row r="1414" spans="2:65" s="13" customFormat="1">
      <c r="B1414" s="162"/>
      <c r="D1414" s="156" t="s">
        <v>192</v>
      </c>
      <c r="E1414" s="163" t="s">
        <v>1</v>
      </c>
      <c r="F1414" s="164" t="s">
        <v>1500</v>
      </c>
      <c r="H1414" s="165">
        <v>2</v>
      </c>
      <c r="I1414" s="166"/>
      <c r="L1414" s="162"/>
      <c r="M1414" s="167"/>
      <c r="T1414" s="168"/>
      <c r="AT1414" s="163" t="s">
        <v>192</v>
      </c>
      <c r="AU1414" s="163" t="s">
        <v>190</v>
      </c>
      <c r="AV1414" s="13" t="s">
        <v>190</v>
      </c>
      <c r="AW1414" s="13" t="s">
        <v>31</v>
      </c>
      <c r="AX1414" s="13" t="s">
        <v>75</v>
      </c>
      <c r="AY1414" s="163" t="s">
        <v>181</v>
      </c>
    </row>
    <row r="1415" spans="2:65" s="13" customFormat="1">
      <c r="B1415" s="162"/>
      <c r="D1415" s="156" t="s">
        <v>192</v>
      </c>
      <c r="E1415" s="163" t="s">
        <v>1</v>
      </c>
      <c r="F1415" s="164" t="s">
        <v>1501</v>
      </c>
      <c r="H1415" s="165">
        <v>1</v>
      </c>
      <c r="I1415" s="166"/>
      <c r="L1415" s="162"/>
      <c r="M1415" s="167"/>
      <c r="T1415" s="168"/>
      <c r="AT1415" s="163" t="s">
        <v>192</v>
      </c>
      <c r="AU1415" s="163" t="s">
        <v>190</v>
      </c>
      <c r="AV1415" s="13" t="s">
        <v>190</v>
      </c>
      <c r="AW1415" s="13" t="s">
        <v>31</v>
      </c>
      <c r="AX1415" s="13" t="s">
        <v>75</v>
      </c>
      <c r="AY1415" s="163" t="s">
        <v>181</v>
      </c>
    </row>
    <row r="1416" spans="2:65" s="13" customFormat="1">
      <c r="B1416" s="162"/>
      <c r="D1416" s="156" t="s">
        <v>192</v>
      </c>
      <c r="E1416" s="163" t="s">
        <v>1</v>
      </c>
      <c r="F1416" s="164" t="s">
        <v>2342</v>
      </c>
      <c r="H1416" s="165">
        <v>1</v>
      </c>
      <c r="I1416" s="166"/>
      <c r="L1416" s="162"/>
      <c r="M1416" s="167"/>
      <c r="T1416" s="168"/>
      <c r="AT1416" s="163" t="s">
        <v>192</v>
      </c>
      <c r="AU1416" s="163" t="s">
        <v>190</v>
      </c>
      <c r="AV1416" s="13" t="s">
        <v>190</v>
      </c>
      <c r="AW1416" s="13" t="s">
        <v>31</v>
      </c>
      <c r="AX1416" s="13" t="s">
        <v>75</v>
      </c>
      <c r="AY1416" s="163" t="s">
        <v>181</v>
      </c>
    </row>
    <row r="1417" spans="2:65" s="14" customFormat="1">
      <c r="B1417" s="169"/>
      <c r="D1417" s="156" t="s">
        <v>192</v>
      </c>
      <c r="E1417" s="170" t="s">
        <v>1</v>
      </c>
      <c r="F1417" s="171" t="s">
        <v>195</v>
      </c>
      <c r="H1417" s="172">
        <v>6</v>
      </c>
      <c r="I1417" s="173"/>
      <c r="L1417" s="169"/>
      <c r="M1417" s="174"/>
      <c r="T1417" s="175"/>
      <c r="AT1417" s="170" t="s">
        <v>192</v>
      </c>
      <c r="AU1417" s="170" t="s">
        <v>190</v>
      </c>
      <c r="AV1417" s="14" t="s">
        <v>189</v>
      </c>
      <c r="AW1417" s="14" t="s">
        <v>31</v>
      </c>
      <c r="AX1417" s="14" t="s">
        <v>83</v>
      </c>
      <c r="AY1417" s="170" t="s">
        <v>181</v>
      </c>
    </row>
    <row r="1418" spans="2:65" s="1" customFormat="1" ht="37.9" customHeight="1">
      <c r="B1418" s="140"/>
      <c r="C1418" s="189" t="s">
        <v>2343</v>
      </c>
      <c r="D1418" s="189" t="s">
        <v>966</v>
      </c>
      <c r="E1418" s="190" t="s">
        <v>2344</v>
      </c>
      <c r="F1418" s="191" t="s">
        <v>2345</v>
      </c>
      <c r="G1418" s="192" t="s">
        <v>231</v>
      </c>
      <c r="H1418" s="193">
        <v>2</v>
      </c>
      <c r="I1418" s="194"/>
      <c r="J1418" s="195">
        <f>ROUND(I1418*H1418,2)</f>
        <v>0</v>
      </c>
      <c r="K1418" s="196"/>
      <c r="L1418" s="197"/>
      <c r="M1418" s="198" t="s">
        <v>1</v>
      </c>
      <c r="N1418" s="199" t="s">
        <v>41</v>
      </c>
      <c r="P1418" s="151">
        <f>O1418*H1418</f>
        <v>0</v>
      </c>
      <c r="Q1418" s="151">
        <v>3.7999999999999999E-2</v>
      </c>
      <c r="R1418" s="151">
        <f>Q1418*H1418</f>
        <v>7.5999999999999998E-2</v>
      </c>
      <c r="S1418" s="151">
        <v>0</v>
      </c>
      <c r="T1418" s="152">
        <f>S1418*H1418</f>
        <v>0</v>
      </c>
      <c r="AR1418" s="153" t="s">
        <v>491</v>
      </c>
      <c r="AT1418" s="153" t="s">
        <v>966</v>
      </c>
      <c r="AU1418" s="153" t="s">
        <v>190</v>
      </c>
      <c r="AY1418" s="17" t="s">
        <v>181</v>
      </c>
      <c r="BE1418" s="154">
        <f>IF(N1418="základná",J1418,0)</f>
        <v>0</v>
      </c>
      <c r="BF1418" s="154">
        <f>IF(N1418="znížená",J1418,0)</f>
        <v>0</v>
      </c>
      <c r="BG1418" s="154">
        <f>IF(N1418="zákl. prenesená",J1418,0)</f>
        <v>0</v>
      </c>
      <c r="BH1418" s="154">
        <f>IF(N1418="zníž. prenesená",J1418,0)</f>
        <v>0</v>
      </c>
      <c r="BI1418" s="154">
        <f>IF(N1418="nulová",J1418,0)</f>
        <v>0</v>
      </c>
      <c r="BJ1418" s="17" t="s">
        <v>190</v>
      </c>
      <c r="BK1418" s="154">
        <f>ROUND(I1418*H1418,2)</f>
        <v>0</v>
      </c>
      <c r="BL1418" s="17" t="s">
        <v>280</v>
      </c>
      <c r="BM1418" s="153" t="s">
        <v>2346</v>
      </c>
    </row>
    <row r="1419" spans="2:65" s="1" customFormat="1" ht="37.9" customHeight="1">
      <c r="B1419" s="140"/>
      <c r="C1419" s="189" t="s">
        <v>2347</v>
      </c>
      <c r="D1419" s="189" t="s">
        <v>966</v>
      </c>
      <c r="E1419" s="190" t="s">
        <v>2348</v>
      </c>
      <c r="F1419" s="191" t="s">
        <v>2349</v>
      </c>
      <c r="G1419" s="192" t="s">
        <v>231</v>
      </c>
      <c r="H1419" s="193">
        <v>1</v>
      </c>
      <c r="I1419" s="194"/>
      <c r="J1419" s="195">
        <f>ROUND(I1419*H1419,2)</f>
        <v>0</v>
      </c>
      <c r="K1419" s="196"/>
      <c r="L1419" s="197"/>
      <c r="M1419" s="198" t="s">
        <v>1</v>
      </c>
      <c r="N1419" s="199" t="s">
        <v>41</v>
      </c>
      <c r="P1419" s="151">
        <f>O1419*H1419</f>
        <v>0</v>
      </c>
      <c r="Q1419" s="151">
        <v>3.7999999999999999E-2</v>
      </c>
      <c r="R1419" s="151">
        <f>Q1419*H1419</f>
        <v>3.7999999999999999E-2</v>
      </c>
      <c r="S1419" s="151">
        <v>0</v>
      </c>
      <c r="T1419" s="152">
        <f>S1419*H1419</f>
        <v>0</v>
      </c>
      <c r="AR1419" s="153" t="s">
        <v>491</v>
      </c>
      <c r="AT1419" s="153" t="s">
        <v>966</v>
      </c>
      <c r="AU1419" s="153" t="s">
        <v>190</v>
      </c>
      <c r="AY1419" s="17" t="s">
        <v>181</v>
      </c>
      <c r="BE1419" s="154">
        <f>IF(N1419="základná",J1419,0)</f>
        <v>0</v>
      </c>
      <c r="BF1419" s="154">
        <f>IF(N1419="znížená",J1419,0)</f>
        <v>0</v>
      </c>
      <c r="BG1419" s="154">
        <f>IF(N1419="zákl. prenesená",J1419,0)</f>
        <v>0</v>
      </c>
      <c r="BH1419" s="154">
        <f>IF(N1419="zníž. prenesená",J1419,0)</f>
        <v>0</v>
      </c>
      <c r="BI1419" s="154">
        <f>IF(N1419="nulová",J1419,0)</f>
        <v>0</v>
      </c>
      <c r="BJ1419" s="17" t="s">
        <v>190</v>
      </c>
      <c r="BK1419" s="154">
        <f>ROUND(I1419*H1419,2)</f>
        <v>0</v>
      </c>
      <c r="BL1419" s="17" t="s">
        <v>280</v>
      </c>
      <c r="BM1419" s="153" t="s">
        <v>2350</v>
      </c>
    </row>
    <row r="1420" spans="2:65" s="1" customFormat="1" ht="37.9" customHeight="1">
      <c r="B1420" s="140"/>
      <c r="C1420" s="189" t="s">
        <v>2351</v>
      </c>
      <c r="D1420" s="189" t="s">
        <v>966</v>
      </c>
      <c r="E1420" s="190" t="s">
        <v>2352</v>
      </c>
      <c r="F1420" s="191" t="s">
        <v>2353</v>
      </c>
      <c r="G1420" s="192" t="s">
        <v>231</v>
      </c>
      <c r="H1420" s="193">
        <v>2</v>
      </c>
      <c r="I1420" s="194"/>
      <c r="J1420" s="195">
        <f>ROUND(I1420*H1420,2)</f>
        <v>0</v>
      </c>
      <c r="K1420" s="196"/>
      <c r="L1420" s="197"/>
      <c r="M1420" s="198" t="s">
        <v>1</v>
      </c>
      <c r="N1420" s="199" t="s">
        <v>41</v>
      </c>
      <c r="P1420" s="151">
        <f>O1420*H1420</f>
        <v>0</v>
      </c>
      <c r="Q1420" s="151">
        <v>3.7999999999999999E-2</v>
      </c>
      <c r="R1420" s="151">
        <f>Q1420*H1420</f>
        <v>7.5999999999999998E-2</v>
      </c>
      <c r="S1420" s="151">
        <v>0</v>
      </c>
      <c r="T1420" s="152">
        <f>S1420*H1420</f>
        <v>0</v>
      </c>
      <c r="AR1420" s="153" t="s">
        <v>491</v>
      </c>
      <c r="AT1420" s="153" t="s">
        <v>966</v>
      </c>
      <c r="AU1420" s="153" t="s">
        <v>190</v>
      </c>
      <c r="AY1420" s="17" t="s">
        <v>181</v>
      </c>
      <c r="BE1420" s="154">
        <f>IF(N1420="základná",J1420,0)</f>
        <v>0</v>
      </c>
      <c r="BF1420" s="154">
        <f>IF(N1420="znížená",J1420,0)</f>
        <v>0</v>
      </c>
      <c r="BG1420" s="154">
        <f>IF(N1420="zákl. prenesená",J1420,0)</f>
        <v>0</v>
      </c>
      <c r="BH1420" s="154">
        <f>IF(N1420="zníž. prenesená",J1420,0)</f>
        <v>0</v>
      </c>
      <c r="BI1420" s="154">
        <f>IF(N1420="nulová",J1420,0)</f>
        <v>0</v>
      </c>
      <c r="BJ1420" s="17" t="s">
        <v>190</v>
      </c>
      <c r="BK1420" s="154">
        <f>ROUND(I1420*H1420,2)</f>
        <v>0</v>
      </c>
      <c r="BL1420" s="17" t="s">
        <v>280</v>
      </c>
      <c r="BM1420" s="153" t="s">
        <v>2354</v>
      </c>
    </row>
    <row r="1421" spans="2:65" s="1" customFormat="1" ht="37.9" customHeight="1">
      <c r="B1421" s="140"/>
      <c r="C1421" s="189" t="s">
        <v>2355</v>
      </c>
      <c r="D1421" s="189" t="s">
        <v>966</v>
      </c>
      <c r="E1421" s="190" t="s">
        <v>2356</v>
      </c>
      <c r="F1421" s="191" t="s">
        <v>2357</v>
      </c>
      <c r="G1421" s="192" t="s">
        <v>231</v>
      </c>
      <c r="H1421" s="193">
        <v>1</v>
      </c>
      <c r="I1421" s="194"/>
      <c r="J1421" s="195">
        <f>ROUND(I1421*H1421,2)</f>
        <v>0</v>
      </c>
      <c r="K1421" s="196"/>
      <c r="L1421" s="197"/>
      <c r="M1421" s="198" t="s">
        <v>1</v>
      </c>
      <c r="N1421" s="199" t="s">
        <v>41</v>
      </c>
      <c r="P1421" s="151">
        <f>O1421*H1421</f>
        <v>0</v>
      </c>
      <c r="Q1421" s="151">
        <v>3.7999999999999999E-2</v>
      </c>
      <c r="R1421" s="151">
        <f>Q1421*H1421</f>
        <v>3.7999999999999999E-2</v>
      </c>
      <c r="S1421" s="151">
        <v>0</v>
      </c>
      <c r="T1421" s="152">
        <f>S1421*H1421</f>
        <v>0</v>
      </c>
      <c r="AR1421" s="153" t="s">
        <v>491</v>
      </c>
      <c r="AT1421" s="153" t="s">
        <v>966</v>
      </c>
      <c r="AU1421" s="153" t="s">
        <v>190</v>
      </c>
      <c r="AY1421" s="17" t="s">
        <v>181</v>
      </c>
      <c r="BE1421" s="154">
        <f>IF(N1421="základná",J1421,0)</f>
        <v>0</v>
      </c>
      <c r="BF1421" s="154">
        <f>IF(N1421="znížená",J1421,0)</f>
        <v>0</v>
      </c>
      <c r="BG1421" s="154">
        <f>IF(N1421="zákl. prenesená",J1421,0)</f>
        <v>0</v>
      </c>
      <c r="BH1421" s="154">
        <f>IF(N1421="zníž. prenesená",J1421,0)</f>
        <v>0</v>
      </c>
      <c r="BI1421" s="154">
        <f>IF(N1421="nulová",J1421,0)</f>
        <v>0</v>
      </c>
      <c r="BJ1421" s="17" t="s">
        <v>190</v>
      </c>
      <c r="BK1421" s="154">
        <f>ROUND(I1421*H1421,2)</f>
        <v>0</v>
      </c>
      <c r="BL1421" s="17" t="s">
        <v>280</v>
      </c>
      <c r="BM1421" s="153" t="s">
        <v>2358</v>
      </c>
    </row>
    <row r="1422" spans="2:65" s="1" customFormat="1" ht="37.9" customHeight="1">
      <c r="B1422" s="140"/>
      <c r="C1422" s="141" t="s">
        <v>2359</v>
      </c>
      <c r="D1422" s="141" t="s">
        <v>185</v>
      </c>
      <c r="E1422" s="142" t="s">
        <v>2360</v>
      </c>
      <c r="F1422" s="143" t="s">
        <v>2361</v>
      </c>
      <c r="G1422" s="144" t="s">
        <v>231</v>
      </c>
      <c r="H1422" s="145">
        <v>34</v>
      </c>
      <c r="I1422" s="146"/>
      <c r="J1422" s="147">
        <f>ROUND(I1422*H1422,2)</f>
        <v>0</v>
      </c>
      <c r="K1422" s="148"/>
      <c r="L1422" s="32"/>
      <c r="M1422" s="149" t="s">
        <v>1</v>
      </c>
      <c r="N1422" s="150" t="s">
        <v>41</v>
      </c>
      <c r="P1422" s="151">
        <f>O1422*H1422</f>
        <v>0</v>
      </c>
      <c r="Q1422" s="151">
        <v>0</v>
      </c>
      <c r="R1422" s="151">
        <f>Q1422*H1422</f>
        <v>0</v>
      </c>
      <c r="S1422" s="151">
        <v>0</v>
      </c>
      <c r="T1422" s="152">
        <f>S1422*H1422</f>
        <v>0</v>
      </c>
      <c r="AR1422" s="153" t="s">
        <v>189</v>
      </c>
      <c r="AT1422" s="153" t="s">
        <v>185</v>
      </c>
      <c r="AU1422" s="153" t="s">
        <v>190</v>
      </c>
      <c r="AY1422" s="17" t="s">
        <v>181</v>
      </c>
      <c r="BE1422" s="154">
        <f>IF(N1422="základná",J1422,0)</f>
        <v>0</v>
      </c>
      <c r="BF1422" s="154">
        <f>IF(N1422="znížená",J1422,0)</f>
        <v>0</v>
      </c>
      <c r="BG1422" s="154">
        <f>IF(N1422="zákl. prenesená",J1422,0)</f>
        <v>0</v>
      </c>
      <c r="BH1422" s="154">
        <f>IF(N1422="zníž. prenesená",J1422,0)</f>
        <v>0</v>
      </c>
      <c r="BI1422" s="154">
        <f>IF(N1422="nulová",J1422,0)</f>
        <v>0</v>
      </c>
      <c r="BJ1422" s="17" t="s">
        <v>190</v>
      </c>
      <c r="BK1422" s="154">
        <f>ROUND(I1422*H1422,2)</f>
        <v>0</v>
      </c>
      <c r="BL1422" s="17" t="s">
        <v>189</v>
      </c>
      <c r="BM1422" s="153" t="s">
        <v>2362</v>
      </c>
    </row>
    <row r="1423" spans="2:65" s="13" customFormat="1">
      <c r="B1423" s="162"/>
      <c r="D1423" s="156" t="s">
        <v>192</v>
      </c>
      <c r="E1423" s="163" t="s">
        <v>1</v>
      </c>
      <c r="F1423" s="164" t="s">
        <v>1485</v>
      </c>
      <c r="H1423" s="165">
        <v>20</v>
      </c>
      <c r="I1423" s="166"/>
      <c r="L1423" s="162"/>
      <c r="M1423" s="167"/>
      <c r="T1423" s="168"/>
      <c r="AT1423" s="163" t="s">
        <v>192</v>
      </c>
      <c r="AU1423" s="163" t="s">
        <v>190</v>
      </c>
      <c r="AV1423" s="13" t="s">
        <v>190</v>
      </c>
      <c r="AW1423" s="13" t="s">
        <v>31</v>
      </c>
      <c r="AX1423" s="13" t="s">
        <v>75</v>
      </c>
      <c r="AY1423" s="163" t="s">
        <v>181</v>
      </c>
    </row>
    <row r="1424" spans="2:65" s="13" customFormat="1">
      <c r="B1424" s="162"/>
      <c r="D1424" s="156" t="s">
        <v>192</v>
      </c>
      <c r="E1424" s="163" t="s">
        <v>1</v>
      </c>
      <c r="F1424" s="164" t="s">
        <v>1486</v>
      </c>
      <c r="H1424" s="165">
        <v>7</v>
      </c>
      <c r="I1424" s="166"/>
      <c r="L1424" s="162"/>
      <c r="M1424" s="167"/>
      <c r="T1424" s="168"/>
      <c r="AT1424" s="163" t="s">
        <v>192</v>
      </c>
      <c r="AU1424" s="163" t="s">
        <v>190</v>
      </c>
      <c r="AV1424" s="13" t="s">
        <v>190</v>
      </c>
      <c r="AW1424" s="13" t="s">
        <v>31</v>
      </c>
      <c r="AX1424" s="13" t="s">
        <v>75</v>
      </c>
      <c r="AY1424" s="163" t="s">
        <v>181</v>
      </c>
    </row>
    <row r="1425" spans="2:65" s="13" customFormat="1">
      <c r="B1425" s="162"/>
      <c r="D1425" s="156" t="s">
        <v>192</v>
      </c>
      <c r="E1425" s="163" t="s">
        <v>1</v>
      </c>
      <c r="F1425" s="164" t="s">
        <v>1487</v>
      </c>
      <c r="H1425" s="165">
        <v>4</v>
      </c>
      <c r="I1425" s="166"/>
      <c r="L1425" s="162"/>
      <c r="M1425" s="167"/>
      <c r="T1425" s="168"/>
      <c r="AT1425" s="163" t="s">
        <v>192</v>
      </c>
      <c r="AU1425" s="163" t="s">
        <v>190</v>
      </c>
      <c r="AV1425" s="13" t="s">
        <v>190</v>
      </c>
      <c r="AW1425" s="13" t="s">
        <v>31</v>
      </c>
      <c r="AX1425" s="13" t="s">
        <v>75</v>
      </c>
      <c r="AY1425" s="163" t="s">
        <v>181</v>
      </c>
    </row>
    <row r="1426" spans="2:65" s="13" customFormat="1">
      <c r="B1426" s="162"/>
      <c r="D1426" s="156" t="s">
        <v>192</v>
      </c>
      <c r="E1426" s="163" t="s">
        <v>1</v>
      </c>
      <c r="F1426" s="164" t="s">
        <v>1488</v>
      </c>
      <c r="H1426" s="165">
        <v>1</v>
      </c>
      <c r="I1426" s="166"/>
      <c r="L1426" s="162"/>
      <c r="M1426" s="167"/>
      <c r="T1426" s="168"/>
      <c r="AT1426" s="163" t="s">
        <v>192</v>
      </c>
      <c r="AU1426" s="163" t="s">
        <v>190</v>
      </c>
      <c r="AV1426" s="13" t="s">
        <v>190</v>
      </c>
      <c r="AW1426" s="13" t="s">
        <v>31</v>
      </c>
      <c r="AX1426" s="13" t="s">
        <v>75</v>
      </c>
      <c r="AY1426" s="163" t="s">
        <v>181</v>
      </c>
    </row>
    <row r="1427" spans="2:65" s="13" customFormat="1">
      <c r="B1427" s="162"/>
      <c r="D1427" s="156" t="s">
        <v>192</v>
      </c>
      <c r="E1427" s="163" t="s">
        <v>1</v>
      </c>
      <c r="F1427" s="164" t="s">
        <v>1489</v>
      </c>
      <c r="H1427" s="165">
        <v>1</v>
      </c>
      <c r="I1427" s="166"/>
      <c r="L1427" s="162"/>
      <c r="M1427" s="167"/>
      <c r="T1427" s="168"/>
      <c r="AT1427" s="163" t="s">
        <v>192</v>
      </c>
      <c r="AU1427" s="163" t="s">
        <v>190</v>
      </c>
      <c r="AV1427" s="13" t="s">
        <v>190</v>
      </c>
      <c r="AW1427" s="13" t="s">
        <v>31</v>
      </c>
      <c r="AX1427" s="13" t="s">
        <v>75</v>
      </c>
      <c r="AY1427" s="163" t="s">
        <v>181</v>
      </c>
    </row>
    <row r="1428" spans="2:65" s="13" customFormat="1">
      <c r="B1428" s="162"/>
      <c r="D1428" s="156" t="s">
        <v>192</v>
      </c>
      <c r="E1428" s="163" t="s">
        <v>1</v>
      </c>
      <c r="F1428" s="164" t="s">
        <v>1490</v>
      </c>
      <c r="H1428" s="165">
        <v>1</v>
      </c>
      <c r="I1428" s="166"/>
      <c r="L1428" s="162"/>
      <c r="M1428" s="167"/>
      <c r="T1428" s="168"/>
      <c r="AT1428" s="163" t="s">
        <v>192</v>
      </c>
      <c r="AU1428" s="163" t="s">
        <v>190</v>
      </c>
      <c r="AV1428" s="13" t="s">
        <v>190</v>
      </c>
      <c r="AW1428" s="13" t="s">
        <v>31</v>
      </c>
      <c r="AX1428" s="13" t="s">
        <v>75</v>
      </c>
      <c r="AY1428" s="163" t="s">
        <v>181</v>
      </c>
    </row>
    <row r="1429" spans="2:65" s="14" customFormat="1">
      <c r="B1429" s="169"/>
      <c r="D1429" s="156" t="s">
        <v>192</v>
      </c>
      <c r="E1429" s="170" t="s">
        <v>1</v>
      </c>
      <c r="F1429" s="171" t="s">
        <v>195</v>
      </c>
      <c r="H1429" s="172">
        <v>34</v>
      </c>
      <c r="I1429" s="173"/>
      <c r="L1429" s="169"/>
      <c r="M1429" s="174"/>
      <c r="T1429" s="175"/>
      <c r="AT1429" s="170" t="s">
        <v>192</v>
      </c>
      <c r="AU1429" s="170" t="s">
        <v>190</v>
      </c>
      <c r="AV1429" s="14" t="s">
        <v>189</v>
      </c>
      <c r="AW1429" s="14" t="s">
        <v>31</v>
      </c>
      <c r="AX1429" s="14" t="s">
        <v>83</v>
      </c>
      <c r="AY1429" s="170" t="s">
        <v>181</v>
      </c>
    </row>
    <row r="1430" spans="2:65" s="1" customFormat="1" ht="24.2" customHeight="1">
      <c r="B1430" s="140"/>
      <c r="C1430" s="189" t="s">
        <v>2363</v>
      </c>
      <c r="D1430" s="189" t="s">
        <v>966</v>
      </c>
      <c r="E1430" s="190" t="s">
        <v>2364</v>
      </c>
      <c r="F1430" s="191" t="s">
        <v>2365</v>
      </c>
      <c r="G1430" s="192" t="s">
        <v>231</v>
      </c>
      <c r="H1430" s="193">
        <v>34</v>
      </c>
      <c r="I1430" s="194"/>
      <c r="J1430" s="195">
        <f>ROUND(I1430*H1430,2)</f>
        <v>0</v>
      </c>
      <c r="K1430" s="196"/>
      <c r="L1430" s="197"/>
      <c r="M1430" s="198" t="s">
        <v>1</v>
      </c>
      <c r="N1430" s="199" t="s">
        <v>41</v>
      </c>
      <c r="P1430" s="151">
        <f>O1430*H1430</f>
        <v>0</v>
      </c>
      <c r="Q1430" s="151">
        <v>1E-3</v>
      </c>
      <c r="R1430" s="151">
        <f>Q1430*H1430</f>
        <v>3.4000000000000002E-2</v>
      </c>
      <c r="S1430" s="151">
        <v>0</v>
      </c>
      <c r="T1430" s="152">
        <f>S1430*H1430</f>
        <v>0</v>
      </c>
      <c r="AR1430" s="153" t="s">
        <v>943</v>
      </c>
      <c r="AT1430" s="153" t="s">
        <v>966</v>
      </c>
      <c r="AU1430" s="153" t="s">
        <v>190</v>
      </c>
      <c r="AY1430" s="17" t="s">
        <v>181</v>
      </c>
      <c r="BE1430" s="154">
        <f>IF(N1430="základná",J1430,0)</f>
        <v>0</v>
      </c>
      <c r="BF1430" s="154">
        <f>IF(N1430="znížená",J1430,0)</f>
        <v>0</v>
      </c>
      <c r="BG1430" s="154">
        <f>IF(N1430="zákl. prenesená",J1430,0)</f>
        <v>0</v>
      </c>
      <c r="BH1430" s="154">
        <f>IF(N1430="zníž. prenesená",J1430,0)</f>
        <v>0</v>
      </c>
      <c r="BI1430" s="154">
        <f>IF(N1430="nulová",J1430,0)</f>
        <v>0</v>
      </c>
      <c r="BJ1430" s="17" t="s">
        <v>190</v>
      </c>
      <c r="BK1430" s="154">
        <f>ROUND(I1430*H1430,2)</f>
        <v>0</v>
      </c>
      <c r="BL1430" s="17" t="s">
        <v>189</v>
      </c>
      <c r="BM1430" s="153" t="s">
        <v>2366</v>
      </c>
    </row>
    <row r="1431" spans="2:65" s="1" customFormat="1" ht="24.2" customHeight="1">
      <c r="B1431" s="140"/>
      <c r="C1431" s="189" t="s">
        <v>2367</v>
      </c>
      <c r="D1431" s="189" t="s">
        <v>966</v>
      </c>
      <c r="E1431" s="190" t="s">
        <v>2368</v>
      </c>
      <c r="F1431" s="191" t="s">
        <v>2369</v>
      </c>
      <c r="G1431" s="192" t="s">
        <v>231</v>
      </c>
      <c r="H1431" s="193">
        <v>20</v>
      </c>
      <c r="I1431" s="194"/>
      <c r="J1431" s="195">
        <f>ROUND(I1431*H1431,2)</f>
        <v>0</v>
      </c>
      <c r="K1431" s="196"/>
      <c r="L1431" s="197"/>
      <c r="M1431" s="198" t="s">
        <v>1</v>
      </c>
      <c r="N1431" s="199" t="s">
        <v>41</v>
      </c>
      <c r="P1431" s="151">
        <f>O1431*H1431</f>
        <v>0</v>
      </c>
      <c r="Q1431" s="151">
        <v>2.5000000000000001E-2</v>
      </c>
      <c r="R1431" s="151">
        <f>Q1431*H1431</f>
        <v>0.5</v>
      </c>
      <c r="S1431" s="151">
        <v>0</v>
      </c>
      <c r="T1431" s="152">
        <f>S1431*H1431</f>
        <v>0</v>
      </c>
      <c r="AR1431" s="153" t="s">
        <v>943</v>
      </c>
      <c r="AT1431" s="153" t="s">
        <v>966</v>
      </c>
      <c r="AU1431" s="153" t="s">
        <v>190</v>
      </c>
      <c r="AY1431" s="17" t="s">
        <v>181</v>
      </c>
      <c r="BE1431" s="154">
        <f>IF(N1431="základná",J1431,0)</f>
        <v>0</v>
      </c>
      <c r="BF1431" s="154">
        <f>IF(N1431="znížená",J1431,0)</f>
        <v>0</v>
      </c>
      <c r="BG1431" s="154">
        <f>IF(N1431="zákl. prenesená",J1431,0)</f>
        <v>0</v>
      </c>
      <c r="BH1431" s="154">
        <f>IF(N1431="zníž. prenesená",J1431,0)</f>
        <v>0</v>
      </c>
      <c r="BI1431" s="154">
        <f>IF(N1431="nulová",J1431,0)</f>
        <v>0</v>
      </c>
      <c r="BJ1431" s="17" t="s">
        <v>190</v>
      </c>
      <c r="BK1431" s="154">
        <f>ROUND(I1431*H1431,2)</f>
        <v>0</v>
      </c>
      <c r="BL1431" s="17" t="s">
        <v>189</v>
      </c>
      <c r="BM1431" s="153" t="s">
        <v>2370</v>
      </c>
    </row>
    <row r="1432" spans="2:65" s="13" customFormat="1">
      <c r="B1432" s="162"/>
      <c r="D1432" s="156" t="s">
        <v>192</v>
      </c>
      <c r="E1432" s="163" t="s">
        <v>1</v>
      </c>
      <c r="F1432" s="164" t="s">
        <v>2371</v>
      </c>
      <c r="H1432" s="165">
        <v>20</v>
      </c>
      <c r="I1432" s="166"/>
      <c r="L1432" s="162"/>
      <c r="M1432" s="167"/>
      <c r="T1432" s="168"/>
      <c r="AT1432" s="163" t="s">
        <v>192</v>
      </c>
      <c r="AU1432" s="163" t="s">
        <v>190</v>
      </c>
      <c r="AV1432" s="13" t="s">
        <v>190</v>
      </c>
      <c r="AW1432" s="13" t="s">
        <v>31</v>
      </c>
      <c r="AX1432" s="13" t="s">
        <v>75</v>
      </c>
      <c r="AY1432" s="163" t="s">
        <v>181</v>
      </c>
    </row>
    <row r="1433" spans="2:65" s="14" customFormat="1">
      <c r="B1433" s="169"/>
      <c r="D1433" s="156" t="s">
        <v>192</v>
      </c>
      <c r="E1433" s="170" t="s">
        <v>1</v>
      </c>
      <c r="F1433" s="171" t="s">
        <v>195</v>
      </c>
      <c r="H1433" s="172">
        <v>20</v>
      </c>
      <c r="I1433" s="173"/>
      <c r="L1433" s="169"/>
      <c r="M1433" s="174"/>
      <c r="T1433" s="175"/>
      <c r="AT1433" s="170" t="s">
        <v>192</v>
      </c>
      <c r="AU1433" s="170" t="s">
        <v>190</v>
      </c>
      <c r="AV1433" s="14" t="s">
        <v>189</v>
      </c>
      <c r="AW1433" s="14" t="s">
        <v>31</v>
      </c>
      <c r="AX1433" s="14" t="s">
        <v>83</v>
      </c>
      <c r="AY1433" s="170" t="s">
        <v>181</v>
      </c>
    </row>
    <row r="1434" spans="2:65" s="1" customFormat="1" ht="24.2" customHeight="1">
      <c r="B1434" s="140"/>
      <c r="C1434" s="189" t="s">
        <v>2372</v>
      </c>
      <c r="D1434" s="189" t="s">
        <v>966</v>
      </c>
      <c r="E1434" s="190" t="s">
        <v>2373</v>
      </c>
      <c r="F1434" s="191" t="s">
        <v>2374</v>
      </c>
      <c r="G1434" s="192" t="s">
        <v>231</v>
      </c>
      <c r="H1434" s="193">
        <v>7</v>
      </c>
      <c r="I1434" s="194"/>
      <c r="J1434" s="195">
        <f>ROUND(I1434*H1434,2)</f>
        <v>0</v>
      </c>
      <c r="K1434" s="196"/>
      <c r="L1434" s="197"/>
      <c r="M1434" s="198" t="s">
        <v>1</v>
      </c>
      <c r="N1434" s="199" t="s">
        <v>41</v>
      </c>
      <c r="P1434" s="151">
        <f>O1434*H1434</f>
        <v>0</v>
      </c>
      <c r="Q1434" s="151">
        <v>2.5000000000000001E-2</v>
      </c>
      <c r="R1434" s="151">
        <f>Q1434*H1434</f>
        <v>0.17500000000000002</v>
      </c>
      <c r="S1434" s="151">
        <v>0</v>
      </c>
      <c r="T1434" s="152">
        <f>S1434*H1434</f>
        <v>0</v>
      </c>
      <c r="AR1434" s="153" t="s">
        <v>943</v>
      </c>
      <c r="AT1434" s="153" t="s">
        <v>966</v>
      </c>
      <c r="AU1434" s="153" t="s">
        <v>190</v>
      </c>
      <c r="AY1434" s="17" t="s">
        <v>181</v>
      </c>
      <c r="BE1434" s="154">
        <f>IF(N1434="základná",J1434,0)</f>
        <v>0</v>
      </c>
      <c r="BF1434" s="154">
        <f>IF(N1434="znížená",J1434,0)</f>
        <v>0</v>
      </c>
      <c r="BG1434" s="154">
        <f>IF(N1434="zákl. prenesená",J1434,0)</f>
        <v>0</v>
      </c>
      <c r="BH1434" s="154">
        <f>IF(N1434="zníž. prenesená",J1434,0)</f>
        <v>0</v>
      </c>
      <c r="BI1434" s="154">
        <f>IF(N1434="nulová",J1434,0)</f>
        <v>0</v>
      </c>
      <c r="BJ1434" s="17" t="s">
        <v>190</v>
      </c>
      <c r="BK1434" s="154">
        <f>ROUND(I1434*H1434,2)</f>
        <v>0</v>
      </c>
      <c r="BL1434" s="17" t="s">
        <v>189</v>
      </c>
      <c r="BM1434" s="153" t="s">
        <v>2375</v>
      </c>
    </row>
    <row r="1435" spans="2:65" s="13" customFormat="1">
      <c r="B1435" s="162"/>
      <c r="D1435" s="156" t="s">
        <v>192</v>
      </c>
      <c r="E1435" s="163" t="s">
        <v>1</v>
      </c>
      <c r="F1435" s="164" t="s">
        <v>2376</v>
      </c>
      <c r="H1435" s="165">
        <v>7</v>
      </c>
      <c r="I1435" s="166"/>
      <c r="L1435" s="162"/>
      <c r="M1435" s="167"/>
      <c r="T1435" s="168"/>
      <c r="AT1435" s="163" t="s">
        <v>192</v>
      </c>
      <c r="AU1435" s="163" t="s">
        <v>190</v>
      </c>
      <c r="AV1435" s="13" t="s">
        <v>190</v>
      </c>
      <c r="AW1435" s="13" t="s">
        <v>31</v>
      </c>
      <c r="AX1435" s="13" t="s">
        <v>75</v>
      </c>
      <c r="AY1435" s="163" t="s">
        <v>181</v>
      </c>
    </row>
    <row r="1436" spans="2:65" s="14" customFormat="1">
      <c r="B1436" s="169"/>
      <c r="D1436" s="156" t="s">
        <v>192</v>
      </c>
      <c r="E1436" s="170" t="s">
        <v>1</v>
      </c>
      <c r="F1436" s="171" t="s">
        <v>195</v>
      </c>
      <c r="H1436" s="172">
        <v>7</v>
      </c>
      <c r="I1436" s="173"/>
      <c r="L1436" s="169"/>
      <c r="M1436" s="174"/>
      <c r="T1436" s="175"/>
      <c r="AT1436" s="170" t="s">
        <v>192</v>
      </c>
      <c r="AU1436" s="170" t="s">
        <v>190</v>
      </c>
      <c r="AV1436" s="14" t="s">
        <v>189</v>
      </c>
      <c r="AW1436" s="14" t="s">
        <v>31</v>
      </c>
      <c r="AX1436" s="14" t="s">
        <v>83</v>
      </c>
      <c r="AY1436" s="170" t="s">
        <v>181</v>
      </c>
    </row>
    <row r="1437" spans="2:65" s="1" customFormat="1" ht="24.2" customHeight="1">
      <c r="B1437" s="140"/>
      <c r="C1437" s="189" t="s">
        <v>2377</v>
      </c>
      <c r="D1437" s="189" t="s">
        <v>966</v>
      </c>
      <c r="E1437" s="190" t="s">
        <v>2378</v>
      </c>
      <c r="F1437" s="191" t="s">
        <v>2379</v>
      </c>
      <c r="G1437" s="192" t="s">
        <v>231</v>
      </c>
      <c r="H1437" s="193">
        <v>4</v>
      </c>
      <c r="I1437" s="194"/>
      <c r="J1437" s="195">
        <f>ROUND(I1437*H1437,2)</f>
        <v>0</v>
      </c>
      <c r="K1437" s="196"/>
      <c r="L1437" s="197"/>
      <c r="M1437" s="198" t="s">
        <v>1</v>
      </c>
      <c r="N1437" s="199" t="s">
        <v>41</v>
      </c>
      <c r="P1437" s="151">
        <f>O1437*H1437</f>
        <v>0</v>
      </c>
      <c r="Q1437" s="151">
        <v>2.5000000000000001E-2</v>
      </c>
      <c r="R1437" s="151">
        <f>Q1437*H1437</f>
        <v>0.1</v>
      </c>
      <c r="S1437" s="151">
        <v>0</v>
      </c>
      <c r="T1437" s="152">
        <f>S1437*H1437</f>
        <v>0</v>
      </c>
      <c r="AR1437" s="153" t="s">
        <v>943</v>
      </c>
      <c r="AT1437" s="153" t="s">
        <v>966</v>
      </c>
      <c r="AU1437" s="153" t="s">
        <v>190</v>
      </c>
      <c r="AY1437" s="17" t="s">
        <v>181</v>
      </c>
      <c r="BE1437" s="154">
        <f>IF(N1437="základná",J1437,0)</f>
        <v>0</v>
      </c>
      <c r="BF1437" s="154">
        <f>IF(N1437="znížená",J1437,0)</f>
        <v>0</v>
      </c>
      <c r="BG1437" s="154">
        <f>IF(N1437="zákl. prenesená",J1437,0)</f>
        <v>0</v>
      </c>
      <c r="BH1437" s="154">
        <f>IF(N1437="zníž. prenesená",J1437,0)</f>
        <v>0</v>
      </c>
      <c r="BI1437" s="154">
        <f>IF(N1437="nulová",J1437,0)</f>
        <v>0</v>
      </c>
      <c r="BJ1437" s="17" t="s">
        <v>190</v>
      </c>
      <c r="BK1437" s="154">
        <f>ROUND(I1437*H1437,2)</f>
        <v>0</v>
      </c>
      <c r="BL1437" s="17" t="s">
        <v>189</v>
      </c>
      <c r="BM1437" s="153" t="s">
        <v>2380</v>
      </c>
    </row>
    <row r="1438" spans="2:65" s="13" customFormat="1">
      <c r="B1438" s="162"/>
      <c r="D1438" s="156" t="s">
        <v>192</v>
      </c>
      <c r="E1438" s="163" t="s">
        <v>1</v>
      </c>
      <c r="F1438" s="164" t="s">
        <v>2381</v>
      </c>
      <c r="H1438" s="165">
        <v>4</v>
      </c>
      <c r="I1438" s="166"/>
      <c r="L1438" s="162"/>
      <c r="M1438" s="167"/>
      <c r="T1438" s="168"/>
      <c r="AT1438" s="163" t="s">
        <v>192</v>
      </c>
      <c r="AU1438" s="163" t="s">
        <v>190</v>
      </c>
      <c r="AV1438" s="13" t="s">
        <v>190</v>
      </c>
      <c r="AW1438" s="13" t="s">
        <v>31</v>
      </c>
      <c r="AX1438" s="13" t="s">
        <v>75</v>
      </c>
      <c r="AY1438" s="163" t="s">
        <v>181</v>
      </c>
    </row>
    <row r="1439" spans="2:65" s="14" customFormat="1">
      <c r="B1439" s="169"/>
      <c r="D1439" s="156" t="s">
        <v>192</v>
      </c>
      <c r="E1439" s="170" t="s">
        <v>1</v>
      </c>
      <c r="F1439" s="171" t="s">
        <v>195</v>
      </c>
      <c r="H1439" s="172">
        <v>4</v>
      </c>
      <c r="I1439" s="173"/>
      <c r="L1439" s="169"/>
      <c r="M1439" s="174"/>
      <c r="T1439" s="175"/>
      <c r="AT1439" s="170" t="s">
        <v>192</v>
      </c>
      <c r="AU1439" s="170" t="s">
        <v>190</v>
      </c>
      <c r="AV1439" s="14" t="s">
        <v>189</v>
      </c>
      <c r="AW1439" s="14" t="s">
        <v>31</v>
      </c>
      <c r="AX1439" s="14" t="s">
        <v>83</v>
      </c>
      <c r="AY1439" s="170" t="s">
        <v>181</v>
      </c>
    </row>
    <row r="1440" spans="2:65" s="1" customFormat="1" ht="24.2" customHeight="1">
      <c r="B1440" s="140"/>
      <c r="C1440" s="189" t="s">
        <v>2382</v>
      </c>
      <c r="D1440" s="189" t="s">
        <v>966</v>
      </c>
      <c r="E1440" s="190" t="s">
        <v>2383</v>
      </c>
      <c r="F1440" s="191" t="s">
        <v>2384</v>
      </c>
      <c r="G1440" s="192" t="s">
        <v>231</v>
      </c>
      <c r="H1440" s="193">
        <v>1</v>
      </c>
      <c r="I1440" s="194"/>
      <c r="J1440" s="195">
        <f>ROUND(I1440*H1440,2)</f>
        <v>0</v>
      </c>
      <c r="K1440" s="196"/>
      <c r="L1440" s="197"/>
      <c r="M1440" s="198" t="s">
        <v>1</v>
      </c>
      <c r="N1440" s="199" t="s">
        <v>41</v>
      </c>
      <c r="P1440" s="151">
        <f>O1440*H1440</f>
        <v>0</v>
      </c>
      <c r="Q1440" s="151">
        <v>2.5000000000000001E-2</v>
      </c>
      <c r="R1440" s="151">
        <f>Q1440*H1440</f>
        <v>2.5000000000000001E-2</v>
      </c>
      <c r="S1440" s="151">
        <v>0</v>
      </c>
      <c r="T1440" s="152">
        <f>S1440*H1440</f>
        <v>0</v>
      </c>
      <c r="AR1440" s="153" t="s">
        <v>943</v>
      </c>
      <c r="AT1440" s="153" t="s">
        <v>966</v>
      </c>
      <c r="AU1440" s="153" t="s">
        <v>190</v>
      </c>
      <c r="AY1440" s="17" t="s">
        <v>181</v>
      </c>
      <c r="BE1440" s="154">
        <f>IF(N1440="základná",J1440,0)</f>
        <v>0</v>
      </c>
      <c r="BF1440" s="154">
        <f>IF(N1440="znížená",J1440,0)</f>
        <v>0</v>
      </c>
      <c r="BG1440" s="154">
        <f>IF(N1440="zákl. prenesená",J1440,0)</f>
        <v>0</v>
      </c>
      <c r="BH1440" s="154">
        <f>IF(N1440="zníž. prenesená",J1440,0)</f>
        <v>0</v>
      </c>
      <c r="BI1440" s="154">
        <f>IF(N1440="nulová",J1440,0)</f>
        <v>0</v>
      </c>
      <c r="BJ1440" s="17" t="s">
        <v>190</v>
      </c>
      <c r="BK1440" s="154">
        <f>ROUND(I1440*H1440,2)</f>
        <v>0</v>
      </c>
      <c r="BL1440" s="17" t="s">
        <v>189</v>
      </c>
      <c r="BM1440" s="153" t="s">
        <v>2385</v>
      </c>
    </row>
    <row r="1441" spans="2:65" s="13" customFormat="1">
      <c r="B1441" s="162"/>
      <c r="D1441" s="156" t="s">
        <v>192</v>
      </c>
      <c r="E1441" s="163" t="s">
        <v>1</v>
      </c>
      <c r="F1441" s="164" t="s">
        <v>83</v>
      </c>
      <c r="H1441" s="165">
        <v>1</v>
      </c>
      <c r="I1441" s="166"/>
      <c r="L1441" s="162"/>
      <c r="M1441" s="167"/>
      <c r="T1441" s="168"/>
      <c r="AT1441" s="163" t="s">
        <v>192</v>
      </c>
      <c r="AU1441" s="163" t="s">
        <v>190</v>
      </c>
      <c r="AV1441" s="13" t="s">
        <v>190</v>
      </c>
      <c r="AW1441" s="13" t="s">
        <v>31</v>
      </c>
      <c r="AX1441" s="13" t="s">
        <v>75</v>
      </c>
      <c r="AY1441" s="163" t="s">
        <v>181</v>
      </c>
    </row>
    <row r="1442" spans="2:65" s="14" customFormat="1">
      <c r="B1442" s="169"/>
      <c r="D1442" s="156" t="s">
        <v>192</v>
      </c>
      <c r="E1442" s="170" t="s">
        <v>1</v>
      </c>
      <c r="F1442" s="171" t="s">
        <v>195</v>
      </c>
      <c r="H1442" s="172">
        <v>1</v>
      </c>
      <c r="I1442" s="173"/>
      <c r="L1442" s="169"/>
      <c r="M1442" s="174"/>
      <c r="T1442" s="175"/>
      <c r="AT1442" s="170" t="s">
        <v>192</v>
      </c>
      <c r="AU1442" s="170" t="s">
        <v>190</v>
      </c>
      <c r="AV1442" s="14" t="s">
        <v>189</v>
      </c>
      <c r="AW1442" s="14" t="s">
        <v>31</v>
      </c>
      <c r="AX1442" s="14" t="s">
        <v>83</v>
      </c>
      <c r="AY1442" s="170" t="s">
        <v>181</v>
      </c>
    </row>
    <row r="1443" spans="2:65" s="1" customFormat="1" ht="24.2" customHeight="1">
      <c r="B1443" s="140"/>
      <c r="C1443" s="189" t="s">
        <v>2386</v>
      </c>
      <c r="D1443" s="189" t="s">
        <v>966</v>
      </c>
      <c r="E1443" s="190" t="s">
        <v>2387</v>
      </c>
      <c r="F1443" s="191" t="s">
        <v>2388</v>
      </c>
      <c r="G1443" s="192" t="s">
        <v>231</v>
      </c>
      <c r="H1443" s="193">
        <v>1</v>
      </c>
      <c r="I1443" s="194"/>
      <c r="J1443" s="195">
        <f>ROUND(I1443*H1443,2)</f>
        <v>0</v>
      </c>
      <c r="K1443" s="196"/>
      <c r="L1443" s="197"/>
      <c r="M1443" s="198" t="s">
        <v>1</v>
      </c>
      <c r="N1443" s="199" t="s">
        <v>41</v>
      </c>
      <c r="P1443" s="151">
        <f>O1443*H1443</f>
        <v>0</v>
      </c>
      <c r="Q1443" s="151">
        <v>2.5000000000000001E-2</v>
      </c>
      <c r="R1443" s="151">
        <f>Q1443*H1443</f>
        <v>2.5000000000000001E-2</v>
      </c>
      <c r="S1443" s="151">
        <v>0</v>
      </c>
      <c r="T1443" s="152">
        <f>S1443*H1443</f>
        <v>0</v>
      </c>
      <c r="AR1443" s="153" t="s">
        <v>943</v>
      </c>
      <c r="AT1443" s="153" t="s">
        <v>966</v>
      </c>
      <c r="AU1443" s="153" t="s">
        <v>190</v>
      </c>
      <c r="AY1443" s="17" t="s">
        <v>181</v>
      </c>
      <c r="BE1443" s="154">
        <f>IF(N1443="základná",J1443,0)</f>
        <v>0</v>
      </c>
      <c r="BF1443" s="154">
        <f>IF(N1443="znížená",J1443,0)</f>
        <v>0</v>
      </c>
      <c r="BG1443" s="154">
        <f>IF(N1443="zákl. prenesená",J1443,0)</f>
        <v>0</v>
      </c>
      <c r="BH1443" s="154">
        <f>IF(N1443="zníž. prenesená",J1443,0)</f>
        <v>0</v>
      </c>
      <c r="BI1443" s="154">
        <f>IF(N1443="nulová",J1443,0)</f>
        <v>0</v>
      </c>
      <c r="BJ1443" s="17" t="s">
        <v>190</v>
      </c>
      <c r="BK1443" s="154">
        <f>ROUND(I1443*H1443,2)</f>
        <v>0</v>
      </c>
      <c r="BL1443" s="17" t="s">
        <v>189</v>
      </c>
      <c r="BM1443" s="153" t="s">
        <v>2389</v>
      </c>
    </row>
    <row r="1444" spans="2:65" s="13" customFormat="1">
      <c r="B1444" s="162"/>
      <c r="D1444" s="156" t="s">
        <v>192</v>
      </c>
      <c r="E1444" s="163" t="s">
        <v>1</v>
      </c>
      <c r="F1444" s="164" t="s">
        <v>83</v>
      </c>
      <c r="H1444" s="165">
        <v>1</v>
      </c>
      <c r="I1444" s="166"/>
      <c r="L1444" s="162"/>
      <c r="M1444" s="167"/>
      <c r="T1444" s="168"/>
      <c r="AT1444" s="163" t="s">
        <v>192</v>
      </c>
      <c r="AU1444" s="163" t="s">
        <v>190</v>
      </c>
      <c r="AV1444" s="13" t="s">
        <v>190</v>
      </c>
      <c r="AW1444" s="13" t="s">
        <v>31</v>
      </c>
      <c r="AX1444" s="13" t="s">
        <v>75</v>
      </c>
      <c r="AY1444" s="163" t="s">
        <v>181</v>
      </c>
    </row>
    <row r="1445" spans="2:65" s="14" customFormat="1">
      <c r="B1445" s="169"/>
      <c r="D1445" s="156" t="s">
        <v>192</v>
      </c>
      <c r="E1445" s="170" t="s">
        <v>1</v>
      </c>
      <c r="F1445" s="171" t="s">
        <v>195</v>
      </c>
      <c r="H1445" s="172">
        <v>1</v>
      </c>
      <c r="I1445" s="173"/>
      <c r="L1445" s="169"/>
      <c r="M1445" s="174"/>
      <c r="T1445" s="175"/>
      <c r="AT1445" s="170" t="s">
        <v>192</v>
      </c>
      <c r="AU1445" s="170" t="s">
        <v>190</v>
      </c>
      <c r="AV1445" s="14" t="s">
        <v>189</v>
      </c>
      <c r="AW1445" s="14" t="s">
        <v>31</v>
      </c>
      <c r="AX1445" s="14" t="s">
        <v>83</v>
      </c>
      <c r="AY1445" s="170" t="s">
        <v>181</v>
      </c>
    </row>
    <row r="1446" spans="2:65" s="1" customFormat="1" ht="24.2" customHeight="1">
      <c r="B1446" s="140"/>
      <c r="C1446" s="189" t="s">
        <v>2390</v>
      </c>
      <c r="D1446" s="189" t="s">
        <v>966</v>
      </c>
      <c r="E1446" s="190" t="s">
        <v>2391</v>
      </c>
      <c r="F1446" s="191" t="s">
        <v>2392</v>
      </c>
      <c r="G1446" s="192" t="s">
        <v>231</v>
      </c>
      <c r="H1446" s="193">
        <v>1</v>
      </c>
      <c r="I1446" s="194"/>
      <c r="J1446" s="195">
        <f>ROUND(I1446*H1446,2)</f>
        <v>0</v>
      </c>
      <c r="K1446" s="196"/>
      <c r="L1446" s="197"/>
      <c r="M1446" s="198" t="s">
        <v>1</v>
      </c>
      <c r="N1446" s="199" t="s">
        <v>41</v>
      </c>
      <c r="P1446" s="151">
        <f>O1446*H1446</f>
        <v>0</v>
      </c>
      <c r="Q1446" s="151">
        <v>2.5000000000000001E-2</v>
      </c>
      <c r="R1446" s="151">
        <f>Q1446*H1446</f>
        <v>2.5000000000000001E-2</v>
      </c>
      <c r="S1446" s="151">
        <v>0</v>
      </c>
      <c r="T1446" s="152">
        <f>S1446*H1446</f>
        <v>0</v>
      </c>
      <c r="AR1446" s="153" t="s">
        <v>943</v>
      </c>
      <c r="AT1446" s="153" t="s">
        <v>966</v>
      </c>
      <c r="AU1446" s="153" t="s">
        <v>190</v>
      </c>
      <c r="AY1446" s="17" t="s">
        <v>181</v>
      </c>
      <c r="BE1446" s="154">
        <f>IF(N1446="základná",J1446,0)</f>
        <v>0</v>
      </c>
      <c r="BF1446" s="154">
        <f>IF(N1446="znížená",J1446,0)</f>
        <v>0</v>
      </c>
      <c r="BG1446" s="154">
        <f>IF(N1446="zákl. prenesená",J1446,0)</f>
        <v>0</v>
      </c>
      <c r="BH1446" s="154">
        <f>IF(N1446="zníž. prenesená",J1446,0)</f>
        <v>0</v>
      </c>
      <c r="BI1446" s="154">
        <f>IF(N1446="nulová",J1446,0)</f>
        <v>0</v>
      </c>
      <c r="BJ1446" s="17" t="s">
        <v>190</v>
      </c>
      <c r="BK1446" s="154">
        <f>ROUND(I1446*H1446,2)</f>
        <v>0</v>
      </c>
      <c r="BL1446" s="17" t="s">
        <v>189</v>
      </c>
      <c r="BM1446" s="153" t="s">
        <v>2393</v>
      </c>
    </row>
    <row r="1447" spans="2:65" s="13" customFormat="1">
      <c r="B1447" s="162"/>
      <c r="D1447" s="156" t="s">
        <v>192</v>
      </c>
      <c r="E1447" s="163" t="s">
        <v>1</v>
      </c>
      <c r="F1447" s="164" t="s">
        <v>83</v>
      </c>
      <c r="H1447" s="165">
        <v>1</v>
      </c>
      <c r="I1447" s="166"/>
      <c r="L1447" s="162"/>
      <c r="M1447" s="167"/>
      <c r="T1447" s="168"/>
      <c r="AT1447" s="163" t="s">
        <v>192</v>
      </c>
      <c r="AU1447" s="163" t="s">
        <v>190</v>
      </c>
      <c r="AV1447" s="13" t="s">
        <v>190</v>
      </c>
      <c r="AW1447" s="13" t="s">
        <v>31</v>
      </c>
      <c r="AX1447" s="13" t="s">
        <v>75</v>
      </c>
      <c r="AY1447" s="163" t="s">
        <v>181</v>
      </c>
    </row>
    <row r="1448" spans="2:65" s="14" customFormat="1">
      <c r="B1448" s="169"/>
      <c r="D1448" s="156" t="s">
        <v>192</v>
      </c>
      <c r="E1448" s="170" t="s">
        <v>1</v>
      </c>
      <c r="F1448" s="171" t="s">
        <v>195</v>
      </c>
      <c r="H1448" s="172">
        <v>1</v>
      </c>
      <c r="I1448" s="173"/>
      <c r="L1448" s="169"/>
      <c r="M1448" s="174"/>
      <c r="T1448" s="175"/>
      <c r="AT1448" s="170" t="s">
        <v>192</v>
      </c>
      <c r="AU1448" s="170" t="s">
        <v>190</v>
      </c>
      <c r="AV1448" s="14" t="s">
        <v>189</v>
      </c>
      <c r="AW1448" s="14" t="s">
        <v>31</v>
      </c>
      <c r="AX1448" s="14" t="s">
        <v>83</v>
      </c>
      <c r="AY1448" s="170" t="s">
        <v>181</v>
      </c>
    </row>
    <row r="1449" spans="2:65" s="1" customFormat="1" ht="37.9" customHeight="1">
      <c r="B1449" s="140"/>
      <c r="C1449" s="141" t="s">
        <v>2394</v>
      </c>
      <c r="D1449" s="141" t="s">
        <v>185</v>
      </c>
      <c r="E1449" s="142" t="s">
        <v>2395</v>
      </c>
      <c r="F1449" s="143" t="s">
        <v>2396</v>
      </c>
      <c r="G1449" s="144" t="s">
        <v>231</v>
      </c>
      <c r="H1449" s="145">
        <v>2</v>
      </c>
      <c r="I1449" s="146"/>
      <c r="J1449" s="147">
        <f>ROUND(I1449*H1449,2)</f>
        <v>0</v>
      </c>
      <c r="K1449" s="148"/>
      <c r="L1449" s="32"/>
      <c r="M1449" s="149" t="s">
        <v>1</v>
      </c>
      <c r="N1449" s="150" t="s">
        <v>41</v>
      </c>
      <c r="P1449" s="151">
        <f>O1449*H1449</f>
        <v>0</v>
      </c>
      <c r="Q1449" s="151">
        <v>0</v>
      </c>
      <c r="R1449" s="151">
        <f>Q1449*H1449</f>
        <v>0</v>
      </c>
      <c r="S1449" s="151">
        <v>0</v>
      </c>
      <c r="T1449" s="152">
        <f>S1449*H1449</f>
        <v>0</v>
      </c>
      <c r="AR1449" s="153" t="s">
        <v>280</v>
      </c>
      <c r="AT1449" s="153" t="s">
        <v>185</v>
      </c>
      <c r="AU1449" s="153" t="s">
        <v>190</v>
      </c>
      <c r="AY1449" s="17" t="s">
        <v>181</v>
      </c>
      <c r="BE1449" s="154">
        <f>IF(N1449="základná",J1449,0)</f>
        <v>0</v>
      </c>
      <c r="BF1449" s="154">
        <f>IF(N1449="znížená",J1449,0)</f>
        <v>0</v>
      </c>
      <c r="BG1449" s="154">
        <f>IF(N1449="zákl. prenesená",J1449,0)</f>
        <v>0</v>
      </c>
      <c r="BH1449" s="154">
        <f>IF(N1449="zníž. prenesená",J1449,0)</f>
        <v>0</v>
      </c>
      <c r="BI1449" s="154">
        <f>IF(N1449="nulová",J1449,0)</f>
        <v>0</v>
      </c>
      <c r="BJ1449" s="17" t="s">
        <v>190</v>
      </c>
      <c r="BK1449" s="154">
        <f>ROUND(I1449*H1449,2)</f>
        <v>0</v>
      </c>
      <c r="BL1449" s="17" t="s">
        <v>280</v>
      </c>
      <c r="BM1449" s="153" t="s">
        <v>2397</v>
      </c>
    </row>
    <row r="1450" spans="2:65" s="13" customFormat="1">
      <c r="B1450" s="162"/>
      <c r="D1450" s="156" t="s">
        <v>192</v>
      </c>
      <c r="E1450" s="163" t="s">
        <v>1</v>
      </c>
      <c r="F1450" s="164" t="s">
        <v>2398</v>
      </c>
      <c r="H1450" s="165">
        <v>1</v>
      </c>
      <c r="I1450" s="166"/>
      <c r="L1450" s="162"/>
      <c r="M1450" s="167"/>
      <c r="T1450" s="168"/>
      <c r="AT1450" s="163" t="s">
        <v>192</v>
      </c>
      <c r="AU1450" s="163" t="s">
        <v>190</v>
      </c>
      <c r="AV1450" s="13" t="s">
        <v>190</v>
      </c>
      <c r="AW1450" s="13" t="s">
        <v>31</v>
      </c>
      <c r="AX1450" s="13" t="s">
        <v>75</v>
      </c>
      <c r="AY1450" s="163" t="s">
        <v>181</v>
      </c>
    </row>
    <row r="1451" spans="2:65" s="13" customFormat="1">
      <c r="B1451" s="162"/>
      <c r="D1451" s="156" t="s">
        <v>192</v>
      </c>
      <c r="E1451" s="163" t="s">
        <v>1</v>
      </c>
      <c r="F1451" s="164" t="s">
        <v>2399</v>
      </c>
      <c r="H1451" s="165">
        <v>1</v>
      </c>
      <c r="I1451" s="166"/>
      <c r="L1451" s="162"/>
      <c r="M1451" s="167"/>
      <c r="T1451" s="168"/>
      <c r="AT1451" s="163" t="s">
        <v>192</v>
      </c>
      <c r="AU1451" s="163" t="s">
        <v>190</v>
      </c>
      <c r="AV1451" s="13" t="s">
        <v>190</v>
      </c>
      <c r="AW1451" s="13" t="s">
        <v>31</v>
      </c>
      <c r="AX1451" s="13" t="s">
        <v>75</v>
      </c>
      <c r="AY1451" s="163" t="s">
        <v>181</v>
      </c>
    </row>
    <row r="1452" spans="2:65" s="14" customFormat="1">
      <c r="B1452" s="169"/>
      <c r="D1452" s="156" t="s">
        <v>192</v>
      </c>
      <c r="E1452" s="170" t="s">
        <v>1</v>
      </c>
      <c r="F1452" s="171" t="s">
        <v>195</v>
      </c>
      <c r="H1452" s="172">
        <v>2</v>
      </c>
      <c r="I1452" s="173"/>
      <c r="L1452" s="169"/>
      <c r="M1452" s="174"/>
      <c r="T1452" s="175"/>
      <c r="AT1452" s="170" t="s">
        <v>192</v>
      </c>
      <c r="AU1452" s="170" t="s">
        <v>190</v>
      </c>
      <c r="AV1452" s="14" t="s">
        <v>189</v>
      </c>
      <c r="AW1452" s="14" t="s">
        <v>31</v>
      </c>
      <c r="AX1452" s="14" t="s">
        <v>83</v>
      </c>
      <c r="AY1452" s="170" t="s">
        <v>181</v>
      </c>
    </row>
    <row r="1453" spans="2:65" s="1" customFormat="1" ht="24.2" customHeight="1">
      <c r="B1453" s="140"/>
      <c r="C1453" s="189" t="s">
        <v>2400</v>
      </c>
      <c r="D1453" s="189" t="s">
        <v>966</v>
      </c>
      <c r="E1453" s="190" t="s">
        <v>2364</v>
      </c>
      <c r="F1453" s="191" t="s">
        <v>2365</v>
      </c>
      <c r="G1453" s="192" t="s">
        <v>231</v>
      </c>
      <c r="H1453" s="193">
        <v>4</v>
      </c>
      <c r="I1453" s="194"/>
      <c r="J1453" s="195">
        <f>ROUND(I1453*H1453,2)</f>
        <v>0</v>
      </c>
      <c r="K1453" s="196"/>
      <c r="L1453" s="197"/>
      <c r="M1453" s="198" t="s">
        <v>1</v>
      </c>
      <c r="N1453" s="199" t="s">
        <v>41</v>
      </c>
      <c r="P1453" s="151">
        <f>O1453*H1453</f>
        <v>0</v>
      </c>
      <c r="Q1453" s="151">
        <v>1E-3</v>
      </c>
      <c r="R1453" s="151">
        <f>Q1453*H1453</f>
        <v>4.0000000000000001E-3</v>
      </c>
      <c r="S1453" s="151">
        <v>0</v>
      </c>
      <c r="T1453" s="152">
        <f>S1453*H1453</f>
        <v>0</v>
      </c>
      <c r="AR1453" s="153" t="s">
        <v>491</v>
      </c>
      <c r="AT1453" s="153" t="s">
        <v>966</v>
      </c>
      <c r="AU1453" s="153" t="s">
        <v>190</v>
      </c>
      <c r="AY1453" s="17" t="s">
        <v>181</v>
      </c>
      <c r="BE1453" s="154">
        <f>IF(N1453="základná",J1453,0)</f>
        <v>0</v>
      </c>
      <c r="BF1453" s="154">
        <f>IF(N1453="znížená",J1453,0)</f>
        <v>0</v>
      </c>
      <c r="BG1453" s="154">
        <f>IF(N1453="zákl. prenesená",J1453,0)</f>
        <v>0</v>
      </c>
      <c r="BH1453" s="154">
        <f>IF(N1453="zníž. prenesená",J1453,0)</f>
        <v>0</v>
      </c>
      <c r="BI1453" s="154">
        <f>IF(N1453="nulová",J1453,0)</f>
        <v>0</v>
      </c>
      <c r="BJ1453" s="17" t="s">
        <v>190</v>
      </c>
      <c r="BK1453" s="154">
        <f>ROUND(I1453*H1453,2)</f>
        <v>0</v>
      </c>
      <c r="BL1453" s="17" t="s">
        <v>280</v>
      </c>
      <c r="BM1453" s="153" t="s">
        <v>2401</v>
      </c>
    </row>
    <row r="1454" spans="2:65" s="1" customFormat="1" ht="24.2" customHeight="1">
      <c r="B1454" s="140"/>
      <c r="C1454" s="189" t="s">
        <v>2402</v>
      </c>
      <c r="D1454" s="189" t="s">
        <v>966</v>
      </c>
      <c r="E1454" s="190" t="s">
        <v>2403</v>
      </c>
      <c r="F1454" s="191" t="s">
        <v>2404</v>
      </c>
      <c r="G1454" s="192" t="s">
        <v>231</v>
      </c>
      <c r="H1454" s="193">
        <v>1</v>
      </c>
      <c r="I1454" s="194"/>
      <c r="J1454" s="195">
        <f>ROUND(I1454*H1454,2)</f>
        <v>0</v>
      </c>
      <c r="K1454" s="196"/>
      <c r="L1454" s="197"/>
      <c r="M1454" s="198" t="s">
        <v>1</v>
      </c>
      <c r="N1454" s="199" t="s">
        <v>41</v>
      </c>
      <c r="P1454" s="151">
        <f>O1454*H1454</f>
        <v>0</v>
      </c>
      <c r="Q1454" s="151">
        <v>2.5000000000000001E-2</v>
      </c>
      <c r="R1454" s="151">
        <f>Q1454*H1454</f>
        <v>2.5000000000000001E-2</v>
      </c>
      <c r="S1454" s="151">
        <v>0</v>
      </c>
      <c r="T1454" s="152">
        <f>S1454*H1454</f>
        <v>0</v>
      </c>
      <c r="AR1454" s="153" t="s">
        <v>491</v>
      </c>
      <c r="AT1454" s="153" t="s">
        <v>966</v>
      </c>
      <c r="AU1454" s="153" t="s">
        <v>190</v>
      </c>
      <c r="AY1454" s="17" t="s">
        <v>181</v>
      </c>
      <c r="BE1454" s="154">
        <f>IF(N1454="základná",J1454,0)</f>
        <v>0</v>
      </c>
      <c r="BF1454" s="154">
        <f>IF(N1454="znížená",J1454,0)</f>
        <v>0</v>
      </c>
      <c r="BG1454" s="154">
        <f>IF(N1454="zákl. prenesená",J1454,0)</f>
        <v>0</v>
      </c>
      <c r="BH1454" s="154">
        <f>IF(N1454="zníž. prenesená",J1454,0)</f>
        <v>0</v>
      </c>
      <c r="BI1454" s="154">
        <f>IF(N1454="nulová",J1454,0)</f>
        <v>0</v>
      </c>
      <c r="BJ1454" s="17" t="s">
        <v>190</v>
      </c>
      <c r="BK1454" s="154">
        <f>ROUND(I1454*H1454,2)</f>
        <v>0</v>
      </c>
      <c r="BL1454" s="17" t="s">
        <v>280</v>
      </c>
      <c r="BM1454" s="153" t="s">
        <v>2405</v>
      </c>
    </row>
    <row r="1455" spans="2:65" s="13" customFormat="1">
      <c r="B1455" s="162"/>
      <c r="D1455" s="156" t="s">
        <v>192</v>
      </c>
      <c r="E1455" s="163" t="s">
        <v>1</v>
      </c>
      <c r="F1455" s="164" t="s">
        <v>83</v>
      </c>
      <c r="H1455" s="165">
        <v>1</v>
      </c>
      <c r="I1455" s="166"/>
      <c r="L1455" s="162"/>
      <c r="M1455" s="167"/>
      <c r="T1455" s="168"/>
      <c r="AT1455" s="163" t="s">
        <v>192</v>
      </c>
      <c r="AU1455" s="163" t="s">
        <v>190</v>
      </c>
      <c r="AV1455" s="13" t="s">
        <v>190</v>
      </c>
      <c r="AW1455" s="13" t="s">
        <v>31</v>
      </c>
      <c r="AX1455" s="13" t="s">
        <v>75</v>
      </c>
      <c r="AY1455" s="163" t="s">
        <v>181</v>
      </c>
    </row>
    <row r="1456" spans="2:65" s="14" customFormat="1">
      <c r="B1456" s="169"/>
      <c r="D1456" s="156" t="s">
        <v>192</v>
      </c>
      <c r="E1456" s="170" t="s">
        <v>1</v>
      </c>
      <c r="F1456" s="171" t="s">
        <v>195</v>
      </c>
      <c r="H1456" s="172">
        <v>1</v>
      </c>
      <c r="I1456" s="173"/>
      <c r="L1456" s="169"/>
      <c r="M1456" s="174"/>
      <c r="T1456" s="175"/>
      <c r="AT1456" s="170" t="s">
        <v>192</v>
      </c>
      <c r="AU1456" s="170" t="s">
        <v>190</v>
      </c>
      <c r="AV1456" s="14" t="s">
        <v>189</v>
      </c>
      <c r="AW1456" s="14" t="s">
        <v>31</v>
      </c>
      <c r="AX1456" s="14" t="s">
        <v>83</v>
      </c>
      <c r="AY1456" s="170" t="s">
        <v>181</v>
      </c>
    </row>
    <row r="1457" spans="2:65" s="1" customFormat="1" ht="24.2" customHeight="1">
      <c r="B1457" s="140"/>
      <c r="C1457" s="189" t="s">
        <v>2406</v>
      </c>
      <c r="D1457" s="189" t="s">
        <v>966</v>
      </c>
      <c r="E1457" s="190" t="s">
        <v>2407</v>
      </c>
      <c r="F1457" s="191" t="s">
        <v>2408</v>
      </c>
      <c r="G1457" s="192" t="s">
        <v>231</v>
      </c>
      <c r="H1457" s="193">
        <v>1</v>
      </c>
      <c r="I1457" s="194"/>
      <c r="J1457" s="195">
        <f>ROUND(I1457*H1457,2)</f>
        <v>0</v>
      </c>
      <c r="K1457" s="196"/>
      <c r="L1457" s="197"/>
      <c r="M1457" s="198" t="s">
        <v>1</v>
      </c>
      <c r="N1457" s="199" t="s">
        <v>41</v>
      </c>
      <c r="P1457" s="151">
        <f>O1457*H1457</f>
        <v>0</v>
      </c>
      <c r="Q1457" s="151">
        <v>2.5000000000000001E-2</v>
      </c>
      <c r="R1457" s="151">
        <f>Q1457*H1457</f>
        <v>2.5000000000000001E-2</v>
      </c>
      <c r="S1457" s="151">
        <v>0</v>
      </c>
      <c r="T1457" s="152">
        <f>S1457*H1457</f>
        <v>0</v>
      </c>
      <c r="AR1457" s="153" t="s">
        <v>491</v>
      </c>
      <c r="AT1457" s="153" t="s">
        <v>966</v>
      </c>
      <c r="AU1457" s="153" t="s">
        <v>190</v>
      </c>
      <c r="AY1457" s="17" t="s">
        <v>181</v>
      </c>
      <c r="BE1457" s="154">
        <f>IF(N1457="základná",J1457,0)</f>
        <v>0</v>
      </c>
      <c r="BF1457" s="154">
        <f>IF(N1457="znížená",J1457,0)</f>
        <v>0</v>
      </c>
      <c r="BG1457" s="154">
        <f>IF(N1457="zákl. prenesená",J1457,0)</f>
        <v>0</v>
      </c>
      <c r="BH1457" s="154">
        <f>IF(N1457="zníž. prenesená",J1457,0)</f>
        <v>0</v>
      </c>
      <c r="BI1457" s="154">
        <f>IF(N1457="nulová",J1457,0)</f>
        <v>0</v>
      </c>
      <c r="BJ1457" s="17" t="s">
        <v>190</v>
      </c>
      <c r="BK1457" s="154">
        <f>ROUND(I1457*H1457,2)</f>
        <v>0</v>
      </c>
      <c r="BL1457" s="17" t="s">
        <v>280</v>
      </c>
      <c r="BM1457" s="153" t="s">
        <v>2409</v>
      </c>
    </row>
    <row r="1458" spans="2:65" s="13" customFormat="1">
      <c r="B1458" s="162"/>
      <c r="D1458" s="156" t="s">
        <v>192</v>
      </c>
      <c r="E1458" s="163" t="s">
        <v>1</v>
      </c>
      <c r="F1458" s="164" t="s">
        <v>83</v>
      </c>
      <c r="H1458" s="165">
        <v>1</v>
      </c>
      <c r="I1458" s="166"/>
      <c r="L1458" s="162"/>
      <c r="M1458" s="167"/>
      <c r="T1458" s="168"/>
      <c r="AT1458" s="163" t="s">
        <v>192</v>
      </c>
      <c r="AU1458" s="163" t="s">
        <v>190</v>
      </c>
      <c r="AV1458" s="13" t="s">
        <v>190</v>
      </c>
      <c r="AW1458" s="13" t="s">
        <v>31</v>
      </c>
      <c r="AX1458" s="13" t="s">
        <v>75</v>
      </c>
      <c r="AY1458" s="163" t="s">
        <v>181</v>
      </c>
    </row>
    <row r="1459" spans="2:65" s="14" customFormat="1">
      <c r="B1459" s="169"/>
      <c r="D1459" s="156" t="s">
        <v>192</v>
      </c>
      <c r="E1459" s="170" t="s">
        <v>1</v>
      </c>
      <c r="F1459" s="171" t="s">
        <v>195</v>
      </c>
      <c r="H1459" s="172">
        <v>1</v>
      </c>
      <c r="I1459" s="173"/>
      <c r="L1459" s="169"/>
      <c r="M1459" s="174"/>
      <c r="T1459" s="175"/>
      <c r="AT1459" s="170" t="s">
        <v>192</v>
      </c>
      <c r="AU1459" s="170" t="s">
        <v>190</v>
      </c>
      <c r="AV1459" s="14" t="s">
        <v>189</v>
      </c>
      <c r="AW1459" s="14" t="s">
        <v>31</v>
      </c>
      <c r="AX1459" s="14" t="s">
        <v>83</v>
      </c>
      <c r="AY1459" s="170" t="s">
        <v>181</v>
      </c>
    </row>
    <row r="1460" spans="2:65" s="1" customFormat="1" ht="24.2" customHeight="1">
      <c r="B1460" s="140"/>
      <c r="C1460" s="141" t="s">
        <v>2410</v>
      </c>
      <c r="D1460" s="141" t="s">
        <v>185</v>
      </c>
      <c r="E1460" s="142" t="s">
        <v>2411</v>
      </c>
      <c r="F1460" s="143" t="s">
        <v>2412</v>
      </c>
      <c r="G1460" s="144" t="s">
        <v>1797</v>
      </c>
      <c r="H1460" s="200"/>
      <c r="I1460" s="146"/>
      <c r="J1460" s="147">
        <f>ROUND(I1460*H1460,2)</f>
        <v>0</v>
      </c>
      <c r="K1460" s="148"/>
      <c r="L1460" s="32"/>
      <c r="M1460" s="149" t="s">
        <v>1</v>
      </c>
      <c r="N1460" s="150" t="s">
        <v>41</v>
      </c>
      <c r="P1460" s="151">
        <f>O1460*H1460</f>
        <v>0</v>
      </c>
      <c r="Q1460" s="151">
        <v>0</v>
      </c>
      <c r="R1460" s="151">
        <f>Q1460*H1460</f>
        <v>0</v>
      </c>
      <c r="S1460" s="151">
        <v>0</v>
      </c>
      <c r="T1460" s="152">
        <f>S1460*H1460</f>
        <v>0</v>
      </c>
      <c r="AR1460" s="153" t="s">
        <v>280</v>
      </c>
      <c r="AT1460" s="153" t="s">
        <v>185</v>
      </c>
      <c r="AU1460" s="153" t="s">
        <v>190</v>
      </c>
      <c r="AY1460" s="17" t="s">
        <v>181</v>
      </c>
      <c r="BE1460" s="154">
        <f>IF(N1460="základná",J1460,0)</f>
        <v>0</v>
      </c>
      <c r="BF1460" s="154">
        <f>IF(N1460="znížená",J1460,0)</f>
        <v>0</v>
      </c>
      <c r="BG1460" s="154">
        <f>IF(N1460="zákl. prenesená",J1460,0)</f>
        <v>0</v>
      </c>
      <c r="BH1460" s="154">
        <f>IF(N1460="zníž. prenesená",J1460,0)</f>
        <v>0</v>
      </c>
      <c r="BI1460" s="154">
        <f>IF(N1460="nulová",J1460,0)</f>
        <v>0</v>
      </c>
      <c r="BJ1460" s="17" t="s">
        <v>190</v>
      </c>
      <c r="BK1460" s="154">
        <f>ROUND(I1460*H1460,2)</f>
        <v>0</v>
      </c>
      <c r="BL1460" s="17" t="s">
        <v>280</v>
      </c>
      <c r="BM1460" s="153" t="s">
        <v>2413</v>
      </c>
    </row>
    <row r="1461" spans="2:65" s="11" customFormat="1" ht="22.9" customHeight="1">
      <c r="B1461" s="128"/>
      <c r="D1461" s="129" t="s">
        <v>74</v>
      </c>
      <c r="E1461" s="138" t="s">
        <v>2414</v>
      </c>
      <c r="F1461" s="138" t="s">
        <v>2415</v>
      </c>
      <c r="I1461" s="131"/>
      <c r="J1461" s="139">
        <f>BK1461</f>
        <v>0</v>
      </c>
      <c r="L1461" s="128"/>
      <c r="M1461" s="133"/>
      <c r="P1461" s="134">
        <f>SUM(P1462:P1471)</f>
        <v>0</v>
      </c>
      <c r="R1461" s="134">
        <f>SUM(R1462:R1471)</f>
        <v>0</v>
      </c>
      <c r="T1461" s="135">
        <f>SUM(T1462:T1471)</f>
        <v>0</v>
      </c>
      <c r="AR1461" s="129" t="s">
        <v>190</v>
      </c>
      <c r="AT1461" s="136" t="s">
        <v>74</v>
      </c>
      <c r="AU1461" s="136" t="s">
        <v>83</v>
      </c>
      <c r="AY1461" s="129" t="s">
        <v>181</v>
      </c>
      <c r="BK1461" s="137">
        <f>SUM(BK1462:BK1471)</f>
        <v>0</v>
      </c>
    </row>
    <row r="1462" spans="2:65" s="1" customFormat="1" ht="24.2" customHeight="1">
      <c r="B1462" s="140"/>
      <c r="C1462" s="141" t="s">
        <v>2416</v>
      </c>
      <c r="D1462" s="141" t="s">
        <v>185</v>
      </c>
      <c r="E1462" s="142" t="s">
        <v>2417</v>
      </c>
      <c r="F1462" s="143" t="s">
        <v>2418</v>
      </c>
      <c r="G1462" s="144" t="s">
        <v>639</v>
      </c>
      <c r="H1462" s="145">
        <v>1</v>
      </c>
      <c r="I1462" s="146"/>
      <c r="J1462" s="147">
        <f>ROUND(I1462*H1462,2)</f>
        <v>0</v>
      </c>
      <c r="K1462" s="148"/>
      <c r="L1462" s="32"/>
      <c r="M1462" s="149" t="s">
        <v>1</v>
      </c>
      <c r="N1462" s="150" t="s">
        <v>41</v>
      </c>
      <c r="P1462" s="151">
        <f>O1462*H1462</f>
        <v>0</v>
      </c>
      <c r="Q1462" s="151">
        <v>0</v>
      </c>
      <c r="R1462" s="151">
        <f>Q1462*H1462</f>
        <v>0</v>
      </c>
      <c r="S1462" s="151">
        <v>0</v>
      </c>
      <c r="T1462" s="152">
        <f>S1462*H1462</f>
        <v>0</v>
      </c>
      <c r="AR1462" s="153" t="s">
        <v>280</v>
      </c>
      <c r="AT1462" s="153" t="s">
        <v>185</v>
      </c>
      <c r="AU1462" s="153" t="s">
        <v>190</v>
      </c>
      <c r="AY1462" s="17" t="s">
        <v>181</v>
      </c>
      <c r="BE1462" s="154">
        <f>IF(N1462="základná",J1462,0)</f>
        <v>0</v>
      </c>
      <c r="BF1462" s="154">
        <f>IF(N1462="znížená",J1462,0)</f>
        <v>0</v>
      </c>
      <c r="BG1462" s="154">
        <f>IF(N1462="zákl. prenesená",J1462,0)</f>
        <v>0</v>
      </c>
      <c r="BH1462" s="154">
        <f>IF(N1462="zníž. prenesená",J1462,0)</f>
        <v>0</v>
      </c>
      <c r="BI1462" s="154">
        <f>IF(N1462="nulová",J1462,0)</f>
        <v>0</v>
      </c>
      <c r="BJ1462" s="17" t="s">
        <v>190</v>
      </c>
      <c r="BK1462" s="154">
        <f>ROUND(I1462*H1462,2)</f>
        <v>0</v>
      </c>
      <c r="BL1462" s="17" t="s">
        <v>280</v>
      </c>
      <c r="BM1462" s="153" t="s">
        <v>2419</v>
      </c>
    </row>
    <row r="1463" spans="2:65" s="1" customFormat="1" ht="117">
      <c r="B1463" s="32"/>
      <c r="D1463" s="156" t="s">
        <v>2420</v>
      </c>
      <c r="F1463" s="201" t="s">
        <v>2421</v>
      </c>
      <c r="I1463" s="202"/>
      <c r="L1463" s="32"/>
      <c r="M1463" s="203"/>
      <c r="T1463" s="59"/>
      <c r="AT1463" s="17" t="s">
        <v>2420</v>
      </c>
      <c r="AU1463" s="17" t="s">
        <v>190</v>
      </c>
    </row>
    <row r="1464" spans="2:65" s="1" customFormat="1" ht="16.5" customHeight="1">
      <c r="B1464" s="140"/>
      <c r="C1464" s="141" t="s">
        <v>2422</v>
      </c>
      <c r="D1464" s="141" t="s">
        <v>185</v>
      </c>
      <c r="E1464" s="142" t="s">
        <v>2423</v>
      </c>
      <c r="F1464" s="143" t="s">
        <v>2424</v>
      </c>
      <c r="G1464" s="144" t="s">
        <v>639</v>
      </c>
      <c r="H1464" s="145">
        <v>1</v>
      </c>
      <c r="I1464" s="146"/>
      <c r="J1464" s="147">
        <f t="shared" ref="J1464:J1471" si="20">ROUND(I1464*H1464,2)</f>
        <v>0</v>
      </c>
      <c r="K1464" s="148"/>
      <c r="L1464" s="32"/>
      <c r="M1464" s="149" t="s">
        <v>1</v>
      </c>
      <c r="N1464" s="150" t="s">
        <v>41</v>
      </c>
      <c r="P1464" s="151">
        <f t="shared" ref="P1464:P1471" si="21">O1464*H1464</f>
        <v>0</v>
      </c>
      <c r="Q1464" s="151">
        <v>0</v>
      </c>
      <c r="R1464" s="151">
        <f t="shared" ref="R1464:R1471" si="22">Q1464*H1464</f>
        <v>0</v>
      </c>
      <c r="S1464" s="151">
        <v>0</v>
      </c>
      <c r="T1464" s="152">
        <f t="shared" ref="T1464:T1471" si="23">S1464*H1464</f>
        <v>0</v>
      </c>
      <c r="AR1464" s="153" t="s">
        <v>280</v>
      </c>
      <c r="AT1464" s="153" t="s">
        <v>185</v>
      </c>
      <c r="AU1464" s="153" t="s">
        <v>190</v>
      </c>
      <c r="AY1464" s="17" t="s">
        <v>181</v>
      </c>
      <c r="BE1464" s="154">
        <f t="shared" ref="BE1464:BE1471" si="24">IF(N1464="základná",J1464,0)</f>
        <v>0</v>
      </c>
      <c r="BF1464" s="154">
        <f t="shared" ref="BF1464:BF1471" si="25">IF(N1464="znížená",J1464,0)</f>
        <v>0</v>
      </c>
      <c r="BG1464" s="154">
        <f t="shared" ref="BG1464:BG1471" si="26">IF(N1464="zákl. prenesená",J1464,0)</f>
        <v>0</v>
      </c>
      <c r="BH1464" s="154">
        <f t="shared" ref="BH1464:BH1471" si="27">IF(N1464="zníž. prenesená",J1464,0)</f>
        <v>0</v>
      </c>
      <c r="BI1464" s="154">
        <f t="shared" ref="BI1464:BI1471" si="28">IF(N1464="nulová",J1464,0)</f>
        <v>0</v>
      </c>
      <c r="BJ1464" s="17" t="s">
        <v>190</v>
      </c>
      <c r="BK1464" s="154">
        <f t="shared" ref="BK1464:BK1471" si="29">ROUND(I1464*H1464,2)</f>
        <v>0</v>
      </c>
      <c r="BL1464" s="17" t="s">
        <v>280</v>
      </c>
      <c r="BM1464" s="153" t="s">
        <v>2425</v>
      </c>
    </row>
    <row r="1465" spans="2:65" s="1" customFormat="1" ht="24.2" customHeight="1">
      <c r="B1465" s="140"/>
      <c r="C1465" s="189" t="s">
        <v>2426</v>
      </c>
      <c r="D1465" s="189" t="s">
        <v>966</v>
      </c>
      <c r="E1465" s="190" t="s">
        <v>2427</v>
      </c>
      <c r="F1465" s="191" t="s">
        <v>2428</v>
      </c>
      <c r="G1465" s="192" t="s">
        <v>231</v>
      </c>
      <c r="H1465" s="193">
        <v>1</v>
      </c>
      <c r="I1465" s="194"/>
      <c r="J1465" s="195">
        <f t="shared" si="20"/>
        <v>0</v>
      </c>
      <c r="K1465" s="196"/>
      <c r="L1465" s="197"/>
      <c r="M1465" s="198" t="s">
        <v>1</v>
      </c>
      <c r="N1465" s="199" t="s">
        <v>41</v>
      </c>
      <c r="P1465" s="151">
        <f t="shared" si="21"/>
        <v>0</v>
      </c>
      <c r="Q1465" s="151">
        <v>0</v>
      </c>
      <c r="R1465" s="151">
        <f t="shared" si="22"/>
        <v>0</v>
      </c>
      <c r="S1465" s="151">
        <v>0</v>
      </c>
      <c r="T1465" s="152">
        <f t="shared" si="23"/>
        <v>0</v>
      </c>
      <c r="AR1465" s="153" t="s">
        <v>491</v>
      </c>
      <c r="AT1465" s="153" t="s">
        <v>966</v>
      </c>
      <c r="AU1465" s="153" t="s">
        <v>190</v>
      </c>
      <c r="AY1465" s="17" t="s">
        <v>181</v>
      </c>
      <c r="BE1465" s="154">
        <f t="shared" si="24"/>
        <v>0</v>
      </c>
      <c r="BF1465" s="154">
        <f t="shared" si="25"/>
        <v>0</v>
      </c>
      <c r="BG1465" s="154">
        <f t="shared" si="26"/>
        <v>0</v>
      </c>
      <c r="BH1465" s="154">
        <f t="shared" si="27"/>
        <v>0</v>
      </c>
      <c r="BI1465" s="154">
        <f t="shared" si="28"/>
        <v>0</v>
      </c>
      <c r="BJ1465" s="17" t="s">
        <v>190</v>
      </c>
      <c r="BK1465" s="154">
        <f t="shared" si="29"/>
        <v>0</v>
      </c>
      <c r="BL1465" s="17" t="s">
        <v>280</v>
      </c>
      <c r="BM1465" s="153" t="s">
        <v>2429</v>
      </c>
    </row>
    <row r="1466" spans="2:65" s="1" customFormat="1" ht="24.2" customHeight="1">
      <c r="B1466" s="140"/>
      <c r="C1466" s="189" t="s">
        <v>2430</v>
      </c>
      <c r="D1466" s="189" t="s">
        <v>966</v>
      </c>
      <c r="E1466" s="190" t="s">
        <v>2431</v>
      </c>
      <c r="F1466" s="191" t="s">
        <v>2432</v>
      </c>
      <c r="G1466" s="192" t="s">
        <v>231</v>
      </c>
      <c r="H1466" s="193">
        <v>5</v>
      </c>
      <c r="I1466" s="194"/>
      <c r="J1466" s="195">
        <f t="shared" si="20"/>
        <v>0</v>
      </c>
      <c r="K1466" s="196"/>
      <c r="L1466" s="197"/>
      <c r="M1466" s="198" t="s">
        <v>1</v>
      </c>
      <c r="N1466" s="199" t="s">
        <v>41</v>
      </c>
      <c r="P1466" s="151">
        <f t="shared" si="21"/>
        <v>0</v>
      </c>
      <c r="Q1466" s="151">
        <v>0</v>
      </c>
      <c r="R1466" s="151">
        <f t="shared" si="22"/>
        <v>0</v>
      </c>
      <c r="S1466" s="151">
        <v>0</v>
      </c>
      <c r="T1466" s="152">
        <f t="shared" si="23"/>
        <v>0</v>
      </c>
      <c r="AR1466" s="153" t="s">
        <v>491</v>
      </c>
      <c r="AT1466" s="153" t="s">
        <v>966</v>
      </c>
      <c r="AU1466" s="153" t="s">
        <v>190</v>
      </c>
      <c r="AY1466" s="17" t="s">
        <v>181</v>
      </c>
      <c r="BE1466" s="154">
        <f t="shared" si="24"/>
        <v>0</v>
      </c>
      <c r="BF1466" s="154">
        <f t="shared" si="25"/>
        <v>0</v>
      </c>
      <c r="BG1466" s="154">
        <f t="shared" si="26"/>
        <v>0</v>
      </c>
      <c r="BH1466" s="154">
        <f t="shared" si="27"/>
        <v>0</v>
      </c>
      <c r="BI1466" s="154">
        <f t="shared" si="28"/>
        <v>0</v>
      </c>
      <c r="BJ1466" s="17" t="s">
        <v>190</v>
      </c>
      <c r="BK1466" s="154">
        <f t="shared" si="29"/>
        <v>0</v>
      </c>
      <c r="BL1466" s="17" t="s">
        <v>280</v>
      </c>
      <c r="BM1466" s="153" t="s">
        <v>2433</v>
      </c>
    </row>
    <row r="1467" spans="2:65" s="1" customFormat="1" ht="16.5" customHeight="1">
      <c r="B1467" s="140"/>
      <c r="C1467" s="189" t="s">
        <v>2434</v>
      </c>
      <c r="D1467" s="189" t="s">
        <v>966</v>
      </c>
      <c r="E1467" s="190" t="s">
        <v>2435</v>
      </c>
      <c r="F1467" s="191" t="s">
        <v>2436</v>
      </c>
      <c r="G1467" s="192" t="s">
        <v>231</v>
      </c>
      <c r="H1467" s="193">
        <v>1</v>
      </c>
      <c r="I1467" s="194"/>
      <c r="J1467" s="195">
        <f t="shared" si="20"/>
        <v>0</v>
      </c>
      <c r="K1467" s="196"/>
      <c r="L1467" s="197"/>
      <c r="M1467" s="198" t="s">
        <v>1</v>
      </c>
      <c r="N1467" s="199" t="s">
        <v>41</v>
      </c>
      <c r="P1467" s="151">
        <f t="shared" si="21"/>
        <v>0</v>
      </c>
      <c r="Q1467" s="151">
        <v>0</v>
      </c>
      <c r="R1467" s="151">
        <f t="shared" si="22"/>
        <v>0</v>
      </c>
      <c r="S1467" s="151">
        <v>0</v>
      </c>
      <c r="T1467" s="152">
        <f t="shared" si="23"/>
        <v>0</v>
      </c>
      <c r="AR1467" s="153" t="s">
        <v>491</v>
      </c>
      <c r="AT1467" s="153" t="s">
        <v>966</v>
      </c>
      <c r="AU1467" s="153" t="s">
        <v>190</v>
      </c>
      <c r="AY1467" s="17" t="s">
        <v>181</v>
      </c>
      <c r="BE1467" s="154">
        <f t="shared" si="24"/>
        <v>0</v>
      </c>
      <c r="BF1467" s="154">
        <f t="shared" si="25"/>
        <v>0</v>
      </c>
      <c r="BG1467" s="154">
        <f t="shared" si="26"/>
        <v>0</v>
      </c>
      <c r="BH1467" s="154">
        <f t="shared" si="27"/>
        <v>0</v>
      </c>
      <c r="BI1467" s="154">
        <f t="shared" si="28"/>
        <v>0</v>
      </c>
      <c r="BJ1467" s="17" t="s">
        <v>190</v>
      </c>
      <c r="BK1467" s="154">
        <f t="shared" si="29"/>
        <v>0</v>
      </c>
      <c r="BL1467" s="17" t="s">
        <v>280</v>
      </c>
      <c r="BM1467" s="153" t="s">
        <v>2437</v>
      </c>
    </row>
    <row r="1468" spans="2:65" s="1" customFormat="1" ht="16.5" customHeight="1">
      <c r="B1468" s="140"/>
      <c r="C1468" s="189" t="s">
        <v>2438</v>
      </c>
      <c r="D1468" s="189" t="s">
        <v>966</v>
      </c>
      <c r="E1468" s="190" t="s">
        <v>2439</v>
      </c>
      <c r="F1468" s="191" t="s">
        <v>2440</v>
      </c>
      <c r="G1468" s="192" t="s">
        <v>231</v>
      </c>
      <c r="H1468" s="193">
        <v>5</v>
      </c>
      <c r="I1468" s="194"/>
      <c r="J1468" s="195">
        <f t="shared" si="20"/>
        <v>0</v>
      </c>
      <c r="K1468" s="196"/>
      <c r="L1468" s="197"/>
      <c r="M1468" s="198" t="s">
        <v>1</v>
      </c>
      <c r="N1468" s="199" t="s">
        <v>41</v>
      </c>
      <c r="P1468" s="151">
        <f t="shared" si="21"/>
        <v>0</v>
      </c>
      <c r="Q1468" s="151">
        <v>0</v>
      </c>
      <c r="R1468" s="151">
        <f t="shared" si="22"/>
        <v>0</v>
      </c>
      <c r="S1468" s="151">
        <v>0</v>
      </c>
      <c r="T1468" s="152">
        <f t="shared" si="23"/>
        <v>0</v>
      </c>
      <c r="AR1468" s="153" t="s">
        <v>491</v>
      </c>
      <c r="AT1468" s="153" t="s">
        <v>966</v>
      </c>
      <c r="AU1468" s="153" t="s">
        <v>190</v>
      </c>
      <c r="AY1468" s="17" t="s">
        <v>181</v>
      </c>
      <c r="BE1468" s="154">
        <f t="shared" si="24"/>
        <v>0</v>
      </c>
      <c r="BF1468" s="154">
        <f t="shared" si="25"/>
        <v>0</v>
      </c>
      <c r="BG1468" s="154">
        <f t="shared" si="26"/>
        <v>0</v>
      </c>
      <c r="BH1468" s="154">
        <f t="shared" si="27"/>
        <v>0</v>
      </c>
      <c r="BI1468" s="154">
        <f t="shared" si="28"/>
        <v>0</v>
      </c>
      <c r="BJ1468" s="17" t="s">
        <v>190</v>
      </c>
      <c r="BK1468" s="154">
        <f t="shared" si="29"/>
        <v>0</v>
      </c>
      <c r="BL1468" s="17" t="s">
        <v>280</v>
      </c>
      <c r="BM1468" s="153" t="s">
        <v>2441</v>
      </c>
    </row>
    <row r="1469" spans="2:65" s="1" customFormat="1" ht="16.5" customHeight="1">
      <c r="B1469" s="140"/>
      <c r="C1469" s="189" t="s">
        <v>2442</v>
      </c>
      <c r="D1469" s="189" t="s">
        <v>966</v>
      </c>
      <c r="E1469" s="190" t="s">
        <v>2443</v>
      </c>
      <c r="F1469" s="191" t="s">
        <v>2444</v>
      </c>
      <c r="G1469" s="192" t="s">
        <v>231</v>
      </c>
      <c r="H1469" s="193">
        <v>1</v>
      </c>
      <c r="I1469" s="194"/>
      <c r="J1469" s="195">
        <f t="shared" si="20"/>
        <v>0</v>
      </c>
      <c r="K1469" s="196"/>
      <c r="L1469" s="197"/>
      <c r="M1469" s="198" t="s">
        <v>1</v>
      </c>
      <c r="N1469" s="199" t="s">
        <v>41</v>
      </c>
      <c r="P1469" s="151">
        <f t="shared" si="21"/>
        <v>0</v>
      </c>
      <c r="Q1469" s="151">
        <v>0</v>
      </c>
      <c r="R1469" s="151">
        <f t="shared" si="22"/>
        <v>0</v>
      </c>
      <c r="S1469" s="151">
        <v>0</v>
      </c>
      <c r="T1469" s="152">
        <f t="shared" si="23"/>
        <v>0</v>
      </c>
      <c r="AR1469" s="153" t="s">
        <v>491</v>
      </c>
      <c r="AT1469" s="153" t="s">
        <v>966</v>
      </c>
      <c r="AU1469" s="153" t="s">
        <v>190</v>
      </c>
      <c r="AY1469" s="17" t="s">
        <v>181</v>
      </c>
      <c r="BE1469" s="154">
        <f t="shared" si="24"/>
        <v>0</v>
      </c>
      <c r="BF1469" s="154">
        <f t="shared" si="25"/>
        <v>0</v>
      </c>
      <c r="BG1469" s="154">
        <f t="shared" si="26"/>
        <v>0</v>
      </c>
      <c r="BH1469" s="154">
        <f t="shared" si="27"/>
        <v>0</v>
      </c>
      <c r="BI1469" s="154">
        <f t="shared" si="28"/>
        <v>0</v>
      </c>
      <c r="BJ1469" s="17" t="s">
        <v>190</v>
      </c>
      <c r="BK1469" s="154">
        <f t="shared" si="29"/>
        <v>0</v>
      </c>
      <c r="BL1469" s="17" t="s">
        <v>280</v>
      </c>
      <c r="BM1469" s="153" t="s">
        <v>2445</v>
      </c>
    </row>
    <row r="1470" spans="2:65" s="1" customFormat="1" ht="16.5" customHeight="1">
      <c r="B1470" s="140"/>
      <c r="C1470" s="189" t="s">
        <v>2446</v>
      </c>
      <c r="D1470" s="189" t="s">
        <v>966</v>
      </c>
      <c r="E1470" s="190" t="s">
        <v>2447</v>
      </c>
      <c r="F1470" s="191" t="s">
        <v>2448</v>
      </c>
      <c r="G1470" s="192" t="s">
        <v>231</v>
      </c>
      <c r="H1470" s="193">
        <v>1</v>
      </c>
      <c r="I1470" s="194"/>
      <c r="J1470" s="195">
        <f t="shared" si="20"/>
        <v>0</v>
      </c>
      <c r="K1470" s="196"/>
      <c r="L1470" s="197"/>
      <c r="M1470" s="198" t="s">
        <v>1</v>
      </c>
      <c r="N1470" s="199" t="s">
        <v>41</v>
      </c>
      <c r="P1470" s="151">
        <f t="shared" si="21"/>
        <v>0</v>
      </c>
      <c r="Q1470" s="151">
        <v>0</v>
      </c>
      <c r="R1470" s="151">
        <f t="shared" si="22"/>
        <v>0</v>
      </c>
      <c r="S1470" s="151">
        <v>0</v>
      </c>
      <c r="T1470" s="152">
        <f t="shared" si="23"/>
        <v>0</v>
      </c>
      <c r="AR1470" s="153" t="s">
        <v>491</v>
      </c>
      <c r="AT1470" s="153" t="s">
        <v>966</v>
      </c>
      <c r="AU1470" s="153" t="s">
        <v>190</v>
      </c>
      <c r="AY1470" s="17" t="s">
        <v>181</v>
      </c>
      <c r="BE1470" s="154">
        <f t="shared" si="24"/>
        <v>0</v>
      </c>
      <c r="BF1470" s="154">
        <f t="shared" si="25"/>
        <v>0</v>
      </c>
      <c r="BG1470" s="154">
        <f t="shared" si="26"/>
        <v>0</v>
      </c>
      <c r="BH1470" s="154">
        <f t="shared" si="27"/>
        <v>0</v>
      </c>
      <c r="BI1470" s="154">
        <f t="shared" si="28"/>
        <v>0</v>
      </c>
      <c r="BJ1470" s="17" t="s">
        <v>190</v>
      </c>
      <c r="BK1470" s="154">
        <f t="shared" si="29"/>
        <v>0</v>
      </c>
      <c r="BL1470" s="17" t="s">
        <v>280</v>
      </c>
      <c r="BM1470" s="153" t="s">
        <v>2449</v>
      </c>
    </row>
    <row r="1471" spans="2:65" s="1" customFormat="1" ht="16.5" customHeight="1">
      <c r="B1471" s="140"/>
      <c r="C1471" s="189" t="s">
        <v>2450</v>
      </c>
      <c r="D1471" s="189" t="s">
        <v>966</v>
      </c>
      <c r="E1471" s="190" t="s">
        <v>2451</v>
      </c>
      <c r="F1471" s="191" t="s">
        <v>2452</v>
      </c>
      <c r="G1471" s="192" t="s">
        <v>231</v>
      </c>
      <c r="H1471" s="193">
        <v>1</v>
      </c>
      <c r="I1471" s="194"/>
      <c r="J1471" s="195">
        <f t="shared" si="20"/>
        <v>0</v>
      </c>
      <c r="K1471" s="196"/>
      <c r="L1471" s="197"/>
      <c r="M1471" s="198" t="s">
        <v>1</v>
      </c>
      <c r="N1471" s="199" t="s">
        <v>41</v>
      </c>
      <c r="P1471" s="151">
        <f t="shared" si="21"/>
        <v>0</v>
      </c>
      <c r="Q1471" s="151">
        <v>0</v>
      </c>
      <c r="R1471" s="151">
        <f t="shared" si="22"/>
        <v>0</v>
      </c>
      <c r="S1471" s="151">
        <v>0</v>
      </c>
      <c r="T1471" s="152">
        <f t="shared" si="23"/>
        <v>0</v>
      </c>
      <c r="AR1471" s="153" t="s">
        <v>491</v>
      </c>
      <c r="AT1471" s="153" t="s">
        <v>966</v>
      </c>
      <c r="AU1471" s="153" t="s">
        <v>190</v>
      </c>
      <c r="AY1471" s="17" t="s">
        <v>181</v>
      </c>
      <c r="BE1471" s="154">
        <f t="shared" si="24"/>
        <v>0</v>
      </c>
      <c r="BF1471" s="154">
        <f t="shared" si="25"/>
        <v>0</v>
      </c>
      <c r="BG1471" s="154">
        <f t="shared" si="26"/>
        <v>0</v>
      </c>
      <c r="BH1471" s="154">
        <f t="shared" si="27"/>
        <v>0</v>
      </c>
      <c r="BI1471" s="154">
        <f t="shared" si="28"/>
        <v>0</v>
      </c>
      <c r="BJ1471" s="17" t="s">
        <v>190</v>
      </c>
      <c r="BK1471" s="154">
        <f t="shared" si="29"/>
        <v>0</v>
      </c>
      <c r="BL1471" s="17" t="s">
        <v>280</v>
      </c>
      <c r="BM1471" s="153" t="s">
        <v>2453</v>
      </c>
    </row>
    <row r="1472" spans="2:65" s="11" customFormat="1" ht="22.9" customHeight="1">
      <c r="B1472" s="128"/>
      <c r="D1472" s="129" t="s">
        <v>74</v>
      </c>
      <c r="E1472" s="138" t="s">
        <v>645</v>
      </c>
      <c r="F1472" s="138" t="s">
        <v>646</v>
      </c>
      <c r="I1472" s="131"/>
      <c r="J1472" s="139">
        <f>BK1472</f>
        <v>0</v>
      </c>
      <c r="L1472" s="128"/>
      <c r="M1472" s="133"/>
      <c r="P1472" s="134">
        <f>SUM(P1473:P1657)</f>
        <v>0</v>
      </c>
      <c r="R1472" s="134">
        <f>SUM(R1473:R1657)</f>
        <v>1989.07128796812</v>
      </c>
      <c r="T1472" s="135">
        <f>SUM(T1473:T1657)</f>
        <v>0</v>
      </c>
      <c r="AR1472" s="129" t="s">
        <v>190</v>
      </c>
      <c r="AT1472" s="136" t="s">
        <v>74</v>
      </c>
      <c r="AU1472" s="136" t="s">
        <v>83</v>
      </c>
      <c r="AY1472" s="129" t="s">
        <v>181</v>
      </c>
      <c r="BK1472" s="137">
        <f>SUM(BK1473:BK1657)</f>
        <v>0</v>
      </c>
    </row>
    <row r="1473" spans="2:65" s="1" customFormat="1" ht="24.2" customHeight="1">
      <c r="B1473" s="140"/>
      <c r="C1473" s="141" t="s">
        <v>2454</v>
      </c>
      <c r="D1473" s="141" t="s">
        <v>185</v>
      </c>
      <c r="E1473" s="142" t="s">
        <v>2455</v>
      </c>
      <c r="F1473" s="143" t="s">
        <v>2456</v>
      </c>
      <c r="G1473" s="144" t="s">
        <v>672</v>
      </c>
      <c r="H1473" s="145">
        <v>1827.76</v>
      </c>
      <c r="I1473" s="146"/>
      <c r="J1473" s="147">
        <f>ROUND(I1473*H1473,2)</f>
        <v>0</v>
      </c>
      <c r="K1473" s="148"/>
      <c r="L1473" s="32"/>
      <c r="M1473" s="149" t="s">
        <v>1</v>
      </c>
      <c r="N1473" s="150" t="s">
        <v>41</v>
      </c>
      <c r="P1473" s="151">
        <f>O1473*H1473</f>
        <v>0</v>
      </c>
      <c r="Q1473" s="151">
        <v>5.0000000000000002E-5</v>
      </c>
      <c r="R1473" s="151">
        <f>Q1473*H1473</f>
        <v>9.1387999999999997E-2</v>
      </c>
      <c r="S1473" s="151">
        <v>0</v>
      </c>
      <c r="T1473" s="152">
        <f>S1473*H1473</f>
        <v>0</v>
      </c>
      <c r="AR1473" s="153" t="s">
        <v>280</v>
      </c>
      <c r="AT1473" s="153" t="s">
        <v>185</v>
      </c>
      <c r="AU1473" s="153" t="s">
        <v>190</v>
      </c>
      <c r="AY1473" s="17" t="s">
        <v>181</v>
      </c>
      <c r="BE1473" s="154">
        <f>IF(N1473="základná",J1473,0)</f>
        <v>0</v>
      </c>
      <c r="BF1473" s="154">
        <f>IF(N1473="znížená",J1473,0)</f>
        <v>0</v>
      </c>
      <c r="BG1473" s="154">
        <f>IF(N1473="zákl. prenesená",J1473,0)</f>
        <v>0</v>
      </c>
      <c r="BH1473" s="154">
        <f>IF(N1473="zníž. prenesená",J1473,0)</f>
        <v>0</v>
      </c>
      <c r="BI1473" s="154">
        <f>IF(N1473="nulová",J1473,0)</f>
        <v>0</v>
      </c>
      <c r="BJ1473" s="17" t="s">
        <v>190</v>
      </c>
      <c r="BK1473" s="154">
        <f>ROUND(I1473*H1473,2)</f>
        <v>0</v>
      </c>
      <c r="BL1473" s="17" t="s">
        <v>280</v>
      </c>
      <c r="BM1473" s="153" t="s">
        <v>2457</v>
      </c>
    </row>
    <row r="1474" spans="2:65" s="12" customFormat="1">
      <c r="B1474" s="155"/>
      <c r="D1474" s="156" t="s">
        <v>192</v>
      </c>
      <c r="E1474" s="157" t="s">
        <v>1</v>
      </c>
      <c r="F1474" s="158" t="s">
        <v>2458</v>
      </c>
      <c r="H1474" s="157" t="s">
        <v>1</v>
      </c>
      <c r="I1474" s="159"/>
      <c r="L1474" s="155"/>
      <c r="M1474" s="160"/>
      <c r="T1474" s="161"/>
      <c r="AT1474" s="157" t="s">
        <v>192</v>
      </c>
      <c r="AU1474" s="157" t="s">
        <v>190</v>
      </c>
      <c r="AV1474" s="12" t="s">
        <v>83</v>
      </c>
      <c r="AW1474" s="12" t="s">
        <v>31</v>
      </c>
      <c r="AX1474" s="12" t="s">
        <v>75</v>
      </c>
      <c r="AY1474" s="157" t="s">
        <v>181</v>
      </c>
    </row>
    <row r="1475" spans="2:65" s="13" customFormat="1">
      <c r="B1475" s="162"/>
      <c r="D1475" s="156" t="s">
        <v>192</v>
      </c>
      <c r="E1475" s="163" t="s">
        <v>1</v>
      </c>
      <c r="F1475" s="164" t="s">
        <v>2459</v>
      </c>
      <c r="H1475" s="165">
        <v>1827.76</v>
      </c>
      <c r="I1475" s="166"/>
      <c r="L1475" s="162"/>
      <c r="M1475" s="167"/>
      <c r="T1475" s="168"/>
      <c r="AT1475" s="163" t="s">
        <v>192</v>
      </c>
      <c r="AU1475" s="163" t="s">
        <v>190</v>
      </c>
      <c r="AV1475" s="13" t="s">
        <v>190</v>
      </c>
      <c r="AW1475" s="13" t="s">
        <v>31</v>
      </c>
      <c r="AX1475" s="13" t="s">
        <v>75</v>
      </c>
      <c r="AY1475" s="163" t="s">
        <v>181</v>
      </c>
    </row>
    <row r="1476" spans="2:65" s="14" customFormat="1">
      <c r="B1476" s="169"/>
      <c r="D1476" s="156" t="s">
        <v>192</v>
      </c>
      <c r="E1476" s="170" t="s">
        <v>1</v>
      </c>
      <c r="F1476" s="171" t="s">
        <v>195</v>
      </c>
      <c r="H1476" s="172">
        <v>1827.76</v>
      </c>
      <c r="I1476" s="173"/>
      <c r="L1476" s="169"/>
      <c r="M1476" s="174"/>
      <c r="T1476" s="175"/>
      <c r="AT1476" s="170" t="s">
        <v>192</v>
      </c>
      <c r="AU1476" s="170" t="s">
        <v>190</v>
      </c>
      <c r="AV1476" s="14" t="s">
        <v>189</v>
      </c>
      <c r="AW1476" s="14" t="s">
        <v>31</v>
      </c>
      <c r="AX1476" s="14" t="s">
        <v>83</v>
      </c>
      <c r="AY1476" s="170" t="s">
        <v>181</v>
      </c>
    </row>
    <row r="1477" spans="2:65" s="1" customFormat="1" ht="16.5" customHeight="1">
      <c r="B1477" s="140"/>
      <c r="C1477" s="189" t="s">
        <v>2460</v>
      </c>
      <c r="D1477" s="189" t="s">
        <v>966</v>
      </c>
      <c r="E1477" s="190" t="s">
        <v>2461</v>
      </c>
      <c r="F1477" s="191" t="s">
        <v>2462</v>
      </c>
      <c r="G1477" s="192" t="s">
        <v>672</v>
      </c>
      <c r="H1477" s="193">
        <v>1827.76</v>
      </c>
      <c r="I1477" s="194"/>
      <c r="J1477" s="195">
        <f>ROUND(I1477*H1477,2)</f>
        <v>0</v>
      </c>
      <c r="K1477" s="196"/>
      <c r="L1477" s="197"/>
      <c r="M1477" s="198" t="s">
        <v>1</v>
      </c>
      <c r="N1477" s="199" t="s">
        <v>41</v>
      </c>
      <c r="P1477" s="151">
        <f>O1477*H1477</f>
        <v>0</v>
      </c>
      <c r="Q1477" s="151">
        <v>0.6</v>
      </c>
      <c r="R1477" s="151">
        <f>Q1477*H1477</f>
        <v>1096.6559999999999</v>
      </c>
      <c r="S1477" s="151">
        <v>0</v>
      </c>
      <c r="T1477" s="152">
        <f>S1477*H1477</f>
        <v>0</v>
      </c>
      <c r="AR1477" s="153" t="s">
        <v>491</v>
      </c>
      <c r="AT1477" s="153" t="s">
        <v>966</v>
      </c>
      <c r="AU1477" s="153" t="s">
        <v>190</v>
      </c>
      <c r="AY1477" s="17" t="s">
        <v>181</v>
      </c>
      <c r="BE1477" s="154">
        <f>IF(N1477="základná",J1477,0)</f>
        <v>0</v>
      </c>
      <c r="BF1477" s="154">
        <f>IF(N1477="znížená",J1477,0)</f>
        <v>0</v>
      </c>
      <c r="BG1477" s="154">
        <f>IF(N1477="zákl. prenesená",J1477,0)</f>
        <v>0</v>
      </c>
      <c r="BH1477" s="154">
        <f>IF(N1477="zníž. prenesená",J1477,0)</f>
        <v>0</v>
      </c>
      <c r="BI1477" s="154">
        <f>IF(N1477="nulová",J1477,0)</f>
        <v>0</v>
      </c>
      <c r="BJ1477" s="17" t="s">
        <v>190</v>
      </c>
      <c r="BK1477" s="154">
        <f>ROUND(I1477*H1477,2)</f>
        <v>0</v>
      </c>
      <c r="BL1477" s="17" t="s">
        <v>280</v>
      </c>
      <c r="BM1477" s="153" t="s">
        <v>2463</v>
      </c>
    </row>
    <row r="1478" spans="2:65" s="1" customFormat="1" ht="37.9" customHeight="1">
      <c r="B1478" s="140"/>
      <c r="C1478" s="141" t="s">
        <v>2464</v>
      </c>
      <c r="D1478" s="141" t="s">
        <v>185</v>
      </c>
      <c r="E1478" s="142" t="s">
        <v>2465</v>
      </c>
      <c r="F1478" s="143" t="s">
        <v>2466</v>
      </c>
      <c r="G1478" s="144" t="s">
        <v>407</v>
      </c>
      <c r="H1478" s="145">
        <v>34.270000000000003</v>
      </c>
      <c r="I1478" s="146"/>
      <c r="J1478" s="147">
        <f>ROUND(I1478*H1478,2)</f>
        <v>0</v>
      </c>
      <c r="K1478" s="148"/>
      <c r="L1478" s="32"/>
      <c r="M1478" s="149" t="s">
        <v>1</v>
      </c>
      <c r="N1478" s="150" t="s">
        <v>41</v>
      </c>
      <c r="P1478" s="151">
        <f>O1478*H1478</f>
        <v>0</v>
      </c>
      <c r="Q1478" s="151">
        <v>5.0000000000000002E-5</v>
      </c>
      <c r="R1478" s="151">
        <f>Q1478*H1478</f>
        <v>1.7135000000000002E-3</v>
      </c>
      <c r="S1478" s="151">
        <v>0</v>
      </c>
      <c r="T1478" s="152">
        <f>S1478*H1478</f>
        <v>0</v>
      </c>
      <c r="AR1478" s="153" t="s">
        <v>280</v>
      </c>
      <c r="AT1478" s="153" t="s">
        <v>185</v>
      </c>
      <c r="AU1478" s="153" t="s">
        <v>190</v>
      </c>
      <c r="AY1478" s="17" t="s">
        <v>181</v>
      </c>
      <c r="BE1478" s="154">
        <f>IF(N1478="základná",J1478,0)</f>
        <v>0</v>
      </c>
      <c r="BF1478" s="154">
        <f>IF(N1478="znížená",J1478,0)</f>
        <v>0</v>
      </c>
      <c r="BG1478" s="154">
        <f>IF(N1478="zákl. prenesená",J1478,0)</f>
        <v>0</v>
      </c>
      <c r="BH1478" s="154">
        <f>IF(N1478="zníž. prenesená",J1478,0)</f>
        <v>0</v>
      </c>
      <c r="BI1478" s="154">
        <f>IF(N1478="nulová",J1478,0)</f>
        <v>0</v>
      </c>
      <c r="BJ1478" s="17" t="s">
        <v>190</v>
      </c>
      <c r="BK1478" s="154">
        <f>ROUND(I1478*H1478,2)</f>
        <v>0</v>
      </c>
      <c r="BL1478" s="17" t="s">
        <v>280</v>
      </c>
      <c r="BM1478" s="153" t="s">
        <v>2467</v>
      </c>
    </row>
    <row r="1479" spans="2:65" s="12" customFormat="1">
      <c r="B1479" s="155"/>
      <c r="D1479" s="156" t="s">
        <v>192</v>
      </c>
      <c r="E1479" s="157" t="s">
        <v>1</v>
      </c>
      <c r="F1479" s="158" t="s">
        <v>2468</v>
      </c>
      <c r="H1479" s="157" t="s">
        <v>1</v>
      </c>
      <c r="I1479" s="159"/>
      <c r="L1479" s="155"/>
      <c r="M1479" s="160"/>
      <c r="T1479" s="161"/>
      <c r="AT1479" s="157" t="s">
        <v>192</v>
      </c>
      <c r="AU1479" s="157" t="s">
        <v>190</v>
      </c>
      <c r="AV1479" s="12" t="s">
        <v>83</v>
      </c>
      <c r="AW1479" s="12" t="s">
        <v>31</v>
      </c>
      <c r="AX1479" s="12" t="s">
        <v>75</v>
      </c>
      <c r="AY1479" s="157" t="s">
        <v>181</v>
      </c>
    </row>
    <row r="1480" spans="2:65" s="13" customFormat="1">
      <c r="B1480" s="162"/>
      <c r="D1480" s="156" t="s">
        <v>192</v>
      </c>
      <c r="E1480" s="163" t="s">
        <v>1</v>
      </c>
      <c r="F1480" s="164" t="s">
        <v>2469</v>
      </c>
      <c r="H1480" s="165">
        <v>4.5</v>
      </c>
      <c r="I1480" s="166"/>
      <c r="L1480" s="162"/>
      <c r="M1480" s="167"/>
      <c r="T1480" s="168"/>
      <c r="AT1480" s="163" t="s">
        <v>192</v>
      </c>
      <c r="AU1480" s="163" t="s">
        <v>190</v>
      </c>
      <c r="AV1480" s="13" t="s">
        <v>190</v>
      </c>
      <c r="AW1480" s="13" t="s">
        <v>31</v>
      </c>
      <c r="AX1480" s="13" t="s">
        <v>75</v>
      </c>
      <c r="AY1480" s="163" t="s">
        <v>181</v>
      </c>
    </row>
    <row r="1481" spans="2:65" s="12" customFormat="1">
      <c r="B1481" s="155"/>
      <c r="D1481" s="156" t="s">
        <v>192</v>
      </c>
      <c r="E1481" s="157" t="s">
        <v>1</v>
      </c>
      <c r="F1481" s="158" t="s">
        <v>2470</v>
      </c>
      <c r="H1481" s="157" t="s">
        <v>1</v>
      </c>
      <c r="I1481" s="159"/>
      <c r="L1481" s="155"/>
      <c r="M1481" s="160"/>
      <c r="T1481" s="161"/>
      <c r="AT1481" s="157" t="s">
        <v>192</v>
      </c>
      <c r="AU1481" s="157" t="s">
        <v>190</v>
      </c>
      <c r="AV1481" s="12" t="s">
        <v>83</v>
      </c>
      <c r="AW1481" s="12" t="s">
        <v>31</v>
      </c>
      <c r="AX1481" s="12" t="s">
        <v>75</v>
      </c>
      <c r="AY1481" s="157" t="s">
        <v>181</v>
      </c>
    </row>
    <row r="1482" spans="2:65" s="13" customFormat="1">
      <c r="B1482" s="162"/>
      <c r="D1482" s="156" t="s">
        <v>192</v>
      </c>
      <c r="E1482" s="163" t="s">
        <v>1</v>
      </c>
      <c r="F1482" s="164" t="s">
        <v>2471</v>
      </c>
      <c r="H1482" s="165">
        <v>21.21</v>
      </c>
      <c r="I1482" s="166"/>
      <c r="L1482" s="162"/>
      <c r="M1482" s="167"/>
      <c r="T1482" s="168"/>
      <c r="AT1482" s="163" t="s">
        <v>192</v>
      </c>
      <c r="AU1482" s="163" t="s">
        <v>190</v>
      </c>
      <c r="AV1482" s="13" t="s">
        <v>190</v>
      </c>
      <c r="AW1482" s="13" t="s">
        <v>31</v>
      </c>
      <c r="AX1482" s="13" t="s">
        <v>75</v>
      </c>
      <c r="AY1482" s="163" t="s">
        <v>181</v>
      </c>
    </row>
    <row r="1483" spans="2:65" s="12" customFormat="1">
      <c r="B1483" s="155"/>
      <c r="D1483" s="156" t="s">
        <v>192</v>
      </c>
      <c r="E1483" s="157" t="s">
        <v>1</v>
      </c>
      <c r="F1483" s="158" t="s">
        <v>2470</v>
      </c>
      <c r="H1483" s="157" t="s">
        <v>1</v>
      </c>
      <c r="I1483" s="159"/>
      <c r="L1483" s="155"/>
      <c r="M1483" s="160"/>
      <c r="T1483" s="161"/>
      <c r="AT1483" s="157" t="s">
        <v>192</v>
      </c>
      <c r="AU1483" s="157" t="s">
        <v>190</v>
      </c>
      <c r="AV1483" s="12" t="s">
        <v>83</v>
      </c>
      <c r="AW1483" s="12" t="s">
        <v>31</v>
      </c>
      <c r="AX1483" s="12" t="s">
        <v>75</v>
      </c>
      <c r="AY1483" s="157" t="s">
        <v>181</v>
      </c>
    </row>
    <row r="1484" spans="2:65" s="13" customFormat="1">
      <c r="B1484" s="162"/>
      <c r="D1484" s="156" t="s">
        <v>192</v>
      </c>
      <c r="E1484" s="163" t="s">
        <v>1</v>
      </c>
      <c r="F1484" s="164" t="s">
        <v>2472</v>
      </c>
      <c r="H1484" s="165">
        <v>8.56</v>
      </c>
      <c r="I1484" s="166"/>
      <c r="L1484" s="162"/>
      <c r="M1484" s="167"/>
      <c r="T1484" s="168"/>
      <c r="AT1484" s="163" t="s">
        <v>192</v>
      </c>
      <c r="AU1484" s="163" t="s">
        <v>190</v>
      </c>
      <c r="AV1484" s="13" t="s">
        <v>190</v>
      </c>
      <c r="AW1484" s="13" t="s">
        <v>31</v>
      </c>
      <c r="AX1484" s="13" t="s">
        <v>75</v>
      </c>
      <c r="AY1484" s="163" t="s">
        <v>181</v>
      </c>
    </row>
    <row r="1485" spans="2:65" s="14" customFormat="1">
      <c r="B1485" s="169"/>
      <c r="D1485" s="156" t="s">
        <v>192</v>
      </c>
      <c r="E1485" s="170" t="s">
        <v>1</v>
      </c>
      <c r="F1485" s="171" t="s">
        <v>195</v>
      </c>
      <c r="H1485" s="172">
        <v>34.270000000000003</v>
      </c>
      <c r="I1485" s="173"/>
      <c r="L1485" s="169"/>
      <c r="M1485" s="174"/>
      <c r="T1485" s="175"/>
      <c r="AT1485" s="170" t="s">
        <v>192</v>
      </c>
      <c r="AU1485" s="170" t="s">
        <v>190</v>
      </c>
      <c r="AV1485" s="14" t="s">
        <v>189</v>
      </c>
      <c r="AW1485" s="14" t="s">
        <v>31</v>
      </c>
      <c r="AX1485" s="14" t="s">
        <v>83</v>
      </c>
      <c r="AY1485" s="170" t="s">
        <v>181</v>
      </c>
    </row>
    <row r="1486" spans="2:65" s="1" customFormat="1" ht="37.9" customHeight="1">
      <c r="B1486" s="140"/>
      <c r="C1486" s="189" t="s">
        <v>2473</v>
      </c>
      <c r="D1486" s="189" t="s">
        <v>966</v>
      </c>
      <c r="E1486" s="190" t="s">
        <v>2474</v>
      </c>
      <c r="F1486" s="191" t="s">
        <v>2475</v>
      </c>
      <c r="G1486" s="192" t="s">
        <v>407</v>
      </c>
      <c r="H1486" s="193">
        <v>4.4249999999999998</v>
      </c>
      <c r="I1486" s="194"/>
      <c r="J1486" s="195">
        <f t="shared" ref="J1486:J1493" si="30">ROUND(I1486*H1486,2)</f>
        <v>0</v>
      </c>
      <c r="K1486" s="196"/>
      <c r="L1486" s="197"/>
      <c r="M1486" s="198" t="s">
        <v>1</v>
      </c>
      <c r="N1486" s="199" t="s">
        <v>41</v>
      </c>
      <c r="P1486" s="151">
        <f t="shared" ref="P1486:P1493" si="31">O1486*H1486</f>
        <v>0</v>
      </c>
      <c r="Q1486" s="151">
        <v>5.0000000000000001E-3</v>
      </c>
      <c r="R1486" s="151">
        <f t="shared" ref="R1486:R1493" si="32">Q1486*H1486</f>
        <v>2.2124999999999999E-2</v>
      </c>
      <c r="S1486" s="151">
        <v>0</v>
      </c>
      <c r="T1486" s="152">
        <f t="shared" ref="T1486:T1493" si="33">S1486*H1486</f>
        <v>0</v>
      </c>
      <c r="AR1486" s="153" t="s">
        <v>491</v>
      </c>
      <c r="AT1486" s="153" t="s">
        <v>966</v>
      </c>
      <c r="AU1486" s="153" t="s">
        <v>190</v>
      </c>
      <c r="AY1486" s="17" t="s">
        <v>181</v>
      </c>
      <c r="BE1486" s="154">
        <f t="shared" ref="BE1486:BE1493" si="34">IF(N1486="základná",J1486,0)</f>
        <v>0</v>
      </c>
      <c r="BF1486" s="154">
        <f t="shared" ref="BF1486:BF1493" si="35">IF(N1486="znížená",J1486,0)</f>
        <v>0</v>
      </c>
      <c r="BG1486" s="154">
        <f t="shared" ref="BG1486:BG1493" si="36">IF(N1486="zákl. prenesená",J1486,0)</f>
        <v>0</v>
      </c>
      <c r="BH1486" s="154">
        <f t="shared" ref="BH1486:BH1493" si="37">IF(N1486="zníž. prenesená",J1486,0)</f>
        <v>0</v>
      </c>
      <c r="BI1486" s="154">
        <f t="shared" ref="BI1486:BI1493" si="38">IF(N1486="nulová",J1486,0)</f>
        <v>0</v>
      </c>
      <c r="BJ1486" s="17" t="s">
        <v>190</v>
      </c>
      <c r="BK1486" s="154">
        <f t="shared" ref="BK1486:BK1493" si="39">ROUND(I1486*H1486,2)</f>
        <v>0</v>
      </c>
      <c r="BL1486" s="17" t="s">
        <v>280</v>
      </c>
      <c r="BM1486" s="153" t="s">
        <v>2476</v>
      </c>
    </row>
    <row r="1487" spans="2:65" s="1" customFormat="1" ht="37.9" customHeight="1">
      <c r="B1487" s="140"/>
      <c r="C1487" s="189" t="s">
        <v>2477</v>
      </c>
      <c r="D1487" s="189" t="s">
        <v>966</v>
      </c>
      <c r="E1487" s="190" t="s">
        <v>2478</v>
      </c>
      <c r="F1487" s="191" t="s">
        <v>2479</v>
      </c>
      <c r="G1487" s="192" t="s">
        <v>231</v>
      </c>
      <c r="H1487" s="193">
        <v>3</v>
      </c>
      <c r="I1487" s="194"/>
      <c r="J1487" s="195">
        <f t="shared" si="30"/>
        <v>0</v>
      </c>
      <c r="K1487" s="196"/>
      <c r="L1487" s="197"/>
      <c r="M1487" s="198" t="s">
        <v>1</v>
      </c>
      <c r="N1487" s="199" t="s">
        <v>41</v>
      </c>
      <c r="P1487" s="151">
        <f t="shared" si="31"/>
        <v>0</v>
      </c>
      <c r="Q1487" s="151">
        <v>5.0000000000000001E-3</v>
      </c>
      <c r="R1487" s="151">
        <f t="shared" si="32"/>
        <v>1.4999999999999999E-2</v>
      </c>
      <c r="S1487" s="151">
        <v>0</v>
      </c>
      <c r="T1487" s="152">
        <f t="shared" si="33"/>
        <v>0</v>
      </c>
      <c r="AR1487" s="153" t="s">
        <v>491</v>
      </c>
      <c r="AT1487" s="153" t="s">
        <v>966</v>
      </c>
      <c r="AU1487" s="153" t="s">
        <v>190</v>
      </c>
      <c r="AY1487" s="17" t="s">
        <v>181</v>
      </c>
      <c r="BE1487" s="154">
        <f t="shared" si="34"/>
        <v>0</v>
      </c>
      <c r="BF1487" s="154">
        <f t="shared" si="35"/>
        <v>0</v>
      </c>
      <c r="BG1487" s="154">
        <f t="shared" si="36"/>
        <v>0</v>
      </c>
      <c r="BH1487" s="154">
        <f t="shared" si="37"/>
        <v>0</v>
      </c>
      <c r="BI1487" s="154">
        <f t="shared" si="38"/>
        <v>0</v>
      </c>
      <c r="BJ1487" s="17" t="s">
        <v>190</v>
      </c>
      <c r="BK1487" s="154">
        <f t="shared" si="39"/>
        <v>0</v>
      </c>
      <c r="BL1487" s="17" t="s">
        <v>280</v>
      </c>
      <c r="BM1487" s="153" t="s">
        <v>2480</v>
      </c>
    </row>
    <row r="1488" spans="2:65" s="1" customFormat="1" ht="37.9" customHeight="1">
      <c r="B1488" s="140"/>
      <c r="C1488" s="189" t="s">
        <v>2481</v>
      </c>
      <c r="D1488" s="189" t="s">
        <v>966</v>
      </c>
      <c r="E1488" s="190" t="s">
        <v>2482</v>
      </c>
      <c r="F1488" s="191" t="s">
        <v>2483</v>
      </c>
      <c r="G1488" s="192" t="s">
        <v>231</v>
      </c>
      <c r="H1488" s="193">
        <v>2</v>
      </c>
      <c r="I1488" s="194"/>
      <c r="J1488" s="195">
        <f t="shared" si="30"/>
        <v>0</v>
      </c>
      <c r="K1488" s="196"/>
      <c r="L1488" s="197"/>
      <c r="M1488" s="198" t="s">
        <v>1</v>
      </c>
      <c r="N1488" s="199" t="s">
        <v>41</v>
      </c>
      <c r="P1488" s="151">
        <f t="shared" si="31"/>
        <v>0</v>
      </c>
      <c r="Q1488" s="151">
        <v>5.0000000000000001E-3</v>
      </c>
      <c r="R1488" s="151">
        <f t="shared" si="32"/>
        <v>0.01</v>
      </c>
      <c r="S1488" s="151">
        <v>0</v>
      </c>
      <c r="T1488" s="152">
        <f t="shared" si="33"/>
        <v>0</v>
      </c>
      <c r="AR1488" s="153" t="s">
        <v>491</v>
      </c>
      <c r="AT1488" s="153" t="s">
        <v>966</v>
      </c>
      <c r="AU1488" s="153" t="s">
        <v>190</v>
      </c>
      <c r="AY1488" s="17" t="s">
        <v>181</v>
      </c>
      <c r="BE1488" s="154">
        <f t="shared" si="34"/>
        <v>0</v>
      </c>
      <c r="BF1488" s="154">
        <f t="shared" si="35"/>
        <v>0</v>
      </c>
      <c r="BG1488" s="154">
        <f t="shared" si="36"/>
        <v>0</v>
      </c>
      <c r="BH1488" s="154">
        <f t="shared" si="37"/>
        <v>0</v>
      </c>
      <c r="BI1488" s="154">
        <f t="shared" si="38"/>
        <v>0</v>
      </c>
      <c r="BJ1488" s="17" t="s">
        <v>190</v>
      </c>
      <c r="BK1488" s="154">
        <f t="shared" si="39"/>
        <v>0</v>
      </c>
      <c r="BL1488" s="17" t="s">
        <v>280</v>
      </c>
      <c r="BM1488" s="153" t="s">
        <v>2484</v>
      </c>
    </row>
    <row r="1489" spans="2:65" s="1" customFormat="1" ht="16.5" customHeight="1">
      <c r="B1489" s="140"/>
      <c r="C1489" s="141" t="s">
        <v>2485</v>
      </c>
      <c r="D1489" s="141" t="s">
        <v>185</v>
      </c>
      <c r="E1489" s="142" t="s">
        <v>2486</v>
      </c>
      <c r="F1489" s="143" t="s">
        <v>2487</v>
      </c>
      <c r="G1489" s="144" t="s">
        <v>231</v>
      </c>
      <c r="H1489" s="145">
        <v>6</v>
      </c>
      <c r="I1489" s="146"/>
      <c r="J1489" s="147">
        <f t="shared" si="30"/>
        <v>0</v>
      </c>
      <c r="K1489" s="148"/>
      <c r="L1489" s="32"/>
      <c r="M1489" s="149" t="s">
        <v>1</v>
      </c>
      <c r="N1489" s="150" t="s">
        <v>41</v>
      </c>
      <c r="P1489" s="151">
        <f t="shared" si="31"/>
        <v>0</v>
      </c>
      <c r="Q1489" s="151">
        <v>4.6600000000000001E-5</v>
      </c>
      <c r="R1489" s="151">
        <f t="shared" si="32"/>
        <v>2.7960000000000002E-4</v>
      </c>
      <c r="S1489" s="151">
        <v>0</v>
      </c>
      <c r="T1489" s="152">
        <f t="shared" si="33"/>
        <v>0</v>
      </c>
      <c r="AR1489" s="153" t="s">
        <v>280</v>
      </c>
      <c r="AT1489" s="153" t="s">
        <v>185</v>
      </c>
      <c r="AU1489" s="153" t="s">
        <v>190</v>
      </c>
      <c r="AY1489" s="17" t="s">
        <v>181</v>
      </c>
      <c r="BE1489" s="154">
        <f t="shared" si="34"/>
        <v>0</v>
      </c>
      <c r="BF1489" s="154">
        <f t="shared" si="35"/>
        <v>0</v>
      </c>
      <c r="BG1489" s="154">
        <f t="shared" si="36"/>
        <v>0</v>
      </c>
      <c r="BH1489" s="154">
        <f t="shared" si="37"/>
        <v>0</v>
      </c>
      <c r="BI1489" s="154">
        <f t="shared" si="38"/>
        <v>0</v>
      </c>
      <c r="BJ1489" s="17" t="s">
        <v>190</v>
      </c>
      <c r="BK1489" s="154">
        <f t="shared" si="39"/>
        <v>0</v>
      </c>
      <c r="BL1489" s="17" t="s">
        <v>280</v>
      </c>
      <c r="BM1489" s="153" t="s">
        <v>2488</v>
      </c>
    </row>
    <row r="1490" spans="2:65" s="1" customFormat="1" ht="37.9" customHeight="1">
      <c r="B1490" s="140"/>
      <c r="C1490" s="189" t="s">
        <v>2489</v>
      </c>
      <c r="D1490" s="189" t="s">
        <v>966</v>
      </c>
      <c r="E1490" s="190" t="s">
        <v>2490</v>
      </c>
      <c r="F1490" s="191" t="s">
        <v>2491</v>
      </c>
      <c r="G1490" s="192" t="s">
        <v>231</v>
      </c>
      <c r="H1490" s="193">
        <v>6</v>
      </c>
      <c r="I1490" s="194"/>
      <c r="J1490" s="195">
        <f t="shared" si="30"/>
        <v>0</v>
      </c>
      <c r="K1490" s="196"/>
      <c r="L1490" s="197"/>
      <c r="M1490" s="198" t="s">
        <v>1</v>
      </c>
      <c r="N1490" s="199" t="s">
        <v>41</v>
      </c>
      <c r="P1490" s="151">
        <f t="shared" si="31"/>
        <v>0</v>
      </c>
      <c r="Q1490" s="151">
        <v>0.12428</v>
      </c>
      <c r="R1490" s="151">
        <f t="shared" si="32"/>
        <v>0.74568000000000001</v>
      </c>
      <c r="S1490" s="151">
        <v>0</v>
      </c>
      <c r="T1490" s="152">
        <f t="shared" si="33"/>
        <v>0</v>
      </c>
      <c r="AR1490" s="153" t="s">
        <v>491</v>
      </c>
      <c r="AT1490" s="153" t="s">
        <v>966</v>
      </c>
      <c r="AU1490" s="153" t="s">
        <v>190</v>
      </c>
      <c r="AY1490" s="17" t="s">
        <v>181</v>
      </c>
      <c r="BE1490" s="154">
        <f t="shared" si="34"/>
        <v>0</v>
      </c>
      <c r="BF1490" s="154">
        <f t="shared" si="35"/>
        <v>0</v>
      </c>
      <c r="BG1490" s="154">
        <f t="shared" si="36"/>
        <v>0</v>
      </c>
      <c r="BH1490" s="154">
        <f t="shared" si="37"/>
        <v>0</v>
      </c>
      <c r="BI1490" s="154">
        <f t="shared" si="38"/>
        <v>0</v>
      </c>
      <c r="BJ1490" s="17" t="s">
        <v>190</v>
      </c>
      <c r="BK1490" s="154">
        <f t="shared" si="39"/>
        <v>0</v>
      </c>
      <c r="BL1490" s="17" t="s">
        <v>280</v>
      </c>
      <c r="BM1490" s="153" t="s">
        <v>2492</v>
      </c>
    </row>
    <row r="1491" spans="2:65" s="1" customFormat="1" ht="33" customHeight="1">
      <c r="B1491" s="140"/>
      <c r="C1491" s="141" t="s">
        <v>2493</v>
      </c>
      <c r="D1491" s="141" t="s">
        <v>185</v>
      </c>
      <c r="E1491" s="142" t="s">
        <v>2494</v>
      </c>
      <c r="F1491" s="143" t="s">
        <v>2495</v>
      </c>
      <c r="G1491" s="144" t="s">
        <v>188</v>
      </c>
      <c r="H1491" s="145">
        <v>60.05</v>
      </c>
      <c r="I1491" s="146"/>
      <c r="J1491" s="147">
        <f t="shared" si="30"/>
        <v>0</v>
      </c>
      <c r="K1491" s="148"/>
      <c r="L1491" s="32"/>
      <c r="M1491" s="149" t="s">
        <v>1</v>
      </c>
      <c r="N1491" s="150" t="s">
        <v>41</v>
      </c>
      <c r="P1491" s="151">
        <f t="shared" si="31"/>
        <v>0</v>
      </c>
      <c r="Q1491" s="151">
        <v>4.2020000000000002E-4</v>
      </c>
      <c r="R1491" s="151">
        <f t="shared" si="32"/>
        <v>2.523301E-2</v>
      </c>
      <c r="S1491" s="151">
        <v>0</v>
      </c>
      <c r="T1491" s="152">
        <f t="shared" si="33"/>
        <v>0</v>
      </c>
      <c r="AR1491" s="153" t="s">
        <v>280</v>
      </c>
      <c r="AT1491" s="153" t="s">
        <v>185</v>
      </c>
      <c r="AU1491" s="153" t="s">
        <v>190</v>
      </c>
      <c r="AY1491" s="17" t="s">
        <v>181</v>
      </c>
      <c r="BE1491" s="154">
        <f t="shared" si="34"/>
        <v>0</v>
      </c>
      <c r="BF1491" s="154">
        <f t="shared" si="35"/>
        <v>0</v>
      </c>
      <c r="BG1491" s="154">
        <f t="shared" si="36"/>
        <v>0</v>
      </c>
      <c r="BH1491" s="154">
        <f t="shared" si="37"/>
        <v>0</v>
      </c>
      <c r="BI1491" s="154">
        <f t="shared" si="38"/>
        <v>0</v>
      </c>
      <c r="BJ1491" s="17" t="s">
        <v>190</v>
      </c>
      <c r="BK1491" s="154">
        <f t="shared" si="39"/>
        <v>0</v>
      </c>
      <c r="BL1491" s="17" t="s">
        <v>280</v>
      </c>
      <c r="BM1491" s="153" t="s">
        <v>2496</v>
      </c>
    </row>
    <row r="1492" spans="2:65" s="1" customFormat="1" ht="37.9" customHeight="1">
      <c r="B1492" s="140"/>
      <c r="C1492" s="189" t="s">
        <v>2497</v>
      </c>
      <c r="D1492" s="189" t="s">
        <v>966</v>
      </c>
      <c r="E1492" s="190" t="s">
        <v>2498</v>
      </c>
      <c r="F1492" s="191" t="s">
        <v>2499</v>
      </c>
      <c r="G1492" s="192" t="s">
        <v>188</v>
      </c>
      <c r="H1492" s="193">
        <v>60.05</v>
      </c>
      <c r="I1492" s="194"/>
      <c r="J1492" s="195">
        <f t="shared" si="30"/>
        <v>0</v>
      </c>
      <c r="K1492" s="196"/>
      <c r="L1492" s="197"/>
      <c r="M1492" s="198" t="s">
        <v>1</v>
      </c>
      <c r="N1492" s="199" t="s">
        <v>41</v>
      </c>
      <c r="P1492" s="151">
        <f t="shared" si="31"/>
        <v>0</v>
      </c>
      <c r="Q1492" s="151">
        <v>2.5010000000000001E-2</v>
      </c>
      <c r="R1492" s="151">
        <f t="shared" si="32"/>
        <v>1.5018505</v>
      </c>
      <c r="S1492" s="151">
        <v>0</v>
      </c>
      <c r="T1492" s="152">
        <f t="shared" si="33"/>
        <v>0</v>
      </c>
      <c r="AR1492" s="153" t="s">
        <v>491</v>
      </c>
      <c r="AT1492" s="153" t="s">
        <v>966</v>
      </c>
      <c r="AU1492" s="153" t="s">
        <v>190</v>
      </c>
      <c r="AY1492" s="17" t="s">
        <v>181</v>
      </c>
      <c r="BE1492" s="154">
        <f t="shared" si="34"/>
        <v>0</v>
      </c>
      <c r="BF1492" s="154">
        <f t="shared" si="35"/>
        <v>0</v>
      </c>
      <c r="BG1492" s="154">
        <f t="shared" si="36"/>
        <v>0</v>
      </c>
      <c r="BH1492" s="154">
        <f t="shared" si="37"/>
        <v>0</v>
      </c>
      <c r="BI1492" s="154">
        <f t="shared" si="38"/>
        <v>0</v>
      </c>
      <c r="BJ1492" s="17" t="s">
        <v>190</v>
      </c>
      <c r="BK1492" s="154">
        <f t="shared" si="39"/>
        <v>0</v>
      </c>
      <c r="BL1492" s="17" t="s">
        <v>280</v>
      </c>
      <c r="BM1492" s="153" t="s">
        <v>2500</v>
      </c>
    </row>
    <row r="1493" spans="2:65" s="1" customFormat="1" ht="24.2" customHeight="1">
      <c r="B1493" s="140"/>
      <c r="C1493" s="141" t="s">
        <v>2501</v>
      </c>
      <c r="D1493" s="141" t="s">
        <v>185</v>
      </c>
      <c r="E1493" s="142" t="s">
        <v>2502</v>
      </c>
      <c r="F1493" s="143" t="s">
        <v>2503</v>
      </c>
      <c r="G1493" s="144" t="s">
        <v>188</v>
      </c>
      <c r="H1493" s="145">
        <v>239.8</v>
      </c>
      <c r="I1493" s="146"/>
      <c r="J1493" s="147">
        <f t="shared" si="30"/>
        <v>0</v>
      </c>
      <c r="K1493" s="148"/>
      <c r="L1493" s="32"/>
      <c r="M1493" s="149" t="s">
        <v>1</v>
      </c>
      <c r="N1493" s="150" t="s">
        <v>41</v>
      </c>
      <c r="P1493" s="151">
        <f t="shared" si="31"/>
        <v>0</v>
      </c>
      <c r="Q1493" s="151">
        <v>0</v>
      </c>
      <c r="R1493" s="151">
        <f t="shared" si="32"/>
        <v>0</v>
      </c>
      <c r="S1493" s="151">
        <v>0</v>
      </c>
      <c r="T1493" s="152">
        <f t="shared" si="33"/>
        <v>0</v>
      </c>
      <c r="AR1493" s="153" t="s">
        <v>280</v>
      </c>
      <c r="AT1493" s="153" t="s">
        <v>185</v>
      </c>
      <c r="AU1493" s="153" t="s">
        <v>190</v>
      </c>
      <c r="AY1493" s="17" t="s">
        <v>181</v>
      </c>
      <c r="BE1493" s="154">
        <f t="shared" si="34"/>
        <v>0</v>
      </c>
      <c r="BF1493" s="154">
        <f t="shared" si="35"/>
        <v>0</v>
      </c>
      <c r="BG1493" s="154">
        <f t="shared" si="36"/>
        <v>0</v>
      </c>
      <c r="BH1493" s="154">
        <f t="shared" si="37"/>
        <v>0</v>
      </c>
      <c r="BI1493" s="154">
        <f t="shared" si="38"/>
        <v>0</v>
      </c>
      <c r="BJ1493" s="17" t="s">
        <v>190</v>
      </c>
      <c r="BK1493" s="154">
        <f t="shared" si="39"/>
        <v>0</v>
      </c>
      <c r="BL1493" s="17" t="s">
        <v>280</v>
      </c>
      <c r="BM1493" s="153" t="s">
        <v>2504</v>
      </c>
    </row>
    <row r="1494" spans="2:65" s="12" customFormat="1">
      <c r="B1494" s="155"/>
      <c r="D1494" s="156" t="s">
        <v>192</v>
      </c>
      <c r="E1494" s="157" t="s">
        <v>1</v>
      </c>
      <c r="F1494" s="158" t="s">
        <v>2505</v>
      </c>
      <c r="H1494" s="157" t="s">
        <v>1</v>
      </c>
      <c r="I1494" s="159"/>
      <c r="L1494" s="155"/>
      <c r="M1494" s="160"/>
      <c r="T1494" s="161"/>
      <c r="AT1494" s="157" t="s">
        <v>192</v>
      </c>
      <c r="AU1494" s="157" t="s">
        <v>190</v>
      </c>
      <c r="AV1494" s="12" t="s">
        <v>83</v>
      </c>
      <c r="AW1494" s="12" t="s">
        <v>31</v>
      </c>
      <c r="AX1494" s="12" t="s">
        <v>75</v>
      </c>
      <c r="AY1494" s="157" t="s">
        <v>181</v>
      </c>
    </row>
    <row r="1495" spans="2:65" s="13" customFormat="1">
      <c r="B1495" s="162"/>
      <c r="D1495" s="156" t="s">
        <v>192</v>
      </c>
      <c r="E1495" s="163" t="s">
        <v>1</v>
      </c>
      <c r="F1495" s="164" t="s">
        <v>2506</v>
      </c>
      <c r="H1495" s="165">
        <v>239.8</v>
      </c>
      <c r="I1495" s="166"/>
      <c r="L1495" s="162"/>
      <c r="M1495" s="167"/>
      <c r="T1495" s="168"/>
      <c r="AT1495" s="163" t="s">
        <v>192</v>
      </c>
      <c r="AU1495" s="163" t="s">
        <v>190</v>
      </c>
      <c r="AV1495" s="13" t="s">
        <v>190</v>
      </c>
      <c r="AW1495" s="13" t="s">
        <v>31</v>
      </c>
      <c r="AX1495" s="13" t="s">
        <v>75</v>
      </c>
      <c r="AY1495" s="163" t="s">
        <v>181</v>
      </c>
    </row>
    <row r="1496" spans="2:65" s="14" customFormat="1">
      <c r="B1496" s="169"/>
      <c r="D1496" s="156" t="s">
        <v>192</v>
      </c>
      <c r="E1496" s="170" t="s">
        <v>1</v>
      </c>
      <c r="F1496" s="171" t="s">
        <v>195</v>
      </c>
      <c r="H1496" s="172">
        <v>239.8</v>
      </c>
      <c r="I1496" s="173"/>
      <c r="L1496" s="169"/>
      <c r="M1496" s="174"/>
      <c r="T1496" s="175"/>
      <c r="AT1496" s="170" t="s">
        <v>192</v>
      </c>
      <c r="AU1496" s="170" t="s">
        <v>190</v>
      </c>
      <c r="AV1496" s="14" t="s">
        <v>189</v>
      </c>
      <c r="AW1496" s="14" t="s">
        <v>31</v>
      </c>
      <c r="AX1496" s="14" t="s">
        <v>83</v>
      </c>
      <c r="AY1496" s="170" t="s">
        <v>181</v>
      </c>
    </row>
    <row r="1497" spans="2:65" s="1" customFormat="1" ht="24.2" customHeight="1">
      <c r="B1497" s="140"/>
      <c r="C1497" s="189" t="s">
        <v>2507</v>
      </c>
      <c r="D1497" s="189" t="s">
        <v>966</v>
      </c>
      <c r="E1497" s="190" t="s">
        <v>2508</v>
      </c>
      <c r="F1497" s="191" t="s">
        <v>2509</v>
      </c>
      <c r="G1497" s="192" t="s">
        <v>231</v>
      </c>
      <c r="H1497" s="193">
        <v>9</v>
      </c>
      <c r="I1497" s="194"/>
      <c r="J1497" s="195">
        <f>ROUND(I1497*H1497,2)</f>
        <v>0</v>
      </c>
      <c r="K1497" s="196"/>
      <c r="L1497" s="197"/>
      <c r="M1497" s="198" t="s">
        <v>1</v>
      </c>
      <c r="N1497" s="199" t="s">
        <v>41</v>
      </c>
      <c r="P1497" s="151">
        <f>O1497*H1497</f>
        <v>0</v>
      </c>
      <c r="Q1497" s="151">
        <v>1.4999999999999999E-2</v>
      </c>
      <c r="R1497" s="151">
        <f>Q1497*H1497</f>
        <v>0.13500000000000001</v>
      </c>
      <c r="S1497" s="151">
        <v>0</v>
      </c>
      <c r="T1497" s="152">
        <f>S1497*H1497</f>
        <v>0</v>
      </c>
      <c r="AR1497" s="153" t="s">
        <v>491</v>
      </c>
      <c r="AT1497" s="153" t="s">
        <v>966</v>
      </c>
      <c r="AU1497" s="153" t="s">
        <v>190</v>
      </c>
      <c r="AY1497" s="17" t="s">
        <v>181</v>
      </c>
      <c r="BE1497" s="154">
        <f>IF(N1497="základná",J1497,0)</f>
        <v>0</v>
      </c>
      <c r="BF1497" s="154">
        <f>IF(N1497="znížená",J1497,0)</f>
        <v>0</v>
      </c>
      <c r="BG1497" s="154">
        <f>IF(N1497="zákl. prenesená",J1497,0)</f>
        <v>0</v>
      </c>
      <c r="BH1497" s="154">
        <f>IF(N1497="zníž. prenesená",J1497,0)</f>
        <v>0</v>
      </c>
      <c r="BI1497" s="154">
        <f>IF(N1497="nulová",J1497,0)</f>
        <v>0</v>
      </c>
      <c r="BJ1497" s="17" t="s">
        <v>190</v>
      </c>
      <c r="BK1497" s="154">
        <f>ROUND(I1497*H1497,2)</f>
        <v>0</v>
      </c>
      <c r="BL1497" s="17" t="s">
        <v>280</v>
      </c>
      <c r="BM1497" s="153" t="s">
        <v>2510</v>
      </c>
    </row>
    <row r="1498" spans="2:65" s="1" customFormat="1" ht="21.75" customHeight="1">
      <c r="B1498" s="140"/>
      <c r="C1498" s="141" t="s">
        <v>2511</v>
      </c>
      <c r="D1498" s="141" t="s">
        <v>185</v>
      </c>
      <c r="E1498" s="142" t="s">
        <v>2512</v>
      </c>
      <c r="F1498" s="143" t="s">
        <v>2513</v>
      </c>
      <c r="G1498" s="144" t="s">
        <v>188</v>
      </c>
      <c r="H1498" s="145">
        <v>100</v>
      </c>
      <c r="I1498" s="146"/>
      <c r="J1498" s="147">
        <f>ROUND(I1498*H1498,2)</f>
        <v>0</v>
      </c>
      <c r="K1498" s="148"/>
      <c r="L1498" s="32"/>
      <c r="M1498" s="149" t="s">
        <v>1</v>
      </c>
      <c r="N1498" s="150" t="s">
        <v>41</v>
      </c>
      <c r="P1498" s="151">
        <f>O1498*H1498</f>
        <v>0</v>
      </c>
      <c r="Q1498" s="151">
        <v>6.9999999999999994E-5</v>
      </c>
      <c r="R1498" s="151">
        <f>Q1498*H1498</f>
        <v>6.9999999999999993E-3</v>
      </c>
      <c r="S1498" s="151">
        <v>0</v>
      </c>
      <c r="T1498" s="152">
        <f>S1498*H1498</f>
        <v>0</v>
      </c>
      <c r="AR1498" s="153" t="s">
        <v>280</v>
      </c>
      <c r="AT1498" s="153" t="s">
        <v>185</v>
      </c>
      <c r="AU1498" s="153" t="s">
        <v>190</v>
      </c>
      <c r="AY1498" s="17" t="s">
        <v>181</v>
      </c>
      <c r="BE1498" s="154">
        <f>IF(N1498="základná",J1498,0)</f>
        <v>0</v>
      </c>
      <c r="BF1498" s="154">
        <f>IF(N1498="znížená",J1498,0)</f>
        <v>0</v>
      </c>
      <c r="BG1498" s="154">
        <f>IF(N1498="zákl. prenesená",J1498,0)</f>
        <v>0</v>
      </c>
      <c r="BH1498" s="154">
        <f>IF(N1498="zníž. prenesená",J1498,0)</f>
        <v>0</v>
      </c>
      <c r="BI1498" s="154">
        <f>IF(N1498="nulová",J1498,0)</f>
        <v>0</v>
      </c>
      <c r="BJ1498" s="17" t="s">
        <v>190</v>
      </c>
      <c r="BK1498" s="154">
        <f>ROUND(I1498*H1498,2)</f>
        <v>0</v>
      </c>
      <c r="BL1498" s="17" t="s">
        <v>280</v>
      </c>
      <c r="BM1498" s="153" t="s">
        <v>2514</v>
      </c>
    </row>
    <row r="1499" spans="2:65" s="13" customFormat="1">
      <c r="B1499" s="162"/>
      <c r="D1499" s="156" t="s">
        <v>192</v>
      </c>
      <c r="E1499" s="163" t="s">
        <v>1</v>
      </c>
      <c r="F1499" s="164" t="s">
        <v>824</v>
      </c>
      <c r="H1499" s="165">
        <v>100</v>
      </c>
      <c r="I1499" s="166"/>
      <c r="L1499" s="162"/>
      <c r="M1499" s="167"/>
      <c r="T1499" s="168"/>
      <c r="AT1499" s="163" t="s">
        <v>192</v>
      </c>
      <c r="AU1499" s="163" t="s">
        <v>190</v>
      </c>
      <c r="AV1499" s="13" t="s">
        <v>190</v>
      </c>
      <c r="AW1499" s="13" t="s">
        <v>31</v>
      </c>
      <c r="AX1499" s="13" t="s">
        <v>75</v>
      </c>
      <c r="AY1499" s="163" t="s">
        <v>181</v>
      </c>
    </row>
    <row r="1500" spans="2:65" s="14" customFormat="1">
      <c r="B1500" s="169"/>
      <c r="D1500" s="156" t="s">
        <v>192</v>
      </c>
      <c r="E1500" s="170" t="s">
        <v>1</v>
      </c>
      <c r="F1500" s="171" t="s">
        <v>195</v>
      </c>
      <c r="H1500" s="172">
        <v>100</v>
      </c>
      <c r="I1500" s="173"/>
      <c r="L1500" s="169"/>
      <c r="M1500" s="174"/>
      <c r="T1500" s="175"/>
      <c r="AT1500" s="170" t="s">
        <v>192</v>
      </c>
      <c r="AU1500" s="170" t="s">
        <v>190</v>
      </c>
      <c r="AV1500" s="14" t="s">
        <v>189</v>
      </c>
      <c r="AW1500" s="14" t="s">
        <v>31</v>
      </c>
      <c r="AX1500" s="14" t="s">
        <v>83</v>
      </c>
      <c r="AY1500" s="170" t="s">
        <v>181</v>
      </c>
    </row>
    <row r="1501" spans="2:65" s="1" customFormat="1" ht="24.2" customHeight="1">
      <c r="B1501" s="140"/>
      <c r="C1501" s="141" t="s">
        <v>2515</v>
      </c>
      <c r="D1501" s="141" t="s">
        <v>185</v>
      </c>
      <c r="E1501" s="142" t="s">
        <v>2516</v>
      </c>
      <c r="F1501" s="143" t="s">
        <v>2517</v>
      </c>
      <c r="G1501" s="144" t="s">
        <v>188</v>
      </c>
      <c r="H1501" s="145">
        <v>100</v>
      </c>
      <c r="I1501" s="146"/>
      <c r="J1501" s="147">
        <f>ROUND(I1501*H1501,2)</f>
        <v>0</v>
      </c>
      <c r="K1501" s="148"/>
      <c r="L1501" s="32"/>
      <c r="M1501" s="149" t="s">
        <v>1</v>
      </c>
      <c r="N1501" s="150" t="s">
        <v>41</v>
      </c>
      <c r="P1501" s="151">
        <f>O1501*H1501</f>
        <v>0</v>
      </c>
      <c r="Q1501" s="151">
        <v>1.1826E-4</v>
      </c>
      <c r="R1501" s="151">
        <f>Q1501*H1501</f>
        <v>1.1826E-2</v>
      </c>
      <c r="S1501" s="151">
        <v>0</v>
      </c>
      <c r="T1501" s="152">
        <f>S1501*H1501</f>
        <v>0</v>
      </c>
      <c r="AR1501" s="153" t="s">
        <v>280</v>
      </c>
      <c r="AT1501" s="153" t="s">
        <v>185</v>
      </c>
      <c r="AU1501" s="153" t="s">
        <v>190</v>
      </c>
      <c r="AY1501" s="17" t="s">
        <v>181</v>
      </c>
      <c r="BE1501" s="154">
        <f>IF(N1501="základná",J1501,0)</f>
        <v>0</v>
      </c>
      <c r="BF1501" s="154">
        <f>IF(N1501="znížená",J1501,0)</f>
        <v>0</v>
      </c>
      <c r="BG1501" s="154">
        <f>IF(N1501="zákl. prenesená",J1501,0)</f>
        <v>0</v>
      </c>
      <c r="BH1501" s="154">
        <f>IF(N1501="zníž. prenesená",J1501,0)</f>
        <v>0</v>
      </c>
      <c r="BI1501" s="154">
        <f>IF(N1501="nulová",J1501,0)</f>
        <v>0</v>
      </c>
      <c r="BJ1501" s="17" t="s">
        <v>190</v>
      </c>
      <c r="BK1501" s="154">
        <f>ROUND(I1501*H1501,2)</f>
        <v>0</v>
      </c>
      <c r="BL1501" s="17" t="s">
        <v>280</v>
      </c>
      <c r="BM1501" s="153" t="s">
        <v>2518</v>
      </c>
    </row>
    <row r="1502" spans="2:65" s="13" customFormat="1">
      <c r="B1502" s="162"/>
      <c r="D1502" s="156" t="s">
        <v>192</v>
      </c>
      <c r="E1502" s="163" t="s">
        <v>1</v>
      </c>
      <c r="F1502" s="164" t="s">
        <v>824</v>
      </c>
      <c r="H1502" s="165">
        <v>100</v>
      </c>
      <c r="I1502" s="166"/>
      <c r="L1502" s="162"/>
      <c r="M1502" s="167"/>
      <c r="T1502" s="168"/>
      <c r="AT1502" s="163" t="s">
        <v>192</v>
      </c>
      <c r="AU1502" s="163" t="s">
        <v>190</v>
      </c>
      <c r="AV1502" s="13" t="s">
        <v>190</v>
      </c>
      <c r="AW1502" s="13" t="s">
        <v>31</v>
      </c>
      <c r="AX1502" s="13" t="s">
        <v>75</v>
      </c>
      <c r="AY1502" s="163" t="s">
        <v>181</v>
      </c>
    </row>
    <row r="1503" spans="2:65" s="14" customFormat="1">
      <c r="B1503" s="169"/>
      <c r="D1503" s="156" t="s">
        <v>192</v>
      </c>
      <c r="E1503" s="170" t="s">
        <v>1</v>
      </c>
      <c r="F1503" s="171" t="s">
        <v>195</v>
      </c>
      <c r="H1503" s="172">
        <v>100</v>
      </c>
      <c r="I1503" s="173"/>
      <c r="L1503" s="169"/>
      <c r="M1503" s="174"/>
      <c r="T1503" s="175"/>
      <c r="AT1503" s="170" t="s">
        <v>192</v>
      </c>
      <c r="AU1503" s="170" t="s">
        <v>190</v>
      </c>
      <c r="AV1503" s="14" t="s">
        <v>189</v>
      </c>
      <c r="AW1503" s="14" t="s">
        <v>31</v>
      </c>
      <c r="AX1503" s="14" t="s">
        <v>83</v>
      </c>
      <c r="AY1503" s="170" t="s">
        <v>181</v>
      </c>
    </row>
    <row r="1504" spans="2:65" s="1" customFormat="1" ht="24.2" customHeight="1">
      <c r="B1504" s="140"/>
      <c r="C1504" s="189" t="s">
        <v>2519</v>
      </c>
      <c r="D1504" s="189" t="s">
        <v>966</v>
      </c>
      <c r="E1504" s="190" t="s">
        <v>2520</v>
      </c>
      <c r="F1504" s="191" t="s">
        <v>2521</v>
      </c>
      <c r="G1504" s="192" t="s">
        <v>188</v>
      </c>
      <c r="H1504" s="193">
        <v>110</v>
      </c>
      <c r="I1504" s="194"/>
      <c r="J1504" s="195">
        <f>ROUND(I1504*H1504,2)</f>
        <v>0</v>
      </c>
      <c r="K1504" s="196"/>
      <c r="L1504" s="197"/>
      <c r="M1504" s="198" t="s">
        <v>1</v>
      </c>
      <c r="N1504" s="199" t="s">
        <v>41</v>
      </c>
      <c r="P1504" s="151">
        <f>O1504*H1504</f>
        <v>0</v>
      </c>
      <c r="Q1504" s="151">
        <v>8.1200000000000005E-3</v>
      </c>
      <c r="R1504" s="151">
        <f>Q1504*H1504</f>
        <v>0.8932000000000001</v>
      </c>
      <c r="S1504" s="151">
        <v>0</v>
      </c>
      <c r="T1504" s="152">
        <f>S1504*H1504</f>
        <v>0</v>
      </c>
      <c r="AR1504" s="153" t="s">
        <v>491</v>
      </c>
      <c r="AT1504" s="153" t="s">
        <v>966</v>
      </c>
      <c r="AU1504" s="153" t="s">
        <v>190</v>
      </c>
      <c r="AY1504" s="17" t="s">
        <v>181</v>
      </c>
      <c r="BE1504" s="154">
        <f>IF(N1504="základná",J1504,0)</f>
        <v>0</v>
      </c>
      <c r="BF1504" s="154">
        <f>IF(N1504="znížená",J1504,0)</f>
        <v>0</v>
      </c>
      <c r="BG1504" s="154">
        <f>IF(N1504="zákl. prenesená",J1504,0)</f>
        <v>0</v>
      </c>
      <c r="BH1504" s="154">
        <f>IF(N1504="zníž. prenesená",J1504,0)</f>
        <v>0</v>
      </c>
      <c r="BI1504" s="154">
        <f>IF(N1504="nulová",J1504,0)</f>
        <v>0</v>
      </c>
      <c r="BJ1504" s="17" t="s">
        <v>190</v>
      </c>
      <c r="BK1504" s="154">
        <f>ROUND(I1504*H1504,2)</f>
        <v>0</v>
      </c>
      <c r="BL1504" s="17" t="s">
        <v>280</v>
      </c>
      <c r="BM1504" s="153" t="s">
        <v>2522</v>
      </c>
    </row>
    <row r="1505" spans="2:65" s="13" customFormat="1">
      <c r="B1505" s="162"/>
      <c r="D1505" s="156" t="s">
        <v>192</v>
      </c>
      <c r="E1505" s="163" t="s">
        <v>1</v>
      </c>
      <c r="F1505" s="164" t="s">
        <v>824</v>
      </c>
      <c r="H1505" s="165">
        <v>100</v>
      </c>
      <c r="I1505" s="166"/>
      <c r="L1505" s="162"/>
      <c r="M1505" s="167"/>
      <c r="T1505" s="168"/>
      <c r="AT1505" s="163" t="s">
        <v>192</v>
      </c>
      <c r="AU1505" s="163" t="s">
        <v>190</v>
      </c>
      <c r="AV1505" s="13" t="s">
        <v>190</v>
      </c>
      <c r="AW1505" s="13" t="s">
        <v>31</v>
      </c>
      <c r="AX1505" s="13" t="s">
        <v>75</v>
      </c>
      <c r="AY1505" s="163" t="s">
        <v>181</v>
      </c>
    </row>
    <row r="1506" spans="2:65" s="14" customFormat="1">
      <c r="B1506" s="169"/>
      <c r="D1506" s="156" t="s">
        <v>192</v>
      </c>
      <c r="E1506" s="170" t="s">
        <v>1</v>
      </c>
      <c r="F1506" s="171" t="s">
        <v>195</v>
      </c>
      <c r="H1506" s="172">
        <v>100</v>
      </c>
      <c r="I1506" s="173"/>
      <c r="L1506" s="169"/>
      <c r="M1506" s="174"/>
      <c r="T1506" s="175"/>
      <c r="AT1506" s="170" t="s">
        <v>192</v>
      </c>
      <c r="AU1506" s="170" t="s">
        <v>190</v>
      </c>
      <c r="AV1506" s="14" t="s">
        <v>189</v>
      </c>
      <c r="AW1506" s="14" t="s">
        <v>31</v>
      </c>
      <c r="AX1506" s="14" t="s">
        <v>83</v>
      </c>
      <c r="AY1506" s="170" t="s">
        <v>181</v>
      </c>
    </row>
    <row r="1507" spans="2:65" s="13" customFormat="1">
      <c r="B1507" s="162"/>
      <c r="D1507" s="156" t="s">
        <v>192</v>
      </c>
      <c r="F1507" s="164" t="s">
        <v>2523</v>
      </c>
      <c r="H1507" s="165">
        <v>110</v>
      </c>
      <c r="I1507" s="166"/>
      <c r="L1507" s="162"/>
      <c r="M1507" s="167"/>
      <c r="T1507" s="168"/>
      <c r="AT1507" s="163" t="s">
        <v>192</v>
      </c>
      <c r="AU1507" s="163" t="s">
        <v>190</v>
      </c>
      <c r="AV1507" s="13" t="s">
        <v>190</v>
      </c>
      <c r="AW1507" s="13" t="s">
        <v>3</v>
      </c>
      <c r="AX1507" s="13" t="s">
        <v>83</v>
      </c>
      <c r="AY1507" s="163" t="s">
        <v>181</v>
      </c>
    </row>
    <row r="1508" spans="2:65" s="1" customFormat="1" ht="24.2" customHeight="1">
      <c r="B1508" s="140"/>
      <c r="C1508" s="141" t="s">
        <v>2524</v>
      </c>
      <c r="D1508" s="141" t="s">
        <v>185</v>
      </c>
      <c r="E1508" s="142" t="s">
        <v>2525</v>
      </c>
      <c r="F1508" s="143" t="s">
        <v>2526</v>
      </c>
      <c r="G1508" s="144" t="s">
        <v>188</v>
      </c>
      <c r="H1508" s="145">
        <v>6</v>
      </c>
      <c r="I1508" s="146"/>
      <c r="J1508" s="147">
        <f>ROUND(I1508*H1508,2)</f>
        <v>0</v>
      </c>
      <c r="K1508" s="148"/>
      <c r="L1508" s="32"/>
      <c r="M1508" s="149" t="s">
        <v>1</v>
      </c>
      <c r="N1508" s="150" t="s">
        <v>41</v>
      </c>
      <c r="P1508" s="151">
        <f>O1508*H1508</f>
        <v>0</v>
      </c>
      <c r="Q1508" s="151">
        <v>0</v>
      </c>
      <c r="R1508" s="151">
        <f>Q1508*H1508</f>
        <v>0</v>
      </c>
      <c r="S1508" s="151">
        <v>0</v>
      </c>
      <c r="T1508" s="152">
        <f>S1508*H1508</f>
        <v>0</v>
      </c>
      <c r="AR1508" s="153" t="s">
        <v>280</v>
      </c>
      <c r="AT1508" s="153" t="s">
        <v>185</v>
      </c>
      <c r="AU1508" s="153" t="s">
        <v>190</v>
      </c>
      <c r="AY1508" s="17" t="s">
        <v>181</v>
      </c>
      <c r="BE1508" s="154">
        <f>IF(N1508="základná",J1508,0)</f>
        <v>0</v>
      </c>
      <c r="BF1508" s="154">
        <f>IF(N1508="znížená",J1508,0)</f>
        <v>0</v>
      </c>
      <c r="BG1508" s="154">
        <f>IF(N1508="zákl. prenesená",J1508,0)</f>
        <v>0</v>
      </c>
      <c r="BH1508" s="154">
        <f>IF(N1508="zníž. prenesená",J1508,0)</f>
        <v>0</v>
      </c>
      <c r="BI1508" s="154">
        <f>IF(N1508="nulová",J1508,0)</f>
        <v>0</v>
      </c>
      <c r="BJ1508" s="17" t="s">
        <v>190</v>
      </c>
      <c r="BK1508" s="154">
        <f>ROUND(I1508*H1508,2)</f>
        <v>0</v>
      </c>
      <c r="BL1508" s="17" t="s">
        <v>280</v>
      </c>
      <c r="BM1508" s="153" t="s">
        <v>2527</v>
      </c>
    </row>
    <row r="1509" spans="2:65" s="12" customFormat="1">
      <c r="B1509" s="155"/>
      <c r="D1509" s="156" t="s">
        <v>192</v>
      </c>
      <c r="E1509" s="157" t="s">
        <v>1</v>
      </c>
      <c r="F1509" s="158" t="s">
        <v>2528</v>
      </c>
      <c r="H1509" s="157" t="s">
        <v>1</v>
      </c>
      <c r="I1509" s="159"/>
      <c r="L1509" s="155"/>
      <c r="M1509" s="160"/>
      <c r="T1509" s="161"/>
      <c r="AT1509" s="157" t="s">
        <v>192</v>
      </c>
      <c r="AU1509" s="157" t="s">
        <v>190</v>
      </c>
      <c r="AV1509" s="12" t="s">
        <v>83</v>
      </c>
      <c r="AW1509" s="12" t="s">
        <v>31</v>
      </c>
      <c r="AX1509" s="12" t="s">
        <v>75</v>
      </c>
      <c r="AY1509" s="157" t="s">
        <v>181</v>
      </c>
    </row>
    <row r="1510" spans="2:65" s="13" customFormat="1">
      <c r="B1510" s="162"/>
      <c r="D1510" s="156" t="s">
        <v>192</v>
      </c>
      <c r="E1510" s="163" t="s">
        <v>1</v>
      </c>
      <c r="F1510" s="164" t="s">
        <v>416</v>
      </c>
      <c r="H1510" s="165">
        <v>6</v>
      </c>
      <c r="I1510" s="166"/>
      <c r="L1510" s="162"/>
      <c r="M1510" s="167"/>
      <c r="T1510" s="168"/>
      <c r="AT1510" s="163" t="s">
        <v>192</v>
      </c>
      <c r="AU1510" s="163" t="s">
        <v>190</v>
      </c>
      <c r="AV1510" s="13" t="s">
        <v>190</v>
      </c>
      <c r="AW1510" s="13" t="s">
        <v>31</v>
      </c>
      <c r="AX1510" s="13" t="s">
        <v>75</v>
      </c>
      <c r="AY1510" s="163" t="s">
        <v>181</v>
      </c>
    </row>
    <row r="1511" spans="2:65" s="14" customFormat="1">
      <c r="B1511" s="169"/>
      <c r="D1511" s="156" t="s">
        <v>192</v>
      </c>
      <c r="E1511" s="170" t="s">
        <v>1</v>
      </c>
      <c r="F1511" s="171" t="s">
        <v>195</v>
      </c>
      <c r="H1511" s="172">
        <v>6</v>
      </c>
      <c r="I1511" s="173"/>
      <c r="L1511" s="169"/>
      <c r="M1511" s="174"/>
      <c r="T1511" s="175"/>
      <c r="AT1511" s="170" t="s">
        <v>192</v>
      </c>
      <c r="AU1511" s="170" t="s">
        <v>190</v>
      </c>
      <c r="AV1511" s="14" t="s">
        <v>189</v>
      </c>
      <c r="AW1511" s="14" t="s">
        <v>31</v>
      </c>
      <c r="AX1511" s="14" t="s">
        <v>83</v>
      </c>
      <c r="AY1511" s="170" t="s">
        <v>181</v>
      </c>
    </row>
    <row r="1512" spans="2:65" s="1" customFormat="1" ht="33" customHeight="1">
      <c r="B1512" s="140"/>
      <c r="C1512" s="189" t="s">
        <v>2529</v>
      </c>
      <c r="D1512" s="189" t="s">
        <v>966</v>
      </c>
      <c r="E1512" s="190" t="s">
        <v>2530</v>
      </c>
      <c r="F1512" s="191" t="s">
        <v>2531</v>
      </c>
      <c r="G1512" s="192" t="s">
        <v>188</v>
      </c>
      <c r="H1512" s="193">
        <v>6</v>
      </c>
      <c r="I1512" s="194"/>
      <c r="J1512" s="195">
        <f>ROUND(I1512*H1512,2)</f>
        <v>0</v>
      </c>
      <c r="K1512" s="196"/>
      <c r="L1512" s="197"/>
      <c r="M1512" s="198" t="s">
        <v>1</v>
      </c>
      <c r="N1512" s="199" t="s">
        <v>41</v>
      </c>
      <c r="P1512" s="151">
        <f>O1512*H1512</f>
        <v>0</v>
      </c>
      <c r="Q1512" s="151">
        <v>1.4E-2</v>
      </c>
      <c r="R1512" s="151">
        <f>Q1512*H1512</f>
        <v>8.4000000000000005E-2</v>
      </c>
      <c r="S1512" s="151">
        <v>0</v>
      </c>
      <c r="T1512" s="152">
        <f>S1512*H1512</f>
        <v>0</v>
      </c>
      <c r="AR1512" s="153" t="s">
        <v>491</v>
      </c>
      <c r="AT1512" s="153" t="s">
        <v>966</v>
      </c>
      <c r="AU1512" s="153" t="s">
        <v>190</v>
      </c>
      <c r="AY1512" s="17" t="s">
        <v>181</v>
      </c>
      <c r="BE1512" s="154">
        <f>IF(N1512="základná",J1512,0)</f>
        <v>0</v>
      </c>
      <c r="BF1512" s="154">
        <f>IF(N1512="znížená",J1512,0)</f>
        <v>0</v>
      </c>
      <c r="BG1512" s="154">
        <f>IF(N1512="zákl. prenesená",J1512,0)</f>
        <v>0</v>
      </c>
      <c r="BH1512" s="154">
        <f>IF(N1512="zníž. prenesená",J1512,0)</f>
        <v>0</v>
      </c>
      <c r="BI1512" s="154">
        <f>IF(N1512="nulová",J1512,0)</f>
        <v>0</v>
      </c>
      <c r="BJ1512" s="17" t="s">
        <v>190</v>
      </c>
      <c r="BK1512" s="154">
        <f>ROUND(I1512*H1512,2)</f>
        <v>0</v>
      </c>
      <c r="BL1512" s="17" t="s">
        <v>280</v>
      </c>
      <c r="BM1512" s="153" t="s">
        <v>2532</v>
      </c>
    </row>
    <row r="1513" spans="2:65" s="13" customFormat="1">
      <c r="B1513" s="162"/>
      <c r="D1513" s="156" t="s">
        <v>192</v>
      </c>
      <c r="E1513" s="163" t="s">
        <v>1</v>
      </c>
      <c r="F1513" s="164" t="s">
        <v>416</v>
      </c>
      <c r="H1513" s="165">
        <v>6</v>
      </c>
      <c r="I1513" s="166"/>
      <c r="L1513" s="162"/>
      <c r="M1513" s="167"/>
      <c r="T1513" s="168"/>
      <c r="AT1513" s="163" t="s">
        <v>192</v>
      </c>
      <c r="AU1513" s="163" t="s">
        <v>190</v>
      </c>
      <c r="AV1513" s="13" t="s">
        <v>190</v>
      </c>
      <c r="AW1513" s="13" t="s">
        <v>31</v>
      </c>
      <c r="AX1513" s="13" t="s">
        <v>75</v>
      </c>
      <c r="AY1513" s="163" t="s">
        <v>181</v>
      </c>
    </row>
    <row r="1514" spans="2:65" s="14" customFormat="1">
      <c r="B1514" s="169"/>
      <c r="D1514" s="156" t="s">
        <v>192</v>
      </c>
      <c r="E1514" s="170" t="s">
        <v>1</v>
      </c>
      <c r="F1514" s="171" t="s">
        <v>195</v>
      </c>
      <c r="H1514" s="172">
        <v>6</v>
      </c>
      <c r="I1514" s="173"/>
      <c r="L1514" s="169"/>
      <c r="M1514" s="174"/>
      <c r="T1514" s="175"/>
      <c r="AT1514" s="170" t="s">
        <v>192</v>
      </c>
      <c r="AU1514" s="170" t="s">
        <v>190</v>
      </c>
      <c r="AV1514" s="14" t="s">
        <v>189</v>
      </c>
      <c r="AW1514" s="14" t="s">
        <v>31</v>
      </c>
      <c r="AX1514" s="14" t="s">
        <v>83</v>
      </c>
      <c r="AY1514" s="170" t="s">
        <v>181</v>
      </c>
    </row>
    <row r="1515" spans="2:65" s="1" customFormat="1" ht="37.9" customHeight="1">
      <c r="B1515" s="140"/>
      <c r="C1515" s="141" t="s">
        <v>2533</v>
      </c>
      <c r="D1515" s="141" t="s">
        <v>185</v>
      </c>
      <c r="E1515" s="142" t="s">
        <v>2534</v>
      </c>
      <c r="F1515" s="143" t="s">
        <v>2535</v>
      </c>
      <c r="G1515" s="144" t="s">
        <v>407</v>
      </c>
      <c r="H1515" s="145">
        <v>138.80000000000001</v>
      </c>
      <c r="I1515" s="146"/>
      <c r="J1515" s="147">
        <f>ROUND(I1515*H1515,2)</f>
        <v>0</v>
      </c>
      <c r="K1515" s="148"/>
      <c r="L1515" s="32"/>
      <c r="M1515" s="149" t="s">
        <v>1</v>
      </c>
      <c r="N1515" s="150" t="s">
        <v>41</v>
      </c>
      <c r="P1515" s="151">
        <f>O1515*H1515</f>
        <v>0</v>
      </c>
      <c r="Q1515" s="151">
        <v>2.1499999999999999E-4</v>
      </c>
      <c r="R1515" s="151">
        <f>Q1515*H1515</f>
        <v>2.9842E-2</v>
      </c>
      <c r="S1515" s="151">
        <v>0</v>
      </c>
      <c r="T1515" s="152">
        <f>S1515*H1515</f>
        <v>0</v>
      </c>
      <c r="AR1515" s="153" t="s">
        <v>280</v>
      </c>
      <c r="AT1515" s="153" t="s">
        <v>185</v>
      </c>
      <c r="AU1515" s="153" t="s">
        <v>190</v>
      </c>
      <c r="AY1515" s="17" t="s">
        <v>181</v>
      </c>
      <c r="BE1515" s="154">
        <f>IF(N1515="základná",J1515,0)</f>
        <v>0</v>
      </c>
      <c r="BF1515" s="154">
        <f>IF(N1515="znížená",J1515,0)</f>
        <v>0</v>
      </c>
      <c r="BG1515" s="154">
        <f>IF(N1515="zákl. prenesená",J1515,0)</f>
        <v>0</v>
      </c>
      <c r="BH1515" s="154">
        <f>IF(N1515="zníž. prenesená",J1515,0)</f>
        <v>0</v>
      </c>
      <c r="BI1515" s="154">
        <f>IF(N1515="nulová",J1515,0)</f>
        <v>0</v>
      </c>
      <c r="BJ1515" s="17" t="s">
        <v>190</v>
      </c>
      <c r="BK1515" s="154">
        <f>ROUND(I1515*H1515,2)</f>
        <v>0</v>
      </c>
      <c r="BL1515" s="17" t="s">
        <v>280</v>
      </c>
      <c r="BM1515" s="153" t="s">
        <v>2536</v>
      </c>
    </row>
    <row r="1516" spans="2:65" s="12" customFormat="1">
      <c r="B1516" s="155"/>
      <c r="D1516" s="156" t="s">
        <v>192</v>
      </c>
      <c r="E1516" s="157" t="s">
        <v>1</v>
      </c>
      <c r="F1516" s="158" t="s">
        <v>2537</v>
      </c>
      <c r="H1516" s="157" t="s">
        <v>1</v>
      </c>
      <c r="I1516" s="159"/>
      <c r="L1516" s="155"/>
      <c r="M1516" s="160"/>
      <c r="T1516" s="161"/>
      <c r="AT1516" s="157" t="s">
        <v>192</v>
      </c>
      <c r="AU1516" s="157" t="s">
        <v>190</v>
      </c>
      <c r="AV1516" s="12" t="s">
        <v>83</v>
      </c>
      <c r="AW1516" s="12" t="s">
        <v>31</v>
      </c>
      <c r="AX1516" s="12" t="s">
        <v>75</v>
      </c>
      <c r="AY1516" s="157" t="s">
        <v>181</v>
      </c>
    </row>
    <row r="1517" spans="2:65" s="13" customFormat="1">
      <c r="B1517" s="162"/>
      <c r="D1517" s="156" t="s">
        <v>192</v>
      </c>
      <c r="E1517" s="163" t="s">
        <v>1</v>
      </c>
      <c r="F1517" s="164" t="s">
        <v>2538</v>
      </c>
      <c r="H1517" s="165">
        <v>15.5</v>
      </c>
      <c r="I1517" s="166"/>
      <c r="L1517" s="162"/>
      <c r="M1517" s="167"/>
      <c r="T1517" s="168"/>
      <c r="AT1517" s="163" t="s">
        <v>192</v>
      </c>
      <c r="AU1517" s="163" t="s">
        <v>190</v>
      </c>
      <c r="AV1517" s="13" t="s">
        <v>190</v>
      </c>
      <c r="AW1517" s="13" t="s">
        <v>31</v>
      </c>
      <c r="AX1517" s="13" t="s">
        <v>75</v>
      </c>
      <c r="AY1517" s="163" t="s">
        <v>181</v>
      </c>
    </row>
    <row r="1518" spans="2:65" s="12" customFormat="1">
      <c r="B1518" s="155"/>
      <c r="D1518" s="156" t="s">
        <v>192</v>
      </c>
      <c r="E1518" s="157" t="s">
        <v>1</v>
      </c>
      <c r="F1518" s="158" t="s">
        <v>2539</v>
      </c>
      <c r="H1518" s="157" t="s">
        <v>1</v>
      </c>
      <c r="I1518" s="159"/>
      <c r="L1518" s="155"/>
      <c r="M1518" s="160"/>
      <c r="T1518" s="161"/>
      <c r="AT1518" s="157" t="s">
        <v>192</v>
      </c>
      <c r="AU1518" s="157" t="s">
        <v>190</v>
      </c>
      <c r="AV1518" s="12" t="s">
        <v>83</v>
      </c>
      <c r="AW1518" s="12" t="s">
        <v>31</v>
      </c>
      <c r="AX1518" s="12" t="s">
        <v>75</v>
      </c>
      <c r="AY1518" s="157" t="s">
        <v>181</v>
      </c>
    </row>
    <row r="1519" spans="2:65" s="13" customFormat="1">
      <c r="B1519" s="162"/>
      <c r="D1519" s="156" t="s">
        <v>192</v>
      </c>
      <c r="E1519" s="163" t="s">
        <v>1</v>
      </c>
      <c r="F1519" s="164" t="s">
        <v>2540</v>
      </c>
      <c r="H1519" s="165">
        <v>33.75</v>
      </c>
      <c r="I1519" s="166"/>
      <c r="L1519" s="162"/>
      <c r="M1519" s="167"/>
      <c r="T1519" s="168"/>
      <c r="AT1519" s="163" t="s">
        <v>192</v>
      </c>
      <c r="AU1519" s="163" t="s">
        <v>190</v>
      </c>
      <c r="AV1519" s="13" t="s">
        <v>190</v>
      </c>
      <c r="AW1519" s="13" t="s">
        <v>31</v>
      </c>
      <c r="AX1519" s="13" t="s">
        <v>75</v>
      </c>
      <c r="AY1519" s="163" t="s">
        <v>181</v>
      </c>
    </row>
    <row r="1520" spans="2:65" s="12" customFormat="1">
      <c r="B1520" s="155"/>
      <c r="D1520" s="156" t="s">
        <v>192</v>
      </c>
      <c r="E1520" s="157" t="s">
        <v>1</v>
      </c>
      <c r="F1520" s="158" t="s">
        <v>2541</v>
      </c>
      <c r="H1520" s="157" t="s">
        <v>1</v>
      </c>
      <c r="I1520" s="159"/>
      <c r="L1520" s="155"/>
      <c r="M1520" s="160"/>
      <c r="T1520" s="161"/>
      <c r="AT1520" s="157" t="s">
        <v>192</v>
      </c>
      <c r="AU1520" s="157" t="s">
        <v>190</v>
      </c>
      <c r="AV1520" s="12" t="s">
        <v>83</v>
      </c>
      <c r="AW1520" s="12" t="s">
        <v>31</v>
      </c>
      <c r="AX1520" s="12" t="s">
        <v>75</v>
      </c>
      <c r="AY1520" s="157" t="s">
        <v>181</v>
      </c>
    </row>
    <row r="1521" spans="2:65" s="13" customFormat="1">
      <c r="B1521" s="162"/>
      <c r="D1521" s="156" t="s">
        <v>192</v>
      </c>
      <c r="E1521" s="163" t="s">
        <v>1</v>
      </c>
      <c r="F1521" s="164" t="s">
        <v>2542</v>
      </c>
      <c r="H1521" s="165">
        <v>25.5</v>
      </c>
      <c r="I1521" s="166"/>
      <c r="L1521" s="162"/>
      <c r="M1521" s="167"/>
      <c r="T1521" s="168"/>
      <c r="AT1521" s="163" t="s">
        <v>192</v>
      </c>
      <c r="AU1521" s="163" t="s">
        <v>190</v>
      </c>
      <c r="AV1521" s="13" t="s">
        <v>190</v>
      </c>
      <c r="AW1521" s="13" t="s">
        <v>31</v>
      </c>
      <c r="AX1521" s="13" t="s">
        <v>75</v>
      </c>
      <c r="AY1521" s="163" t="s">
        <v>181</v>
      </c>
    </row>
    <row r="1522" spans="2:65" s="12" customFormat="1">
      <c r="B1522" s="155"/>
      <c r="D1522" s="156" t="s">
        <v>192</v>
      </c>
      <c r="E1522" s="157" t="s">
        <v>1</v>
      </c>
      <c r="F1522" s="158" t="s">
        <v>2543</v>
      </c>
      <c r="H1522" s="157" t="s">
        <v>1</v>
      </c>
      <c r="I1522" s="159"/>
      <c r="L1522" s="155"/>
      <c r="M1522" s="160"/>
      <c r="T1522" s="161"/>
      <c r="AT1522" s="157" t="s">
        <v>192</v>
      </c>
      <c r="AU1522" s="157" t="s">
        <v>190</v>
      </c>
      <c r="AV1522" s="12" t="s">
        <v>83</v>
      </c>
      <c r="AW1522" s="12" t="s">
        <v>31</v>
      </c>
      <c r="AX1522" s="12" t="s">
        <v>75</v>
      </c>
      <c r="AY1522" s="157" t="s">
        <v>181</v>
      </c>
    </row>
    <row r="1523" spans="2:65" s="13" customFormat="1">
      <c r="B1523" s="162"/>
      <c r="D1523" s="156" t="s">
        <v>192</v>
      </c>
      <c r="E1523" s="163" t="s">
        <v>1</v>
      </c>
      <c r="F1523" s="164" t="s">
        <v>2544</v>
      </c>
      <c r="H1523" s="165">
        <v>38.549999999999997</v>
      </c>
      <c r="I1523" s="166"/>
      <c r="L1523" s="162"/>
      <c r="M1523" s="167"/>
      <c r="T1523" s="168"/>
      <c r="AT1523" s="163" t="s">
        <v>192</v>
      </c>
      <c r="AU1523" s="163" t="s">
        <v>190</v>
      </c>
      <c r="AV1523" s="13" t="s">
        <v>190</v>
      </c>
      <c r="AW1523" s="13" t="s">
        <v>31</v>
      </c>
      <c r="AX1523" s="13" t="s">
        <v>75</v>
      </c>
      <c r="AY1523" s="163" t="s">
        <v>181</v>
      </c>
    </row>
    <row r="1524" spans="2:65" s="12" customFormat="1">
      <c r="B1524" s="155"/>
      <c r="D1524" s="156" t="s">
        <v>192</v>
      </c>
      <c r="E1524" s="157" t="s">
        <v>1</v>
      </c>
      <c r="F1524" s="158" t="s">
        <v>2545</v>
      </c>
      <c r="H1524" s="157" t="s">
        <v>1</v>
      </c>
      <c r="I1524" s="159"/>
      <c r="L1524" s="155"/>
      <c r="M1524" s="160"/>
      <c r="T1524" s="161"/>
      <c r="AT1524" s="157" t="s">
        <v>192</v>
      </c>
      <c r="AU1524" s="157" t="s">
        <v>190</v>
      </c>
      <c r="AV1524" s="12" t="s">
        <v>83</v>
      </c>
      <c r="AW1524" s="12" t="s">
        <v>31</v>
      </c>
      <c r="AX1524" s="12" t="s">
        <v>75</v>
      </c>
      <c r="AY1524" s="157" t="s">
        <v>181</v>
      </c>
    </row>
    <row r="1525" spans="2:65" s="13" customFormat="1">
      <c r="B1525" s="162"/>
      <c r="D1525" s="156" t="s">
        <v>192</v>
      </c>
      <c r="E1525" s="163" t="s">
        <v>1</v>
      </c>
      <c r="F1525" s="164" t="s">
        <v>2542</v>
      </c>
      <c r="H1525" s="165">
        <v>25.5</v>
      </c>
      <c r="I1525" s="166"/>
      <c r="L1525" s="162"/>
      <c r="M1525" s="167"/>
      <c r="T1525" s="168"/>
      <c r="AT1525" s="163" t="s">
        <v>192</v>
      </c>
      <c r="AU1525" s="163" t="s">
        <v>190</v>
      </c>
      <c r="AV1525" s="13" t="s">
        <v>190</v>
      </c>
      <c r="AW1525" s="13" t="s">
        <v>31</v>
      </c>
      <c r="AX1525" s="13" t="s">
        <v>75</v>
      </c>
      <c r="AY1525" s="163" t="s">
        <v>181</v>
      </c>
    </row>
    <row r="1526" spans="2:65" s="14" customFormat="1">
      <c r="B1526" s="169"/>
      <c r="D1526" s="156" t="s">
        <v>192</v>
      </c>
      <c r="E1526" s="170" t="s">
        <v>1</v>
      </c>
      <c r="F1526" s="171" t="s">
        <v>195</v>
      </c>
      <c r="H1526" s="172">
        <v>138.80000000000001</v>
      </c>
      <c r="I1526" s="173"/>
      <c r="L1526" s="169"/>
      <c r="M1526" s="174"/>
      <c r="T1526" s="175"/>
      <c r="AT1526" s="170" t="s">
        <v>192</v>
      </c>
      <c r="AU1526" s="170" t="s">
        <v>190</v>
      </c>
      <c r="AV1526" s="14" t="s">
        <v>189</v>
      </c>
      <c r="AW1526" s="14" t="s">
        <v>31</v>
      </c>
      <c r="AX1526" s="14" t="s">
        <v>83</v>
      </c>
      <c r="AY1526" s="170" t="s">
        <v>181</v>
      </c>
    </row>
    <row r="1527" spans="2:65" s="1" customFormat="1" ht="37.9" customHeight="1">
      <c r="B1527" s="140"/>
      <c r="C1527" s="189" t="s">
        <v>2546</v>
      </c>
      <c r="D1527" s="189" t="s">
        <v>966</v>
      </c>
      <c r="E1527" s="190" t="s">
        <v>2547</v>
      </c>
      <c r="F1527" s="191" t="s">
        <v>2548</v>
      </c>
      <c r="G1527" s="192" t="s">
        <v>407</v>
      </c>
      <c r="H1527" s="193">
        <v>145.74</v>
      </c>
      <c r="I1527" s="194"/>
      <c r="J1527" s="195">
        <f>ROUND(I1527*H1527,2)</f>
        <v>0</v>
      </c>
      <c r="K1527" s="196"/>
      <c r="L1527" s="197"/>
      <c r="M1527" s="198" t="s">
        <v>1</v>
      </c>
      <c r="N1527" s="199" t="s">
        <v>41</v>
      </c>
      <c r="P1527" s="151">
        <f>O1527*H1527</f>
        <v>0</v>
      </c>
      <c r="Q1527" s="151">
        <v>1E-4</v>
      </c>
      <c r="R1527" s="151">
        <f>Q1527*H1527</f>
        <v>1.4574000000000002E-2</v>
      </c>
      <c r="S1527" s="151">
        <v>0</v>
      </c>
      <c r="T1527" s="152">
        <f>S1527*H1527</f>
        <v>0</v>
      </c>
      <c r="AR1527" s="153" t="s">
        <v>491</v>
      </c>
      <c r="AT1527" s="153" t="s">
        <v>966</v>
      </c>
      <c r="AU1527" s="153" t="s">
        <v>190</v>
      </c>
      <c r="AY1527" s="17" t="s">
        <v>181</v>
      </c>
      <c r="BE1527" s="154">
        <f>IF(N1527="základná",J1527,0)</f>
        <v>0</v>
      </c>
      <c r="BF1527" s="154">
        <f>IF(N1527="znížená",J1527,0)</f>
        <v>0</v>
      </c>
      <c r="BG1527" s="154">
        <f>IF(N1527="zákl. prenesená",J1527,0)</f>
        <v>0</v>
      </c>
      <c r="BH1527" s="154">
        <f>IF(N1527="zníž. prenesená",J1527,0)</f>
        <v>0</v>
      </c>
      <c r="BI1527" s="154">
        <f>IF(N1527="nulová",J1527,0)</f>
        <v>0</v>
      </c>
      <c r="BJ1527" s="17" t="s">
        <v>190</v>
      </c>
      <c r="BK1527" s="154">
        <f>ROUND(I1527*H1527,2)</f>
        <v>0</v>
      </c>
      <c r="BL1527" s="17" t="s">
        <v>280</v>
      </c>
      <c r="BM1527" s="153" t="s">
        <v>2549</v>
      </c>
    </row>
    <row r="1528" spans="2:65" s="1" customFormat="1" ht="37.9" customHeight="1">
      <c r="B1528" s="140"/>
      <c r="C1528" s="189" t="s">
        <v>2550</v>
      </c>
      <c r="D1528" s="189" t="s">
        <v>966</v>
      </c>
      <c r="E1528" s="190" t="s">
        <v>2551</v>
      </c>
      <c r="F1528" s="191" t="s">
        <v>2552</v>
      </c>
      <c r="G1528" s="192" t="s">
        <v>407</v>
      </c>
      <c r="H1528" s="193">
        <v>145.74</v>
      </c>
      <c r="I1528" s="194"/>
      <c r="J1528" s="195">
        <f>ROUND(I1528*H1528,2)</f>
        <v>0</v>
      </c>
      <c r="K1528" s="196"/>
      <c r="L1528" s="197"/>
      <c r="M1528" s="198" t="s">
        <v>1</v>
      </c>
      <c r="N1528" s="199" t="s">
        <v>41</v>
      </c>
      <c r="P1528" s="151">
        <f>O1528*H1528</f>
        <v>0</v>
      </c>
      <c r="Q1528" s="151">
        <v>1E-4</v>
      </c>
      <c r="R1528" s="151">
        <f>Q1528*H1528</f>
        <v>1.4574000000000002E-2</v>
      </c>
      <c r="S1528" s="151">
        <v>0</v>
      </c>
      <c r="T1528" s="152">
        <f>S1528*H1528</f>
        <v>0</v>
      </c>
      <c r="AR1528" s="153" t="s">
        <v>491</v>
      </c>
      <c r="AT1528" s="153" t="s">
        <v>966</v>
      </c>
      <c r="AU1528" s="153" t="s">
        <v>190</v>
      </c>
      <c r="AY1528" s="17" t="s">
        <v>181</v>
      </c>
      <c r="BE1528" s="154">
        <f>IF(N1528="základná",J1528,0)</f>
        <v>0</v>
      </c>
      <c r="BF1528" s="154">
        <f>IF(N1528="znížená",J1528,0)</f>
        <v>0</v>
      </c>
      <c r="BG1528" s="154">
        <f>IF(N1528="zákl. prenesená",J1528,0)</f>
        <v>0</v>
      </c>
      <c r="BH1528" s="154">
        <f>IF(N1528="zníž. prenesená",J1528,0)</f>
        <v>0</v>
      </c>
      <c r="BI1528" s="154">
        <f>IF(N1528="nulová",J1528,0)</f>
        <v>0</v>
      </c>
      <c r="BJ1528" s="17" t="s">
        <v>190</v>
      </c>
      <c r="BK1528" s="154">
        <f>ROUND(I1528*H1528,2)</f>
        <v>0</v>
      </c>
      <c r="BL1528" s="17" t="s">
        <v>280</v>
      </c>
      <c r="BM1528" s="153" t="s">
        <v>2553</v>
      </c>
    </row>
    <row r="1529" spans="2:65" s="1" customFormat="1" ht="37.9" customHeight="1">
      <c r="B1529" s="140"/>
      <c r="C1529" s="189" t="s">
        <v>2554</v>
      </c>
      <c r="D1529" s="189" t="s">
        <v>966</v>
      </c>
      <c r="E1529" s="190" t="s">
        <v>2555</v>
      </c>
      <c r="F1529" s="191" t="s">
        <v>2556</v>
      </c>
      <c r="G1529" s="192" t="s">
        <v>231</v>
      </c>
      <c r="H1529" s="193">
        <v>1</v>
      </c>
      <c r="I1529" s="194"/>
      <c r="J1529" s="195">
        <f>ROUND(I1529*H1529,2)</f>
        <v>0</v>
      </c>
      <c r="K1529" s="196"/>
      <c r="L1529" s="197"/>
      <c r="M1529" s="198" t="s">
        <v>1</v>
      </c>
      <c r="N1529" s="199" t="s">
        <v>41</v>
      </c>
      <c r="P1529" s="151">
        <f>O1529*H1529</f>
        <v>0</v>
      </c>
      <c r="Q1529" s="151">
        <v>3.2000000000000001E-2</v>
      </c>
      <c r="R1529" s="151">
        <f>Q1529*H1529</f>
        <v>3.2000000000000001E-2</v>
      </c>
      <c r="S1529" s="151">
        <v>0</v>
      </c>
      <c r="T1529" s="152">
        <f>S1529*H1529</f>
        <v>0</v>
      </c>
      <c r="AR1529" s="153" t="s">
        <v>491</v>
      </c>
      <c r="AT1529" s="153" t="s">
        <v>966</v>
      </c>
      <c r="AU1529" s="153" t="s">
        <v>190</v>
      </c>
      <c r="AY1529" s="17" t="s">
        <v>181</v>
      </c>
      <c r="BE1529" s="154">
        <f>IF(N1529="základná",J1529,0)</f>
        <v>0</v>
      </c>
      <c r="BF1529" s="154">
        <f>IF(N1529="znížená",J1529,0)</f>
        <v>0</v>
      </c>
      <c r="BG1529" s="154">
        <f>IF(N1529="zákl. prenesená",J1529,0)</f>
        <v>0</v>
      </c>
      <c r="BH1529" s="154">
        <f>IF(N1529="zníž. prenesená",J1529,0)</f>
        <v>0</v>
      </c>
      <c r="BI1529" s="154">
        <f>IF(N1529="nulová",J1529,0)</f>
        <v>0</v>
      </c>
      <c r="BJ1529" s="17" t="s">
        <v>190</v>
      </c>
      <c r="BK1529" s="154">
        <f>ROUND(I1529*H1529,2)</f>
        <v>0</v>
      </c>
      <c r="BL1529" s="17" t="s">
        <v>280</v>
      </c>
      <c r="BM1529" s="153" t="s">
        <v>2557</v>
      </c>
    </row>
    <row r="1530" spans="2:65" s="1" customFormat="1" ht="136.5">
      <c r="B1530" s="32"/>
      <c r="D1530" s="156" t="s">
        <v>2420</v>
      </c>
      <c r="F1530" s="201" t="s">
        <v>2558</v>
      </c>
      <c r="I1530" s="202"/>
      <c r="L1530" s="32"/>
      <c r="M1530" s="203"/>
      <c r="T1530" s="59"/>
      <c r="AT1530" s="17" t="s">
        <v>2420</v>
      </c>
      <c r="AU1530" s="17" t="s">
        <v>190</v>
      </c>
    </row>
    <row r="1531" spans="2:65" s="1" customFormat="1" ht="33" customHeight="1">
      <c r="B1531" s="140"/>
      <c r="C1531" s="189" t="s">
        <v>2559</v>
      </c>
      <c r="D1531" s="189" t="s">
        <v>966</v>
      </c>
      <c r="E1531" s="190" t="s">
        <v>2560</v>
      </c>
      <c r="F1531" s="191" t="s">
        <v>2561</v>
      </c>
      <c r="G1531" s="192" t="s">
        <v>231</v>
      </c>
      <c r="H1531" s="193">
        <v>1</v>
      </c>
      <c r="I1531" s="194"/>
      <c r="J1531" s="195">
        <f>ROUND(I1531*H1531,2)</f>
        <v>0</v>
      </c>
      <c r="K1531" s="196"/>
      <c r="L1531" s="197"/>
      <c r="M1531" s="198" t="s">
        <v>1</v>
      </c>
      <c r="N1531" s="199" t="s">
        <v>41</v>
      </c>
      <c r="P1531" s="151">
        <f>O1531*H1531</f>
        <v>0</v>
      </c>
      <c r="Q1531" s="151">
        <v>3.2000000000000001E-2</v>
      </c>
      <c r="R1531" s="151">
        <f>Q1531*H1531</f>
        <v>3.2000000000000001E-2</v>
      </c>
      <c r="S1531" s="151">
        <v>0</v>
      </c>
      <c r="T1531" s="152">
        <f>S1531*H1531</f>
        <v>0</v>
      </c>
      <c r="AR1531" s="153" t="s">
        <v>491</v>
      </c>
      <c r="AT1531" s="153" t="s">
        <v>966</v>
      </c>
      <c r="AU1531" s="153" t="s">
        <v>190</v>
      </c>
      <c r="AY1531" s="17" t="s">
        <v>181</v>
      </c>
      <c r="BE1531" s="154">
        <f>IF(N1531="základná",J1531,0)</f>
        <v>0</v>
      </c>
      <c r="BF1531" s="154">
        <f>IF(N1531="znížená",J1531,0)</f>
        <v>0</v>
      </c>
      <c r="BG1531" s="154">
        <f>IF(N1531="zákl. prenesená",J1531,0)</f>
        <v>0</v>
      </c>
      <c r="BH1531" s="154">
        <f>IF(N1531="zníž. prenesená",J1531,0)</f>
        <v>0</v>
      </c>
      <c r="BI1531" s="154">
        <f>IF(N1531="nulová",J1531,0)</f>
        <v>0</v>
      </c>
      <c r="BJ1531" s="17" t="s">
        <v>190</v>
      </c>
      <c r="BK1531" s="154">
        <f>ROUND(I1531*H1531,2)</f>
        <v>0</v>
      </c>
      <c r="BL1531" s="17" t="s">
        <v>280</v>
      </c>
      <c r="BM1531" s="153" t="s">
        <v>2562</v>
      </c>
    </row>
    <row r="1532" spans="2:65" s="1" customFormat="1" ht="185.25">
      <c r="B1532" s="32"/>
      <c r="D1532" s="156" t="s">
        <v>2420</v>
      </c>
      <c r="F1532" s="201" t="s">
        <v>2563</v>
      </c>
      <c r="I1532" s="202"/>
      <c r="L1532" s="32"/>
      <c r="M1532" s="203"/>
      <c r="T1532" s="59"/>
      <c r="AT1532" s="17" t="s">
        <v>2420</v>
      </c>
      <c r="AU1532" s="17" t="s">
        <v>190</v>
      </c>
    </row>
    <row r="1533" spans="2:65" s="1" customFormat="1" ht="37.9" customHeight="1">
      <c r="B1533" s="140"/>
      <c r="C1533" s="189" t="s">
        <v>2564</v>
      </c>
      <c r="D1533" s="189" t="s">
        <v>966</v>
      </c>
      <c r="E1533" s="190" t="s">
        <v>2565</v>
      </c>
      <c r="F1533" s="191" t="s">
        <v>2566</v>
      </c>
      <c r="G1533" s="192" t="s">
        <v>231</v>
      </c>
      <c r="H1533" s="193">
        <v>3</v>
      </c>
      <c r="I1533" s="194"/>
      <c r="J1533" s="195">
        <f>ROUND(I1533*H1533,2)</f>
        <v>0</v>
      </c>
      <c r="K1533" s="196"/>
      <c r="L1533" s="197"/>
      <c r="M1533" s="198" t="s">
        <v>1</v>
      </c>
      <c r="N1533" s="199" t="s">
        <v>41</v>
      </c>
      <c r="P1533" s="151">
        <f>O1533*H1533</f>
        <v>0</v>
      </c>
      <c r="Q1533" s="151">
        <v>3.2000000000000001E-2</v>
      </c>
      <c r="R1533" s="151">
        <f>Q1533*H1533</f>
        <v>9.6000000000000002E-2</v>
      </c>
      <c r="S1533" s="151">
        <v>0</v>
      </c>
      <c r="T1533" s="152">
        <f>S1533*H1533</f>
        <v>0</v>
      </c>
      <c r="AR1533" s="153" t="s">
        <v>491</v>
      </c>
      <c r="AT1533" s="153" t="s">
        <v>966</v>
      </c>
      <c r="AU1533" s="153" t="s">
        <v>190</v>
      </c>
      <c r="AY1533" s="17" t="s">
        <v>181</v>
      </c>
      <c r="BE1533" s="154">
        <f>IF(N1533="základná",J1533,0)</f>
        <v>0</v>
      </c>
      <c r="BF1533" s="154">
        <f>IF(N1533="znížená",J1533,0)</f>
        <v>0</v>
      </c>
      <c r="BG1533" s="154">
        <f>IF(N1533="zákl. prenesená",J1533,0)</f>
        <v>0</v>
      </c>
      <c r="BH1533" s="154">
        <f>IF(N1533="zníž. prenesená",J1533,0)</f>
        <v>0</v>
      </c>
      <c r="BI1533" s="154">
        <f>IF(N1533="nulová",J1533,0)</f>
        <v>0</v>
      </c>
      <c r="BJ1533" s="17" t="s">
        <v>190</v>
      </c>
      <c r="BK1533" s="154">
        <f>ROUND(I1533*H1533,2)</f>
        <v>0</v>
      </c>
      <c r="BL1533" s="17" t="s">
        <v>280</v>
      </c>
      <c r="BM1533" s="153" t="s">
        <v>2567</v>
      </c>
    </row>
    <row r="1534" spans="2:65" s="1" customFormat="1" ht="185.25">
      <c r="B1534" s="32"/>
      <c r="D1534" s="156" t="s">
        <v>2420</v>
      </c>
      <c r="F1534" s="201" t="s">
        <v>2563</v>
      </c>
      <c r="I1534" s="202"/>
      <c r="L1534" s="32"/>
      <c r="M1534" s="203"/>
      <c r="T1534" s="59"/>
      <c r="AT1534" s="17" t="s">
        <v>2420</v>
      </c>
      <c r="AU1534" s="17" t="s">
        <v>190</v>
      </c>
    </row>
    <row r="1535" spans="2:65" s="1" customFormat="1" ht="33" customHeight="1">
      <c r="B1535" s="140"/>
      <c r="C1535" s="189" t="s">
        <v>2568</v>
      </c>
      <c r="D1535" s="189" t="s">
        <v>966</v>
      </c>
      <c r="E1535" s="190" t="s">
        <v>2569</v>
      </c>
      <c r="F1535" s="191" t="s">
        <v>2570</v>
      </c>
      <c r="G1535" s="192" t="s">
        <v>231</v>
      </c>
      <c r="H1535" s="193">
        <v>1</v>
      </c>
      <c r="I1535" s="194"/>
      <c r="J1535" s="195">
        <f>ROUND(I1535*H1535,2)</f>
        <v>0</v>
      </c>
      <c r="K1535" s="196"/>
      <c r="L1535" s="197"/>
      <c r="M1535" s="198" t="s">
        <v>1</v>
      </c>
      <c r="N1535" s="199" t="s">
        <v>41</v>
      </c>
      <c r="P1535" s="151">
        <f>O1535*H1535</f>
        <v>0</v>
      </c>
      <c r="Q1535" s="151">
        <v>3.2000000000000001E-2</v>
      </c>
      <c r="R1535" s="151">
        <f>Q1535*H1535</f>
        <v>3.2000000000000001E-2</v>
      </c>
      <c r="S1535" s="151">
        <v>0</v>
      </c>
      <c r="T1535" s="152">
        <f>S1535*H1535</f>
        <v>0</v>
      </c>
      <c r="AR1535" s="153" t="s">
        <v>491</v>
      </c>
      <c r="AT1535" s="153" t="s">
        <v>966</v>
      </c>
      <c r="AU1535" s="153" t="s">
        <v>190</v>
      </c>
      <c r="AY1535" s="17" t="s">
        <v>181</v>
      </c>
      <c r="BE1535" s="154">
        <f>IF(N1535="základná",J1535,0)</f>
        <v>0</v>
      </c>
      <c r="BF1535" s="154">
        <f>IF(N1535="znížená",J1535,0)</f>
        <v>0</v>
      </c>
      <c r="BG1535" s="154">
        <f>IF(N1535="zákl. prenesená",J1535,0)</f>
        <v>0</v>
      </c>
      <c r="BH1535" s="154">
        <f>IF(N1535="zníž. prenesená",J1535,0)</f>
        <v>0</v>
      </c>
      <c r="BI1535" s="154">
        <f>IF(N1535="nulová",J1535,0)</f>
        <v>0</v>
      </c>
      <c r="BJ1535" s="17" t="s">
        <v>190</v>
      </c>
      <c r="BK1535" s="154">
        <f>ROUND(I1535*H1535,2)</f>
        <v>0</v>
      </c>
      <c r="BL1535" s="17" t="s">
        <v>280</v>
      </c>
      <c r="BM1535" s="153" t="s">
        <v>2571</v>
      </c>
    </row>
    <row r="1536" spans="2:65" s="1" customFormat="1" ht="136.5">
      <c r="B1536" s="32"/>
      <c r="D1536" s="156" t="s">
        <v>2420</v>
      </c>
      <c r="F1536" s="201" t="s">
        <v>2572</v>
      </c>
      <c r="I1536" s="202"/>
      <c r="L1536" s="32"/>
      <c r="M1536" s="203"/>
      <c r="T1536" s="59"/>
      <c r="AT1536" s="17" t="s">
        <v>2420</v>
      </c>
      <c r="AU1536" s="17" t="s">
        <v>190</v>
      </c>
    </row>
    <row r="1537" spans="2:65" s="1" customFormat="1" ht="33" customHeight="1">
      <c r="B1537" s="140"/>
      <c r="C1537" s="189" t="s">
        <v>2573</v>
      </c>
      <c r="D1537" s="189" t="s">
        <v>966</v>
      </c>
      <c r="E1537" s="190" t="s">
        <v>2574</v>
      </c>
      <c r="F1537" s="191" t="s">
        <v>2575</v>
      </c>
      <c r="G1537" s="192" t="s">
        <v>231</v>
      </c>
      <c r="H1537" s="193">
        <v>3</v>
      </c>
      <c r="I1537" s="194"/>
      <c r="J1537" s="195">
        <f>ROUND(I1537*H1537,2)</f>
        <v>0</v>
      </c>
      <c r="K1537" s="196"/>
      <c r="L1537" s="197"/>
      <c r="M1537" s="198" t="s">
        <v>1</v>
      </c>
      <c r="N1537" s="199" t="s">
        <v>41</v>
      </c>
      <c r="P1537" s="151">
        <f>O1537*H1537</f>
        <v>0</v>
      </c>
      <c r="Q1537" s="151">
        <v>3.2000000000000001E-2</v>
      </c>
      <c r="R1537" s="151">
        <f>Q1537*H1537</f>
        <v>9.6000000000000002E-2</v>
      </c>
      <c r="S1537" s="151">
        <v>0</v>
      </c>
      <c r="T1537" s="152">
        <f>S1537*H1537</f>
        <v>0</v>
      </c>
      <c r="AR1537" s="153" t="s">
        <v>491</v>
      </c>
      <c r="AT1537" s="153" t="s">
        <v>966</v>
      </c>
      <c r="AU1537" s="153" t="s">
        <v>190</v>
      </c>
      <c r="AY1537" s="17" t="s">
        <v>181</v>
      </c>
      <c r="BE1537" s="154">
        <f>IF(N1537="základná",J1537,0)</f>
        <v>0</v>
      </c>
      <c r="BF1537" s="154">
        <f>IF(N1537="znížená",J1537,0)</f>
        <v>0</v>
      </c>
      <c r="BG1537" s="154">
        <f>IF(N1537="zákl. prenesená",J1537,0)</f>
        <v>0</v>
      </c>
      <c r="BH1537" s="154">
        <f>IF(N1537="zníž. prenesená",J1537,0)</f>
        <v>0</v>
      </c>
      <c r="BI1537" s="154">
        <f>IF(N1537="nulová",J1537,0)</f>
        <v>0</v>
      </c>
      <c r="BJ1537" s="17" t="s">
        <v>190</v>
      </c>
      <c r="BK1537" s="154">
        <f>ROUND(I1537*H1537,2)</f>
        <v>0</v>
      </c>
      <c r="BL1537" s="17" t="s">
        <v>280</v>
      </c>
      <c r="BM1537" s="153" t="s">
        <v>2576</v>
      </c>
    </row>
    <row r="1538" spans="2:65" s="1" customFormat="1" ht="97.5">
      <c r="B1538" s="32"/>
      <c r="D1538" s="156" t="s">
        <v>2420</v>
      </c>
      <c r="F1538" s="201" t="s">
        <v>2577</v>
      </c>
      <c r="I1538" s="202"/>
      <c r="L1538" s="32"/>
      <c r="M1538" s="203"/>
      <c r="T1538" s="59"/>
      <c r="AT1538" s="17" t="s">
        <v>2420</v>
      </c>
      <c r="AU1538" s="17" t="s">
        <v>190</v>
      </c>
    </row>
    <row r="1539" spans="2:65" s="1" customFormat="1" ht="37.9" customHeight="1">
      <c r="B1539" s="140"/>
      <c r="C1539" s="141" t="s">
        <v>2578</v>
      </c>
      <c r="D1539" s="141" t="s">
        <v>185</v>
      </c>
      <c r="E1539" s="142" t="s">
        <v>2579</v>
      </c>
      <c r="F1539" s="143" t="s">
        <v>2580</v>
      </c>
      <c r="G1539" s="144" t="s">
        <v>407</v>
      </c>
      <c r="H1539" s="145">
        <v>260.10000000000002</v>
      </c>
      <c r="I1539" s="146"/>
      <c r="J1539" s="147">
        <f>ROUND(I1539*H1539,2)</f>
        <v>0</v>
      </c>
      <c r="K1539" s="148"/>
      <c r="L1539" s="32"/>
      <c r="M1539" s="149" t="s">
        <v>1</v>
      </c>
      <c r="N1539" s="150" t="s">
        <v>41</v>
      </c>
      <c r="P1539" s="151">
        <f>O1539*H1539</f>
        <v>0</v>
      </c>
      <c r="Q1539" s="151">
        <v>2.1499999999999999E-4</v>
      </c>
      <c r="R1539" s="151">
        <f>Q1539*H1539</f>
        <v>5.5921500000000006E-2</v>
      </c>
      <c r="S1539" s="151">
        <v>0</v>
      </c>
      <c r="T1539" s="152">
        <f>S1539*H1539</f>
        <v>0</v>
      </c>
      <c r="AR1539" s="153" t="s">
        <v>280</v>
      </c>
      <c r="AT1539" s="153" t="s">
        <v>185</v>
      </c>
      <c r="AU1539" s="153" t="s">
        <v>190</v>
      </c>
      <c r="AY1539" s="17" t="s">
        <v>181</v>
      </c>
      <c r="BE1539" s="154">
        <f>IF(N1539="základná",J1539,0)</f>
        <v>0</v>
      </c>
      <c r="BF1539" s="154">
        <f>IF(N1539="znížená",J1539,0)</f>
        <v>0</v>
      </c>
      <c r="BG1539" s="154">
        <f>IF(N1539="zákl. prenesená",J1539,0)</f>
        <v>0</v>
      </c>
      <c r="BH1539" s="154">
        <f>IF(N1539="zníž. prenesená",J1539,0)</f>
        <v>0</v>
      </c>
      <c r="BI1539" s="154">
        <f>IF(N1539="nulová",J1539,0)</f>
        <v>0</v>
      </c>
      <c r="BJ1539" s="17" t="s">
        <v>190</v>
      </c>
      <c r="BK1539" s="154">
        <f>ROUND(I1539*H1539,2)</f>
        <v>0</v>
      </c>
      <c r="BL1539" s="17" t="s">
        <v>280</v>
      </c>
      <c r="BM1539" s="153" t="s">
        <v>2581</v>
      </c>
    </row>
    <row r="1540" spans="2:65" s="12" customFormat="1">
      <c r="B1540" s="155"/>
      <c r="D1540" s="156" t="s">
        <v>192</v>
      </c>
      <c r="E1540" s="157" t="s">
        <v>1</v>
      </c>
      <c r="F1540" s="158" t="s">
        <v>2582</v>
      </c>
      <c r="H1540" s="157" t="s">
        <v>1</v>
      </c>
      <c r="I1540" s="159"/>
      <c r="L1540" s="155"/>
      <c r="M1540" s="160"/>
      <c r="T1540" s="161"/>
      <c r="AT1540" s="157" t="s">
        <v>192</v>
      </c>
      <c r="AU1540" s="157" t="s">
        <v>190</v>
      </c>
      <c r="AV1540" s="12" t="s">
        <v>83</v>
      </c>
      <c r="AW1540" s="12" t="s">
        <v>31</v>
      </c>
      <c r="AX1540" s="12" t="s">
        <v>75</v>
      </c>
      <c r="AY1540" s="157" t="s">
        <v>181</v>
      </c>
    </row>
    <row r="1541" spans="2:65" s="13" customFormat="1">
      <c r="B1541" s="162"/>
      <c r="D1541" s="156" t="s">
        <v>192</v>
      </c>
      <c r="E1541" s="163" t="s">
        <v>1</v>
      </c>
      <c r="F1541" s="164" t="s">
        <v>2583</v>
      </c>
      <c r="H1541" s="165">
        <v>58.6</v>
      </c>
      <c r="I1541" s="166"/>
      <c r="L1541" s="162"/>
      <c r="M1541" s="167"/>
      <c r="T1541" s="168"/>
      <c r="AT1541" s="163" t="s">
        <v>192</v>
      </c>
      <c r="AU1541" s="163" t="s">
        <v>190</v>
      </c>
      <c r="AV1541" s="13" t="s">
        <v>190</v>
      </c>
      <c r="AW1541" s="13" t="s">
        <v>31</v>
      </c>
      <c r="AX1541" s="13" t="s">
        <v>75</v>
      </c>
      <c r="AY1541" s="163" t="s">
        <v>181</v>
      </c>
    </row>
    <row r="1542" spans="2:65" s="12" customFormat="1">
      <c r="B1542" s="155"/>
      <c r="D1542" s="156" t="s">
        <v>192</v>
      </c>
      <c r="E1542" s="157" t="s">
        <v>1</v>
      </c>
      <c r="F1542" s="158" t="s">
        <v>2584</v>
      </c>
      <c r="H1542" s="157" t="s">
        <v>1</v>
      </c>
      <c r="I1542" s="159"/>
      <c r="L1542" s="155"/>
      <c r="M1542" s="160"/>
      <c r="T1542" s="161"/>
      <c r="AT1542" s="157" t="s">
        <v>192</v>
      </c>
      <c r="AU1542" s="157" t="s">
        <v>190</v>
      </c>
      <c r="AV1542" s="12" t="s">
        <v>83</v>
      </c>
      <c r="AW1542" s="12" t="s">
        <v>31</v>
      </c>
      <c r="AX1542" s="12" t="s">
        <v>75</v>
      </c>
      <c r="AY1542" s="157" t="s">
        <v>181</v>
      </c>
    </row>
    <row r="1543" spans="2:65" s="13" customFormat="1">
      <c r="B1543" s="162"/>
      <c r="D1543" s="156" t="s">
        <v>192</v>
      </c>
      <c r="E1543" s="163" t="s">
        <v>1</v>
      </c>
      <c r="F1543" s="164" t="s">
        <v>2585</v>
      </c>
      <c r="H1543" s="165">
        <v>15.2</v>
      </c>
      <c r="I1543" s="166"/>
      <c r="L1543" s="162"/>
      <c r="M1543" s="167"/>
      <c r="T1543" s="168"/>
      <c r="AT1543" s="163" t="s">
        <v>192</v>
      </c>
      <c r="AU1543" s="163" t="s">
        <v>190</v>
      </c>
      <c r="AV1543" s="13" t="s">
        <v>190</v>
      </c>
      <c r="AW1543" s="13" t="s">
        <v>31</v>
      </c>
      <c r="AX1543" s="13" t="s">
        <v>75</v>
      </c>
      <c r="AY1543" s="163" t="s">
        <v>181</v>
      </c>
    </row>
    <row r="1544" spans="2:65" s="12" customFormat="1">
      <c r="B1544" s="155"/>
      <c r="D1544" s="156" t="s">
        <v>192</v>
      </c>
      <c r="E1544" s="157" t="s">
        <v>1</v>
      </c>
      <c r="F1544" s="158" t="s">
        <v>2586</v>
      </c>
      <c r="H1544" s="157" t="s">
        <v>1</v>
      </c>
      <c r="I1544" s="159"/>
      <c r="L1544" s="155"/>
      <c r="M1544" s="160"/>
      <c r="T1544" s="161"/>
      <c r="AT1544" s="157" t="s">
        <v>192</v>
      </c>
      <c r="AU1544" s="157" t="s">
        <v>190</v>
      </c>
      <c r="AV1544" s="12" t="s">
        <v>83</v>
      </c>
      <c r="AW1544" s="12" t="s">
        <v>31</v>
      </c>
      <c r="AX1544" s="12" t="s">
        <v>75</v>
      </c>
      <c r="AY1544" s="157" t="s">
        <v>181</v>
      </c>
    </row>
    <row r="1545" spans="2:65" s="13" customFormat="1">
      <c r="B1545" s="162"/>
      <c r="D1545" s="156" t="s">
        <v>192</v>
      </c>
      <c r="E1545" s="163" t="s">
        <v>1</v>
      </c>
      <c r="F1545" s="164" t="s">
        <v>2587</v>
      </c>
      <c r="H1545" s="165">
        <v>186.3</v>
      </c>
      <c r="I1545" s="166"/>
      <c r="L1545" s="162"/>
      <c r="M1545" s="167"/>
      <c r="T1545" s="168"/>
      <c r="AT1545" s="163" t="s">
        <v>192</v>
      </c>
      <c r="AU1545" s="163" t="s">
        <v>190</v>
      </c>
      <c r="AV1545" s="13" t="s">
        <v>190</v>
      </c>
      <c r="AW1545" s="13" t="s">
        <v>31</v>
      </c>
      <c r="AX1545" s="13" t="s">
        <v>75</v>
      </c>
      <c r="AY1545" s="163" t="s">
        <v>181</v>
      </c>
    </row>
    <row r="1546" spans="2:65" s="14" customFormat="1">
      <c r="B1546" s="169"/>
      <c r="D1546" s="156" t="s">
        <v>192</v>
      </c>
      <c r="E1546" s="170" t="s">
        <v>1</v>
      </c>
      <c r="F1546" s="171" t="s">
        <v>195</v>
      </c>
      <c r="H1546" s="172">
        <v>260.10000000000002</v>
      </c>
      <c r="I1546" s="173"/>
      <c r="L1546" s="169"/>
      <c r="M1546" s="174"/>
      <c r="T1546" s="175"/>
      <c r="AT1546" s="170" t="s">
        <v>192</v>
      </c>
      <c r="AU1546" s="170" t="s">
        <v>190</v>
      </c>
      <c r="AV1546" s="14" t="s">
        <v>189</v>
      </c>
      <c r="AW1546" s="14" t="s">
        <v>31</v>
      </c>
      <c r="AX1546" s="14" t="s">
        <v>83</v>
      </c>
      <c r="AY1546" s="170" t="s">
        <v>181</v>
      </c>
    </row>
    <row r="1547" spans="2:65" s="1" customFormat="1" ht="37.9" customHeight="1">
      <c r="B1547" s="140"/>
      <c r="C1547" s="189" t="s">
        <v>2588</v>
      </c>
      <c r="D1547" s="189" t="s">
        <v>966</v>
      </c>
      <c r="E1547" s="190" t="s">
        <v>2547</v>
      </c>
      <c r="F1547" s="191" t="s">
        <v>2548</v>
      </c>
      <c r="G1547" s="192" t="s">
        <v>407</v>
      </c>
      <c r="H1547" s="193">
        <v>273.10500000000002</v>
      </c>
      <c r="I1547" s="194"/>
      <c r="J1547" s="195">
        <f>ROUND(I1547*H1547,2)</f>
        <v>0</v>
      </c>
      <c r="K1547" s="196"/>
      <c r="L1547" s="197"/>
      <c r="M1547" s="198" t="s">
        <v>1</v>
      </c>
      <c r="N1547" s="199" t="s">
        <v>41</v>
      </c>
      <c r="P1547" s="151">
        <f>O1547*H1547</f>
        <v>0</v>
      </c>
      <c r="Q1547" s="151">
        <v>1E-4</v>
      </c>
      <c r="R1547" s="151">
        <f>Q1547*H1547</f>
        <v>2.7310500000000001E-2</v>
      </c>
      <c r="S1547" s="151">
        <v>0</v>
      </c>
      <c r="T1547" s="152">
        <f>S1547*H1547</f>
        <v>0</v>
      </c>
      <c r="AR1547" s="153" t="s">
        <v>491</v>
      </c>
      <c r="AT1547" s="153" t="s">
        <v>966</v>
      </c>
      <c r="AU1547" s="153" t="s">
        <v>190</v>
      </c>
      <c r="AY1547" s="17" t="s">
        <v>181</v>
      </c>
      <c r="BE1547" s="154">
        <f>IF(N1547="základná",J1547,0)</f>
        <v>0</v>
      </c>
      <c r="BF1547" s="154">
        <f>IF(N1547="znížená",J1547,0)</f>
        <v>0</v>
      </c>
      <c r="BG1547" s="154">
        <f>IF(N1547="zákl. prenesená",J1547,0)</f>
        <v>0</v>
      </c>
      <c r="BH1547" s="154">
        <f>IF(N1547="zníž. prenesená",J1547,0)</f>
        <v>0</v>
      </c>
      <c r="BI1547" s="154">
        <f>IF(N1547="nulová",J1547,0)</f>
        <v>0</v>
      </c>
      <c r="BJ1547" s="17" t="s">
        <v>190</v>
      </c>
      <c r="BK1547" s="154">
        <f>ROUND(I1547*H1547,2)</f>
        <v>0</v>
      </c>
      <c r="BL1547" s="17" t="s">
        <v>280</v>
      </c>
      <c r="BM1547" s="153" t="s">
        <v>2589</v>
      </c>
    </row>
    <row r="1548" spans="2:65" s="1" customFormat="1" ht="37.9" customHeight="1">
      <c r="B1548" s="140"/>
      <c r="C1548" s="189" t="s">
        <v>2590</v>
      </c>
      <c r="D1548" s="189" t="s">
        <v>966</v>
      </c>
      <c r="E1548" s="190" t="s">
        <v>2551</v>
      </c>
      <c r="F1548" s="191" t="s">
        <v>2552</v>
      </c>
      <c r="G1548" s="192" t="s">
        <v>407</v>
      </c>
      <c r="H1548" s="193">
        <v>273.10500000000002</v>
      </c>
      <c r="I1548" s="194"/>
      <c r="J1548" s="195">
        <f>ROUND(I1548*H1548,2)</f>
        <v>0</v>
      </c>
      <c r="K1548" s="196"/>
      <c r="L1548" s="197"/>
      <c r="M1548" s="198" t="s">
        <v>1</v>
      </c>
      <c r="N1548" s="199" t="s">
        <v>41</v>
      </c>
      <c r="P1548" s="151">
        <f>O1548*H1548</f>
        <v>0</v>
      </c>
      <c r="Q1548" s="151">
        <v>1E-4</v>
      </c>
      <c r="R1548" s="151">
        <f>Q1548*H1548</f>
        <v>2.7310500000000001E-2</v>
      </c>
      <c r="S1548" s="151">
        <v>0</v>
      </c>
      <c r="T1548" s="152">
        <f>S1548*H1548</f>
        <v>0</v>
      </c>
      <c r="AR1548" s="153" t="s">
        <v>491</v>
      </c>
      <c r="AT1548" s="153" t="s">
        <v>966</v>
      </c>
      <c r="AU1548" s="153" t="s">
        <v>190</v>
      </c>
      <c r="AY1548" s="17" t="s">
        <v>181</v>
      </c>
      <c r="BE1548" s="154">
        <f>IF(N1548="základná",J1548,0)</f>
        <v>0</v>
      </c>
      <c r="BF1548" s="154">
        <f>IF(N1548="znížená",J1548,0)</f>
        <v>0</v>
      </c>
      <c r="BG1548" s="154">
        <f>IF(N1548="zákl. prenesená",J1548,0)</f>
        <v>0</v>
      </c>
      <c r="BH1548" s="154">
        <f>IF(N1548="zníž. prenesená",J1548,0)</f>
        <v>0</v>
      </c>
      <c r="BI1548" s="154">
        <f>IF(N1548="nulová",J1548,0)</f>
        <v>0</v>
      </c>
      <c r="BJ1548" s="17" t="s">
        <v>190</v>
      </c>
      <c r="BK1548" s="154">
        <f>ROUND(I1548*H1548,2)</f>
        <v>0</v>
      </c>
      <c r="BL1548" s="17" t="s">
        <v>280</v>
      </c>
      <c r="BM1548" s="153" t="s">
        <v>2591</v>
      </c>
    </row>
    <row r="1549" spans="2:65" s="1" customFormat="1" ht="24.2" customHeight="1">
      <c r="B1549" s="140"/>
      <c r="C1549" s="189" t="s">
        <v>2592</v>
      </c>
      <c r="D1549" s="189" t="s">
        <v>966</v>
      </c>
      <c r="E1549" s="190" t="s">
        <v>2593</v>
      </c>
      <c r="F1549" s="191" t="s">
        <v>2594</v>
      </c>
      <c r="G1549" s="192" t="s">
        <v>231</v>
      </c>
      <c r="H1549" s="193">
        <v>1</v>
      </c>
      <c r="I1549" s="194"/>
      <c r="J1549" s="195">
        <f>ROUND(I1549*H1549,2)</f>
        <v>0</v>
      </c>
      <c r="K1549" s="196"/>
      <c r="L1549" s="197"/>
      <c r="M1549" s="198" t="s">
        <v>1</v>
      </c>
      <c r="N1549" s="199" t="s">
        <v>41</v>
      </c>
      <c r="P1549" s="151">
        <f>O1549*H1549</f>
        <v>0</v>
      </c>
      <c r="Q1549" s="151">
        <v>3.2000000000000001E-2</v>
      </c>
      <c r="R1549" s="151">
        <f>Q1549*H1549</f>
        <v>3.2000000000000001E-2</v>
      </c>
      <c r="S1549" s="151">
        <v>0</v>
      </c>
      <c r="T1549" s="152">
        <f>S1549*H1549</f>
        <v>0</v>
      </c>
      <c r="AR1549" s="153" t="s">
        <v>491</v>
      </c>
      <c r="AT1549" s="153" t="s">
        <v>966</v>
      </c>
      <c r="AU1549" s="153" t="s">
        <v>190</v>
      </c>
      <c r="AY1549" s="17" t="s">
        <v>181</v>
      </c>
      <c r="BE1549" s="154">
        <f>IF(N1549="základná",J1549,0)</f>
        <v>0</v>
      </c>
      <c r="BF1549" s="154">
        <f>IF(N1549="znížená",J1549,0)</f>
        <v>0</v>
      </c>
      <c r="BG1549" s="154">
        <f>IF(N1549="zákl. prenesená",J1549,0)</f>
        <v>0</v>
      </c>
      <c r="BH1549" s="154">
        <f>IF(N1549="zníž. prenesená",J1549,0)</f>
        <v>0</v>
      </c>
      <c r="BI1549" s="154">
        <f>IF(N1549="nulová",J1549,0)</f>
        <v>0</v>
      </c>
      <c r="BJ1549" s="17" t="s">
        <v>190</v>
      </c>
      <c r="BK1549" s="154">
        <f>ROUND(I1549*H1549,2)</f>
        <v>0</v>
      </c>
      <c r="BL1549" s="17" t="s">
        <v>280</v>
      </c>
      <c r="BM1549" s="153" t="s">
        <v>2595</v>
      </c>
    </row>
    <row r="1550" spans="2:65" s="1" customFormat="1" ht="263.25">
      <c r="B1550" s="32"/>
      <c r="D1550" s="156" t="s">
        <v>2420</v>
      </c>
      <c r="F1550" s="201" t="s">
        <v>2596</v>
      </c>
      <c r="I1550" s="202"/>
      <c r="L1550" s="32"/>
      <c r="M1550" s="203"/>
      <c r="T1550" s="59"/>
      <c r="AT1550" s="17" t="s">
        <v>2420</v>
      </c>
      <c r="AU1550" s="17" t="s">
        <v>190</v>
      </c>
    </row>
    <row r="1551" spans="2:65" s="1" customFormat="1" ht="24.2" customHeight="1">
      <c r="B1551" s="140"/>
      <c r="C1551" s="189" t="s">
        <v>2597</v>
      </c>
      <c r="D1551" s="189" t="s">
        <v>966</v>
      </c>
      <c r="E1551" s="190" t="s">
        <v>2598</v>
      </c>
      <c r="F1551" s="191" t="s">
        <v>2599</v>
      </c>
      <c r="G1551" s="192" t="s">
        <v>231</v>
      </c>
      <c r="H1551" s="193">
        <v>2</v>
      </c>
      <c r="I1551" s="194"/>
      <c r="J1551" s="195">
        <f>ROUND(I1551*H1551,2)</f>
        <v>0</v>
      </c>
      <c r="K1551" s="196"/>
      <c r="L1551" s="197"/>
      <c r="M1551" s="198" t="s">
        <v>1</v>
      </c>
      <c r="N1551" s="199" t="s">
        <v>41</v>
      </c>
      <c r="P1551" s="151">
        <f>O1551*H1551</f>
        <v>0</v>
      </c>
      <c r="Q1551" s="151">
        <v>3.2000000000000001E-2</v>
      </c>
      <c r="R1551" s="151">
        <f>Q1551*H1551</f>
        <v>6.4000000000000001E-2</v>
      </c>
      <c r="S1551" s="151">
        <v>0</v>
      </c>
      <c r="T1551" s="152">
        <f>S1551*H1551</f>
        <v>0</v>
      </c>
      <c r="AR1551" s="153" t="s">
        <v>491</v>
      </c>
      <c r="AT1551" s="153" t="s">
        <v>966</v>
      </c>
      <c r="AU1551" s="153" t="s">
        <v>190</v>
      </c>
      <c r="AY1551" s="17" t="s">
        <v>181</v>
      </c>
      <c r="BE1551" s="154">
        <f>IF(N1551="základná",J1551,0)</f>
        <v>0</v>
      </c>
      <c r="BF1551" s="154">
        <f>IF(N1551="znížená",J1551,0)</f>
        <v>0</v>
      </c>
      <c r="BG1551" s="154">
        <f>IF(N1551="zákl. prenesená",J1551,0)</f>
        <v>0</v>
      </c>
      <c r="BH1551" s="154">
        <f>IF(N1551="zníž. prenesená",J1551,0)</f>
        <v>0</v>
      </c>
      <c r="BI1551" s="154">
        <f>IF(N1551="nulová",J1551,0)</f>
        <v>0</v>
      </c>
      <c r="BJ1551" s="17" t="s">
        <v>190</v>
      </c>
      <c r="BK1551" s="154">
        <f>ROUND(I1551*H1551,2)</f>
        <v>0</v>
      </c>
      <c r="BL1551" s="17" t="s">
        <v>280</v>
      </c>
      <c r="BM1551" s="153" t="s">
        <v>2600</v>
      </c>
    </row>
    <row r="1552" spans="2:65" s="1" customFormat="1" ht="156">
      <c r="B1552" s="32"/>
      <c r="D1552" s="156" t="s">
        <v>2420</v>
      </c>
      <c r="F1552" s="201" t="s">
        <v>2601</v>
      </c>
      <c r="I1552" s="202"/>
      <c r="L1552" s="32"/>
      <c r="M1552" s="203"/>
      <c r="T1552" s="59"/>
      <c r="AT1552" s="17" t="s">
        <v>2420</v>
      </c>
      <c r="AU1552" s="17" t="s">
        <v>190</v>
      </c>
    </row>
    <row r="1553" spans="2:65" s="1" customFormat="1" ht="37.9" customHeight="1">
      <c r="B1553" s="140"/>
      <c r="C1553" s="189" t="s">
        <v>2602</v>
      </c>
      <c r="D1553" s="189" t="s">
        <v>966</v>
      </c>
      <c r="E1553" s="190" t="s">
        <v>2603</v>
      </c>
      <c r="F1553" s="191" t="s">
        <v>2604</v>
      </c>
      <c r="G1553" s="192" t="s">
        <v>231</v>
      </c>
      <c r="H1553" s="193">
        <v>9</v>
      </c>
      <c r="I1553" s="194"/>
      <c r="J1553" s="195">
        <f>ROUND(I1553*H1553,2)</f>
        <v>0</v>
      </c>
      <c r="K1553" s="196"/>
      <c r="L1553" s="197"/>
      <c r="M1553" s="198" t="s">
        <v>1</v>
      </c>
      <c r="N1553" s="199" t="s">
        <v>41</v>
      </c>
      <c r="P1553" s="151">
        <f>O1553*H1553</f>
        <v>0</v>
      </c>
      <c r="Q1553" s="151">
        <v>3.2000000000000001E-2</v>
      </c>
      <c r="R1553" s="151">
        <f>Q1553*H1553</f>
        <v>0.28800000000000003</v>
      </c>
      <c r="S1553" s="151">
        <v>0</v>
      </c>
      <c r="T1553" s="152">
        <f>S1553*H1553</f>
        <v>0</v>
      </c>
      <c r="AR1553" s="153" t="s">
        <v>491</v>
      </c>
      <c r="AT1553" s="153" t="s">
        <v>966</v>
      </c>
      <c r="AU1553" s="153" t="s">
        <v>190</v>
      </c>
      <c r="AY1553" s="17" t="s">
        <v>181</v>
      </c>
      <c r="BE1553" s="154">
        <f>IF(N1553="základná",J1553,0)</f>
        <v>0</v>
      </c>
      <c r="BF1553" s="154">
        <f>IF(N1553="znížená",J1553,0)</f>
        <v>0</v>
      </c>
      <c r="BG1553" s="154">
        <f>IF(N1553="zákl. prenesená",J1553,0)</f>
        <v>0</v>
      </c>
      <c r="BH1553" s="154">
        <f>IF(N1553="zníž. prenesená",J1553,0)</f>
        <v>0</v>
      </c>
      <c r="BI1553" s="154">
        <f>IF(N1553="nulová",J1553,0)</f>
        <v>0</v>
      </c>
      <c r="BJ1553" s="17" t="s">
        <v>190</v>
      </c>
      <c r="BK1553" s="154">
        <f>ROUND(I1553*H1553,2)</f>
        <v>0</v>
      </c>
      <c r="BL1553" s="17" t="s">
        <v>280</v>
      </c>
      <c r="BM1553" s="153" t="s">
        <v>2605</v>
      </c>
    </row>
    <row r="1554" spans="2:65" s="1" customFormat="1" ht="234">
      <c r="B1554" s="32"/>
      <c r="D1554" s="156" t="s">
        <v>2420</v>
      </c>
      <c r="F1554" s="201" t="s">
        <v>2606</v>
      </c>
      <c r="I1554" s="202"/>
      <c r="L1554" s="32"/>
      <c r="M1554" s="203"/>
      <c r="T1554" s="59"/>
      <c r="AT1554" s="17" t="s">
        <v>2420</v>
      </c>
      <c r="AU1554" s="17" t="s">
        <v>190</v>
      </c>
    </row>
    <row r="1555" spans="2:65" s="1" customFormat="1" ht="24.2" customHeight="1">
      <c r="B1555" s="140"/>
      <c r="C1555" s="141" t="s">
        <v>2607</v>
      </c>
      <c r="D1555" s="141" t="s">
        <v>185</v>
      </c>
      <c r="E1555" s="142" t="s">
        <v>2608</v>
      </c>
      <c r="F1555" s="143" t="s">
        <v>2609</v>
      </c>
      <c r="G1555" s="144" t="s">
        <v>407</v>
      </c>
      <c r="H1555" s="145">
        <v>344.85</v>
      </c>
      <c r="I1555" s="146"/>
      <c r="J1555" s="147">
        <f>ROUND(I1555*H1555,2)</f>
        <v>0</v>
      </c>
      <c r="K1555" s="148"/>
      <c r="L1555" s="32"/>
      <c r="M1555" s="149" t="s">
        <v>1</v>
      </c>
      <c r="N1555" s="150" t="s">
        <v>41</v>
      </c>
      <c r="P1555" s="151">
        <f>O1555*H1555</f>
        <v>0</v>
      </c>
      <c r="Q1555" s="151">
        <v>2.1499999999999999E-4</v>
      </c>
      <c r="R1555" s="151">
        <f>Q1555*H1555</f>
        <v>7.4142750000000007E-2</v>
      </c>
      <c r="S1555" s="151">
        <v>0</v>
      </c>
      <c r="T1555" s="152">
        <f>S1555*H1555</f>
        <v>0</v>
      </c>
      <c r="AR1555" s="153" t="s">
        <v>280</v>
      </c>
      <c r="AT1555" s="153" t="s">
        <v>185</v>
      </c>
      <c r="AU1555" s="153" t="s">
        <v>190</v>
      </c>
      <c r="AY1555" s="17" t="s">
        <v>181</v>
      </c>
      <c r="BE1555" s="154">
        <f>IF(N1555="základná",J1555,0)</f>
        <v>0</v>
      </c>
      <c r="BF1555" s="154">
        <f>IF(N1555="znížená",J1555,0)</f>
        <v>0</v>
      </c>
      <c r="BG1555" s="154">
        <f>IF(N1555="zákl. prenesená",J1555,0)</f>
        <v>0</v>
      </c>
      <c r="BH1555" s="154">
        <f>IF(N1555="zníž. prenesená",J1555,0)</f>
        <v>0</v>
      </c>
      <c r="BI1555" s="154">
        <f>IF(N1555="nulová",J1555,0)</f>
        <v>0</v>
      </c>
      <c r="BJ1555" s="17" t="s">
        <v>190</v>
      </c>
      <c r="BK1555" s="154">
        <f>ROUND(I1555*H1555,2)</f>
        <v>0</v>
      </c>
      <c r="BL1555" s="17" t="s">
        <v>280</v>
      </c>
      <c r="BM1555" s="153" t="s">
        <v>2610</v>
      </c>
    </row>
    <row r="1556" spans="2:65" s="12" customFormat="1">
      <c r="B1556" s="155"/>
      <c r="D1556" s="156" t="s">
        <v>192</v>
      </c>
      <c r="E1556" s="157" t="s">
        <v>1</v>
      </c>
      <c r="F1556" s="158" t="s">
        <v>2611</v>
      </c>
      <c r="H1556" s="157" t="s">
        <v>1</v>
      </c>
      <c r="I1556" s="159"/>
      <c r="L1556" s="155"/>
      <c r="M1556" s="160"/>
      <c r="T1556" s="161"/>
      <c r="AT1556" s="157" t="s">
        <v>192</v>
      </c>
      <c r="AU1556" s="157" t="s">
        <v>190</v>
      </c>
      <c r="AV1556" s="12" t="s">
        <v>83</v>
      </c>
      <c r="AW1556" s="12" t="s">
        <v>31</v>
      </c>
      <c r="AX1556" s="12" t="s">
        <v>75</v>
      </c>
      <c r="AY1556" s="157" t="s">
        <v>181</v>
      </c>
    </row>
    <row r="1557" spans="2:65" s="13" customFormat="1">
      <c r="B1557" s="162"/>
      <c r="D1557" s="156" t="s">
        <v>192</v>
      </c>
      <c r="E1557" s="163" t="s">
        <v>1</v>
      </c>
      <c r="F1557" s="164" t="s">
        <v>2612</v>
      </c>
      <c r="H1557" s="165">
        <v>118.5</v>
      </c>
      <c r="I1557" s="166"/>
      <c r="L1557" s="162"/>
      <c r="M1557" s="167"/>
      <c r="T1557" s="168"/>
      <c r="AT1557" s="163" t="s">
        <v>192</v>
      </c>
      <c r="AU1557" s="163" t="s">
        <v>190</v>
      </c>
      <c r="AV1557" s="13" t="s">
        <v>190</v>
      </c>
      <c r="AW1557" s="13" t="s">
        <v>31</v>
      </c>
      <c r="AX1557" s="13" t="s">
        <v>75</v>
      </c>
      <c r="AY1557" s="163" t="s">
        <v>181</v>
      </c>
    </row>
    <row r="1558" spans="2:65" s="12" customFormat="1">
      <c r="B1558" s="155"/>
      <c r="D1558" s="156" t="s">
        <v>192</v>
      </c>
      <c r="E1558" s="157" t="s">
        <v>1</v>
      </c>
      <c r="F1558" s="158" t="s">
        <v>2613</v>
      </c>
      <c r="H1558" s="157" t="s">
        <v>1</v>
      </c>
      <c r="I1558" s="159"/>
      <c r="L1558" s="155"/>
      <c r="M1558" s="160"/>
      <c r="T1558" s="161"/>
      <c r="AT1558" s="157" t="s">
        <v>192</v>
      </c>
      <c r="AU1558" s="157" t="s">
        <v>190</v>
      </c>
      <c r="AV1558" s="12" t="s">
        <v>83</v>
      </c>
      <c r="AW1558" s="12" t="s">
        <v>31</v>
      </c>
      <c r="AX1558" s="12" t="s">
        <v>75</v>
      </c>
      <c r="AY1558" s="157" t="s">
        <v>181</v>
      </c>
    </row>
    <row r="1559" spans="2:65" s="13" customFormat="1">
      <c r="B1559" s="162"/>
      <c r="D1559" s="156" t="s">
        <v>192</v>
      </c>
      <c r="E1559" s="163" t="s">
        <v>1</v>
      </c>
      <c r="F1559" s="164" t="s">
        <v>2614</v>
      </c>
      <c r="H1559" s="165">
        <v>7.9</v>
      </c>
      <c r="I1559" s="166"/>
      <c r="L1559" s="162"/>
      <c r="M1559" s="167"/>
      <c r="T1559" s="168"/>
      <c r="AT1559" s="163" t="s">
        <v>192</v>
      </c>
      <c r="AU1559" s="163" t="s">
        <v>190</v>
      </c>
      <c r="AV1559" s="13" t="s">
        <v>190</v>
      </c>
      <c r="AW1559" s="13" t="s">
        <v>31</v>
      </c>
      <c r="AX1559" s="13" t="s">
        <v>75</v>
      </c>
      <c r="AY1559" s="163" t="s">
        <v>181</v>
      </c>
    </row>
    <row r="1560" spans="2:65" s="12" customFormat="1">
      <c r="B1560" s="155"/>
      <c r="D1560" s="156" t="s">
        <v>192</v>
      </c>
      <c r="E1560" s="157" t="s">
        <v>1</v>
      </c>
      <c r="F1560" s="158" t="s">
        <v>2615</v>
      </c>
      <c r="H1560" s="157" t="s">
        <v>1</v>
      </c>
      <c r="I1560" s="159"/>
      <c r="L1560" s="155"/>
      <c r="M1560" s="160"/>
      <c r="T1560" s="161"/>
      <c r="AT1560" s="157" t="s">
        <v>192</v>
      </c>
      <c r="AU1560" s="157" t="s">
        <v>190</v>
      </c>
      <c r="AV1560" s="12" t="s">
        <v>83</v>
      </c>
      <c r="AW1560" s="12" t="s">
        <v>31</v>
      </c>
      <c r="AX1560" s="12" t="s">
        <v>75</v>
      </c>
      <c r="AY1560" s="157" t="s">
        <v>181</v>
      </c>
    </row>
    <row r="1561" spans="2:65" s="13" customFormat="1">
      <c r="B1561" s="162"/>
      <c r="D1561" s="156" t="s">
        <v>192</v>
      </c>
      <c r="E1561" s="163" t="s">
        <v>1</v>
      </c>
      <c r="F1561" s="164" t="s">
        <v>2616</v>
      </c>
      <c r="H1561" s="165">
        <v>15.8</v>
      </c>
      <c r="I1561" s="166"/>
      <c r="L1561" s="162"/>
      <c r="M1561" s="167"/>
      <c r="T1561" s="168"/>
      <c r="AT1561" s="163" t="s">
        <v>192</v>
      </c>
      <c r="AU1561" s="163" t="s">
        <v>190</v>
      </c>
      <c r="AV1561" s="13" t="s">
        <v>190</v>
      </c>
      <c r="AW1561" s="13" t="s">
        <v>31</v>
      </c>
      <c r="AX1561" s="13" t="s">
        <v>75</v>
      </c>
      <c r="AY1561" s="163" t="s">
        <v>181</v>
      </c>
    </row>
    <row r="1562" spans="2:65" s="12" customFormat="1">
      <c r="B1562" s="155"/>
      <c r="D1562" s="156" t="s">
        <v>192</v>
      </c>
      <c r="E1562" s="157" t="s">
        <v>1</v>
      </c>
      <c r="F1562" s="158" t="s">
        <v>2617</v>
      </c>
      <c r="H1562" s="157" t="s">
        <v>1</v>
      </c>
      <c r="I1562" s="159"/>
      <c r="L1562" s="155"/>
      <c r="M1562" s="160"/>
      <c r="T1562" s="161"/>
      <c r="AT1562" s="157" t="s">
        <v>192</v>
      </c>
      <c r="AU1562" s="157" t="s">
        <v>190</v>
      </c>
      <c r="AV1562" s="12" t="s">
        <v>83</v>
      </c>
      <c r="AW1562" s="12" t="s">
        <v>31</v>
      </c>
      <c r="AX1562" s="12" t="s">
        <v>75</v>
      </c>
      <c r="AY1562" s="157" t="s">
        <v>181</v>
      </c>
    </row>
    <row r="1563" spans="2:65" s="13" customFormat="1">
      <c r="B1563" s="162"/>
      <c r="D1563" s="156" t="s">
        <v>192</v>
      </c>
      <c r="E1563" s="163" t="s">
        <v>1</v>
      </c>
      <c r="F1563" s="164" t="s">
        <v>2618</v>
      </c>
      <c r="H1563" s="165">
        <v>9.3000000000000007</v>
      </c>
      <c r="I1563" s="166"/>
      <c r="L1563" s="162"/>
      <c r="M1563" s="167"/>
      <c r="T1563" s="168"/>
      <c r="AT1563" s="163" t="s">
        <v>192</v>
      </c>
      <c r="AU1563" s="163" t="s">
        <v>190</v>
      </c>
      <c r="AV1563" s="13" t="s">
        <v>190</v>
      </c>
      <c r="AW1563" s="13" t="s">
        <v>31</v>
      </c>
      <c r="AX1563" s="13" t="s">
        <v>75</v>
      </c>
      <c r="AY1563" s="163" t="s">
        <v>181</v>
      </c>
    </row>
    <row r="1564" spans="2:65" s="12" customFormat="1">
      <c r="B1564" s="155"/>
      <c r="D1564" s="156" t="s">
        <v>192</v>
      </c>
      <c r="E1564" s="157" t="s">
        <v>1</v>
      </c>
      <c r="F1564" s="158" t="s">
        <v>2619</v>
      </c>
      <c r="H1564" s="157" t="s">
        <v>1</v>
      </c>
      <c r="I1564" s="159"/>
      <c r="L1564" s="155"/>
      <c r="M1564" s="160"/>
      <c r="T1564" s="161"/>
      <c r="AT1564" s="157" t="s">
        <v>192</v>
      </c>
      <c r="AU1564" s="157" t="s">
        <v>190</v>
      </c>
      <c r="AV1564" s="12" t="s">
        <v>83</v>
      </c>
      <c r="AW1564" s="12" t="s">
        <v>31</v>
      </c>
      <c r="AX1564" s="12" t="s">
        <v>75</v>
      </c>
      <c r="AY1564" s="157" t="s">
        <v>181</v>
      </c>
    </row>
    <row r="1565" spans="2:65" s="13" customFormat="1">
      <c r="B1565" s="162"/>
      <c r="D1565" s="156" t="s">
        <v>192</v>
      </c>
      <c r="E1565" s="163" t="s">
        <v>1</v>
      </c>
      <c r="F1565" s="164" t="s">
        <v>2620</v>
      </c>
      <c r="H1565" s="165">
        <v>3.6</v>
      </c>
      <c r="I1565" s="166"/>
      <c r="L1565" s="162"/>
      <c r="M1565" s="167"/>
      <c r="T1565" s="168"/>
      <c r="AT1565" s="163" t="s">
        <v>192</v>
      </c>
      <c r="AU1565" s="163" t="s">
        <v>190</v>
      </c>
      <c r="AV1565" s="13" t="s">
        <v>190</v>
      </c>
      <c r="AW1565" s="13" t="s">
        <v>31</v>
      </c>
      <c r="AX1565" s="13" t="s">
        <v>75</v>
      </c>
      <c r="AY1565" s="163" t="s">
        <v>181</v>
      </c>
    </row>
    <row r="1566" spans="2:65" s="12" customFormat="1">
      <c r="B1566" s="155"/>
      <c r="D1566" s="156" t="s">
        <v>192</v>
      </c>
      <c r="E1566" s="157" t="s">
        <v>1</v>
      </c>
      <c r="F1566" s="158" t="s">
        <v>2621</v>
      </c>
      <c r="H1566" s="157" t="s">
        <v>1</v>
      </c>
      <c r="I1566" s="159"/>
      <c r="L1566" s="155"/>
      <c r="M1566" s="160"/>
      <c r="T1566" s="161"/>
      <c r="AT1566" s="157" t="s">
        <v>192</v>
      </c>
      <c r="AU1566" s="157" t="s">
        <v>190</v>
      </c>
      <c r="AV1566" s="12" t="s">
        <v>83</v>
      </c>
      <c r="AW1566" s="12" t="s">
        <v>31</v>
      </c>
      <c r="AX1566" s="12" t="s">
        <v>75</v>
      </c>
      <c r="AY1566" s="157" t="s">
        <v>181</v>
      </c>
    </row>
    <row r="1567" spans="2:65" s="13" customFormat="1">
      <c r="B1567" s="162"/>
      <c r="D1567" s="156" t="s">
        <v>192</v>
      </c>
      <c r="E1567" s="163" t="s">
        <v>1</v>
      </c>
      <c r="F1567" s="164" t="s">
        <v>2622</v>
      </c>
      <c r="H1567" s="165">
        <v>28.8</v>
      </c>
      <c r="I1567" s="166"/>
      <c r="L1567" s="162"/>
      <c r="M1567" s="167"/>
      <c r="T1567" s="168"/>
      <c r="AT1567" s="163" t="s">
        <v>192</v>
      </c>
      <c r="AU1567" s="163" t="s">
        <v>190</v>
      </c>
      <c r="AV1567" s="13" t="s">
        <v>190</v>
      </c>
      <c r="AW1567" s="13" t="s">
        <v>31</v>
      </c>
      <c r="AX1567" s="13" t="s">
        <v>75</v>
      </c>
      <c r="AY1567" s="163" t="s">
        <v>181</v>
      </c>
    </row>
    <row r="1568" spans="2:65" s="12" customFormat="1">
      <c r="B1568" s="155"/>
      <c r="D1568" s="156" t="s">
        <v>192</v>
      </c>
      <c r="E1568" s="157" t="s">
        <v>1</v>
      </c>
      <c r="F1568" s="158" t="s">
        <v>2623</v>
      </c>
      <c r="H1568" s="157" t="s">
        <v>1</v>
      </c>
      <c r="I1568" s="159"/>
      <c r="L1568" s="155"/>
      <c r="M1568" s="160"/>
      <c r="T1568" s="161"/>
      <c r="AT1568" s="157" t="s">
        <v>192</v>
      </c>
      <c r="AU1568" s="157" t="s">
        <v>190</v>
      </c>
      <c r="AV1568" s="12" t="s">
        <v>83</v>
      </c>
      <c r="AW1568" s="12" t="s">
        <v>31</v>
      </c>
      <c r="AX1568" s="12" t="s">
        <v>75</v>
      </c>
      <c r="AY1568" s="157" t="s">
        <v>181</v>
      </c>
    </row>
    <row r="1569" spans="2:51" s="13" customFormat="1">
      <c r="B1569" s="162"/>
      <c r="D1569" s="156" t="s">
        <v>192</v>
      </c>
      <c r="E1569" s="163" t="s">
        <v>1</v>
      </c>
      <c r="F1569" s="164" t="s">
        <v>2624</v>
      </c>
      <c r="H1569" s="165">
        <v>2.7</v>
      </c>
      <c r="I1569" s="166"/>
      <c r="L1569" s="162"/>
      <c r="M1569" s="167"/>
      <c r="T1569" s="168"/>
      <c r="AT1569" s="163" t="s">
        <v>192</v>
      </c>
      <c r="AU1569" s="163" t="s">
        <v>190</v>
      </c>
      <c r="AV1569" s="13" t="s">
        <v>190</v>
      </c>
      <c r="AW1569" s="13" t="s">
        <v>31</v>
      </c>
      <c r="AX1569" s="13" t="s">
        <v>75</v>
      </c>
      <c r="AY1569" s="163" t="s">
        <v>181</v>
      </c>
    </row>
    <row r="1570" spans="2:51" s="12" customFormat="1">
      <c r="B1570" s="155"/>
      <c r="D1570" s="156" t="s">
        <v>192</v>
      </c>
      <c r="E1570" s="157" t="s">
        <v>1</v>
      </c>
      <c r="F1570" s="158" t="s">
        <v>2625</v>
      </c>
      <c r="H1570" s="157" t="s">
        <v>1</v>
      </c>
      <c r="I1570" s="159"/>
      <c r="L1570" s="155"/>
      <c r="M1570" s="160"/>
      <c r="T1570" s="161"/>
      <c r="AT1570" s="157" t="s">
        <v>192</v>
      </c>
      <c r="AU1570" s="157" t="s">
        <v>190</v>
      </c>
      <c r="AV1570" s="12" t="s">
        <v>83</v>
      </c>
      <c r="AW1570" s="12" t="s">
        <v>31</v>
      </c>
      <c r="AX1570" s="12" t="s">
        <v>75</v>
      </c>
      <c r="AY1570" s="157" t="s">
        <v>181</v>
      </c>
    </row>
    <row r="1571" spans="2:51" s="13" customFormat="1">
      <c r="B1571" s="162"/>
      <c r="D1571" s="156" t="s">
        <v>192</v>
      </c>
      <c r="E1571" s="163" t="s">
        <v>1</v>
      </c>
      <c r="F1571" s="164" t="s">
        <v>2626</v>
      </c>
      <c r="H1571" s="165">
        <v>11.4</v>
      </c>
      <c r="I1571" s="166"/>
      <c r="L1571" s="162"/>
      <c r="M1571" s="167"/>
      <c r="T1571" s="168"/>
      <c r="AT1571" s="163" t="s">
        <v>192</v>
      </c>
      <c r="AU1571" s="163" t="s">
        <v>190</v>
      </c>
      <c r="AV1571" s="13" t="s">
        <v>190</v>
      </c>
      <c r="AW1571" s="13" t="s">
        <v>31</v>
      </c>
      <c r="AX1571" s="13" t="s">
        <v>75</v>
      </c>
      <c r="AY1571" s="163" t="s">
        <v>181</v>
      </c>
    </row>
    <row r="1572" spans="2:51" s="12" customFormat="1">
      <c r="B1572" s="155"/>
      <c r="D1572" s="156" t="s">
        <v>192</v>
      </c>
      <c r="E1572" s="157" t="s">
        <v>1</v>
      </c>
      <c r="F1572" s="158" t="s">
        <v>2627</v>
      </c>
      <c r="H1572" s="157" t="s">
        <v>1</v>
      </c>
      <c r="I1572" s="159"/>
      <c r="L1572" s="155"/>
      <c r="M1572" s="160"/>
      <c r="T1572" s="161"/>
      <c r="AT1572" s="157" t="s">
        <v>192</v>
      </c>
      <c r="AU1572" s="157" t="s">
        <v>190</v>
      </c>
      <c r="AV1572" s="12" t="s">
        <v>83</v>
      </c>
      <c r="AW1572" s="12" t="s">
        <v>31</v>
      </c>
      <c r="AX1572" s="12" t="s">
        <v>75</v>
      </c>
      <c r="AY1572" s="157" t="s">
        <v>181</v>
      </c>
    </row>
    <row r="1573" spans="2:51" s="13" customFormat="1">
      <c r="B1573" s="162"/>
      <c r="D1573" s="156" t="s">
        <v>192</v>
      </c>
      <c r="E1573" s="163" t="s">
        <v>1</v>
      </c>
      <c r="F1573" s="164" t="s">
        <v>2628</v>
      </c>
      <c r="H1573" s="165">
        <v>10.6</v>
      </c>
      <c r="I1573" s="166"/>
      <c r="L1573" s="162"/>
      <c r="M1573" s="167"/>
      <c r="T1573" s="168"/>
      <c r="AT1573" s="163" t="s">
        <v>192</v>
      </c>
      <c r="AU1573" s="163" t="s">
        <v>190</v>
      </c>
      <c r="AV1573" s="13" t="s">
        <v>190</v>
      </c>
      <c r="AW1573" s="13" t="s">
        <v>31</v>
      </c>
      <c r="AX1573" s="13" t="s">
        <v>75</v>
      </c>
      <c r="AY1573" s="163" t="s">
        <v>181</v>
      </c>
    </row>
    <row r="1574" spans="2:51" s="12" customFormat="1">
      <c r="B1574" s="155"/>
      <c r="D1574" s="156" t="s">
        <v>192</v>
      </c>
      <c r="E1574" s="157" t="s">
        <v>1</v>
      </c>
      <c r="F1574" s="158" t="s">
        <v>2629</v>
      </c>
      <c r="H1574" s="157" t="s">
        <v>1</v>
      </c>
      <c r="I1574" s="159"/>
      <c r="L1574" s="155"/>
      <c r="M1574" s="160"/>
      <c r="T1574" s="161"/>
      <c r="AT1574" s="157" t="s">
        <v>192</v>
      </c>
      <c r="AU1574" s="157" t="s">
        <v>190</v>
      </c>
      <c r="AV1574" s="12" t="s">
        <v>83</v>
      </c>
      <c r="AW1574" s="12" t="s">
        <v>31</v>
      </c>
      <c r="AX1574" s="12" t="s">
        <v>75</v>
      </c>
      <c r="AY1574" s="157" t="s">
        <v>181</v>
      </c>
    </row>
    <row r="1575" spans="2:51" s="13" customFormat="1">
      <c r="B1575" s="162"/>
      <c r="D1575" s="156" t="s">
        <v>192</v>
      </c>
      <c r="E1575" s="163" t="s">
        <v>1</v>
      </c>
      <c r="F1575" s="164" t="s">
        <v>2630</v>
      </c>
      <c r="H1575" s="165">
        <v>29.6</v>
      </c>
      <c r="I1575" s="166"/>
      <c r="L1575" s="162"/>
      <c r="M1575" s="167"/>
      <c r="T1575" s="168"/>
      <c r="AT1575" s="163" t="s">
        <v>192</v>
      </c>
      <c r="AU1575" s="163" t="s">
        <v>190</v>
      </c>
      <c r="AV1575" s="13" t="s">
        <v>190</v>
      </c>
      <c r="AW1575" s="13" t="s">
        <v>31</v>
      </c>
      <c r="AX1575" s="13" t="s">
        <v>75</v>
      </c>
      <c r="AY1575" s="163" t="s">
        <v>181</v>
      </c>
    </row>
    <row r="1576" spans="2:51" s="12" customFormat="1">
      <c r="B1576" s="155"/>
      <c r="D1576" s="156" t="s">
        <v>192</v>
      </c>
      <c r="E1576" s="157" t="s">
        <v>1</v>
      </c>
      <c r="F1576" s="158" t="s">
        <v>2631</v>
      </c>
      <c r="H1576" s="157" t="s">
        <v>1</v>
      </c>
      <c r="I1576" s="159"/>
      <c r="L1576" s="155"/>
      <c r="M1576" s="160"/>
      <c r="T1576" s="161"/>
      <c r="AT1576" s="157" t="s">
        <v>192</v>
      </c>
      <c r="AU1576" s="157" t="s">
        <v>190</v>
      </c>
      <c r="AV1576" s="12" t="s">
        <v>83</v>
      </c>
      <c r="AW1576" s="12" t="s">
        <v>31</v>
      </c>
      <c r="AX1576" s="12" t="s">
        <v>75</v>
      </c>
      <c r="AY1576" s="157" t="s">
        <v>181</v>
      </c>
    </row>
    <row r="1577" spans="2:51" s="13" customFormat="1">
      <c r="B1577" s="162"/>
      <c r="D1577" s="156" t="s">
        <v>192</v>
      </c>
      <c r="E1577" s="163" t="s">
        <v>1</v>
      </c>
      <c r="F1577" s="164" t="s">
        <v>2632</v>
      </c>
      <c r="H1577" s="165">
        <v>14.8</v>
      </c>
      <c r="I1577" s="166"/>
      <c r="L1577" s="162"/>
      <c r="M1577" s="167"/>
      <c r="T1577" s="168"/>
      <c r="AT1577" s="163" t="s">
        <v>192</v>
      </c>
      <c r="AU1577" s="163" t="s">
        <v>190</v>
      </c>
      <c r="AV1577" s="13" t="s">
        <v>190</v>
      </c>
      <c r="AW1577" s="13" t="s">
        <v>31</v>
      </c>
      <c r="AX1577" s="13" t="s">
        <v>75</v>
      </c>
      <c r="AY1577" s="163" t="s">
        <v>181</v>
      </c>
    </row>
    <row r="1578" spans="2:51" s="12" customFormat="1">
      <c r="B1578" s="155"/>
      <c r="D1578" s="156" t="s">
        <v>192</v>
      </c>
      <c r="E1578" s="157" t="s">
        <v>1</v>
      </c>
      <c r="F1578" s="158" t="s">
        <v>2633</v>
      </c>
      <c r="H1578" s="157" t="s">
        <v>1</v>
      </c>
      <c r="I1578" s="159"/>
      <c r="L1578" s="155"/>
      <c r="M1578" s="160"/>
      <c r="T1578" s="161"/>
      <c r="AT1578" s="157" t="s">
        <v>192</v>
      </c>
      <c r="AU1578" s="157" t="s">
        <v>190</v>
      </c>
      <c r="AV1578" s="12" t="s">
        <v>83</v>
      </c>
      <c r="AW1578" s="12" t="s">
        <v>31</v>
      </c>
      <c r="AX1578" s="12" t="s">
        <v>75</v>
      </c>
      <c r="AY1578" s="157" t="s">
        <v>181</v>
      </c>
    </row>
    <row r="1579" spans="2:51" s="13" customFormat="1">
      <c r="B1579" s="162"/>
      <c r="D1579" s="156" t="s">
        <v>192</v>
      </c>
      <c r="E1579" s="163" t="s">
        <v>1</v>
      </c>
      <c r="F1579" s="164" t="s">
        <v>2634</v>
      </c>
      <c r="H1579" s="165">
        <v>44.4</v>
      </c>
      <c r="I1579" s="166"/>
      <c r="L1579" s="162"/>
      <c r="M1579" s="167"/>
      <c r="T1579" s="168"/>
      <c r="AT1579" s="163" t="s">
        <v>192</v>
      </c>
      <c r="AU1579" s="163" t="s">
        <v>190</v>
      </c>
      <c r="AV1579" s="13" t="s">
        <v>190</v>
      </c>
      <c r="AW1579" s="13" t="s">
        <v>31</v>
      </c>
      <c r="AX1579" s="13" t="s">
        <v>75</v>
      </c>
      <c r="AY1579" s="163" t="s">
        <v>181</v>
      </c>
    </row>
    <row r="1580" spans="2:51" s="12" customFormat="1">
      <c r="B1580" s="155"/>
      <c r="D1580" s="156" t="s">
        <v>192</v>
      </c>
      <c r="E1580" s="157" t="s">
        <v>1</v>
      </c>
      <c r="F1580" s="158" t="s">
        <v>2635</v>
      </c>
      <c r="H1580" s="157" t="s">
        <v>1</v>
      </c>
      <c r="I1580" s="159"/>
      <c r="L1580" s="155"/>
      <c r="M1580" s="160"/>
      <c r="T1580" s="161"/>
      <c r="AT1580" s="157" t="s">
        <v>192</v>
      </c>
      <c r="AU1580" s="157" t="s">
        <v>190</v>
      </c>
      <c r="AV1580" s="12" t="s">
        <v>83</v>
      </c>
      <c r="AW1580" s="12" t="s">
        <v>31</v>
      </c>
      <c r="AX1580" s="12" t="s">
        <v>75</v>
      </c>
      <c r="AY1580" s="157" t="s">
        <v>181</v>
      </c>
    </row>
    <row r="1581" spans="2:51" s="13" customFormat="1">
      <c r="B1581" s="162"/>
      <c r="D1581" s="156" t="s">
        <v>192</v>
      </c>
      <c r="E1581" s="163" t="s">
        <v>1</v>
      </c>
      <c r="F1581" s="164" t="s">
        <v>2636</v>
      </c>
      <c r="H1581" s="165">
        <v>15.25</v>
      </c>
      <c r="I1581" s="166"/>
      <c r="L1581" s="162"/>
      <c r="M1581" s="167"/>
      <c r="T1581" s="168"/>
      <c r="AT1581" s="163" t="s">
        <v>192</v>
      </c>
      <c r="AU1581" s="163" t="s">
        <v>190</v>
      </c>
      <c r="AV1581" s="13" t="s">
        <v>190</v>
      </c>
      <c r="AW1581" s="13" t="s">
        <v>31</v>
      </c>
      <c r="AX1581" s="13" t="s">
        <v>75</v>
      </c>
      <c r="AY1581" s="163" t="s">
        <v>181</v>
      </c>
    </row>
    <row r="1582" spans="2:51" s="12" customFormat="1">
      <c r="B1582" s="155"/>
      <c r="D1582" s="156" t="s">
        <v>192</v>
      </c>
      <c r="E1582" s="157" t="s">
        <v>1</v>
      </c>
      <c r="F1582" s="158" t="s">
        <v>2637</v>
      </c>
      <c r="H1582" s="157" t="s">
        <v>1</v>
      </c>
      <c r="I1582" s="159"/>
      <c r="L1582" s="155"/>
      <c r="M1582" s="160"/>
      <c r="T1582" s="161"/>
      <c r="AT1582" s="157" t="s">
        <v>192</v>
      </c>
      <c r="AU1582" s="157" t="s">
        <v>190</v>
      </c>
      <c r="AV1582" s="12" t="s">
        <v>83</v>
      </c>
      <c r="AW1582" s="12" t="s">
        <v>31</v>
      </c>
      <c r="AX1582" s="12" t="s">
        <v>75</v>
      </c>
      <c r="AY1582" s="157" t="s">
        <v>181</v>
      </c>
    </row>
    <row r="1583" spans="2:51" s="13" customFormat="1">
      <c r="B1583" s="162"/>
      <c r="D1583" s="156" t="s">
        <v>192</v>
      </c>
      <c r="E1583" s="163" t="s">
        <v>1</v>
      </c>
      <c r="F1583" s="164" t="s">
        <v>2638</v>
      </c>
      <c r="H1583" s="165">
        <v>32.200000000000003</v>
      </c>
      <c r="I1583" s="166"/>
      <c r="L1583" s="162"/>
      <c r="M1583" s="167"/>
      <c r="T1583" s="168"/>
      <c r="AT1583" s="163" t="s">
        <v>192</v>
      </c>
      <c r="AU1583" s="163" t="s">
        <v>190</v>
      </c>
      <c r="AV1583" s="13" t="s">
        <v>190</v>
      </c>
      <c r="AW1583" s="13" t="s">
        <v>31</v>
      </c>
      <c r="AX1583" s="13" t="s">
        <v>75</v>
      </c>
      <c r="AY1583" s="163" t="s">
        <v>181</v>
      </c>
    </row>
    <row r="1584" spans="2:51" s="14" customFormat="1">
      <c r="B1584" s="169"/>
      <c r="D1584" s="156" t="s">
        <v>192</v>
      </c>
      <c r="E1584" s="170" t="s">
        <v>1</v>
      </c>
      <c r="F1584" s="171" t="s">
        <v>195</v>
      </c>
      <c r="H1584" s="172">
        <v>344.85</v>
      </c>
      <c r="I1584" s="173"/>
      <c r="L1584" s="169"/>
      <c r="M1584" s="174"/>
      <c r="T1584" s="175"/>
      <c r="AT1584" s="170" t="s">
        <v>192</v>
      </c>
      <c r="AU1584" s="170" t="s">
        <v>190</v>
      </c>
      <c r="AV1584" s="14" t="s">
        <v>189</v>
      </c>
      <c r="AW1584" s="14" t="s">
        <v>31</v>
      </c>
      <c r="AX1584" s="14" t="s">
        <v>83</v>
      </c>
      <c r="AY1584" s="170" t="s">
        <v>181</v>
      </c>
    </row>
    <row r="1585" spans="2:65" s="1" customFormat="1" ht="37.9" customHeight="1">
      <c r="B1585" s="140"/>
      <c r="C1585" s="189" t="s">
        <v>2639</v>
      </c>
      <c r="D1585" s="189" t="s">
        <v>966</v>
      </c>
      <c r="E1585" s="190" t="s">
        <v>2547</v>
      </c>
      <c r="F1585" s="191" t="s">
        <v>2548</v>
      </c>
      <c r="G1585" s="192" t="s">
        <v>407</v>
      </c>
      <c r="H1585" s="193">
        <v>362.09300000000002</v>
      </c>
      <c r="I1585" s="194"/>
      <c r="J1585" s="195">
        <f t="shared" ref="J1585:J1601" si="40">ROUND(I1585*H1585,2)</f>
        <v>0</v>
      </c>
      <c r="K1585" s="196"/>
      <c r="L1585" s="197"/>
      <c r="M1585" s="198" t="s">
        <v>1</v>
      </c>
      <c r="N1585" s="199" t="s">
        <v>41</v>
      </c>
      <c r="P1585" s="151">
        <f t="shared" ref="P1585:P1601" si="41">O1585*H1585</f>
        <v>0</v>
      </c>
      <c r="Q1585" s="151">
        <v>1E-4</v>
      </c>
      <c r="R1585" s="151">
        <f t="shared" ref="R1585:R1601" si="42">Q1585*H1585</f>
        <v>3.6209300000000007E-2</v>
      </c>
      <c r="S1585" s="151">
        <v>0</v>
      </c>
      <c r="T1585" s="152">
        <f t="shared" ref="T1585:T1601" si="43">S1585*H1585</f>
        <v>0</v>
      </c>
      <c r="AR1585" s="153" t="s">
        <v>491</v>
      </c>
      <c r="AT1585" s="153" t="s">
        <v>966</v>
      </c>
      <c r="AU1585" s="153" t="s">
        <v>190</v>
      </c>
      <c r="AY1585" s="17" t="s">
        <v>181</v>
      </c>
      <c r="BE1585" s="154">
        <f t="shared" ref="BE1585:BE1601" si="44">IF(N1585="základná",J1585,0)</f>
        <v>0</v>
      </c>
      <c r="BF1585" s="154">
        <f t="shared" ref="BF1585:BF1601" si="45">IF(N1585="znížená",J1585,0)</f>
        <v>0</v>
      </c>
      <c r="BG1585" s="154">
        <f t="shared" ref="BG1585:BG1601" si="46">IF(N1585="zákl. prenesená",J1585,0)</f>
        <v>0</v>
      </c>
      <c r="BH1585" s="154">
        <f t="shared" ref="BH1585:BH1601" si="47">IF(N1585="zníž. prenesená",J1585,0)</f>
        <v>0</v>
      </c>
      <c r="BI1585" s="154">
        <f t="shared" ref="BI1585:BI1601" si="48">IF(N1585="nulová",J1585,0)</f>
        <v>0</v>
      </c>
      <c r="BJ1585" s="17" t="s">
        <v>190</v>
      </c>
      <c r="BK1585" s="154">
        <f t="shared" ref="BK1585:BK1601" si="49">ROUND(I1585*H1585,2)</f>
        <v>0</v>
      </c>
      <c r="BL1585" s="17" t="s">
        <v>280</v>
      </c>
      <c r="BM1585" s="153" t="s">
        <v>2640</v>
      </c>
    </row>
    <row r="1586" spans="2:65" s="1" customFormat="1" ht="37.9" customHeight="1">
      <c r="B1586" s="140"/>
      <c r="C1586" s="189" t="s">
        <v>2641</v>
      </c>
      <c r="D1586" s="189" t="s">
        <v>966</v>
      </c>
      <c r="E1586" s="190" t="s">
        <v>2551</v>
      </c>
      <c r="F1586" s="191" t="s">
        <v>2552</v>
      </c>
      <c r="G1586" s="192" t="s">
        <v>407</v>
      </c>
      <c r="H1586" s="193">
        <v>362.09300000000002</v>
      </c>
      <c r="I1586" s="194"/>
      <c r="J1586" s="195">
        <f t="shared" si="40"/>
        <v>0</v>
      </c>
      <c r="K1586" s="196"/>
      <c r="L1586" s="197"/>
      <c r="M1586" s="198" t="s">
        <v>1</v>
      </c>
      <c r="N1586" s="199" t="s">
        <v>41</v>
      </c>
      <c r="P1586" s="151">
        <f t="shared" si="41"/>
        <v>0</v>
      </c>
      <c r="Q1586" s="151">
        <v>1E-4</v>
      </c>
      <c r="R1586" s="151">
        <f t="shared" si="42"/>
        <v>3.6209300000000007E-2</v>
      </c>
      <c r="S1586" s="151">
        <v>0</v>
      </c>
      <c r="T1586" s="152">
        <f t="shared" si="43"/>
        <v>0</v>
      </c>
      <c r="AR1586" s="153" t="s">
        <v>491</v>
      </c>
      <c r="AT1586" s="153" t="s">
        <v>966</v>
      </c>
      <c r="AU1586" s="153" t="s">
        <v>190</v>
      </c>
      <c r="AY1586" s="17" t="s">
        <v>181</v>
      </c>
      <c r="BE1586" s="154">
        <f t="shared" si="44"/>
        <v>0</v>
      </c>
      <c r="BF1586" s="154">
        <f t="shared" si="45"/>
        <v>0</v>
      </c>
      <c r="BG1586" s="154">
        <f t="shared" si="46"/>
        <v>0</v>
      </c>
      <c r="BH1586" s="154">
        <f t="shared" si="47"/>
        <v>0</v>
      </c>
      <c r="BI1586" s="154">
        <f t="shared" si="48"/>
        <v>0</v>
      </c>
      <c r="BJ1586" s="17" t="s">
        <v>190</v>
      </c>
      <c r="BK1586" s="154">
        <f t="shared" si="49"/>
        <v>0</v>
      </c>
      <c r="BL1586" s="17" t="s">
        <v>280</v>
      </c>
      <c r="BM1586" s="153" t="s">
        <v>2642</v>
      </c>
    </row>
    <row r="1587" spans="2:65" s="1" customFormat="1" ht="44.25" customHeight="1">
      <c r="B1587" s="140"/>
      <c r="C1587" s="189" t="s">
        <v>2643</v>
      </c>
      <c r="D1587" s="189" t="s">
        <v>966</v>
      </c>
      <c r="E1587" s="190" t="s">
        <v>2644</v>
      </c>
      <c r="F1587" s="191" t="s">
        <v>2645</v>
      </c>
      <c r="G1587" s="192" t="s">
        <v>231</v>
      </c>
      <c r="H1587" s="193">
        <v>15</v>
      </c>
      <c r="I1587" s="194"/>
      <c r="J1587" s="195">
        <f t="shared" si="40"/>
        <v>0</v>
      </c>
      <c r="K1587" s="196"/>
      <c r="L1587" s="197"/>
      <c r="M1587" s="198" t="s">
        <v>1</v>
      </c>
      <c r="N1587" s="199" t="s">
        <v>41</v>
      </c>
      <c r="P1587" s="151">
        <f t="shared" si="41"/>
        <v>0</v>
      </c>
      <c r="Q1587" s="151">
        <v>1.7600000000000001E-2</v>
      </c>
      <c r="R1587" s="151">
        <f t="shared" si="42"/>
        <v>0.26400000000000001</v>
      </c>
      <c r="S1587" s="151">
        <v>0</v>
      </c>
      <c r="T1587" s="152">
        <f t="shared" si="43"/>
        <v>0</v>
      </c>
      <c r="AR1587" s="153" t="s">
        <v>491</v>
      </c>
      <c r="AT1587" s="153" t="s">
        <v>966</v>
      </c>
      <c r="AU1587" s="153" t="s">
        <v>190</v>
      </c>
      <c r="AY1587" s="17" t="s">
        <v>181</v>
      </c>
      <c r="BE1587" s="154">
        <f t="shared" si="44"/>
        <v>0</v>
      </c>
      <c r="BF1587" s="154">
        <f t="shared" si="45"/>
        <v>0</v>
      </c>
      <c r="BG1587" s="154">
        <f t="shared" si="46"/>
        <v>0</v>
      </c>
      <c r="BH1587" s="154">
        <f t="shared" si="47"/>
        <v>0</v>
      </c>
      <c r="BI1587" s="154">
        <f t="shared" si="48"/>
        <v>0</v>
      </c>
      <c r="BJ1587" s="17" t="s">
        <v>190</v>
      </c>
      <c r="BK1587" s="154">
        <f t="shared" si="49"/>
        <v>0</v>
      </c>
      <c r="BL1587" s="17" t="s">
        <v>280</v>
      </c>
      <c r="BM1587" s="153" t="s">
        <v>2646</v>
      </c>
    </row>
    <row r="1588" spans="2:65" s="1" customFormat="1" ht="49.15" customHeight="1">
      <c r="B1588" s="140"/>
      <c r="C1588" s="189" t="s">
        <v>2647</v>
      </c>
      <c r="D1588" s="189" t="s">
        <v>966</v>
      </c>
      <c r="E1588" s="190" t="s">
        <v>2648</v>
      </c>
      <c r="F1588" s="191" t="s">
        <v>2649</v>
      </c>
      <c r="G1588" s="192" t="s">
        <v>231</v>
      </c>
      <c r="H1588" s="193">
        <v>1</v>
      </c>
      <c r="I1588" s="194"/>
      <c r="J1588" s="195">
        <f t="shared" si="40"/>
        <v>0</v>
      </c>
      <c r="K1588" s="196"/>
      <c r="L1588" s="197"/>
      <c r="M1588" s="198" t="s">
        <v>1</v>
      </c>
      <c r="N1588" s="199" t="s">
        <v>41</v>
      </c>
      <c r="P1588" s="151">
        <f t="shared" si="41"/>
        <v>0</v>
      </c>
      <c r="Q1588" s="151">
        <v>1.7600000000000001E-2</v>
      </c>
      <c r="R1588" s="151">
        <f t="shared" si="42"/>
        <v>1.7600000000000001E-2</v>
      </c>
      <c r="S1588" s="151">
        <v>0</v>
      </c>
      <c r="T1588" s="152">
        <f t="shared" si="43"/>
        <v>0</v>
      </c>
      <c r="AR1588" s="153" t="s">
        <v>491</v>
      </c>
      <c r="AT1588" s="153" t="s">
        <v>966</v>
      </c>
      <c r="AU1588" s="153" t="s">
        <v>190</v>
      </c>
      <c r="AY1588" s="17" t="s">
        <v>181</v>
      </c>
      <c r="BE1588" s="154">
        <f t="shared" si="44"/>
        <v>0</v>
      </c>
      <c r="BF1588" s="154">
        <f t="shared" si="45"/>
        <v>0</v>
      </c>
      <c r="BG1588" s="154">
        <f t="shared" si="46"/>
        <v>0</v>
      </c>
      <c r="BH1588" s="154">
        <f t="shared" si="47"/>
        <v>0</v>
      </c>
      <c r="BI1588" s="154">
        <f t="shared" si="48"/>
        <v>0</v>
      </c>
      <c r="BJ1588" s="17" t="s">
        <v>190</v>
      </c>
      <c r="BK1588" s="154">
        <f t="shared" si="49"/>
        <v>0</v>
      </c>
      <c r="BL1588" s="17" t="s">
        <v>280</v>
      </c>
      <c r="BM1588" s="153" t="s">
        <v>2650</v>
      </c>
    </row>
    <row r="1589" spans="2:65" s="1" customFormat="1" ht="49.15" customHeight="1">
      <c r="B1589" s="140"/>
      <c r="C1589" s="189" t="s">
        <v>2651</v>
      </c>
      <c r="D1589" s="189" t="s">
        <v>966</v>
      </c>
      <c r="E1589" s="190" t="s">
        <v>2652</v>
      </c>
      <c r="F1589" s="191" t="s">
        <v>2653</v>
      </c>
      <c r="G1589" s="192" t="s">
        <v>231</v>
      </c>
      <c r="H1589" s="193">
        <v>2</v>
      </c>
      <c r="I1589" s="194"/>
      <c r="J1589" s="195">
        <f t="shared" si="40"/>
        <v>0</v>
      </c>
      <c r="K1589" s="196"/>
      <c r="L1589" s="197"/>
      <c r="M1589" s="198" t="s">
        <v>1</v>
      </c>
      <c r="N1589" s="199" t="s">
        <v>41</v>
      </c>
      <c r="P1589" s="151">
        <f t="shared" si="41"/>
        <v>0</v>
      </c>
      <c r="Q1589" s="151">
        <v>1.7600000000000001E-2</v>
      </c>
      <c r="R1589" s="151">
        <f t="shared" si="42"/>
        <v>3.5200000000000002E-2</v>
      </c>
      <c r="S1589" s="151">
        <v>0</v>
      </c>
      <c r="T1589" s="152">
        <f t="shared" si="43"/>
        <v>0</v>
      </c>
      <c r="AR1589" s="153" t="s">
        <v>491</v>
      </c>
      <c r="AT1589" s="153" t="s">
        <v>966</v>
      </c>
      <c r="AU1589" s="153" t="s">
        <v>190</v>
      </c>
      <c r="AY1589" s="17" t="s">
        <v>181</v>
      </c>
      <c r="BE1589" s="154">
        <f t="shared" si="44"/>
        <v>0</v>
      </c>
      <c r="BF1589" s="154">
        <f t="shared" si="45"/>
        <v>0</v>
      </c>
      <c r="BG1589" s="154">
        <f t="shared" si="46"/>
        <v>0</v>
      </c>
      <c r="BH1589" s="154">
        <f t="shared" si="47"/>
        <v>0</v>
      </c>
      <c r="BI1589" s="154">
        <f t="shared" si="48"/>
        <v>0</v>
      </c>
      <c r="BJ1589" s="17" t="s">
        <v>190</v>
      </c>
      <c r="BK1589" s="154">
        <f t="shared" si="49"/>
        <v>0</v>
      </c>
      <c r="BL1589" s="17" t="s">
        <v>280</v>
      </c>
      <c r="BM1589" s="153" t="s">
        <v>2654</v>
      </c>
    </row>
    <row r="1590" spans="2:65" s="1" customFormat="1" ht="49.15" customHeight="1">
      <c r="B1590" s="140"/>
      <c r="C1590" s="189" t="s">
        <v>2655</v>
      </c>
      <c r="D1590" s="189" t="s">
        <v>966</v>
      </c>
      <c r="E1590" s="190" t="s">
        <v>2656</v>
      </c>
      <c r="F1590" s="191" t="s">
        <v>2657</v>
      </c>
      <c r="G1590" s="192" t="s">
        <v>231</v>
      </c>
      <c r="H1590" s="193">
        <v>1</v>
      </c>
      <c r="I1590" s="194"/>
      <c r="J1590" s="195">
        <f t="shared" si="40"/>
        <v>0</v>
      </c>
      <c r="K1590" s="196"/>
      <c r="L1590" s="197"/>
      <c r="M1590" s="198" t="s">
        <v>1</v>
      </c>
      <c r="N1590" s="199" t="s">
        <v>41</v>
      </c>
      <c r="P1590" s="151">
        <f t="shared" si="41"/>
        <v>0</v>
      </c>
      <c r="Q1590" s="151">
        <v>1.7600000000000001E-2</v>
      </c>
      <c r="R1590" s="151">
        <f t="shared" si="42"/>
        <v>1.7600000000000001E-2</v>
      </c>
      <c r="S1590" s="151">
        <v>0</v>
      </c>
      <c r="T1590" s="152">
        <f t="shared" si="43"/>
        <v>0</v>
      </c>
      <c r="AR1590" s="153" t="s">
        <v>491</v>
      </c>
      <c r="AT1590" s="153" t="s">
        <v>966</v>
      </c>
      <c r="AU1590" s="153" t="s">
        <v>190</v>
      </c>
      <c r="AY1590" s="17" t="s">
        <v>181</v>
      </c>
      <c r="BE1590" s="154">
        <f t="shared" si="44"/>
        <v>0</v>
      </c>
      <c r="BF1590" s="154">
        <f t="shared" si="45"/>
        <v>0</v>
      </c>
      <c r="BG1590" s="154">
        <f t="shared" si="46"/>
        <v>0</v>
      </c>
      <c r="BH1590" s="154">
        <f t="shared" si="47"/>
        <v>0</v>
      </c>
      <c r="BI1590" s="154">
        <f t="shared" si="48"/>
        <v>0</v>
      </c>
      <c r="BJ1590" s="17" t="s">
        <v>190</v>
      </c>
      <c r="BK1590" s="154">
        <f t="shared" si="49"/>
        <v>0</v>
      </c>
      <c r="BL1590" s="17" t="s">
        <v>280</v>
      </c>
      <c r="BM1590" s="153" t="s">
        <v>2658</v>
      </c>
    </row>
    <row r="1591" spans="2:65" s="1" customFormat="1" ht="37.9" customHeight="1">
      <c r="B1591" s="140"/>
      <c r="C1591" s="189" t="s">
        <v>2659</v>
      </c>
      <c r="D1591" s="189" t="s">
        <v>966</v>
      </c>
      <c r="E1591" s="190" t="s">
        <v>2660</v>
      </c>
      <c r="F1591" s="191" t="s">
        <v>2661</v>
      </c>
      <c r="G1591" s="192" t="s">
        <v>231</v>
      </c>
      <c r="H1591" s="193">
        <v>1</v>
      </c>
      <c r="I1591" s="194"/>
      <c r="J1591" s="195">
        <f t="shared" si="40"/>
        <v>0</v>
      </c>
      <c r="K1591" s="196"/>
      <c r="L1591" s="197"/>
      <c r="M1591" s="198" t="s">
        <v>1</v>
      </c>
      <c r="N1591" s="199" t="s">
        <v>41</v>
      </c>
      <c r="P1591" s="151">
        <f t="shared" si="41"/>
        <v>0</v>
      </c>
      <c r="Q1591" s="151">
        <v>1.7600000000000001E-2</v>
      </c>
      <c r="R1591" s="151">
        <f t="shared" si="42"/>
        <v>1.7600000000000001E-2</v>
      </c>
      <c r="S1591" s="151">
        <v>0</v>
      </c>
      <c r="T1591" s="152">
        <f t="shared" si="43"/>
        <v>0</v>
      </c>
      <c r="AR1591" s="153" t="s">
        <v>491</v>
      </c>
      <c r="AT1591" s="153" t="s">
        <v>966</v>
      </c>
      <c r="AU1591" s="153" t="s">
        <v>190</v>
      </c>
      <c r="AY1591" s="17" t="s">
        <v>181</v>
      </c>
      <c r="BE1591" s="154">
        <f t="shared" si="44"/>
        <v>0</v>
      </c>
      <c r="BF1591" s="154">
        <f t="shared" si="45"/>
        <v>0</v>
      </c>
      <c r="BG1591" s="154">
        <f t="shared" si="46"/>
        <v>0</v>
      </c>
      <c r="BH1591" s="154">
        <f t="shared" si="47"/>
        <v>0</v>
      </c>
      <c r="BI1591" s="154">
        <f t="shared" si="48"/>
        <v>0</v>
      </c>
      <c r="BJ1591" s="17" t="s">
        <v>190</v>
      </c>
      <c r="BK1591" s="154">
        <f t="shared" si="49"/>
        <v>0</v>
      </c>
      <c r="BL1591" s="17" t="s">
        <v>280</v>
      </c>
      <c r="BM1591" s="153" t="s">
        <v>2662</v>
      </c>
    </row>
    <row r="1592" spans="2:65" s="1" customFormat="1" ht="37.9" customHeight="1">
      <c r="B1592" s="140"/>
      <c r="C1592" s="189" t="s">
        <v>2663</v>
      </c>
      <c r="D1592" s="189" t="s">
        <v>966</v>
      </c>
      <c r="E1592" s="190" t="s">
        <v>2664</v>
      </c>
      <c r="F1592" s="191" t="s">
        <v>2665</v>
      </c>
      <c r="G1592" s="192" t="s">
        <v>231</v>
      </c>
      <c r="H1592" s="193">
        <v>8</v>
      </c>
      <c r="I1592" s="194"/>
      <c r="J1592" s="195">
        <f t="shared" si="40"/>
        <v>0</v>
      </c>
      <c r="K1592" s="196"/>
      <c r="L1592" s="197"/>
      <c r="M1592" s="198" t="s">
        <v>1</v>
      </c>
      <c r="N1592" s="199" t="s">
        <v>41</v>
      </c>
      <c r="P1592" s="151">
        <f t="shared" si="41"/>
        <v>0</v>
      </c>
      <c r="Q1592" s="151">
        <v>1.7600000000000001E-2</v>
      </c>
      <c r="R1592" s="151">
        <f t="shared" si="42"/>
        <v>0.14080000000000001</v>
      </c>
      <c r="S1592" s="151">
        <v>0</v>
      </c>
      <c r="T1592" s="152">
        <f t="shared" si="43"/>
        <v>0</v>
      </c>
      <c r="AR1592" s="153" t="s">
        <v>491</v>
      </c>
      <c r="AT1592" s="153" t="s">
        <v>966</v>
      </c>
      <c r="AU1592" s="153" t="s">
        <v>190</v>
      </c>
      <c r="AY1592" s="17" t="s">
        <v>181</v>
      </c>
      <c r="BE1592" s="154">
        <f t="shared" si="44"/>
        <v>0</v>
      </c>
      <c r="BF1592" s="154">
        <f t="shared" si="45"/>
        <v>0</v>
      </c>
      <c r="BG1592" s="154">
        <f t="shared" si="46"/>
        <v>0</v>
      </c>
      <c r="BH1592" s="154">
        <f t="shared" si="47"/>
        <v>0</v>
      </c>
      <c r="BI1592" s="154">
        <f t="shared" si="48"/>
        <v>0</v>
      </c>
      <c r="BJ1592" s="17" t="s">
        <v>190</v>
      </c>
      <c r="BK1592" s="154">
        <f t="shared" si="49"/>
        <v>0</v>
      </c>
      <c r="BL1592" s="17" t="s">
        <v>280</v>
      </c>
      <c r="BM1592" s="153" t="s">
        <v>2666</v>
      </c>
    </row>
    <row r="1593" spans="2:65" s="1" customFormat="1" ht="37.9" customHeight="1">
      <c r="B1593" s="140"/>
      <c r="C1593" s="189" t="s">
        <v>2667</v>
      </c>
      <c r="D1593" s="189" t="s">
        <v>966</v>
      </c>
      <c r="E1593" s="190" t="s">
        <v>2668</v>
      </c>
      <c r="F1593" s="191" t="s">
        <v>2669</v>
      </c>
      <c r="G1593" s="192" t="s">
        <v>231</v>
      </c>
      <c r="H1593" s="193">
        <v>1</v>
      </c>
      <c r="I1593" s="194"/>
      <c r="J1593" s="195">
        <f t="shared" si="40"/>
        <v>0</v>
      </c>
      <c r="K1593" s="196"/>
      <c r="L1593" s="197"/>
      <c r="M1593" s="198" t="s">
        <v>1</v>
      </c>
      <c r="N1593" s="199" t="s">
        <v>41</v>
      </c>
      <c r="P1593" s="151">
        <f t="shared" si="41"/>
        <v>0</v>
      </c>
      <c r="Q1593" s="151">
        <v>1.7600000000000001E-2</v>
      </c>
      <c r="R1593" s="151">
        <f t="shared" si="42"/>
        <v>1.7600000000000001E-2</v>
      </c>
      <c r="S1593" s="151">
        <v>0</v>
      </c>
      <c r="T1593" s="152">
        <f t="shared" si="43"/>
        <v>0</v>
      </c>
      <c r="AR1593" s="153" t="s">
        <v>491</v>
      </c>
      <c r="AT1593" s="153" t="s">
        <v>966</v>
      </c>
      <c r="AU1593" s="153" t="s">
        <v>190</v>
      </c>
      <c r="AY1593" s="17" t="s">
        <v>181</v>
      </c>
      <c r="BE1593" s="154">
        <f t="shared" si="44"/>
        <v>0</v>
      </c>
      <c r="BF1593" s="154">
        <f t="shared" si="45"/>
        <v>0</v>
      </c>
      <c r="BG1593" s="154">
        <f t="shared" si="46"/>
        <v>0</v>
      </c>
      <c r="BH1593" s="154">
        <f t="shared" si="47"/>
        <v>0</v>
      </c>
      <c r="BI1593" s="154">
        <f t="shared" si="48"/>
        <v>0</v>
      </c>
      <c r="BJ1593" s="17" t="s">
        <v>190</v>
      </c>
      <c r="BK1593" s="154">
        <f t="shared" si="49"/>
        <v>0</v>
      </c>
      <c r="BL1593" s="17" t="s">
        <v>280</v>
      </c>
      <c r="BM1593" s="153" t="s">
        <v>2670</v>
      </c>
    </row>
    <row r="1594" spans="2:65" s="1" customFormat="1" ht="37.9" customHeight="1">
      <c r="B1594" s="140"/>
      <c r="C1594" s="189" t="s">
        <v>2671</v>
      </c>
      <c r="D1594" s="189" t="s">
        <v>966</v>
      </c>
      <c r="E1594" s="190" t="s">
        <v>2672</v>
      </c>
      <c r="F1594" s="191" t="s">
        <v>2673</v>
      </c>
      <c r="G1594" s="192" t="s">
        <v>231</v>
      </c>
      <c r="H1594" s="193">
        <v>1</v>
      </c>
      <c r="I1594" s="194"/>
      <c r="J1594" s="195">
        <f t="shared" si="40"/>
        <v>0</v>
      </c>
      <c r="K1594" s="196"/>
      <c r="L1594" s="197"/>
      <c r="M1594" s="198" t="s">
        <v>1</v>
      </c>
      <c r="N1594" s="199" t="s">
        <v>41</v>
      </c>
      <c r="P1594" s="151">
        <f t="shared" si="41"/>
        <v>0</v>
      </c>
      <c r="Q1594" s="151">
        <v>1.7600000000000001E-2</v>
      </c>
      <c r="R1594" s="151">
        <f t="shared" si="42"/>
        <v>1.7600000000000001E-2</v>
      </c>
      <c r="S1594" s="151">
        <v>0</v>
      </c>
      <c r="T1594" s="152">
        <f t="shared" si="43"/>
        <v>0</v>
      </c>
      <c r="AR1594" s="153" t="s">
        <v>491</v>
      </c>
      <c r="AT1594" s="153" t="s">
        <v>966</v>
      </c>
      <c r="AU1594" s="153" t="s">
        <v>190</v>
      </c>
      <c r="AY1594" s="17" t="s">
        <v>181</v>
      </c>
      <c r="BE1594" s="154">
        <f t="shared" si="44"/>
        <v>0</v>
      </c>
      <c r="BF1594" s="154">
        <f t="shared" si="45"/>
        <v>0</v>
      </c>
      <c r="BG1594" s="154">
        <f t="shared" si="46"/>
        <v>0</v>
      </c>
      <c r="BH1594" s="154">
        <f t="shared" si="47"/>
        <v>0</v>
      </c>
      <c r="BI1594" s="154">
        <f t="shared" si="48"/>
        <v>0</v>
      </c>
      <c r="BJ1594" s="17" t="s">
        <v>190</v>
      </c>
      <c r="BK1594" s="154">
        <f t="shared" si="49"/>
        <v>0</v>
      </c>
      <c r="BL1594" s="17" t="s">
        <v>280</v>
      </c>
      <c r="BM1594" s="153" t="s">
        <v>2674</v>
      </c>
    </row>
    <row r="1595" spans="2:65" s="1" customFormat="1" ht="44.25" customHeight="1">
      <c r="B1595" s="140"/>
      <c r="C1595" s="189" t="s">
        <v>2675</v>
      </c>
      <c r="D1595" s="189" t="s">
        <v>966</v>
      </c>
      <c r="E1595" s="190" t="s">
        <v>2676</v>
      </c>
      <c r="F1595" s="191" t="s">
        <v>2677</v>
      </c>
      <c r="G1595" s="192" t="s">
        <v>231</v>
      </c>
      <c r="H1595" s="193">
        <v>1</v>
      </c>
      <c r="I1595" s="194"/>
      <c r="J1595" s="195">
        <f t="shared" si="40"/>
        <v>0</v>
      </c>
      <c r="K1595" s="196"/>
      <c r="L1595" s="197"/>
      <c r="M1595" s="198" t="s">
        <v>1</v>
      </c>
      <c r="N1595" s="199" t="s">
        <v>41</v>
      </c>
      <c r="P1595" s="151">
        <f t="shared" si="41"/>
        <v>0</v>
      </c>
      <c r="Q1595" s="151">
        <v>1.7600000000000001E-2</v>
      </c>
      <c r="R1595" s="151">
        <f t="shared" si="42"/>
        <v>1.7600000000000001E-2</v>
      </c>
      <c r="S1595" s="151">
        <v>0</v>
      </c>
      <c r="T1595" s="152">
        <f t="shared" si="43"/>
        <v>0</v>
      </c>
      <c r="AR1595" s="153" t="s">
        <v>491</v>
      </c>
      <c r="AT1595" s="153" t="s">
        <v>966</v>
      </c>
      <c r="AU1595" s="153" t="s">
        <v>190</v>
      </c>
      <c r="AY1595" s="17" t="s">
        <v>181</v>
      </c>
      <c r="BE1595" s="154">
        <f t="shared" si="44"/>
        <v>0</v>
      </c>
      <c r="BF1595" s="154">
        <f t="shared" si="45"/>
        <v>0</v>
      </c>
      <c r="BG1595" s="154">
        <f t="shared" si="46"/>
        <v>0</v>
      </c>
      <c r="BH1595" s="154">
        <f t="shared" si="47"/>
        <v>0</v>
      </c>
      <c r="BI1595" s="154">
        <f t="shared" si="48"/>
        <v>0</v>
      </c>
      <c r="BJ1595" s="17" t="s">
        <v>190</v>
      </c>
      <c r="BK1595" s="154">
        <f t="shared" si="49"/>
        <v>0</v>
      </c>
      <c r="BL1595" s="17" t="s">
        <v>280</v>
      </c>
      <c r="BM1595" s="153" t="s">
        <v>2678</v>
      </c>
    </row>
    <row r="1596" spans="2:65" s="1" customFormat="1" ht="44.25" customHeight="1">
      <c r="B1596" s="140"/>
      <c r="C1596" s="189" t="s">
        <v>2679</v>
      </c>
      <c r="D1596" s="189" t="s">
        <v>966</v>
      </c>
      <c r="E1596" s="190" t="s">
        <v>2680</v>
      </c>
      <c r="F1596" s="191" t="s">
        <v>2681</v>
      </c>
      <c r="G1596" s="192" t="s">
        <v>231</v>
      </c>
      <c r="H1596" s="193">
        <v>2</v>
      </c>
      <c r="I1596" s="194"/>
      <c r="J1596" s="195">
        <f t="shared" si="40"/>
        <v>0</v>
      </c>
      <c r="K1596" s="196"/>
      <c r="L1596" s="197"/>
      <c r="M1596" s="198" t="s">
        <v>1</v>
      </c>
      <c r="N1596" s="199" t="s">
        <v>41</v>
      </c>
      <c r="P1596" s="151">
        <f t="shared" si="41"/>
        <v>0</v>
      </c>
      <c r="Q1596" s="151">
        <v>1.7600000000000001E-2</v>
      </c>
      <c r="R1596" s="151">
        <f t="shared" si="42"/>
        <v>3.5200000000000002E-2</v>
      </c>
      <c r="S1596" s="151">
        <v>0</v>
      </c>
      <c r="T1596" s="152">
        <f t="shared" si="43"/>
        <v>0</v>
      </c>
      <c r="AR1596" s="153" t="s">
        <v>491</v>
      </c>
      <c r="AT1596" s="153" t="s">
        <v>966</v>
      </c>
      <c r="AU1596" s="153" t="s">
        <v>190</v>
      </c>
      <c r="AY1596" s="17" t="s">
        <v>181</v>
      </c>
      <c r="BE1596" s="154">
        <f t="shared" si="44"/>
        <v>0</v>
      </c>
      <c r="BF1596" s="154">
        <f t="shared" si="45"/>
        <v>0</v>
      </c>
      <c r="BG1596" s="154">
        <f t="shared" si="46"/>
        <v>0</v>
      </c>
      <c r="BH1596" s="154">
        <f t="shared" si="47"/>
        <v>0</v>
      </c>
      <c r="BI1596" s="154">
        <f t="shared" si="48"/>
        <v>0</v>
      </c>
      <c r="BJ1596" s="17" t="s">
        <v>190</v>
      </c>
      <c r="BK1596" s="154">
        <f t="shared" si="49"/>
        <v>0</v>
      </c>
      <c r="BL1596" s="17" t="s">
        <v>280</v>
      </c>
      <c r="BM1596" s="153" t="s">
        <v>2682</v>
      </c>
    </row>
    <row r="1597" spans="2:65" s="1" customFormat="1" ht="44.25" customHeight="1">
      <c r="B1597" s="140"/>
      <c r="C1597" s="189" t="s">
        <v>2683</v>
      </c>
      <c r="D1597" s="189" t="s">
        <v>966</v>
      </c>
      <c r="E1597" s="190" t="s">
        <v>2684</v>
      </c>
      <c r="F1597" s="191" t="s">
        <v>2685</v>
      </c>
      <c r="G1597" s="192" t="s">
        <v>231</v>
      </c>
      <c r="H1597" s="193">
        <v>1</v>
      </c>
      <c r="I1597" s="194"/>
      <c r="J1597" s="195">
        <f t="shared" si="40"/>
        <v>0</v>
      </c>
      <c r="K1597" s="196"/>
      <c r="L1597" s="197"/>
      <c r="M1597" s="198" t="s">
        <v>1</v>
      </c>
      <c r="N1597" s="199" t="s">
        <v>41</v>
      </c>
      <c r="P1597" s="151">
        <f t="shared" si="41"/>
        <v>0</v>
      </c>
      <c r="Q1597" s="151">
        <v>1.7600000000000001E-2</v>
      </c>
      <c r="R1597" s="151">
        <f t="shared" si="42"/>
        <v>1.7600000000000001E-2</v>
      </c>
      <c r="S1597" s="151">
        <v>0</v>
      </c>
      <c r="T1597" s="152">
        <f t="shared" si="43"/>
        <v>0</v>
      </c>
      <c r="AR1597" s="153" t="s">
        <v>491</v>
      </c>
      <c r="AT1597" s="153" t="s">
        <v>966</v>
      </c>
      <c r="AU1597" s="153" t="s">
        <v>190</v>
      </c>
      <c r="AY1597" s="17" t="s">
        <v>181</v>
      </c>
      <c r="BE1597" s="154">
        <f t="shared" si="44"/>
        <v>0</v>
      </c>
      <c r="BF1597" s="154">
        <f t="shared" si="45"/>
        <v>0</v>
      </c>
      <c r="BG1597" s="154">
        <f t="shared" si="46"/>
        <v>0</v>
      </c>
      <c r="BH1597" s="154">
        <f t="shared" si="47"/>
        <v>0</v>
      </c>
      <c r="BI1597" s="154">
        <f t="shared" si="48"/>
        <v>0</v>
      </c>
      <c r="BJ1597" s="17" t="s">
        <v>190</v>
      </c>
      <c r="BK1597" s="154">
        <f t="shared" si="49"/>
        <v>0</v>
      </c>
      <c r="BL1597" s="17" t="s">
        <v>280</v>
      </c>
      <c r="BM1597" s="153" t="s">
        <v>2686</v>
      </c>
    </row>
    <row r="1598" spans="2:65" s="1" customFormat="1" ht="37.9" customHeight="1">
      <c r="B1598" s="140"/>
      <c r="C1598" s="189" t="s">
        <v>2687</v>
      </c>
      <c r="D1598" s="189" t="s">
        <v>966</v>
      </c>
      <c r="E1598" s="190" t="s">
        <v>2688</v>
      </c>
      <c r="F1598" s="191" t="s">
        <v>2689</v>
      </c>
      <c r="G1598" s="192" t="s">
        <v>231</v>
      </c>
      <c r="H1598" s="193">
        <v>3</v>
      </c>
      <c r="I1598" s="194"/>
      <c r="J1598" s="195">
        <f t="shared" si="40"/>
        <v>0</v>
      </c>
      <c r="K1598" s="196"/>
      <c r="L1598" s="197"/>
      <c r="M1598" s="198" t="s">
        <v>1</v>
      </c>
      <c r="N1598" s="199" t="s">
        <v>41</v>
      </c>
      <c r="P1598" s="151">
        <f t="shared" si="41"/>
        <v>0</v>
      </c>
      <c r="Q1598" s="151">
        <v>1.7600000000000001E-2</v>
      </c>
      <c r="R1598" s="151">
        <f t="shared" si="42"/>
        <v>5.28E-2</v>
      </c>
      <c r="S1598" s="151">
        <v>0</v>
      </c>
      <c r="T1598" s="152">
        <f t="shared" si="43"/>
        <v>0</v>
      </c>
      <c r="AR1598" s="153" t="s">
        <v>491</v>
      </c>
      <c r="AT1598" s="153" t="s">
        <v>966</v>
      </c>
      <c r="AU1598" s="153" t="s">
        <v>190</v>
      </c>
      <c r="AY1598" s="17" t="s">
        <v>181</v>
      </c>
      <c r="BE1598" s="154">
        <f t="shared" si="44"/>
        <v>0</v>
      </c>
      <c r="BF1598" s="154">
        <f t="shared" si="45"/>
        <v>0</v>
      </c>
      <c r="BG1598" s="154">
        <f t="shared" si="46"/>
        <v>0</v>
      </c>
      <c r="BH1598" s="154">
        <f t="shared" si="47"/>
        <v>0</v>
      </c>
      <c r="BI1598" s="154">
        <f t="shared" si="48"/>
        <v>0</v>
      </c>
      <c r="BJ1598" s="17" t="s">
        <v>190</v>
      </c>
      <c r="BK1598" s="154">
        <f t="shared" si="49"/>
        <v>0</v>
      </c>
      <c r="BL1598" s="17" t="s">
        <v>280</v>
      </c>
      <c r="BM1598" s="153" t="s">
        <v>2690</v>
      </c>
    </row>
    <row r="1599" spans="2:65" s="1" customFormat="1" ht="44.25" customHeight="1">
      <c r="B1599" s="140"/>
      <c r="C1599" s="189" t="s">
        <v>2691</v>
      </c>
      <c r="D1599" s="189" t="s">
        <v>966</v>
      </c>
      <c r="E1599" s="190" t="s">
        <v>2692</v>
      </c>
      <c r="F1599" s="191" t="s">
        <v>2693</v>
      </c>
      <c r="G1599" s="192" t="s">
        <v>231</v>
      </c>
      <c r="H1599" s="193">
        <v>1</v>
      </c>
      <c r="I1599" s="194"/>
      <c r="J1599" s="195">
        <f t="shared" si="40"/>
        <v>0</v>
      </c>
      <c r="K1599" s="196"/>
      <c r="L1599" s="197"/>
      <c r="M1599" s="198" t="s">
        <v>1</v>
      </c>
      <c r="N1599" s="199" t="s">
        <v>41</v>
      </c>
      <c r="P1599" s="151">
        <f t="shared" si="41"/>
        <v>0</v>
      </c>
      <c r="Q1599" s="151">
        <v>1.7600000000000001E-2</v>
      </c>
      <c r="R1599" s="151">
        <f t="shared" si="42"/>
        <v>1.7600000000000001E-2</v>
      </c>
      <c r="S1599" s="151">
        <v>0</v>
      </c>
      <c r="T1599" s="152">
        <f t="shared" si="43"/>
        <v>0</v>
      </c>
      <c r="AR1599" s="153" t="s">
        <v>491</v>
      </c>
      <c r="AT1599" s="153" t="s">
        <v>966</v>
      </c>
      <c r="AU1599" s="153" t="s">
        <v>190</v>
      </c>
      <c r="AY1599" s="17" t="s">
        <v>181</v>
      </c>
      <c r="BE1599" s="154">
        <f t="shared" si="44"/>
        <v>0</v>
      </c>
      <c r="BF1599" s="154">
        <f t="shared" si="45"/>
        <v>0</v>
      </c>
      <c r="BG1599" s="154">
        <f t="shared" si="46"/>
        <v>0</v>
      </c>
      <c r="BH1599" s="154">
        <f t="shared" si="47"/>
        <v>0</v>
      </c>
      <c r="BI1599" s="154">
        <f t="shared" si="48"/>
        <v>0</v>
      </c>
      <c r="BJ1599" s="17" t="s">
        <v>190</v>
      </c>
      <c r="BK1599" s="154">
        <f t="shared" si="49"/>
        <v>0</v>
      </c>
      <c r="BL1599" s="17" t="s">
        <v>280</v>
      </c>
      <c r="BM1599" s="153" t="s">
        <v>2694</v>
      </c>
    </row>
    <row r="1600" spans="2:65" s="1" customFormat="1" ht="37.9" customHeight="1">
      <c r="B1600" s="140"/>
      <c r="C1600" s="189" t="s">
        <v>2695</v>
      </c>
      <c r="D1600" s="189" t="s">
        <v>966</v>
      </c>
      <c r="E1600" s="190" t="s">
        <v>2696</v>
      </c>
      <c r="F1600" s="191" t="s">
        <v>2697</v>
      </c>
      <c r="G1600" s="192" t="s">
        <v>231</v>
      </c>
      <c r="H1600" s="193">
        <v>2</v>
      </c>
      <c r="I1600" s="194"/>
      <c r="J1600" s="195">
        <f t="shared" si="40"/>
        <v>0</v>
      </c>
      <c r="K1600" s="196"/>
      <c r="L1600" s="197"/>
      <c r="M1600" s="198" t="s">
        <v>1</v>
      </c>
      <c r="N1600" s="199" t="s">
        <v>41</v>
      </c>
      <c r="P1600" s="151">
        <f t="shared" si="41"/>
        <v>0</v>
      </c>
      <c r="Q1600" s="151">
        <v>1.7600000000000001E-2</v>
      </c>
      <c r="R1600" s="151">
        <f t="shared" si="42"/>
        <v>3.5200000000000002E-2</v>
      </c>
      <c r="S1600" s="151">
        <v>0</v>
      </c>
      <c r="T1600" s="152">
        <f t="shared" si="43"/>
        <v>0</v>
      </c>
      <c r="AR1600" s="153" t="s">
        <v>491</v>
      </c>
      <c r="AT1600" s="153" t="s">
        <v>966</v>
      </c>
      <c r="AU1600" s="153" t="s">
        <v>190</v>
      </c>
      <c r="AY1600" s="17" t="s">
        <v>181</v>
      </c>
      <c r="BE1600" s="154">
        <f t="shared" si="44"/>
        <v>0</v>
      </c>
      <c r="BF1600" s="154">
        <f t="shared" si="45"/>
        <v>0</v>
      </c>
      <c r="BG1600" s="154">
        <f t="shared" si="46"/>
        <v>0</v>
      </c>
      <c r="BH1600" s="154">
        <f t="shared" si="47"/>
        <v>0</v>
      </c>
      <c r="BI1600" s="154">
        <f t="shared" si="48"/>
        <v>0</v>
      </c>
      <c r="BJ1600" s="17" t="s">
        <v>190</v>
      </c>
      <c r="BK1600" s="154">
        <f t="shared" si="49"/>
        <v>0</v>
      </c>
      <c r="BL1600" s="17" t="s">
        <v>280</v>
      </c>
      <c r="BM1600" s="153" t="s">
        <v>2698</v>
      </c>
    </row>
    <row r="1601" spans="2:65" s="1" customFormat="1" ht="21.75" customHeight="1">
      <c r="B1601" s="140"/>
      <c r="C1601" s="141" t="s">
        <v>2699</v>
      </c>
      <c r="D1601" s="141" t="s">
        <v>185</v>
      </c>
      <c r="E1601" s="142" t="s">
        <v>2700</v>
      </c>
      <c r="F1601" s="143" t="s">
        <v>2701</v>
      </c>
      <c r="G1601" s="144" t="s">
        <v>188</v>
      </c>
      <c r="H1601" s="145">
        <v>4</v>
      </c>
      <c r="I1601" s="146"/>
      <c r="J1601" s="147">
        <f t="shared" si="40"/>
        <v>0</v>
      </c>
      <c r="K1601" s="148"/>
      <c r="L1601" s="32"/>
      <c r="M1601" s="149" t="s">
        <v>1</v>
      </c>
      <c r="N1601" s="150" t="s">
        <v>41</v>
      </c>
      <c r="P1601" s="151">
        <f t="shared" si="41"/>
        <v>0</v>
      </c>
      <c r="Q1601" s="151">
        <v>8.208E-5</v>
      </c>
      <c r="R1601" s="151">
        <f t="shared" si="42"/>
        <v>3.2832E-4</v>
      </c>
      <c r="S1601" s="151">
        <v>0</v>
      </c>
      <c r="T1601" s="152">
        <f t="shared" si="43"/>
        <v>0</v>
      </c>
      <c r="AR1601" s="153" t="s">
        <v>280</v>
      </c>
      <c r="AT1601" s="153" t="s">
        <v>185</v>
      </c>
      <c r="AU1601" s="153" t="s">
        <v>190</v>
      </c>
      <c r="AY1601" s="17" t="s">
        <v>181</v>
      </c>
      <c r="BE1601" s="154">
        <f t="shared" si="44"/>
        <v>0</v>
      </c>
      <c r="BF1601" s="154">
        <f t="shared" si="45"/>
        <v>0</v>
      </c>
      <c r="BG1601" s="154">
        <f t="shared" si="46"/>
        <v>0</v>
      </c>
      <c r="BH1601" s="154">
        <f t="shared" si="47"/>
        <v>0</v>
      </c>
      <c r="BI1601" s="154">
        <f t="shared" si="48"/>
        <v>0</v>
      </c>
      <c r="BJ1601" s="17" t="s">
        <v>190</v>
      </c>
      <c r="BK1601" s="154">
        <f t="shared" si="49"/>
        <v>0</v>
      </c>
      <c r="BL1601" s="17" t="s">
        <v>280</v>
      </c>
      <c r="BM1601" s="153" t="s">
        <v>2702</v>
      </c>
    </row>
    <row r="1602" spans="2:65" s="12" customFormat="1">
      <c r="B1602" s="155"/>
      <c r="D1602" s="156" t="s">
        <v>192</v>
      </c>
      <c r="E1602" s="157" t="s">
        <v>1</v>
      </c>
      <c r="F1602" s="158" t="s">
        <v>226</v>
      </c>
      <c r="H1602" s="157" t="s">
        <v>1</v>
      </c>
      <c r="I1602" s="159"/>
      <c r="L1602" s="155"/>
      <c r="M1602" s="160"/>
      <c r="T1602" s="161"/>
      <c r="AT1602" s="157" t="s">
        <v>192</v>
      </c>
      <c r="AU1602" s="157" t="s">
        <v>190</v>
      </c>
      <c r="AV1602" s="12" t="s">
        <v>83</v>
      </c>
      <c r="AW1602" s="12" t="s">
        <v>31</v>
      </c>
      <c r="AX1602" s="12" t="s">
        <v>75</v>
      </c>
      <c r="AY1602" s="157" t="s">
        <v>181</v>
      </c>
    </row>
    <row r="1603" spans="2:65" s="13" customFormat="1">
      <c r="B1603" s="162"/>
      <c r="D1603" s="156" t="s">
        <v>192</v>
      </c>
      <c r="E1603" s="163" t="s">
        <v>1</v>
      </c>
      <c r="F1603" s="164" t="s">
        <v>2703</v>
      </c>
      <c r="H1603" s="165">
        <v>4</v>
      </c>
      <c r="I1603" s="166"/>
      <c r="L1603" s="162"/>
      <c r="M1603" s="167"/>
      <c r="T1603" s="168"/>
      <c r="AT1603" s="163" t="s">
        <v>192</v>
      </c>
      <c r="AU1603" s="163" t="s">
        <v>190</v>
      </c>
      <c r="AV1603" s="13" t="s">
        <v>190</v>
      </c>
      <c r="AW1603" s="13" t="s">
        <v>31</v>
      </c>
      <c r="AX1603" s="13" t="s">
        <v>75</v>
      </c>
      <c r="AY1603" s="163" t="s">
        <v>181</v>
      </c>
    </row>
    <row r="1604" spans="2:65" s="14" customFormat="1">
      <c r="B1604" s="169"/>
      <c r="D1604" s="156" t="s">
        <v>192</v>
      </c>
      <c r="E1604" s="170" t="s">
        <v>1</v>
      </c>
      <c r="F1604" s="171" t="s">
        <v>195</v>
      </c>
      <c r="H1604" s="172">
        <v>4</v>
      </c>
      <c r="I1604" s="173"/>
      <c r="L1604" s="169"/>
      <c r="M1604" s="174"/>
      <c r="T1604" s="175"/>
      <c r="AT1604" s="170" t="s">
        <v>192</v>
      </c>
      <c r="AU1604" s="170" t="s">
        <v>190</v>
      </c>
      <c r="AV1604" s="14" t="s">
        <v>189</v>
      </c>
      <c r="AW1604" s="14" t="s">
        <v>31</v>
      </c>
      <c r="AX1604" s="14" t="s">
        <v>83</v>
      </c>
      <c r="AY1604" s="170" t="s">
        <v>181</v>
      </c>
    </row>
    <row r="1605" spans="2:65" s="1" customFormat="1" ht="24.2" customHeight="1">
      <c r="B1605" s="140"/>
      <c r="C1605" s="189" t="s">
        <v>2704</v>
      </c>
      <c r="D1605" s="189" t="s">
        <v>966</v>
      </c>
      <c r="E1605" s="190" t="s">
        <v>2705</v>
      </c>
      <c r="F1605" s="191" t="s">
        <v>2706</v>
      </c>
      <c r="G1605" s="192" t="s">
        <v>231</v>
      </c>
      <c r="H1605" s="193">
        <v>1</v>
      </c>
      <c r="I1605" s="194"/>
      <c r="J1605" s="195">
        <f>ROUND(I1605*H1605,2)</f>
        <v>0</v>
      </c>
      <c r="K1605" s="196"/>
      <c r="L1605" s="197"/>
      <c r="M1605" s="198" t="s">
        <v>1</v>
      </c>
      <c r="N1605" s="199" t="s">
        <v>41</v>
      </c>
      <c r="P1605" s="151">
        <f>O1605*H1605</f>
        <v>0</v>
      </c>
      <c r="Q1605" s="151">
        <v>0.11509999999999999</v>
      </c>
      <c r="R1605" s="151">
        <f>Q1605*H1605</f>
        <v>0.11509999999999999</v>
      </c>
      <c r="S1605" s="151">
        <v>0</v>
      </c>
      <c r="T1605" s="152">
        <f>S1605*H1605</f>
        <v>0</v>
      </c>
      <c r="AR1605" s="153" t="s">
        <v>491</v>
      </c>
      <c r="AT1605" s="153" t="s">
        <v>966</v>
      </c>
      <c r="AU1605" s="153" t="s">
        <v>190</v>
      </c>
      <c r="AY1605" s="17" t="s">
        <v>181</v>
      </c>
      <c r="BE1605" s="154">
        <f>IF(N1605="základná",J1605,0)</f>
        <v>0</v>
      </c>
      <c r="BF1605" s="154">
        <f>IF(N1605="znížená",J1605,0)</f>
        <v>0</v>
      </c>
      <c r="BG1605" s="154">
        <f>IF(N1605="zákl. prenesená",J1605,0)</f>
        <v>0</v>
      </c>
      <c r="BH1605" s="154">
        <f>IF(N1605="zníž. prenesená",J1605,0)</f>
        <v>0</v>
      </c>
      <c r="BI1605" s="154">
        <f>IF(N1605="nulová",J1605,0)</f>
        <v>0</v>
      </c>
      <c r="BJ1605" s="17" t="s">
        <v>190</v>
      </c>
      <c r="BK1605" s="154">
        <f>ROUND(I1605*H1605,2)</f>
        <v>0</v>
      </c>
      <c r="BL1605" s="17" t="s">
        <v>280</v>
      </c>
      <c r="BM1605" s="153" t="s">
        <v>2707</v>
      </c>
    </row>
    <row r="1606" spans="2:65" s="1" customFormat="1" ht="21.75" customHeight="1">
      <c r="B1606" s="140"/>
      <c r="C1606" s="141" t="s">
        <v>2708</v>
      </c>
      <c r="D1606" s="141" t="s">
        <v>185</v>
      </c>
      <c r="E1606" s="142" t="s">
        <v>2709</v>
      </c>
      <c r="F1606" s="143" t="s">
        <v>2710</v>
      </c>
      <c r="G1606" s="144" t="s">
        <v>407</v>
      </c>
      <c r="H1606" s="145">
        <v>43.2</v>
      </c>
      <c r="I1606" s="146"/>
      <c r="J1606" s="147">
        <f>ROUND(I1606*H1606,2)</f>
        <v>0</v>
      </c>
      <c r="K1606" s="148"/>
      <c r="L1606" s="32"/>
      <c r="M1606" s="149" t="s">
        <v>1</v>
      </c>
      <c r="N1606" s="150" t="s">
        <v>41</v>
      </c>
      <c r="P1606" s="151">
        <f>O1606*H1606</f>
        <v>0</v>
      </c>
      <c r="Q1606" s="151">
        <v>4.2999999999999999E-4</v>
      </c>
      <c r="R1606" s="151">
        <f>Q1606*H1606</f>
        <v>1.8576000000000002E-2</v>
      </c>
      <c r="S1606" s="151">
        <v>0</v>
      </c>
      <c r="T1606" s="152">
        <f>S1606*H1606</f>
        <v>0</v>
      </c>
      <c r="AR1606" s="153" t="s">
        <v>280</v>
      </c>
      <c r="AT1606" s="153" t="s">
        <v>185</v>
      </c>
      <c r="AU1606" s="153" t="s">
        <v>190</v>
      </c>
      <c r="AY1606" s="17" t="s">
        <v>181</v>
      </c>
      <c r="BE1606" s="154">
        <f>IF(N1606="základná",J1606,0)</f>
        <v>0</v>
      </c>
      <c r="BF1606" s="154">
        <f>IF(N1606="znížená",J1606,0)</f>
        <v>0</v>
      </c>
      <c r="BG1606" s="154">
        <f>IF(N1606="zákl. prenesená",J1606,0)</f>
        <v>0</v>
      </c>
      <c r="BH1606" s="154">
        <f>IF(N1606="zníž. prenesená",J1606,0)</f>
        <v>0</v>
      </c>
      <c r="BI1606" s="154">
        <f>IF(N1606="nulová",J1606,0)</f>
        <v>0</v>
      </c>
      <c r="BJ1606" s="17" t="s">
        <v>190</v>
      </c>
      <c r="BK1606" s="154">
        <f>ROUND(I1606*H1606,2)</f>
        <v>0</v>
      </c>
      <c r="BL1606" s="17" t="s">
        <v>280</v>
      </c>
      <c r="BM1606" s="153" t="s">
        <v>2711</v>
      </c>
    </row>
    <row r="1607" spans="2:65" s="12" customFormat="1">
      <c r="B1607" s="155"/>
      <c r="D1607" s="156" t="s">
        <v>192</v>
      </c>
      <c r="E1607" s="157" t="s">
        <v>1</v>
      </c>
      <c r="F1607" s="158" t="s">
        <v>2712</v>
      </c>
      <c r="H1607" s="157" t="s">
        <v>1</v>
      </c>
      <c r="I1607" s="159"/>
      <c r="L1607" s="155"/>
      <c r="M1607" s="160"/>
      <c r="T1607" s="161"/>
      <c r="AT1607" s="157" t="s">
        <v>192</v>
      </c>
      <c r="AU1607" s="157" t="s">
        <v>190</v>
      </c>
      <c r="AV1607" s="12" t="s">
        <v>83</v>
      </c>
      <c r="AW1607" s="12" t="s">
        <v>31</v>
      </c>
      <c r="AX1607" s="12" t="s">
        <v>75</v>
      </c>
      <c r="AY1607" s="157" t="s">
        <v>181</v>
      </c>
    </row>
    <row r="1608" spans="2:65" s="13" customFormat="1">
      <c r="B1608" s="162"/>
      <c r="D1608" s="156" t="s">
        <v>192</v>
      </c>
      <c r="E1608" s="163" t="s">
        <v>1</v>
      </c>
      <c r="F1608" s="164" t="s">
        <v>2713</v>
      </c>
      <c r="H1608" s="165">
        <v>18</v>
      </c>
      <c r="I1608" s="166"/>
      <c r="L1608" s="162"/>
      <c r="M1608" s="167"/>
      <c r="T1608" s="168"/>
      <c r="AT1608" s="163" t="s">
        <v>192</v>
      </c>
      <c r="AU1608" s="163" t="s">
        <v>190</v>
      </c>
      <c r="AV1608" s="13" t="s">
        <v>190</v>
      </c>
      <c r="AW1608" s="13" t="s">
        <v>31</v>
      </c>
      <c r="AX1608" s="13" t="s">
        <v>75</v>
      </c>
      <c r="AY1608" s="163" t="s">
        <v>181</v>
      </c>
    </row>
    <row r="1609" spans="2:65" s="12" customFormat="1">
      <c r="B1609" s="155"/>
      <c r="D1609" s="156" t="s">
        <v>192</v>
      </c>
      <c r="E1609" s="157" t="s">
        <v>1</v>
      </c>
      <c r="F1609" s="158" t="s">
        <v>2714</v>
      </c>
      <c r="H1609" s="157" t="s">
        <v>1</v>
      </c>
      <c r="I1609" s="159"/>
      <c r="L1609" s="155"/>
      <c r="M1609" s="160"/>
      <c r="T1609" s="161"/>
      <c r="AT1609" s="157" t="s">
        <v>192</v>
      </c>
      <c r="AU1609" s="157" t="s">
        <v>190</v>
      </c>
      <c r="AV1609" s="12" t="s">
        <v>83</v>
      </c>
      <c r="AW1609" s="12" t="s">
        <v>31</v>
      </c>
      <c r="AX1609" s="12" t="s">
        <v>75</v>
      </c>
      <c r="AY1609" s="157" t="s">
        <v>181</v>
      </c>
    </row>
    <row r="1610" spans="2:65" s="13" customFormat="1">
      <c r="B1610" s="162"/>
      <c r="D1610" s="156" t="s">
        <v>192</v>
      </c>
      <c r="E1610" s="163" t="s">
        <v>1</v>
      </c>
      <c r="F1610" s="164" t="s">
        <v>2715</v>
      </c>
      <c r="H1610" s="165">
        <v>9</v>
      </c>
      <c r="I1610" s="166"/>
      <c r="L1610" s="162"/>
      <c r="M1610" s="167"/>
      <c r="T1610" s="168"/>
      <c r="AT1610" s="163" t="s">
        <v>192</v>
      </c>
      <c r="AU1610" s="163" t="s">
        <v>190</v>
      </c>
      <c r="AV1610" s="13" t="s">
        <v>190</v>
      </c>
      <c r="AW1610" s="13" t="s">
        <v>31</v>
      </c>
      <c r="AX1610" s="13" t="s">
        <v>75</v>
      </c>
      <c r="AY1610" s="163" t="s">
        <v>181</v>
      </c>
    </row>
    <row r="1611" spans="2:65" s="12" customFormat="1">
      <c r="B1611" s="155"/>
      <c r="D1611" s="156" t="s">
        <v>192</v>
      </c>
      <c r="E1611" s="157" t="s">
        <v>1</v>
      </c>
      <c r="F1611" s="158" t="s">
        <v>2716</v>
      </c>
      <c r="H1611" s="157" t="s">
        <v>1</v>
      </c>
      <c r="I1611" s="159"/>
      <c r="L1611" s="155"/>
      <c r="M1611" s="160"/>
      <c r="T1611" s="161"/>
      <c r="AT1611" s="157" t="s">
        <v>192</v>
      </c>
      <c r="AU1611" s="157" t="s">
        <v>190</v>
      </c>
      <c r="AV1611" s="12" t="s">
        <v>83</v>
      </c>
      <c r="AW1611" s="12" t="s">
        <v>31</v>
      </c>
      <c r="AX1611" s="12" t="s">
        <v>75</v>
      </c>
      <c r="AY1611" s="157" t="s">
        <v>181</v>
      </c>
    </row>
    <row r="1612" spans="2:65" s="13" customFormat="1">
      <c r="B1612" s="162"/>
      <c r="D1612" s="156" t="s">
        <v>192</v>
      </c>
      <c r="E1612" s="163" t="s">
        <v>1</v>
      </c>
      <c r="F1612" s="164" t="s">
        <v>2717</v>
      </c>
      <c r="H1612" s="165">
        <v>8.4</v>
      </c>
      <c r="I1612" s="166"/>
      <c r="L1612" s="162"/>
      <c r="M1612" s="167"/>
      <c r="T1612" s="168"/>
      <c r="AT1612" s="163" t="s">
        <v>192</v>
      </c>
      <c r="AU1612" s="163" t="s">
        <v>190</v>
      </c>
      <c r="AV1612" s="13" t="s">
        <v>190</v>
      </c>
      <c r="AW1612" s="13" t="s">
        <v>31</v>
      </c>
      <c r="AX1612" s="13" t="s">
        <v>75</v>
      </c>
      <c r="AY1612" s="163" t="s">
        <v>181</v>
      </c>
    </row>
    <row r="1613" spans="2:65" s="12" customFormat="1">
      <c r="B1613" s="155"/>
      <c r="D1613" s="156" t="s">
        <v>192</v>
      </c>
      <c r="E1613" s="157" t="s">
        <v>1</v>
      </c>
      <c r="F1613" s="158" t="s">
        <v>2718</v>
      </c>
      <c r="H1613" s="157" t="s">
        <v>1</v>
      </c>
      <c r="I1613" s="159"/>
      <c r="L1613" s="155"/>
      <c r="M1613" s="160"/>
      <c r="T1613" s="161"/>
      <c r="AT1613" s="157" t="s">
        <v>192</v>
      </c>
      <c r="AU1613" s="157" t="s">
        <v>190</v>
      </c>
      <c r="AV1613" s="12" t="s">
        <v>83</v>
      </c>
      <c r="AW1613" s="12" t="s">
        <v>31</v>
      </c>
      <c r="AX1613" s="12" t="s">
        <v>75</v>
      </c>
      <c r="AY1613" s="157" t="s">
        <v>181</v>
      </c>
    </row>
    <row r="1614" spans="2:65" s="13" customFormat="1">
      <c r="B1614" s="162"/>
      <c r="D1614" s="156" t="s">
        <v>192</v>
      </c>
      <c r="E1614" s="163" t="s">
        <v>1</v>
      </c>
      <c r="F1614" s="164" t="s">
        <v>2719</v>
      </c>
      <c r="H1614" s="165">
        <v>7.8</v>
      </c>
      <c r="I1614" s="166"/>
      <c r="L1614" s="162"/>
      <c r="M1614" s="167"/>
      <c r="T1614" s="168"/>
      <c r="AT1614" s="163" t="s">
        <v>192</v>
      </c>
      <c r="AU1614" s="163" t="s">
        <v>190</v>
      </c>
      <c r="AV1614" s="13" t="s">
        <v>190</v>
      </c>
      <c r="AW1614" s="13" t="s">
        <v>31</v>
      </c>
      <c r="AX1614" s="13" t="s">
        <v>75</v>
      </c>
      <c r="AY1614" s="163" t="s">
        <v>181</v>
      </c>
    </row>
    <row r="1615" spans="2:65" s="14" customFormat="1">
      <c r="B1615" s="169"/>
      <c r="D1615" s="156" t="s">
        <v>192</v>
      </c>
      <c r="E1615" s="170" t="s">
        <v>1</v>
      </c>
      <c r="F1615" s="171" t="s">
        <v>195</v>
      </c>
      <c r="H1615" s="172">
        <v>43.2</v>
      </c>
      <c r="I1615" s="173"/>
      <c r="L1615" s="169"/>
      <c r="M1615" s="174"/>
      <c r="T1615" s="175"/>
      <c r="AT1615" s="170" t="s">
        <v>192</v>
      </c>
      <c r="AU1615" s="170" t="s">
        <v>190</v>
      </c>
      <c r="AV1615" s="14" t="s">
        <v>189</v>
      </c>
      <c r="AW1615" s="14" t="s">
        <v>31</v>
      </c>
      <c r="AX1615" s="14" t="s">
        <v>83</v>
      </c>
      <c r="AY1615" s="170" t="s">
        <v>181</v>
      </c>
    </row>
    <row r="1616" spans="2:65" s="1" customFormat="1" ht="37.9" customHeight="1">
      <c r="B1616" s="140"/>
      <c r="C1616" s="189" t="s">
        <v>2720</v>
      </c>
      <c r="D1616" s="189" t="s">
        <v>966</v>
      </c>
      <c r="E1616" s="190" t="s">
        <v>2721</v>
      </c>
      <c r="F1616" s="191" t="s">
        <v>2722</v>
      </c>
      <c r="G1616" s="192" t="s">
        <v>231</v>
      </c>
      <c r="H1616" s="193">
        <v>2</v>
      </c>
      <c r="I1616" s="194"/>
      <c r="J1616" s="195">
        <f>ROUND(I1616*H1616,2)</f>
        <v>0</v>
      </c>
      <c r="K1616" s="196"/>
      <c r="L1616" s="197"/>
      <c r="M1616" s="198" t="s">
        <v>1</v>
      </c>
      <c r="N1616" s="199" t="s">
        <v>41</v>
      </c>
      <c r="P1616" s="151">
        <f>O1616*H1616</f>
        <v>0</v>
      </c>
      <c r="Q1616" s="151">
        <v>1.52E-2</v>
      </c>
      <c r="R1616" s="151">
        <f>Q1616*H1616</f>
        <v>3.04E-2</v>
      </c>
      <c r="S1616" s="151">
        <v>0</v>
      </c>
      <c r="T1616" s="152">
        <f>S1616*H1616</f>
        <v>0</v>
      </c>
      <c r="AR1616" s="153" t="s">
        <v>491</v>
      </c>
      <c r="AT1616" s="153" t="s">
        <v>966</v>
      </c>
      <c r="AU1616" s="153" t="s">
        <v>190</v>
      </c>
      <c r="AY1616" s="17" t="s">
        <v>181</v>
      </c>
      <c r="BE1616" s="154">
        <f>IF(N1616="základná",J1616,0)</f>
        <v>0</v>
      </c>
      <c r="BF1616" s="154">
        <f>IF(N1616="znížená",J1616,0)</f>
        <v>0</v>
      </c>
      <c r="BG1616" s="154">
        <f>IF(N1616="zákl. prenesená",J1616,0)</f>
        <v>0</v>
      </c>
      <c r="BH1616" s="154">
        <f>IF(N1616="zníž. prenesená",J1616,0)</f>
        <v>0</v>
      </c>
      <c r="BI1616" s="154">
        <f>IF(N1616="nulová",J1616,0)</f>
        <v>0</v>
      </c>
      <c r="BJ1616" s="17" t="s">
        <v>190</v>
      </c>
      <c r="BK1616" s="154">
        <f>ROUND(I1616*H1616,2)</f>
        <v>0</v>
      </c>
      <c r="BL1616" s="17" t="s">
        <v>280</v>
      </c>
      <c r="BM1616" s="153" t="s">
        <v>2723</v>
      </c>
    </row>
    <row r="1617" spans="2:65" s="1" customFormat="1" ht="87.75">
      <c r="B1617" s="32"/>
      <c r="D1617" s="156" t="s">
        <v>2420</v>
      </c>
      <c r="F1617" s="201" t="s">
        <v>2724</v>
      </c>
      <c r="I1617" s="202"/>
      <c r="L1617" s="32"/>
      <c r="M1617" s="203"/>
      <c r="T1617" s="59"/>
      <c r="AT1617" s="17" t="s">
        <v>2420</v>
      </c>
      <c r="AU1617" s="17" t="s">
        <v>190</v>
      </c>
    </row>
    <row r="1618" spans="2:65" s="1" customFormat="1" ht="37.9" customHeight="1">
      <c r="B1618" s="140"/>
      <c r="C1618" s="189" t="s">
        <v>2725</v>
      </c>
      <c r="D1618" s="189" t="s">
        <v>966</v>
      </c>
      <c r="E1618" s="190" t="s">
        <v>2726</v>
      </c>
      <c r="F1618" s="191" t="s">
        <v>2727</v>
      </c>
      <c r="G1618" s="192" t="s">
        <v>231</v>
      </c>
      <c r="H1618" s="193">
        <v>1</v>
      </c>
      <c r="I1618" s="194"/>
      <c r="J1618" s="195">
        <f>ROUND(I1618*H1618,2)</f>
        <v>0</v>
      </c>
      <c r="K1618" s="196"/>
      <c r="L1618" s="197"/>
      <c r="M1618" s="198" t="s">
        <v>1</v>
      </c>
      <c r="N1618" s="199" t="s">
        <v>41</v>
      </c>
      <c r="P1618" s="151">
        <f>O1618*H1618</f>
        <v>0</v>
      </c>
      <c r="Q1618" s="151">
        <v>1.52E-2</v>
      </c>
      <c r="R1618" s="151">
        <f>Q1618*H1618</f>
        <v>1.52E-2</v>
      </c>
      <c r="S1618" s="151">
        <v>0</v>
      </c>
      <c r="T1618" s="152">
        <f>S1618*H1618</f>
        <v>0</v>
      </c>
      <c r="AR1618" s="153" t="s">
        <v>491</v>
      </c>
      <c r="AT1618" s="153" t="s">
        <v>966</v>
      </c>
      <c r="AU1618" s="153" t="s">
        <v>190</v>
      </c>
      <c r="AY1618" s="17" t="s">
        <v>181</v>
      </c>
      <c r="BE1618" s="154">
        <f>IF(N1618="základná",J1618,0)</f>
        <v>0</v>
      </c>
      <c r="BF1618" s="154">
        <f>IF(N1618="znížená",J1618,0)</f>
        <v>0</v>
      </c>
      <c r="BG1618" s="154">
        <f>IF(N1618="zákl. prenesená",J1618,0)</f>
        <v>0</v>
      </c>
      <c r="BH1618" s="154">
        <f>IF(N1618="zníž. prenesená",J1618,0)</f>
        <v>0</v>
      </c>
      <c r="BI1618" s="154">
        <f>IF(N1618="nulová",J1618,0)</f>
        <v>0</v>
      </c>
      <c r="BJ1618" s="17" t="s">
        <v>190</v>
      </c>
      <c r="BK1618" s="154">
        <f>ROUND(I1618*H1618,2)</f>
        <v>0</v>
      </c>
      <c r="BL1618" s="17" t="s">
        <v>280</v>
      </c>
      <c r="BM1618" s="153" t="s">
        <v>2728</v>
      </c>
    </row>
    <row r="1619" spans="2:65" s="1" customFormat="1" ht="87.75">
      <c r="B1619" s="32"/>
      <c r="D1619" s="156" t="s">
        <v>2420</v>
      </c>
      <c r="F1619" s="201" t="s">
        <v>2724</v>
      </c>
      <c r="I1619" s="202"/>
      <c r="L1619" s="32"/>
      <c r="M1619" s="203"/>
      <c r="T1619" s="59"/>
      <c r="AT1619" s="17" t="s">
        <v>2420</v>
      </c>
      <c r="AU1619" s="17" t="s">
        <v>190</v>
      </c>
    </row>
    <row r="1620" spans="2:65" s="1" customFormat="1" ht="37.9" customHeight="1">
      <c r="B1620" s="140"/>
      <c r="C1620" s="189" t="s">
        <v>2729</v>
      </c>
      <c r="D1620" s="189" t="s">
        <v>966</v>
      </c>
      <c r="E1620" s="190" t="s">
        <v>2730</v>
      </c>
      <c r="F1620" s="191" t="s">
        <v>2731</v>
      </c>
      <c r="G1620" s="192" t="s">
        <v>231</v>
      </c>
      <c r="H1620" s="193">
        <v>1</v>
      </c>
      <c r="I1620" s="194"/>
      <c r="J1620" s="195">
        <f>ROUND(I1620*H1620,2)</f>
        <v>0</v>
      </c>
      <c r="K1620" s="196"/>
      <c r="L1620" s="197"/>
      <c r="M1620" s="198" t="s">
        <v>1</v>
      </c>
      <c r="N1620" s="199" t="s">
        <v>41</v>
      </c>
      <c r="P1620" s="151">
        <f>O1620*H1620</f>
        <v>0</v>
      </c>
      <c r="Q1620" s="151">
        <v>1.52E-2</v>
      </c>
      <c r="R1620" s="151">
        <f>Q1620*H1620</f>
        <v>1.52E-2</v>
      </c>
      <c r="S1620" s="151">
        <v>0</v>
      </c>
      <c r="T1620" s="152">
        <f>S1620*H1620</f>
        <v>0</v>
      </c>
      <c r="AR1620" s="153" t="s">
        <v>491</v>
      </c>
      <c r="AT1620" s="153" t="s">
        <v>966</v>
      </c>
      <c r="AU1620" s="153" t="s">
        <v>190</v>
      </c>
      <c r="AY1620" s="17" t="s">
        <v>181</v>
      </c>
      <c r="BE1620" s="154">
        <f>IF(N1620="základná",J1620,0)</f>
        <v>0</v>
      </c>
      <c r="BF1620" s="154">
        <f>IF(N1620="znížená",J1620,0)</f>
        <v>0</v>
      </c>
      <c r="BG1620" s="154">
        <f>IF(N1620="zákl. prenesená",J1620,0)</f>
        <v>0</v>
      </c>
      <c r="BH1620" s="154">
        <f>IF(N1620="zníž. prenesená",J1620,0)</f>
        <v>0</v>
      </c>
      <c r="BI1620" s="154">
        <f>IF(N1620="nulová",J1620,0)</f>
        <v>0</v>
      </c>
      <c r="BJ1620" s="17" t="s">
        <v>190</v>
      </c>
      <c r="BK1620" s="154">
        <f>ROUND(I1620*H1620,2)</f>
        <v>0</v>
      </c>
      <c r="BL1620" s="17" t="s">
        <v>280</v>
      </c>
      <c r="BM1620" s="153" t="s">
        <v>2732</v>
      </c>
    </row>
    <row r="1621" spans="2:65" s="1" customFormat="1" ht="87.75">
      <c r="B1621" s="32"/>
      <c r="D1621" s="156" t="s">
        <v>2420</v>
      </c>
      <c r="F1621" s="201" t="s">
        <v>2724</v>
      </c>
      <c r="I1621" s="202"/>
      <c r="L1621" s="32"/>
      <c r="M1621" s="203"/>
      <c r="T1621" s="59"/>
      <c r="AT1621" s="17" t="s">
        <v>2420</v>
      </c>
      <c r="AU1621" s="17" t="s">
        <v>190</v>
      </c>
    </row>
    <row r="1622" spans="2:65" s="1" customFormat="1" ht="24.2" customHeight="1">
      <c r="B1622" s="140"/>
      <c r="C1622" s="189" t="s">
        <v>2733</v>
      </c>
      <c r="D1622" s="189" t="s">
        <v>966</v>
      </c>
      <c r="E1622" s="190" t="s">
        <v>2734</v>
      </c>
      <c r="F1622" s="191" t="s">
        <v>2735</v>
      </c>
      <c r="G1622" s="192" t="s">
        <v>231</v>
      </c>
      <c r="H1622" s="193">
        <v>1</v>
      </c>
      <c r="I1622" s="194"/>
      <c r="J1622" s="195">
        <f>ROUND(I1622*H1622,2)</f>
        <v>0</v>
      </c>
      <c r="K1622" s="196"/>
      <c r="L1622" s="197"/>
      <c r="M1622" s="198" t="s">
        <v>1</v>
      </c>
      <c r="N1622" s="199" t="s">
        <v>41</v>
      </c>
      <c r="P1622" s="151">
        <f>O1622*H1622</f>
        <v>0</v>
      </c>
      <c r="Q1622" s="151">
        <v>1.52E-2</v>
      </c>
      <c r="R1622" s="151">
        <f>Q1622*H1622</f>
        <v>1.52E-2</v>
      </c>
      <c r="S1622" s="151">
        <v>0</v>
      </c>
      <c r="T1622" s="152">
        <f>S1622*H1622</f>
        <v>0</v>
      </c>
      <c r="AR1622" s="153" t="s">
        <v>491</v>
      </c>
      <c r="AT1622" s="153" t="s">
        <v>966</v>
      </c>
      <c r="AU1622" s="153" t="s">
        <v>190</v>
      </c>
      <c r="AY1622" s="17" t="s">
        <v>181</v>
      </c>
      <c r="BE1622" s="154">
        <f>IF(N1622="základná",J1622,0)</f>
        <v>0</v>
      </c>
      <c r="BF1622" s="154">
        <f>IF(N1622="znížená",J1622,0)</f>
        <v>0</v>
      </c>
      <c r="BG1622" s="154">
        <f>IF(N1622="zákl. prenesená",J1622,0)</f>
        <v>0</v>
      </c>
      <c r="BH1622" s="154">
        <f>IF(N1622="zníž. prenesená",J1622,0)</f>
        <v>0</v>
      </c>
      <c r="BI1622" s="154">
        <f>IF(N1622="nulová",J1622,0)</f>
        <v>0</v>
      </c>
      <c r="BJ1622" s="17" t="s">
        <v>190</v>
      </c>
      <c r="BK1622" s="154">
        <f>ROUND(I1622*H1622,2)</f>
        <v>0</v>
      </c>
      <c r="BL1622" s="17" t="s">
        <v>280</v>
      </c>
      <c r="BM1622" s="153" t="s">
        <v>2736</v>
      </c>
    </row>
    <row r="1623" spans="2:65" s="1" customFormat="1" ht="87.75">
      <c r="B1623" s="32"/>
      <c r="D1623" s="156" t="s">
        <v>2420</v>
      </c>
      <c r="F1623" s="201" t="s">
        <v>2724</v>
      </c>
      <c r="I1623" s="202"/>
      <c r="L1623" s="32"/>
      <c r="M1623" s="203"/>
      <c r="T1623" s="59"/>
      <c r="AT1623" s="17" t="s">
        <v>2420</v>
      </c>
      <c r="AU1623" s="17" t="s">
        <v>190</v>
      </c>
    </row>
    <row r="1624" spans="2:65" s="1" customFormat="1" ht="24.2" customHeight="1">
      <c r="B1624" s="140"/>
      <c r="C1624" s="141" t="s">
        <v>2737</v>
      </c>
      <c r="D1624" s="141" t="s">
        <v>185</v>
      </c>
      <c r="E1624" s="142" t="s">
        <v>2738</v>
      </c>
      <c r="F1624" s="143" t="s">
        <v>2739</v>
      </c>
      <c r="G1624" s="144" t="s">
        <v>407</v>
      </c>
      <c r="H1624" s="145">
        <v>8</v>
      </c>
      <c r="I1624" s="146"/>
      <c r="J1624" s="147">
        <f t="shared" ref="J1624:J1634" si="50">ROUND(I1624*H1624,2)</f>
        <v>0</v>
      </c>
      <c r="K1624" s="148"/>
      <c r="L1624" s="32"/>
      <c r="M1624" s="149" t="s">
        <v>1</v>
      </c>
      <c r="N1624" s="150" t="s">
        <v>41</v>
      </c>
      <c r="P1624" s="151">
        <f t="shared" ref="P1624:P1634" si="51">O1624*H1624</f>
        <v>0</v>
      </c>
      <c r="Q1624" s="151">
        <v>9.1799999999999995E-5</v>
      </c>
      <c r="R1624" s="151">
        <f t="shared" ref="R1624:R1634" si="52">Q1624*H1624</f>
        <v>7.3439999999999996E-4</v>
      </c>
      <c r="S1624" s="151">
        <v>0</v>
      </c>
      <c r="T1624" s="152">
        <f t="shared" ref="T1624:T1634" si="53">S1624*H1624</f>
        <v>0</v>
      </c>
      <c r="AR1624" s="153" t="s">
        <v>280</v>
      </c>
      <c r="AT1624" s="153" t="s">
        <v>185</v>
      </c>
      <c r="AU1624" s="153" t="s">
        <v>190</v>
      </c>
      <c r="AY1624" s="17" t="s">
        <v>181</v>
      </c>
      <c r="BE1624" s="154">
        <f t="shared" ref="BE1624:BE1634" si="54">IF(N1624="základná",J1624,0)</f>
        <v>0</v>
      </c>
      <c r="BF1624" s="154">
        <f t="shared" ref="BF1624:BF1634" si="55">IF(N1624="znížená",J1624,0)</f>
        <v>0</v>
      </c>
      <c r="BG1624" s="154">
        <f t="shared" ref="BG1624:BG1634" si="56">IF(N1624="zákl. prenesená",J1624,0)</f>
        <v>0</v>
      </c>
      <c r="BH1624" s="154">
        <f t="shared" ref="BH1624:BH1634" si="57">IF(N1624="zníž. prenesená",J1624,0)</f>
        <v>0</v>
      </c>
      <c r="BI1624" s="154">
        <f t="shared" ref="BI1624:BI1634" si="58">IF(N1624="nulová",J1624,0)</f>
        <v>0</v>
      </c>
      <c r="BJ1624" s="17" t="s">
        <v>190</v>
      </c>
      <c r="BK1624" s="154">
        <f t="shared" ref="BK1624:BK1634" si="59">ROUND(I1624*H1624,2)</f>
        <v>0</v>
      </c>
      <c r="BL1624" s="17" t="s">
        <v>280</v>
      </c>
      <c r="BM1624" s="153" t="s">
        <v>2740</v>
      </c>
    </row>
    <row r="1625" spans="2:65" s="1" customFormat="1" ht="33" customHeight="1">
      <c r="B1625" s="140"/>
      <c r="C1625" s="189" t="s">
        <v>2741</v>
      </c>
      <c r="D1625" s="189" t="s">
        <v>966</v>
      </c>
      <c r="E1625" s="190" t="s">
        <v>2742</v>
      </c>
      <c r="F1625" s="191" t="s">
        <v>2743</v>
      </c>
      <c r="G1625" s="192" t="s">
        <v>231</v>
      </c>
      <c r="H1625" s="193">
        <v>1</v>
      </c>
      <c r="I1625" s="194"/>
      <c r="J1625" s="195">
        <f t="shared" si="50"/>
        <v>0</v>
      </c>
      <c r="K1625" s="196"/>
      <c r="L1625" s="197"/>
      <c r="M1625" s="198" t="s">
        <v>1</v>
      </c>
      <c r="N1625" s="199" t="s">
        <v>41</v>
      </c>
      <c r="P1625" s="151">
        <f t="shared" si="51"/>
        <v>0</v>
      </c>
      <c r="Q1625" s="151">
        <v>5.0000000000000001E-3</v>
      </c>
      <c r="R1625" s="151">
        <f t="shared" si="52"/>
        <v>5.0000000000000001E-3</v>
      </c>
      <c r="S1625" s="151">
        <v>0</v>
      </c>
      <c r="T1625" s="152">
        <f t="shared" si="53"/>
        <v>0</v>
      </c>
      <c r="AR1625" s="153" t="s">
        <v>491</v>
      </c>
      <c r="AT1625" s="153" t="s">
        <v>966</v>
      </c>
      <c r="AU1625" s="153" t="s">
        <v>190</v>
      </c>
      <c r="AY1625" s="17" t="s">
        <v>181</v>
      </c>
      <c r="BE1625" s="154">
        <f t="shared" si="54"/>
        <v>0</v>
      </c>
      <c r="BF1625" s="154">
        <f t="shared" si="55"/>
        <v>0</v>
      </c>
      <c r="BG1625" s="154">
        <f t="shared" si="56"/>
        <v>0</v>
      </c>
      <c r="BH1625" s="154">
        <f t="shared" si="57"/>
        <v>0</v>
      </c>
      <c r="BI1625" s="154">
        <f t="shared" si="58"/>
        <v>0</v>
      </c>
      <c r="BJ1625" s="17" t="s">
        <v>190</v>
      </c>
      <c r="BK1625" s="154">
        <f t="shared" si="59"/>
        <v>0</v>
      </c>
      <c r="BL1625" s="17" t="s">
        <v>280</v>
      </c>
      <c r="BM1625" s="153" t="s">
        <v>2744</v>
      </c>
    </row>
    <row r="1626" spans="2:65" s="1" customFormat="1" ht="33" customHeight="1">
      <c r="B1626" s="140"/>
      <c r="C1626" s="141" t="s">
        <v>2745</v>
      </c>
      <c r="D1626" s="141" t="s">
        <v>185</v>
      </c>
      <c r="E1626" s="142" t="s">
        <v>2746</v>
      </c>
      <c r="F1626" s="143" t="s">
        <v>2747</v>
      </c>
      <c r="G1626" s="144" t="s">
        <v>407</v>
      </c>
      <c r="H1626" s="145">
        <v>15.6</v>
      </c>
      <c r="I1626" s="146"/>
      <c r="J1626" s="147">
        <f t="shared" si="50"/>
        <v>0</v>
      </c>
      <c r="K1626" s="148"/>
      <c r="L1626" s="32"/>
      <c r="M1626" s="149" t="s">
        <v>1</v>
      </c>
      <c r="N1626" s="150" t="s">
        <v>41</v>
      </c>
      <c r="P1626" s="151">
        <f t="shared" si="51"/>
        <v>0</v>
      </c>
      <c r="Q1626" s="151">
        <v>9.1799999999999995E-5</v>
      </c>
      <c r="R1626" s="151">
        <f t="shared" si="52"/>
        <v>1.4320799999999999E-3</v>
      </c>
      <c r="S1626" s="151">
        <v>0</v>
      </c>
      <c r="T1626" s="152">
        <f t="shared" si="53"/>
        <v>0</v>
      </c>
      <c r="AR1626" s="153" t="s">
        <v>280</v>
      </c>
      <c r="AT1626" s="153" t="s">
        <v>185</v>
      </c>
      <c r="AU1626" s="153" t="s">
        <v>190</v>
      </c>
      <c r="AY1626" s="17" t="s">
        <v>181</v>
      </c>
      <c r="BE1626" s="154">
        <f t="shared" si="54"/>
        <v>0</v>
      </c>
      <c r="BF1626" s="154">
        <f t="shared" si="55"/>
        <v>0</v>
      </c>
      <c r="BG1626" s="154">
        <f t="shared" si="56"/>
        <v>0</v>
      </c>
      <c r="BH1626" s="154">
        <f t="shared" si="57"/>
        <v>0</v>
      </c>
      <c r="BI1626" s="154">
        <f t="shared" si="58"/>
        <v>0</v>
      </c>
      <c r="BJ1626" s="17" t="s">
        <v>190</v>
      </c>
      <c r="BK1626" s="154">
        <f t="shared" si="59"/>
        <v>0</v>
      </c>
      <c r="BL1626" s="17" t="s">
        <v>280</v>
      </c>
      <c r="BM1626" s="153" t="s">
        <v>2748</v>
      </c>
    </row>
    <row r="1627" spans="2:65" s="1" customFormat="1" ht="37.9" customHeight="1">
      <c r="B1627" s="140"/>
      <c r="C1627" s="189" t="s">
        <v>2749</v>
      </c>
      <c r="D1627" s="189" t="s">
        <v>966</v>
      </c>
      <c r="E1627" s="190" t="s">
        <v>2750</v>
      </c>
      <c r="F1627" s="191" t="s">
        <v>2751</v>
      </c>
      <c r="G1627" s="192" t="s">
        <v>231</v>
      </c>
      <c r="H1627" s="193">
        <v>1</v>
      </c>
      <c r="I1627" s="194"/>
      <c r="J1627" s="195">
        <f t="shared" si="50"/>
        <v>0</v>
      </c>
      <c r="K1627" s="196"/>
      <c r="L1627" s="197"/>
      <c r="M1627" s="198" t="s">
        <v>1</v>
      </c>
      <c r="N1627" s="199" t="s">
        <v>41</v>
      </c>
      <c r="P1627" s="151">
        <f t="shared" si="51"/>
        <v>0</v>
      </c>
      <c r="Q1627" s="151">
        <v>5.0000000000000001E-3</v>
      </c>
      <c r="R1627" s="151">
        <f t="shared" si="52"/>
        <v>5.0000000000000001E-3</v>
      </c>
      <c r="S1627" s="151">
        <v>0</v>
      </c>
      <c r="T1627" s="152">
        <f t="shared" si="53"/>
        <v>0</v>
      </c>
      <c r="AR1627" s="153" t="s">
        <v>491</v>
      </c>
      <c r="AT1627" s="153" t="s">
        <v>966</v>
      </c>
      <c r="AU1627" s="153" t="s">
        <v>190</v>
      </c>
      <c r="AY1627" s="17" t="s">
        <v>181</v>
      </c>
      <c r="BE1627" s="154">
        <f t="shared" si="54"/>
        <v>0</v>
      </c>
      <c r="BF1627" s="154">
        <f t="shared" si="55"/>
        <v>0</v>
      </c>
      <c r="BG1627" s="154">
        <f t="shared" si="56"/>
        <v>0</v>
      </c>
      <c r="BH1627" s="154">
        <f t="shared" si="57"/>
        <v>0</v>
      </c>
      <c r="BI1627" s="154">
        <f t="shared" si="58"/>
        <v>0</v>
      </c>
      <c r="BJ1627" s="17" t="s">
        <v>190</v>
      </c>
      <c r="BK1627" s="154">
        <f t="shared" si="59"/>
        <v>0</v>
      </c>
      <c r="BL1627" s="17" t="s">
        <v>280</v>
      </c>
      <c r="BM1627" s="153" t="s">
        <v>2752</v>
      </c>
    </row>
    <row r="1628" spans="2:65" s="1" customFormat="1" ht="24.2" customHeight="1">
      <c r="B1628" s="140"/>
      <c r="C1628" s="141" t="s">
        <v>2753</v>
      </c>
      <c r="D1628" s="141" t="s">
        <v>185</v>
      </c>
      <c r="E1628" s="142" t="s">
        <v>2754</v>
      </c>
      <c r="F1628" s="143" t="s">
        <v>2755</v>
      </c>
      <c r="G1628" s="144" t="s">
        <v>672</v>
      </c>
      <c r="H1628" s="145">
        <v>37.725000000000001</v>
      </c>
      <c r="I1628" s="146"/>
      <c r="J1628" s="147">
        <f t="shared" si="50"/>
        <v>0</v>
      </c>
      <c r="K1628" s="148"/>
      <c r="L1628" s="32"/>
      <c r="M1628" s="149" t="s">
        <v>1</v>
      </c>
      <c r="N1628" s="150" t="s">
        <v>41</v>
      </c>
      <c r="P1628" s="151">
        <f t="shared" si="51"/>
        <v>0</v>
      </c>
      <c r="Q1628" s="151">
        <v>6.3800000000000006E-5</v>
      </c>
      <c r="R1628" s="151">
        <f t="shared" si="52"/>
        <v>2.4068550000000003E-3</v>
      </c>
      <c r="S1628" s="151">
        <v>0</v>
      </c>
      <c r="T1628" s="152">
        <f t="shared" si="53"/>
        <v>0</v>
      </c>
      <c r="AR1628" s="153" t="s">
        <v>280</v>
      </c>
      <c r="AT1628" s="153" t="s">
        <v>185</v>
      </c>
      <c r="AU1628" s="153" t="s">
        <v>190</v>
      </c>
      <c r="AY1628" s="17" t="s">
        <v>181</v>
      </c>
      <c r="BE1628" s="154">
        <f t="shared" si="54"/>
        <v>0</v>
      </c>
      <c r="BF1628" s="154">
        <f t="shared" si="55"/>
        <v>0</v>
      </c>
      <c r="BG1628" s="154">
        <f t="shared" si="56"/>
        <v>0</v>
      </c>
      <c r="BH1628" s="154">
        <f t="shared" si="57"/>
        <v>0</v>
      </c>
      <c r="BI1628" s="154">
        <f t="shared" si="58"/>
        <v>0</v>
      </c>
      <c r="BJ1628" s="17" t="s">
        <v>190</v>
      </c>
      <c r="BK1628" s="154">
        <f t="shared" si="59"/>
        <v>0</v>
      </c>
      <c r="BL1628" s="17" t="s">
        <v>280</v>
      </c>
      <c r="BM1628" s="153" t="s">
        <v>2756</v>
      </c>
    </row>
    <row r="1629" spans="2:65" s="1" customFormat="1" ht="21.75" customHeight="1">
      <c r="B1629" s="140"/>
      <c r="C1629" s="189" t="s">
        <v>2757</v>
      </c>
      <c r="D1629" s="189" t="s">
        <v>966</v>
      </c>
      <c r="E1629" s="190" t="s">
        <v>2758</v>
      </c>
      <c r="F1629" s="191" t="s">
        <v>2759</v>
      </c>
      <c r="G1629" s="192" t="s">
        <v>672</v>
      </c>
      <c r="H1629" s="193">
        <v>37.725000000000001</v>
      </c>
      <c r="I1629" s="194"/>
      <c r="J1629" s="195">
        <f t="shared" si="50"/>
        <v>0</v>
      </c>
      <c r="K1629" s="196"/>
      <c r="L1629" s="197"/>
      <c r="M1629" s="198" t="s">
        <v>1</v>
      </c>
      <c r="N1629" s="199" t="s">
        <v>41</v>
      </c>
      <c r="P1629" s="151">
        <f t="shared" si="51"/>
        <v>0</v>
      </c>
      <c r="Q1629" s="151">
        <v>8.1200000000000005E-3</v>
      </c>
      <c r="R1629" s="151">
        <f t="shared" si="52"/>
        <v>0.30632700000000002</v>
      </c>
      <c r="S1629" s="151">
        <v>0</v>
      </c>
      <c r="T1629" s="152">
        <f t="shared" si="53"/>
        <v>0</v>
      </c>
      <c r="AR1629" s="153" t="s">
        <v>491</v>
      </c>
      <c r="AT1629" s="153" t="s">
        <v>966</v>
      </c>
      <c r="AU1629" s="153" t="s">
        <v>190</v>
      </c>
      <c r="AY1629" s="17" t="s">
        <v>181</v>
      </c>
      <c r="BE1629" s="154">
        <f t="shared" si="54"/>
        <v>0</v>
      </c>
      <c r="BF1629" s="154">
        <f t="shared" si="55"/>
        <v>0</v>
      </c>
      <c r="BG1629" s="154">
        <f t="shared" si="56"/>
        <v>0</v>
      </c>
      <c r="BH1629" s="154">
        <f t="shared" si="57"/>
        <v>0</v>
      </c>
      <c r="BI1629" s="154">
        <f t="shared" si="58"/>
        <v>0</v>
      </c>
      <c r="BJ1629" s="17" t="s">
        <v>190</v>
      </c>
      <c r="BK1629" s="154">
        <f t="shared" si="59"/>
        <v>0</v>
      </c>
      <c r="BL1629" s="17" t="s">
        <v>280</v>
      </c>
      <c r="BM1629" s="153" t="s">
        <v>2760</v>
      </c>
    </row>
    <row r="1630" spans="2:65" s="1" customFormat="1" ht="21.75" customHeight="1">
      <c r="B1630" s="140"/>
      <c r="C1630" s="141" t="s">
        <v>2761</v>
      </c>
      <c r="D1630" s="141" t="s">
        <v>185</v>
      </c>
      <c r="E1630" s="142" t="s">
        <v>2762</v>
      </c>
      <c r="F1630" s="143" t="s">
        <v>2763</v>
      </c>
      <c r="G1630" s="144" t="s">
        <v>672</v>
      </c>
      <c r="H1630" s="145">
        <v>181.5</v>
      </c>
      <c r="I1630" s="146"/>
      <c r="J1630" s="147">
        <f t="shared" si="50"/>
        <v>0</v>
      </c>
      <c r="K1630" s="148"/>
      <c r="L1630" s="32"/>
      <c r="M1630" s="149" t="s">
        <v>1</v>
      </c>
      <c r="N1630" s="150" t="s">
        <v>41</v>
      </c>
      <c r="P1630" s="151">
        <f t="shared" si="51"/>
        <v>0</v>
      </c>
      <c r="Q1630" s="151">
        <v>4.897E-5</v>
      </c>
      <c r="R1630" s="151">
        <f t="shared" si="52"/>
        <v>8.8880550000000006E-3</v>
      </c>
      <c r="S1630" s="151">
        <v>0</v>
      </c>
      <c r="T1630" s="152">
        <f t="shared" si="53"/>
        <v>0</v>
      </c>
      <c r="AR1630" s="153" t="s">
        <v>280</v>
      </c>
      <c r="AT1630" s="153" t="s">
        <v>185</v>
      </c>
      <c r="AU1630" s="153" t="s">
        <v>190</v>
      </c>
      <c r="AY1630" s="17" t="s">
        <v>181</v>
      </c>
      <c r="BE1630" s="154">
        <f t="shared" si="54"/>
        <v>0</v>
      </c>
      <c r="BF1630" s="154">
        <f t="shared" si="55"/>
        <v>0</v>
      </c>
      <c r="BG1630" s="154">
        <f t="shared" si="56"/>
        <v>0</v>
      </c>
      <c r="BH1630" s="154">
        <f t="shared" si="57"/>
        <v>0</v>
      </c>
      <c r="BI1630" s="154">
        <f t="shared" si="58"/>
        <v>0</v>
      </c>
      <c r="BJ1630" s="17" t="s">
        <v>190</v>
      </c>
      <c r="BK1630" s="154">
        <f t="shared" si="59"/>
        <v>0</v>
      </c>
      <c r="BL1630" s="17" t="s">
        <v>280</v>
      </c>
      <c r="BM1630" s="153" t="s">
        <v>2764</v>
      </c>
    </row>
    <row r="1631" spans="2:65" s="1" customFormat="1" ht="33" customHeight="1">
      <c r="B1631" s="140"/>
      <c r="C1631" s="189" t="s">
        <v>2765</v>
      </c>
      <c r="D1631" s="189" t="s">
        <v>966</v>
      </c>
      <c r="E1631" s="190" t="s">
        <v>2766</v>
      </c>
      <c r="F1631" s="191" t="s">
        <v>2767</v>
      </c>
      <c r="G1631" s="192" t="s">
        <v>231</v>
      </c>
      <c r="H1631" s="193">
        <v>1</v>
      </c>
      <c r="I1631" s="194"/>
      <c r="J1631" s="195">
        <f t="shared" si="50"/>
        <v>0</v>
      </c>
      <c r="K1631" s="196"/>
      <c r="L1631" s="197"/>
      <c r="M1631" s="198" t="s">
        <v>1</v>
      </c>
      <c r="N1631" s="199" t="s">
        <v>41</v>
      </c>
      <c r="P1631" s="151">
        <f t="shared" si="51"/>
        <v>0</v>
      </c>
      <c r="Q1631" s="151">
        <v>5.0000000000000001E-3</v>
      </c>
      <c r="R1631" s="151">
        <f t="shared" si="52"/>
        <v>5.0000000000000001E-3</v>
      </c>
      <c r="S1631" s="151">
        <v>0</v>
      </c>
      <c r="T1631" s="152">
        <f t="shared" si="53"/>
        <v>0</v>
      </c>
      <c r="AR1631" s="153" t="s">
        <v>491</v>
      </c>
      <c r="AT1631" s="153" t="s">
        <v>966</v>
      </c>
      <c r="AU1631" s="153" t="s">
        <v>190</v>
      </c>
      <c r="AY1631" s="17" t="s">
        <v>181</v>
      </c>
      <c r="BE1631" s="154">
        <f t="shared" si="54"/>
        <v>0</v>
      </c>
      <c r="BF1631" s="154">
        <f t="shared" si="55"/>
        <v>0</v>
      </c>
      <c r="BG1631" s="154">
        <f t="shared" si="56"/>
        <v>0</v>
      </c>
      <c r="BH1631" s="154">
        <f t="shared" si="57"/>
        <v>0</v>
      </c>
      <c r="BI1631" s="154">
        <f t="shared" si="58"/>
        <v>0</v>
      </c>
      <c r="BJ1631" s="17" t="s">
        <v>190</v>
      </c>
      <c r="BK1631" s="154">
        <f t="shared" si="59"/>
        <v>0</v>
      </c>
      <c r="BL1631" s="17" t="s">
        <v>280</v>
      </c>
      <c r="BM1631" s="153" t="s">
        <v>2768</v>
      </c>
    </row>
    <row r="1632" spans="2:65" s="1" customFormat="1" ht="55.5" customHeight="1">
      <c r="B1632" s="140"/>
      <c r="C1632" s="141" t="s">
        <v>2769</v>
      </c>
      <c r="D1632" s="141" t="s">
        <v>185</v>
      </c>
      <c r="E1632" s="142" t="s">
        <v>2770</v>
      </c>
      <c r="F1632" s="143" t="s">
        <v>2771</v>
      </c>
      <c r="G1632" s="144" t="s">
        <v>639</v>
      </c>
      <c r="H1632" s="145">
        <v>1</v>
      </c>
      <c r="I1632" s="146"/>
      <c r="J1632" s="147">
        <f t="shared" si="50"/>
        <v>0</v>
      </c>
      <c r="K1632" s="148"/>
      <c r="L1632" s="32"/>
      <c r="M1632" s="149" t="s">
        <v>1</v>
      </c>
      <c r="N1632" s="150" t="s">
        <v>41</v>
      </c>
      <c r="P1632" s="151">
        <f t="shared" si="51"/>
        <v>0</v>
      </c>
      <c r="Q1632" s="151">
        <v>4.897E-5</v>
      </c>
      <c r="R1632" s="151">
        <f t="shared" si="52"/>
        <v>4.897E-5</v>
      </c>
      <c r="S1632" s="151">
        <v>0</v>
      </c>
      <c r="T1632" s="152">
        <f t="shared" si="53"/>
        <v>0</v>
      </c>
      <c r="AR1632" s="153" t="s">
        <v>280</v>
      </c>
      <c r="AT1632" s="153" t="s">
        <v>185</v>
      </c>
      <c r="AU1632" s="153" t="s">
        <v>190</v>
      </c>
      <c r="AY1632" s="17" t="s">
        <v>181</v>
      </c>
      <c r="BE1632" s="154">
        <f t="shared" si="54"/>
        <v>0</v>
      </c>
      <c r="BF1632" s="154">
        <f t="shared" si="55"/>
        <v>0</v>
      </c>
      <c r="BG1632" s="154">
        <f t="shared" si="56"/>
        <v>0</v>
      </c>
      <c r="BH1632" s="154">
        <f t="shared" si="57"/>
        <v>0</v>
      </c>
      <c r="BI1632" s="154">
        <f t="shared" si="58"/>
        <v>0</v>
      </c>
      <c r="BJ1632" s="17" t="s">
        <v>190</v>
      </c>
      <c r="BK1632" s="154">
        <f t="shared" si="59"/>
        <v>0</v>
      </c>
      <c r="BL1632" s="17" t="s">
        <v>280</v>
      </c>
      <c r="BM1632" s="153" t="s">
        <v>2772</v>
      </c>
    </row>
    <row r="1633" spans="2:65" s="1" customFormat="1" ht="24.2" customHeight="1">
      <c r="B1633" s="140"/>
      <c r="C1633" s="141" t="s">
        <v>2773</v>
      </c>
      <c r="D1633" s="141" t="s">
        <v>185</v>
      </c>
      <c r="E1633" s="142" t="s">
        <v>2774</v>
      </c>
      <c r="F1633" s="143" t="s">
        <v>2775</v>
      </c>
      <c r="G1633" s="144" t="s">
        <v>231</v>
      </c>
      <c r="H1633" s="145">
        <v>1</v>
      </c>
      <c r="I1633" s="146"/>
      <c r="J1633" s="147">
        <f t="shared" si="50"/>
        <v>0</v>
      </c>
      <c r="K1633" s="148"/>
      <c r="L1633" s="32"/>
      <c r="M1633" s="149" t="s">
        <v>1</v>
      </c>
      <c r="N1633" s="150" t="s">
        <v>41</v>
      </c>
      <c r="P1633" s="151">
        <f t="shared" si="51"/>
        <v>0</v>
      </c>
      <c r="Q1633" s="151">
        <v>4.897E-5</v>
      </c>
      <c r="R1633" s="151">
        <f t="shared" si="52"/>
        <v>4.897E-5</v>
      </c>
      <c r="S1633" s="151">
        <v>0</v>
      </c>
      <c r="T1633" s="152">
        <f t="shared" si="53"/>
        <v>0</v>
      </c>
      <c r="AR1633" s="153" t="s">
        <v>280</v>
      </c>
      <c r="AT1633" s="153" t="s">
        <v>185</v>
      </c>
      <c r="AU1633" s="153" t="s">
        <v>190</v>
      </c>
      <c r="AY1633" s="17" t="s">
        <v>181</v>
      </c>
      <c r="BE1633" s="154">
        <f t="shared" si="54"/>
        <v>0</v>
      </c>
      <c r="BF1633" s="154">
        <f t="shared" si="55"/>
        <v>0</v>
      </c>
      <c r="BG1633" s="154">
        <f t="shared" si="56"/>
        <v>0</v>
      </c>
      <c r="BH1633" s="154">
        <f t="shared" si="57"/>
        <v>0</v>
      </c>
      <c r="BI1633" s="154">
        <f t="shared" si="58"/>
        <v>0</v>
      </c>
      <c r="BJ1633" s="17" t="s">
        <v>190</v>
      </c>
      <c r="BK1633" s="154">
        <f t="shared" si="59"/>
        <v>0</v>
      </c>
      <c r="BL1633" s="17" t="s">
        <v>280</v>
      </c>
      <c r="BM1633" s="153" t="s">
        <v>2776</v>
      </c>
    </row>
    <row r="1634" spans="2:65" s="1" customFormat="1" ht="24.2" customHeight="1">
      <c r="B1634" s="140"/>
      <c r="C1634" s="189" t="s">
        <v>2777</v>
      </c>
      <c r="D1634" s="189" t="s">
        <v>966</v>
      </c>
      <c r="E1634" s="190" t="s">
        <v>2778</v>
      </c>
      <c r="F1634" s="191" t="s">
        <v>2779</v>
      </c>
      <c r="G1634" s="192" t="s">
        <v>231</v>
      </c>
      <c r="H1634" s="193">
        <v>1</v>
      </c>
      <c r="I1634" s="194"/>
      <c r="J1634" s="195">
        <f t="shared" si="50"/>
        <v>0</v>
      </c>
      <c r="K1634" s="196"/>
      <c r="L1634" s="197"/>
      <c r="M1634" s="198" t="s">
        <v>1</v>
      </c>
      <c r="N1634" s="199" t="s">
        <v>41</v>
      </c>
      <c r="P1634" s="151">
        <f t="shared" si="51"/>
        <v>0</v>
      </c>
      <c r="Q1634" s="151">
        <v>5.0000000000000001E-3</v>
      </c>
      <c r="R1634" s="151">
        <f t="shared" si="52"/>
        <v>5.0000000000000001E-3</v>
      </c>
      <c r="S1634" s="151">
        <v>0</v>
      </c>
      <c r="T1634" s="152">
        <f t="shared" si="53"/>
        <v>0</v>
      </c>
      <c r="AR1634" s="153" t="s">
        <v>491</v>
      </c>
      <c r="AT1634" s="153" t="s">
        <v>966</v>
      </c>
      <c r="AU1634" s="153" t="s">
        <v>190</v>
      </c>
      <c r="AY1634" s="17" t="s">
        <v>181</v>
      </c>
      <c r="BE1634" s="154">
        <f t="shared" si="54"/>
        <v>0</v>
      </c>
      <c r="BF1634" s="154">
        <f t="shared" si="55"/>
        <v>0</v>
      </c>
      <c r="BG1634" s="154">
        <f t="shared" si="56"/>
        <v>0</v>
      </c>
      <c r="BH1634" s="154">
        <f t="shared" si="57"/>
        <v>0</v>
      </c>
      <c r="BI1634" s="154">
        <f t="shared" si="58"/>
        <v>0</v>
      </c>
      <c r="BJ1634" s="17" t="s">
        <v>190</v>
      </c>
      <c r="BK1634" s="154">
        <f t="shared" si="59"/>
        <v>0</v>
      </c>
      <c r="BL1634" s="17" t="s">
        <v>280</v>
      </c>
      <c r="BM1634" s="153" t="s">
        <v>2780</v>
      </c>
    </row>
    <row r="1635" spans="2:65" s="1" customFormat="1" ht="87.75">
      <c r="B1635" s="32"/>
      <c r="D1635" s="156" t="s">
        <v>2420</v>
      </c>
      <c r="F1635" s="201" t="s">
        <v>2781</v>
      </c>
      <c r="I1635" s="202"/>
      <c r="L1635" s="32"/>
      <c r="M1635" s="203"/>
      <c r="T1635" s="59"/>
      <c r="AT1635" s="17" t="s">
        <v>2420</v>
      </c>
      <c r="AU1635" s="17" t="s">
        <v>190</v>
      </c>
    </row>
    <row r="1636" spans="2:65" s="1" customFormat="1" ht="16.5" customHeight="1">
      <c r="B1636" s="140"/>
      <c r="C1636" s="141" t="s">
        <v>2782</v>
      </c>
      <c r="D1636" s="141" t="s">
        <v>185</v>
      </c>
      <c r="E1636" s="142" t="s">
        <v>2783</v>
      </c>
      <c r="F1636" s="143" t="s">
        <v>2784</v>
      </c>
      <c r="G1636" s="144" t="s">
        <v>672</v>
      </c>
      <c r="H1636" s="145">
        <v>350.32499999999999</v>
      </c>
      <c r="I1636" s="146"/>
      <c r="J1636" s="147">
        <f>ROUND(I1636*H1636,2)</f>
        <v>0</v>
      </c>
      <c r="K1636" s="148"/>
      <c r="L1636" s="32"/>
      <c r="M1636" s="149" t="s">
        <v>1</v>
      </c>
      <c r="N1636" s="150" t="s">
        <v>41</v>
      </c>
      <c r="P1636" s="151">
        <f>O1636*H1636</f>
        <v>0</v>
      </c>
      <c r="Q1636" s="151">
        <v>4.897E-5</v>
      </c>
      <c r="R1636" s="151">
        <f>Q1636*H1636</f>
        <v>1.715541525E-2</v>
      </c>
      <c r="S1636" s="151">
        <v>0</v>
      </c>
      <c r="T1636" s="152">
        <f>S1636*H1636</f>
        <v>0</v>
      </c>
      <c r="AR1636" s="153" t="s">
        <v>280</v>
      </c>
      <c r="AT1636" s="153" t="s">
        <v>185</v>
      </c>
      <c r="AU1636" s="153" t="s">
        <v>190</v>
      </c>
      <c r="AY1636" s="17" t="s">
        <v>181</v>
      </c>
      <c r="BE1636" s="154">
        <f>IF(N1636="základná",J1636,0)</f>
        <v>0</v>
      </c>
      <c r="BF1636" s="154">
        <f>IF(N1636="znížená",J1636,0)</f>
        <v>0</v>
      </c>
      <c r="BG1636" s="154">
        <f>IF(N1636="zákl. prenesená",J1636,0)</f>
        <v>0</v>
      </c>
      <c r="BH1636" s="154">
        <f>IF(N1636="zníž. prenesená",J1636,0)</f>
        <v>0</v>
      </c>
      <c r="BI1636" s="154">
        <f>IF(N1636="nulová",J1636,0)</f>
        <v>0</v>
      </c>
      <c r="BJ1636" s="17" t="s">
        <v>190</v>
      </c>
      <c r="BK1636" s="154">
        <f>ROUND(I1636*H1636,2)</f>
        <v>0</v>
      </c>
      <c r="BL1636" s="17" t="s">
        <v>280</v>
      </c>
      <c r="BM1636" s="153" t="s">
        <v>2785</v>
      </c>
    </row>
    <row r="1637" spans="2:65" s="13" customFormat="1">
      <c r="B1637" s="162"/>
      <c r="D1637" s="156" t="s">
        <v>192</v>
      </c>
      <c r="E1637" s="163" t="s">
        <v>1</v>
      </c>
      <c r="F1637" s="164" t="s">
        <v>2786</v>
      </c>
      <c r="H1637" s="165">
        <v>350.32499999999999</v>
      </c>
      <c r="I1637" s="166"/>
      <c r="L1637" s="162"/>
      <c r="M1637" s="167"/>
      <c r="T1637" s="168"/>
      <c r="AT1637" s="163" t="s">
        <v>192</v>
      </c>
      <c r="AU1637" s="163" t="s">
        <v>190</v>
      </c>
      <c r="AV1637" s="13" t="s">
        <v>190</v>
      </c>
      <c r="AW1637" s="13" t="s">
        <v>31</v>
      </c>
      <c r="AX1637" s="13" t="s">
        <v>75</v>
      </c>
      <c r="AY1637" s="163" t="s">
        <v>181</v>
      </c>
    </row>
    <row r="1638" spans="2:65" s="14" customFormat="1">
      <c r="B1638" s="169"/>
      <c r="D1638" s="156" t="s">
        <v>192</v>
      </c>
      <c r="E1638" s="170" t="s">
        <v>1</v>
      </c>
      <c r="F1638" s="171" t="s">
        <v>195</v>
      </c>
      <c r="H1638" s="172">
        <v>350.32499999999999</v>
      </c>
      <c r="I1638" s="173"/>
      <c r="L1638" s="169"/>
      <c r="M1638" s="174"/>
      <c r="T1638" s="175"/>
      <c r="AT1638" s="170" t="s">
        <v>192</v>
      </c>
      <c r="AU1638" s="170" t="s">
        <v>190</v>
      </c>
      <c r="AV1638" s="14" t="s">
        <v>189</v>
      </c>
      <c r="AW1638" s="14" t="s">
        <v>31</v>
      </c>
      <c r="AX1638" s="14" t="s">
        <v>83</v>
      </c>
      <c r="AY1638" s="170" t="s">
        <v>181</v>
      </c>
    </row>
    <row r="1639" spans="2:65" s="1" customFormat="1" ht="24.2" customHeight="1">
      <c r="B1639" s="140"/>
      <c r="C1639" s="189" t="s">
        <v>2787</v>
      </c>
      <c r="D1639" s="189" t="s">
        <v>966</v>
      </c>
      <c r="E1639" s="190" t="s">
        <v>2788</v>
      </c>
      <c r="F1639" s="191" t="s">
        <v>2789</v>
      </c>
      <c r="G1639" s="192" t="s">
        <v>672</v>
      </c>
      <c r="H1639" s="193">
        <v>350.32499999999999</v>
      </c>
      <c r="I1639" s="194"/>
      <c r="J1639" s="195">
        <f>ROUND(I1639*H1639,2)</f>
        <v>0</v>
      </c>
      <c r="K1639" s="196"/>
      <c r="L1639" s="197"/>
      <c r="M1639" s="198" t="s">
        <v>1</v>
      </c>
      <c r="N1639" s="199" t="s">
        <v>41</v>
      </c>
      <c r="P1639" s="151">
        <f>O1639*H1639</f>
        <v>0</v>
      </c>
      <c r="Q1639" s="151">
        <v>0.6</v>
      </c>
      <c r="R1639" s="151">
        <f>Q1639*H1639</f>
        <v>210.19499999999999</v>
      </c>
      <c r="S1639" s="151">
        <v>0</v>
      </c>
      <c r="T1639" s="152">
        <f>S1639*H1639</f>
        <v>0</v>
      </c>
      <c r="AR1639" s="153" t="s">
        <v>491</v>
      </c>
      <c r="AT1639" s="153" t="s">
        <v>966</v>
      </c>
      <c r="AU1639" s="153" t="s">
        <v>190</v>
      </c>
      <c r="AY1639" s="17" t="s">
        <v>181</v>
      </c>
      <c r="BE1639" s="154">
        <f>IF(N1639="základná",J1639,0)</f>
        <v>0</v>
      </c>
      <c r="BF1639" s="154">
        <f>IF(N1639="znížená",J1639,0)</f>
        <v>0</v>
      </c>
      <c r="BG1639" s="154">
        <f>IF(N1639="zákl. prenesená",J1639,0)</f>
        <v>0</v>
      </c>
      <c r="BH1639" s="154">
        <f>IF(N1639="zníž. prenesená",J1639,0)</f>
        <v>0</v>
      </c>
      <c r="BI1639" s="154">
        <f>IF(N1639="nulová",J1639,0)</f>
        <v>0</v>
      </c>
      <c r="BJ1639" s="17" t="s">
        <v>190</v>
      </c>
      <c r="BK1639" s="154">
        <f>ROUND(I1639*H1639,2)</f>
        <v>0</v>
      </c>
      <c r="BL1639" s="17" t="s">
        <v>280</v>
      </c>
      <c r="BM1639" s="153" t="s">
        <v>2790</v>
      </c>
    </row>
    <row r="1640" spans="2:65" s="1" customFormat="1" ht="16.5" customHeight="1">
      <c r="B1640" s="140"/>
      <c r="C1640" s="141" t="s">
        <v>2791</v>
      </c>
      <c r="D1640" s="141" t="s">
        <v>185</v>
      </c>
      <c r="E1640" s="142" t="s">
        <v>2792</v>
      </c>
      <c r="F1640" s="143" t="s">
        <v>2793</v>
      </c>
      <c r="G1640" s="144" t="s">
        <v>672</v>
      </c>
      <c r="H1640" s="145">
        <v>218.71100000000001</v>
      </c>
      <c r="I1640" s="146"/>
      <c r="J1640" s="147">
        <f>ROUND(I1640*H1640,2)</f>
        <v>0</v>
      </c>
      <c r="K1640" s="148"/>
      <c r="L1640" s="32"/>
      <c r="M1640" s="149" t="s">
        <v>1</v>
      </c>
      <c r="N1640" s="150" t="s">
        <v>41</v>
      </c>
      <c r="P1640" s="151">
        <f>O1640*H1640</f>
        <v>0</v>
      </c>
      <c r="Q1640" s="151">
        <v>4.897E-5</v>
      </c>
      <c r="R1640" s="151">
        <f>Q1640*H1640</f>
        <v>1.0710277670000001E-2</v>
      </c>
      <c r="S1640" s="151">
        <v>0</v>
      </c>
      <c r="T1640" s="152">
        <f>S1640*H1640</f>
        <v>0</v>
      </c>
      <c r="AR1640" s="153" t="s">
        <v>280</v>
      </c>
      <c r="AT1640" s="153" t="s">
        <v>185</v>
      </c>
      <c r="AU1640" s="153" t="s">
        <v>190</v>
      </c>
      <c r="AY1640" s="17" t="s">
        <v>181</v>
      </c>
      <c r="BE1640" s="154">
        <f>IF(N1640="základná",J1640,0)</f>
        <v>0</v>
      </c>
      <c r="BF1640" s="154">
        <f>IF(N1640="znížená",J1640,0)</f>
        <v>0</v>
      </c>
      <c r="BG1640" s="154">
        <f>IF(N1640="zákl. prenesená",J1640,0)</f>
        <v>0</v>
      </c>
      <c r="BH1640" s="154">
        <f>IF(N1640="zníž. prenesená",J1640,0)</f>
        <v>0</v>
      </c>
      <c r="BI1640" s="154">
        <f>IF(N1640="nulová",J1640,0)</f>
        <v>0</v>
      </c>
      <c r="BJ1640" s="17" t="s">
        <v>190</v>
      </c>
      <c r="BK1640" s="154">
        <f>ROUND(I1640*H1640,2)</f>
        <v>0</v>
      </c>
      <c r="BL1640" s="17" t="s">
        <v>280</v>
      </c>
      <c r="BM1640" s="153" t="s">
        <v>2794</v>
      </c>
    </row>
    <row r="1641" spans="2:65" s="13" customFormat="1">
      <c r="B1641" s="162"/>
      <c r="D1641" s="156" t="s">
        <v>192</v>
      </c>
      <c r="E1641" s="163" t="s">
        <v>1</v>
      </c>
      <c r="F1641" s="164" t="s">
        <v>2795</v>
      </c>
      <c r="H1641" s="165">
        <v>218.71100000000001</v>
      </c>
      <c r="I1641" s="166"/>
      <c r="L1641" s="162"/>
      <c r="M1641" s="167"/>
      <c r="T1641" s="168"/>
      <c r="AT1641" s="163" t="s">
        <v>192</v>
      </c>
      <c r="AU1641" s="163" t="s">
        <v>190</v>
      </c>
      <c r="AV1641" s="13" t="s">
        <v>190</v>
      </c>
      <c r="AW1641" s="13" t="s">
        <v>31</v>
      </c>
      <c r="AX1641" s="13" t="s">
        <v>75</v>
      </c>
      <c r="AY1641" s="163" t="s">
        <v>181</v>
      </c>
    </row>
    <row r="1642" spans="2:65" s="14" customFormat="1">
      <c r="B1642" s="169"/>
      <c r="D1642" s="156" t="s">
        <v>192</v>
      </c>
      <c r="E1642" s="170" t="s">
        <v>1</v>
      </c>
      <c r="F1642" s="171" t="s">
        <v>195</v>
      </c>
      <c r="H1642" s="172">
        <v>218.71100000000001</v>
      </c>
      <c r="I1642" s="173"/>
      <c r="L1642" s="169"/>
      <c r="M1642" s="174"/>
      <c r="T1642" s="175"/>
      <c r="AT1642" s="170" t="s">
        <v>192</v>
      </c>
      <c r="AU1642" s="170" t="s">
        <v>190</v>
      </c>
      <c r="AV1642" s="14" t="s">
        <v>189</v>
      </c>
      <c r="AW1642" s="14" t="s">
        <v>31</v>
      </c>
      <c r="AX1642" s="14" t="s">
        <v>83</v>
      </c>
      <c r="AY1642" s="170" t="s">
        <v>181</v>
      </c>
    </row>
    <row r="1643" spans="2:65" s="1" customFormat="1" ht="24.2" customHeight="1">
      <c r="B1643" s="140"/>
      <c r="C1643" s="189" t="s">
        <v>2796</v>
      </c>
      <c r="D1643" s="189" t="s">
        <v>966</v>
      </c>
      <c r="E1643" s="190" t="s">
        <v>2797</v>
      </c>
      <c r="F1643" s="191" t="s">
        <v>2798</v>
      </c>
      <c r="G1643" s="192" t="s">
        <v>672</v>
      </c>
      <c r="H1643" s="193">
        <v>218.71100000000001</v>
      </c>
      <c r="I1643" s="194"/>
      <c r="J1643" s="195">
        <f>ROUND(I1643*H1643,2)</f>
        <v>0</v>
      </c>
      <c r="K1643" s="196"/>
      <c r="L1643" s="197"/>
      <c r="M1643" s="198" t="s">
        <v>1</v>
      </c>
      <c r="N1643" s="199" t="s">
        <v>41</v>
      </c>
      <c r="P1643" s="151">
        <f>O1643*H1643</f>
        <v>0</v>
      </c>
      <c r="Q1643" s="151">
        <v>0.6</v>
      </c>
      <c r="R1643" s="151">
        <f>Q1643*H1643</f>
        <v>131.22659999999999</v>
      </c>
      <c r="S1643" s="151">
        <v>0</v>
      </c>
      <c r="T1643" s="152">
        <f>S1643*H1643</f>
        <v>0</v>
      </c>
      <c r="AR1643" s="153" t="s">
        <v>491</v>
      </c>
      <c r="AT1643" s="153" t="s">
        <v>966</v>
      </c>
      <c r="AU1643" s="153" t="s">
        <v>190</v>
      </c>
      <c r="AY1643" s="17" t="s">
        <v>181</v>
      </c>
      <c r="BE1643" s="154">
        <f>IF(N1643="základná",J1643,0)</f>
        <v>0</v>
      </c>
      <c r="BF1643" s="154">
        <f>IF(N1643="znížená",J1643,0)</f>
        <v>0</v>
      </c>
      <c r="BG1643" s="154">
        <f>IF(N1643="zákl. prenesená",J1643,0)</f>
        <v>0</v>
      </c>
      <c r="BH1643" s="154">
        <f>IF(N1643="zníž. prenesená",J1643,0)</f>
        <v>0</v>
      </c>
      <c r="BI1643" s="154">
        <f>IF(N1643="nulová",J1643,0)</f>
        <v>0</v>
      </c>
      <c r="BJ1643" s="17" t="s">
        <v>190</v>
      </c>
      <c r="BK1643" s="154">
        <f>ROUND(I1643*H1643,2)</f>
        <v>0</v>
      </c>
      <c r="BL1643" s="17" t="s">
        <v>280</v>
      </c>
      <c r="BM1643" s="153" t="s">
        <v>2799</v>
      </c>
    </row>
    <row r="1644" spans="2:65" s="1" customFormat="1" ht="16.5" customHeight="1">
      <c r="B1644" s="140"/>
      <c r="C1644" s="141" t="s">
        <v>2800</v>
      </c>
      <c r="D1644" s="141" t="s">
        <v>185</v>
      </c>
      <c r="E1644" s="142" t="s">
        <v>2801</v>
      </c>
      <c r="F1644" s="143" t="s">
        <v>2802</v>
      </c>
      <c r="G1644" s="144" t="s">
        <v>672</v>
      </c>
      <c r="H1644" s="145">
        <v>403.58</v>
      </c>
      <c r="I1644" s="146"/>
      <c r="J1644" s="147">
        <f>ROUND(I1644*H1644,2)</f>
        <v>0</v>
      </c>
      <c r="K1644" s="148"/>
      <c r="L1644" s="32"/>
      <c r="M1644" s="149" t="s">
        <v>1</v>
      </c>
      <c r="N1644" s="150" t="s">
        <v>41</v>
      </c>
      <c r="P1644" s="151">
        <f>O1644*H1644</f>
        <v>0</v>
      </c>
      <c r="Q1644" s="151">
        <v>4.897E-5</v>
      </c>
      <c r="R1644" s="151">
        <f>Q1644*H1644</f>
        <v>1.9763312599999999E-2</v>
      </c>
      <c r="S1644" s="151">
        <v>0</v>
      </c>
      <c r="T1644" s="152">
        <f>S1644*H1644</f>
        <v>0</v>
      </c>
      <c r="AR1644" s="153" t="s">
        <v>280</v>
      </c>
      <c r="AT1644" s="153" t="s">
        <v>185</v>
      </c>
      <c r="AU1644" s="153" t="s">
        <v>190</v>
      </c>
      <c r="AY1644" s="17" t="s">
        <v>181</v>
      </c>
      <c r="BE1644" s="154">
        <f>IF(N1644="základná",J1644,0)</f>
        <v>0</v>
      </c>
      <c r="BF1644" s="154">
        <f>IF(N1644="znížená",J1644,0)</f>
        <v>0</v>
      </c>
      <c r="BG1644" s="154">
        <f>IF(N1644="zákl. prenesená",J1644,0)</f>
        <v>0</v>
      </c>
      <c r="BH1644" s="154">
        <f>IF(N1644="zníž. prenesená",J1644,0)</f>
        <v>0</v>
      </c>
      <c r="BI1644" s="154">
        <f>IF(N1644="nulová",J1644,0)</f>
        <v>0</v>
      </c>
      <c r="BJ1644" s="17" t="s">
        <v>190</v>
      </c>
      <c r="BK1644" s="154">
        <f>ROUND(I1644*H1644,2)</f>
        <v>0</v>
      </c>
      <c r="BL1644" s="17" t="s">
        <v>280</v>
      </c>
      <c r="BM1644" s="153" t="s">
        <v>2803</v>
      </c>
    </row>
    <row r="1645" spans="2:65" s="13" customFormat="1">
      <c r="B1645" s="162"/>
      <c r="D1645" s="156" t="s">
        <v>192</v>
      </c>
      <c r="E1645" s="163" t="s">
        <v>1</v>
      </c>
      <c r="F1645" s="164" t="s">
        <v>2804</v>
      </c>
      <c r="H1645" s="165">
        <v>403.58</v>
      </c>
      <c r="I1645" s="166"/>
      <c r="L1645" s="162"/>
      <c r="M1645" s="167"/>
      <c r="T1645" s="168"/>
      <c r="AT1645" s="163" t="s">
        <v>192</v>
      </c>
      <c r="AU1645" s="163" t="s">
        <v>190</v>
      </c>
      <c r="AV1645" s="13" t="s">
        <v>190</v>
      </c>
      <c r="AW1645" s="13" t="s">
        <v>31</v>
      </c>
      <c r="AX1645" s="13" t="s">
        <v>75</v>
      </c>
      <c r="AY1645" s="163" t="s">
        <v>181</v>
      </c>
    </row>
    <row r="1646" spans="2:65" s="14" customFormat="1">
      <c r="B1646" s="169"/>
      <c r="D1646" s="156" t="s">
        <v>192</v>
      </c>
      <c r="E1646" s="170" t="s">
        <v>1</v>
      </c>
      <c r="F1646" s="171" t="s">
        <v>195</v>
      </c>
      <c r="H1646" s="172">
        <v>403.58</v>
      </c>
      <c r="I1646" s="173"/>
      <c r="L1646" s="169"/>
      <c r="M1646" s="174"/>
      <c r="T1646" s="175"/>
      <c r="AT1646" s="170" t="s">
        <v>192</v>
      </c>
      <c r="AU1646" s="170" t="s">
        <v>190</v>
      </c>
      <c r="AV1646" s="14" t="s">
        <v>189</v>
      </c>
      <c r="AW1646" s="14" t="s">
        <v>31</v>
      </c>
      <c r="AX1646" s="14" t="s">
        <v>83</v>
      </c>
      <c r="AY1646" s="170" t="s">
        <v>181</v>
      </c>
    </row>
    <row r="1647" spans="2:65" s="1" customFormat="1" ht="24.2" customHeight="1">
      <c r="B1647" s="140"/>
      <c r="C1647" s="189" t="s">
        <v>2805</v>
      </c>
      <c r="D1647" s="189" t="s">
        <v>966</v>
      </c>
      <c r="E1647" s="190" t="s">
        <v>2806</v>
      </c>
      <c r="F1647" s="191" t="s">
        <v>2807</v>
      </c>
      <c r="G1647" s="192" t="s">
        <v>672</v>
      </c>
      <c r="H1647" s="193">
        <v>403.58</v>
      </c>
      <c r="I1647" s="194"/>
      <c r="J1647" s="195">
        <f>ROUND(I1647*H1647,2)</f>
        <v>0</v>
      </c>
      <c r="K1647" s="196"/>
      <c r="L1647" s="197"/>
      <c r="M1647" s="198" t="s">
        <v>1</v>
      </c>
      <c r="N1647" s="199" t="s">
        <v>41</v>
      </c>
      <c r="P1647" s="151">
        <f>O1647*H1647</f>
        <v>0</v>
      </c>
      <c r="Q1647" s="151">
        <v>0.6</v>
      </c>
      <c r="R1647" s="151">
        <f>Q1647*H1647</f>
        <v>242.14799999999997</v>
      </c>
      <c r="S1647" s="151">
        <v>0</v>
      </c>
      <c r="T1647" s="152">
        <f>S1647*H1647</f>
        <v>0</v>
      </c>
      <c r="AR1647" s="153" t="s">
        <v>491</v>
      </c>
      <c r="AT1647" s="153" t="s">
        <v>966</v>
      </c>
      <c r="AU1647" s="153" t="s">
        <v>190</v>
      </c>
      <c r="AY1647" s="17" t="s">
        <v>181</v>
      </c>
      <c r="BE1647" s="154">
        <f>IF(N1647="základná",J1647,0)</f>
        <v>0</v>
      </c>
      <c r="BF1647" s="154">
        <f>IF(N1647="znížená",J1647,0)</f>
        <v>0</v>
      </c>
      <c r="BG1647" s="154">
        <f>IF(N1647="zákl. prenesená",J1647,0)</f>
        <v>0</v>
      </c>
      <c r="BH1647" s="154">
        <f>IF(N1647="zníž. prenesená",J1647,0)</f>
        <v>0</v>
      </c>
      <c r="BI1647" s="154">
        <f>IF(N1647="nulová",J1647,0)</f>
        <v>0</v>
      </c>
      <c r="BJ1647" s="17" t="s">
        <v>190</v>
      </c>
      <c r="BK1647" s="154">
        <f>ROUND(I1647*H1647,2)</f>
        <v>0</v>
      </c>
      <c r="BL1647" s="17" t="s">
        <v>280</v>
      </c>
      <c r="BM1647" s="153" t="s">
        <v>2808</v>
      </c>
    </row>
    <row r="1648" spans="2:65" s="1" customFormat="1" ht="16.5" customHeight="1">
      <c r="B1648" s="140"/>
      <c r="C1648" s="141" t="s">
        <v>2809</v>
      </c>
      <c r="D1648" s="141" t="s">
        <v>185</v>
      </c>
      <c r="E1648" s="142" t="s">
        <v>2810</v>
      </c>
      <c r="F1648" s="143" t="s">
        <v>2811</v>
      </c>
      <c r="G1648" s="144" t="s">
        <v>672</v>
      </c>
      <c r="H1648" s="145">
        <v>127.622</v>
      </c>
      <c r="I1648" s="146"/>
      <c r="J1648" s="147">
        <f>ROUND(I1648*H1648,2)</f>
        <v>0</v>
      </c>
      <c r="K1648" s="148"/>
      <c r="L1648" s="32"/>
      <c r="M1648" s="149" t="s">
        <v>1</v>
      </c>
      <c r="N1648" s="150" t="s">
        <v>41</v>
      </c>
      <c r="P1648" s="151">
        <f>O1648*H1648</f>
        <v>0</v>
      </c>
      <c r="Q1648" s="151">
        <v>4.897E-5</v>
      </c>
      <c r="R1648" s="151">
        <f>Q1648*H1648</f>
        <v>6.2496493399999999E-3</v>
      </c>
      <c r="S1648" s="151">
        <v>0</v>
      </c>
      <c r="T1648" s="152">
        <f>S1648*H1648</f>
        <v>0</v>
      </c>
      <c r="AR1648" s="153" t="s">
        <v>280</v>
      </c>
      <c r="AT1648" s="153" t="s">
        <v>185</v>
      </c>
      <c r="AU1648" s="153" t="s">
        <v>190</v>
      </c>
      <c r="AY1648" s="17" t="s">
        <v>181</v>
      </c>
      <c r="BE1648" s="154">
        <f>IF(N1648="základná",J1648,0)</f>
        <v>0</v>
      </c>
      <c r="BF1648" s="154">
        <f>IF(N1648="znížená",J1648,0)</f>
        <v>0</v>
      </c>
      <c r="BG1648" s="154">
        <f>IF(N1648="zákl. prenesená",J1648,0)</f>
        <v>0</v>
      </c>
      <c r="BH1648" s="154">
        <f>IF(N1648="zníž. prenesená",J1648,0)</f>
        <v>0</v>
      </c>
      <c r="BI1648" s="154">
        <f>IF(N1648="nulová",J1648,0)</f>
        <v>0</v>
      </c>
      <c r="BJ1648" s="17" t="s">
        <v>190</v>
      </c>
      <c r="BK1648" s="154">
        <f>ROUND(I1648*H1648,2)</f>
        <v>0</v>
      </c>
      <c r="BL1648" s="17" t="s">
        <v>280</v>
      </c>
      <c r="BM1648" s="153" t="s">
        <v>2812</v>
      </c>
    </row>
    <row r="1649" spans="2:65" s="13" customFormat="1">
      <c r="B1649" s="162"/>
      <c r="D1649" s="156" t="s">
        <v>192</v>
      </c>
      <c r="E1649" s="163" t="s">
        <v>1</v>
      </c>
      <c r="F1649" s="164" t="s">
        <v>2813</v>
      </c>
      <c r="H1649" s="165">
        <v>127.622</v>
      </c>
      <c r="I1649" s="166"/>
      <c r="L1649" s="162"/>
      <c r="M1649" s="167"/>
      <c r="T1649" s="168"/>
      <c r="AT1649" s="163" t="s">
        <v>192</v>
      </c>
      <c r="AU1649" s="163" t="s">
        <v>190</v>
      </c>
      <c r="AV1649" s="13" t="s">
        <v>190</v>
      </c>
      <c r="AW1649" s="13" t="s">
        <v>31</v>
      </c>
      <c r="AX1649" s="13" t="s">
        <v>75</v>
      </c>
      <c r="AY1649" s="163" t="s">
        <v>181</v>
      </c>
    </row>
    <row r="1650" spans="2:65" s="14" customFormat="1">
      <c r="B1650" s="169"/>
      <c r="D1650" s="156" t="s">
        <v>192</v>
      </c>
      <c r="E1650" s="170" t="s">
        <v>1</v>
      </c>
      <c r="F1650" s="171" t="s">
        <v>195</v>
      </c>
      <c r="H1650" s="172">
        <v>127.622</v>
      </c>
      <c r="I1650" s="173"/>
      <c r="L1650" s="169"/>
      <c r="M1650" s="174"/>
      <c r="T1650" s="175"/>
      <c r="AT1650" s="170" t="s">
        <v>192</v>
      </c>
      <c r="AU1650" s="170" t="s">
        <v>190</v>
      </c>
      <c r="AV1650" s="14" t="s">
        <v>189</v>
      </c>
      <c r="AW1650" s="14" t="s">
        <v>31</v>
      </c>
      <c r="AX1650" s="14" t="s">
        <v>83</v>
      </c>
      <c r="AY1650" s="170" t="s">
        <v>181</v>
      </c>
    </row>
    <row r="1651" spans="2:65" s="1" customFormat="1" ht="24.2" customHeight="1">
      <c r="B1651" s="140"/>
      <c r="C1651" s="189" t="s">
        <v>2814</v>
      </c>
      <c r="D1651" s="189" t="s">
        <v>966</v>
      </c>
      <c r="E1651" s="190" t="s">
        <v>2815</v>
      </c>
      <c r="F1651" s="191" t="s">
        <v>2816</v>
      </c>
      <c r="G1651" s="192" t="s">
        <v>672</v>
      </c>
      <c r="H1651" s="193">
        <v>127.622</v>
      </c>
      <c r="I1651" s="194"/>
      <c r="J1651" s="195">
        <f>ROUND(I1651*H1651,2)</f>
        <v>0</v>
      </c>
      <c r="K1651" s="196"/>
      <c r="L1651" s="197"/>
      <c r="M1651" s="198" t="s">
        <v>1</v>
      </c>
      <c r="N1651" s="199" t="s">
        <v>41</v>
      </c>
      <c r="P1651" s="151">
        <f>O1651*H1651</f>
        <v>0</v>
      </c>
      <c r="Q1651" s="151">
        <v>0.6</v>
      </c>
      <c r="R1651" s="151">
        <f>Q1651*H1651</f>
        <v>76.5732</v>
      </c>
      <c r="S1651" s="151">
        <v>0</v>
      </c>
      <c r="T1651" s="152">
        <f>S1651*H1651</f>
        <v>0</v>
      </c>
      <c r="AR1651" s="153" t="s">
        <v>491</v>
      </c>
      <c r="AT1651" s="153" t="s">
        <v>966</v>
      </c>
      <c r="AU1651" s="153" t="s">
        <v>190</v>
      </c>
      <c r="AY1651" s="17" t="s">
        <v>181</v>
      </c>
      <c r="BE1651" s="154">
        <f>IF(N1651="základná",J1651,0)</f>
        <v>0</v>
      </c>
      <c r="BF1651" s="154">
        <f>IF(N1651="znížená",J1651,0)</f>
        <v>0</v>
      </c>
      <c r="BG1651" s="154">
        <f>IF(N1651="zákl. prenesená",J1651,0)</f>
        <v>0</v>
      </c>
      <c r="BH1651" s="154">
        <f>IF(N1651="zníž. prenesená",J1651,0)</f>
        <v>0</v>
      </c>
      <c r="BI1651" s="154">
        <f>IF(N1651="nulová",J1651,0)</f>
        <v>0</v>
      </c>
      <c r="BJ1651" s="17" t="s">
        <v>190</v>
      </c>
      <c r="BK1651" s="154">
        <f>ROUND(I1651*H1651,2)</f>
        <v>0</v>
      </c>
      <c r="BL1651" s="17" t="s">
        <v>280</v>
      </c>
      <c r="BM1651" s="153" t="s">
        <v>2817</v>
      </c>
    </row>
    <row r="1652" spans="2:65" s="1" customFormat="1" ht="21.75" customHeight="1">
      <c r="B1652" s="140"/>
      <c r="C1652" s="141" t="s">
        <v>2818</v>
      </c>
      <c r="D1652" s="141" t="s">
        <v>185</v>
      </c>
      <c r="E1652" s="142" t="s">
        <v>2819</v>
      </c>
      <c r="F1652" s="143" t="s">
        <v>2820</v>
      </c>
      <c r="G1652" s="144" t="s">
        <v>672</v>
      </c>
      <c r="H1652" s="145">
        <v>357.95800000000003</v>
      </c>
      <c r="I1652" s="146"/>
      <c r="J1652" s="147">
        <f>ROUND(I1652*H1652,2)</f>
        <v>0</v>
      </c>
      <c r="K1652" s="148"/>
      <c r="L1652" s="32"/>
      <c r="M1652" s="149" t="s">
        <v>1</v>
      </c>
      <c r="N1652" s="150" t="s">
        <v>41</v>
      </c>
      <c r="P1652" s="151">
        <f>O1652*H1652</f>
        <v>0</v>
      </c>
      <c r="Q1652" s="151">
        <v>4.897E-5</v>
      </c>
      <c r="R1652" s="151">
        <f>Q1652*H1652</f>
        <v>1.7529203260000001E-2</v>
      </c>
      <c r="S1652" s="151">
        <v>0</v>
      </c>
      <c r="T1652" s="152">
        <f>S1652*H1652</f>
        <v>0</v>
      </c>
      <c r="AR1652" s="153" t="s">
        <v>280</v>
      </c>
      <c r="AT1652" s="153" t="s">
        <v>185</v>
      </c>
      <c r="AU1652" s="153" t="s">
        <v>190</v>
      </c>
      <c r="AY1652" s="17" t="s">
        <v>181</v>
      </c>
      <c r="BE1652" s="154">
        <f>IF(N1652="základná",J1652,0)</f>
        <v>0</v>
      </c>
      <c r="BF1652" s="154">
        <f>IF(N1652="znížená",J1652,0)</f>
        <v>0</v>
      </c>
      <c r="BG1652" s="154">
        <f>IF(N1652="zákl. prenesená",J1652,0)</f>
        <v>0</v>
      </c>
      <c r="BH1652" s="154">
        <f>IF(N1652="zníž. prenesená",J1652,0)</f>
        <v>0</v>
      </c>
      <c r="BI1652" s="154">
        <f>IF(N1652="nulová",J1652,0)</f>
        <v>0</v>
      </c>
      <c r="BJ1652" s="17" t="s">
        <v>190</v>
      </c>
      <c r="BK1652" s="154">
        <f>ROUND(I1652*H1652,2)</f>
        <v>0</v>
      </c>
      <c r="BL1652" s="17" t="s">
        <v>280</v>
      </c>
      <c r="BM1652" s="153" t="s">
        <v>2821</v>
      </c>
    </row>
    <row r="1653" spans="2:65" s="13" customFormat="1">
      <c r="B1653" s="162"/>
      <c r="D1653" s="156" t="s">
        <v>192</v>
      </c>
      <c r="E1653" s="163" t="s">
        <v>1</v>
      </c>
      <c r="F1653" s="164" t="s">
        <v>2822</v>
      </c>
      <c r="H1653" s="165">
        <v>357.95800000000003</v>
      </c>
      <c r="I1653" s="166"/>
      <c r="L1653" s="162"/>
      <c r="M1653" s="167"/>
      <c r="T1653" s="168"/>
      <c r="AT1653" s="163" t="s">
        <v>192</v>
      </c>
      <c r="AU1653" s="163" t="s">
        <v>190</v>
      </c>
      <c r="AV1653" s="13" t="s">
        <v>190</v>
      </c>
      <c r="AW1653" s="13" t="s">
        <v>31</v>
      </c>
      <c r="AX1653" s="13" t="s">
        <v>75</v>
      </c>
      <c r="AY1653" s="163" t="s">
        <v>181</v>
      </c>
    </row>
    <row r="1654" spans="2:65" s="14" customFormat="1">
      <c r="B1654" s="169"/>
      <c r="D1654" s="156" t="s">
        <v>192</v>
      </c>
      <c r="E1654" s="170" t="s">
        <v>1</v>
      </c>
      <c r="F1654" s="171" t="s">
        <v>195</v>
      </c>
      <c r="H1654" s="172">
        <v>357.95800000000003</v>
      </c>
      <c r="I1654" s="173"/>
      <c r="L1654" s="169"/>
      <c r="M1654" s="174"/>
      <c r="T1654" s="175"/>
      <c r="AT1654" s="170" t="s">
        <v>192</v>
      </c>
      <c r="AU1654" s="170" t="s">
        <v>190</v>
      </c>
      <c r="AV1654" s="14" t="s">
        <v>189</v>
      </c>
      <c r="AW1654" s="14" t="s">
        <v>31</v>
      </c>
      <c r="AX1654" s="14" t="s">
        <v>83</v>
      </c>
      <c r="AY1654" s="170" t="s">
        <v>181</v>
      </c>
    </row>
    <row r="1655" spans="2:65" s="1" customFormat="1" ht="24.2" customHeight="1">
      <c r="B1655" s="140"/>
      <c r="C1655" s="189" t="s">
        <v>2823</v>
      </c>
      <c r="D1655" s="189" t="s">
        <v>966</v>
      </c>
      <c r="E1655" s="190" t="s">
        <v>2824</v>
      </c>
      <c r="F1655" s="191" t="s">
        <v>2825</v>
      </c>
      <c r="G1655" s="192" t="s">
        <v>672</v>
      </c>
      <c r="H1655" s="193">
        <v>357.95800000000003</v>
      </c>
      <c r="I1655" s="194"/>
      <c r="J1655" s="195">
        <f>ROUND(I1655*H1655,2)</f>
        <v>0</v>
      </c>
      <c r="K1655" s="196"/>
      <c r="L1655" s="197"/>
      <c r="M1655" s="198" t="s">
        <v>1</v>
      </c>
      <c r="N1655" s="199" t="s">
        <v>41</v>
      </c>
      <c r="P1655" s="151">
        <f>O1655*H1655</f>
        <v>0</v>
      </c>
      <c r="Q1655" s="151">
        <v>0.6</v>
      </c>
      <c r="R1655" s="151">
        <f>Q1655*H1655</f>
        <v>214.7748</v>
      </c>
      <c r="S1655" s="151">
        <v>0</v>
      </c>
      <c r="T1655" s="152">
        <f>S1655*H1655</f>
        <v>0</v>
      </c>
      <c r="AR1655" s="153" t="s">
        <v>491</v>
      </c>
      <c r="AT1655" s="153" t="s">
        <v>966</v>
      </c>
      <c r="AU1655" s="153" t="s">
        <v>190</v>
      </c>
      <c r="AY1655" s="17" t="s">
        <v>181</v>
      </c>
      <c r="BE1655" s="154">
        <f>IF(N1655="základná",J1655,0)</f>
        <v>0</v>
      </c>
      <c r="BF1655" s="154">
        <f>IF(N1655="znížená",J1655,0)</f>
        <v>0</v>
      </c>
      <c r="BG1655" s="154">
        <f>IF(N1655="zákl. prenesená",J1655,0)</f>
        <v>0</v>
      </c>
      <c r="BH1655" s="154">
        <f>IF(N1655="zníž. prenesená",J1655,0)</f>
        <v>0</v>
      </c>
      <c r="BI1655" s="154">
        <f>IF(N1655="nulová",J1655,0)</f>
        <v>0</v>
      </c>
      <c r="BJ1655" s="17" t="s">
        <v>190</v>
      </c>
      <c r="BK1655" s="154">
        <f>ROUND(I1655*H1655,2)</f>
        <v>0</v>
      </c>
      <c r="BL1655" s="17" t="s">
        <v>280</v>
      </c>
      <c r="BM1655" s="153" t="s">
        <v>2826</v>
      </c>
    </row>
    <row r="1656" spans="2:65" s="1" customFormat="1" ht="16.5" customHeight="1">
      <c r="B1656" s="140"/>
      <c r="C1656" s="189" t="s">
        <v>2827</v>
      </c>
      <c r="D1656" s="189" t="s">
        <v>966</v>
      </c>
      <c r="E1656" s="190" t="s">
        <v>2828</v>
      </c>
      <c r="F1656" s="191" t="s">
        <v>2829</v>
      </c>
      <c r="G1656" s="192" t="s">
        <v>407</v>
      </c>
      <c r="H1656" s="193">
        <v>19.399999999999999</v>
      </c>
      <c r="I1656" s="194"/>
      <c r="J1656" s="195">
        <f>ROUND(I1656*H1656,2)</f>
        <v>0</v>
      </c>
      <c r="K1656" s="196"/>
      <c r="L1656" s="197"/>
      <c r="M1656" s="198" t="s">
        <v>1</v>
      </c>
      <c r="N1656" s="199" t="s">
        <v>41</v>
      </c>
      <c r="P1656" s="151">
        <f>O1656*H1656</f>
        <v>0</v>
      </c>
      <c r="Q1656" s="151">
        <v>0.6</v>
      </c>
      <c r="R1656" s="151">
        <f>Q1656*H1656</f>
        <v>11.639999999999999</v>
      </c>
      <c r="S1656" s="151">
        <v>0</v>
      </c>
      <c r="T1656" s="152">
        <f>S1656*H1656</f>
        <v>0</v>
      </c>
      <c r="AR1656" s="153" t="s">
        <v>491</v>
      </c>
      <c r="AT1656" s="153" t="s">
        <v>966</v>
      </c>
      <c r="AU1656" s="153" t="s">
        <v>190</v>
      </c>
      <c r="AY1656" s="17" t="s">
        <v>181</v>
      </c>
      <c r="BE1656" s="154">
        <f>IF(N1656="základná",J1656,0)</f>
        <v>0</v>
      </c>
      <c r="BF1656" s="154">
        <f>IF(N1656="znížená",J1656,0)</f>
        <v>0</v>
      </c>
      <c r="BG1656" s="154">
        <f>IF(N1656="zákl. prenesená",J1656,0)</f>
        <v>0</v>
      </c>
      <c r="BH1656" s="154">
        <f>IF(N1656="zníž. prenesená",J1656,0)</f>
        <v>0</v>
      </c>
      <c r="BI1656" s="154">
        <f>IF(N1656="nulová",J1656,0)</f>
        <v>0</v>
      </c>
      <c r="BJ1656" s="17" t="s">
        <v>190</v>
      </c>
      <c r="BK1656" s="154">
        <f>ROUND(I1656*H1656,2)</f>
        <v>0</v>
      </c>
      <c r="BL1656" s="17" t="s">
        <v>280</v>
      </c>
      <c r="BM1656" s="153" t="s">
        <v>2830</v>
      </c>
    </row>
    <row r="1657" spans="2:65" s="1" customFormat="1" ht="24.2" customHeight="1">
      <c r="B1657" s="140"/>
      <c r="C1657" s="141" t="s">
        <v>2831</v>
      </c>
      <c r="D1657" s="141" t="s">
        <v>185</v>
      </c>
      <c r="E1657" s="142" t="s">
        <v>2832</v>
      </c>
      <c r="F1657" s="143" t="s">
        <v>2833</v>
      </c>
      <c r="G1657" s="144" t="s">
        <v>1797</v>
      </c>
      <c r="H1657" s="200"/>
      <c r="I1657" s="146"/>
      <c r="J1657" s="147">
        <f>ROUND(I1657*H1657,2)</f>
        <v>0</v>
      </c>
      <c r="K1657" s="148"/>
      <c r="L1657" s="32"/>
      <c r="M1657" s="149" t="s">
        <v>1</v>
      </c>
      <c r="N1657" s="150" t="s">
        <v>41</v>
      </c>
      <c r="P1657" s="151">
        <f>O1657*H1657</f>
        <v>0</v>
      </c>
      <c r="Q1657" s="151">
        <v>0</v>
      </c>
      <c r="R1657" s="151">
        <f>Q1657*H1657</f>
        <v>0</v>
      </c>
      <c r="S1657" s="151">
        <v>0</v>
      </c>
      <c r="T1657" s="152">
        <f>S1657*H1657</f>
        <v>0</v>
      </c>
      <c r="AR1657" s="153" t="s">
        <v>280</v>
      </c>
      <c r="AT1657" s="153" t="s">
        <v>185</v>
      </c>
      <c r="AU1657" s="153" t="s">
        <v>190</v>
      </c>
      <c r="AY1657" s="17" t="s">
        <v>181</v>
      </c>
      <c r="BE1657" s="154">
        <f>IF(N1657="základná",J1657,0)</f>
        <v>0</v>
      </c>
      <c r="BF1657" s="154">
        <f>IF(N1657="znížená",J1657,0)</f>
        <v>0</v>
      </c>
      <c r="BG1657" s="154">
        <f>IF(N1657="zákl. prenesená",J1657,0)</f>
        <v>0</v>
      </c>
      <c r="BH1657" s="154">
        <f>IF(N1657="zníž. prenesená",J1657,0)</f>
        <v>0</v>
      </c>
      <c r="BI1657" s="154">
        <f>IF(N1657="nulová",J1657,0)</f>
        <v>0</v>
      </c>
      <c r="BJ1657" s="17" t="s">
        <v>190</v>
      </c>
      <c r="BK1657" s="154">
        <f>ROUND(I1657*H1657,2)</f>
        <v>0</v>
      </c>
      <c r="BL1657" s="17" t="s">
        <v>280</v>
      </c>
      <c r="BM1657" s="153" t="s">
        <v>2834</v>
      </c>
    </row>
    <row r="1658" spans="2:65" s="11" customFormat="1" ht="22.9" customHeight="1">
      <c r="B1658" s="128"/>
      <c r="D1658" s="129" t="s">
        <v>74</v>
      </c>
      <c r="E1658" s="138" t="s">
        <v>2835</v>
      </c>
      <c r="F1658" s="138" t="s">
        <v>2836</v>
      </c>
      <c r="I1658" s="131"/>
      <c r="J1658" s="139">
        <f>BK1658</f>
        <v>0</v>
      </c>
      <c r="L1658" s="128"/>
      <c r="M1658" s="133"/>
      <c r="P1658" s="134">
        <f>SUM(P1659:P1684)</f>
        <v>0</v>
      </c>
      <c r="R1658" s="134">
        <f>SUM(R1659:R1684)</f>
        <v>3.8117179500000002</v>
      </c>
      <c r="T1658" s="135">
        <f>SUM(T1659:T1684)</f>
        <v>0</v>
      </c>
      <c r="AR1658" s="129" t="s">
        <v>190</v>
      </c>
      <c r="AT1658" s="136" t="s">
        <v>74</v>
      </c>
      <c r="AU1658" s="136" t="s">
        <v>83</v>
      </c>
      <c r="AY1658" s="129" t="s">
        <v>181</v>
      </c>
      <c r="BK1658" s="137">
        <f>SUM(BK1659:BK1684)</f>
        <v>0</v>
      </c>
    </row>
    <row r="1659" spans="2:65" s="1" customFormat="1" ht="21.75" customHeight="1">
      <c r="B1659" s="140"/>
      <c r="C1659" s="141" t="s">
        <v>2837</v>
      </c>
      <c r="D1659" s="141" t="s">
        <v>185</v>
      </c>
      <c r="E1659" s="142" t="s">
        <v>2838</v>
      </c>
      <c r="F1659" s="143" t="s">
        <v>2839</v>
      </c>
      <c r="G1659" s="144" t="s">
        <v>188</v>
      </c>
      <c r="H1659" s="145">
        <v>4.92</v>
      </c>
      <c r="I1659" s="146"/>
      <c r="J1659" s="147">
        <f>ROUND(I1659*H1659,2)</f>
        <v>0</v>
      </c>
      <c r="K1659" s="148"/>
      <c r="L1659" s="32"/>
      <c r="M1659" s="149" t="s">
        <v>1</v>
      </c>
      <c r="N1659" s="150" t="s">
        <v>41</v>
      </c>
      <c r="P1659" s="151">
        <f>O1659*H1659</f>
        <v>0</v>
      </c>
      <c r="Q1659" s="151">
        <v>4.1440000000000001E-3</v>
      </c>
      <c r="R1659" s="151">
        <f>Q1659*H1659</f>
        <v>2.038848E-2</v>
      </c>
      <c r="S1659" s="151">
        <v>0</v>
      </c>
      <c r="T1659" s="152">
        <f>S1659*H1659</f>
        <v>0</v>
      </c>
      <c r="AR1659" s="153" t="s">
        <v>280</v>
      </c>
      <c r="AT1659" s="153" t="s">
        <v>185</v>
      </c>
      <c r="AU1659" s="153" t="s">
        <v>190</v>
      </c>
      <c r="AY1659" s="17" t="s">
        <v>181</v>
      </c>
      <c r="BE1659" s="154">
        <f>IF(N1659="základná",J1659,0)</f>
        <v>0</v>
      </c>
      <c r="BF1659" s="154">
        <f>IF(N1659="znížená",J1659,0)</f>
        <v>0</v>
      </c>
      <c r="BG1659" s="154">
        <f>IF(N1659="zákl. prenesená",J1659,0)</f>
        <v>0</v>
      </c>
      <c r="BH1659" s="154">
        <f>IF(N1659="zníž. prenesená",J1659,0)</f>
        <v>0</v>
      </c>
      <c r="BI1659" s="154">
        <f>IF(N1659="nulová",J1659,0)</f>
        <v>0</v>
      </c>
      <c r="BJ1659" s="17" t="s">
        <v>190</v>
      </c>
      <c r="BK1659" s="154">
        <f>ROUND(I1659*H1659,2)</f>
        <v>0</v>
      </c>
      <c r="BL1659" s="17" t="s">
        <v>280</v>
      </c>
      <c r="BM1659" s="153" t="s">
        <v>2840</v>
      </c>
    </row>
    <row r="1660" spans="2:65" s="12" customFormat="1">
      <c r="B1660" s="155"/>
      <c r="D1660" s="156" t="s">
        <v>192</v>
      </c>
      <c r="E1660" s="157" t="s">
        <v>1</v>
      </c>
      <c r="F1660" s="158" t="s">
        <v>2841</v>
      </c>
      <c r="H1660" s="157" t="s">
        <v>1</v>
      </c>
      <c r="I1660" s="159"/>
      <c r="L1660" s="155"/>
      <c r="M1660" s="160"/>
      <c r="T1660" s="161"/>
      <c r="AT1660" s="157" t="s">
        <v>192</v>
      </c>
      <c r="AU1660" s="157" t="s">
        <v>190</v>
      </c>
      <c r="AV1660" s="12" t="s">
        <v>83</v>
      </c>
      <c r="AW1660" s="12" t="s">
        <v>31</v>
      </c>
      <c r="AX1660" s="12" t="s">
        <v>75</v>
      </c>
      <c r="AY1660" s="157" t="s">
        <v>181</v>
      </c>
    </row>
    <row r="1661" spans="2:65" s="12" customFormat="1">
      <c r="B1661" s="155"/>
      <c r="D1661" s="156" t="s">
        <v>192</v>
      </c>
      <c r="E1661" s="157" t="s">
        <v>1</v>
      </c>
      <c r="F1661" s="158" t="s">
        <v>1004</v>
      </c>
      <c r="H1661" s="157" t="s">
        <v>1</v>
      </c>
      <c r="I1661" s="159"/>
      <c r="L1661" s="155"/>
      <c r="M1661" s="160"/>
      <c r="T1661" s="161"/>
      <c r="AT1661" s="157" t="s">
        <v>192</v>
      </c>
      <c r="AU1661" s="157" t="s">
        <v>190</v>
      </c>
      <c r="AV1661" s="12" t="s">
        <v>83</v>
      </c>
      <c r="AW1661" s="12" t="s">
        <v>31</v>
      </c>
      <c r="AX1661" s="12" t="s">
        <v>75</v>
      </c>
      <c r="AY1661" s="157" t="s">
        <v>181</v>
      </c>
    </row>
    <row r="1662" spans="2:65" s="13" customFormat="1">
      <c r="B1662" s="162"/>
      <c r="D1662" s="156" t="s">
        <v>192</v>
      </c>
      <c r="E1662" s="163" t="s">
        <v>1</v>
      </c>
      <c r="F1662" s="164" t="s">
        <v>2842</v>
      </c>
      <c r="H1662" s="165">
        <v>1</v>
      </c>
      <c r="I1662" s="166"/>
      <c r="L1662" s="162"/>
      <c r="M1662" s="167"/>
      <c r="T1662" s="168"/>
      <c r="AT1662" s="163" t="s">
        <v>192</v>
      </c>
      <c r="AU1662" s="163" t="s">
        <v>190</v>
      </c>
      <c r="AV1662" s="13" t="s">
        <v>190</v>
      </c>
      <c r="AW1662" s="13" t="s">
        <v>31</v>
      </c>
      <c r="AX1662" s="13" t="s">
        <v>75</v>
      </c>
      <c r="AY1662" s="163" t="s">
        <v>181</v>
      </c>
    </row>
    <row r="1663" spans="2:65" s="12" customFormat="1">
      <c r="B1663" s="155"/>
      <c r="D1663" s="156" t="s">
        <v>192</v>
      </c>
      <c r="E1663" s="157" t="s">
        <v>1</v>
      </c>
      <c r="F1663" s="158" t="s">
        <v>2843</v>
      </c>
      <c r="H1663" s="157" t="s">
        <v>1</v>
      </c>
      <c r="I1663" s="159"/>
      <c r="L1663" s="155"/>
      <c r="M1663" s="160"/>
      <c r="T1663" s="161"/>
      <c r="AT1663" s="157" t="s">
        <v>192</v>
      </c>
      <c r="AU1663" s="157" t="s">
        <v>190</v>
      </c>
      <c r="AV1663" s="12" t="s">
        <v>83</v>
      </c>
      <c r="AW1663" s="12" t="s">
        <v>31</v>
      </c>
      <c r="AX1663" s="12" t="s">
        <v>75</v>
      </c>
      <c r="AY1663" s="157" t="s">
        <v>181</v>
      </c>
    </row>
    <row r="1664" spans="2:65" s="13" customFormat="1">
      <c r="B1664" s="162"/>
      <c r="D1664" s="156" t="s">
        <v>192</v>
      </c>
      <c r="E1664" s="163" t="s">
        <v>1</v>
      </c>
      <c r="F1664" s="164" t="s">
        <v>2844</v>
      </c>
      <c r="H1664" s="165">
        <v>2</v>
      </c>
      <c r="I1664" s="166"/>
      <c r="L1664" s="162"/>
      <c r="M1664" s="167"/>
      <c r="T1664" s="168"/>
      <c r="AT1664" s="163" t="s">
        <v>192</v>
      </c>
      <c r="AU1664" s="163" t="s">
        <v>190</v>
      </c>
      <c r="AV1664" s="13" t="s">
        <v>190</v>
      </c>
      <c r="AW1664" s="13" t="s">
        <v>31</v>
      </c>
      <c r="AX1664" s="13" t="s">
        <v>75</v>
      </c>
      <c r="AY1664" s="163" t="s">
        <v>181</v>
      </c>
    </row>
    <row r="1665" spans="2:65" s="12" customFormat="1">
      <c r="B1665" s="155"/>
      <c r="D1665" s="156" t="s">
        <v>192</v>
      </c>
      <c r="E1665" s="157" t="s">
        <v>1</v>
      </c>
      <c r="F1665" s="158" t="s">
        <v>2845</v>
      </c>
      <c r="H1665" s="157" t="s">
        <v>1</v>
      </c>
      <c r="I1665" s="159"/>
      <c r="L1665" s="155"/>
      <c r="M1665" s="160"/>
      <c r="T1665" s="161"/>
      <c r="AT1665" s="157" t="s">
        <v>192</v>
      </c>
      <c r="AU1665" s="157" t="s">
        <v>190</v>
      </c>
      <c r="AV1665" s="12" t="s">
        <v>83</v>
      </c>
      <c r="AW1665" s="12" t="s">
        <v>31</v>
      </c>
      <c r="AX1665" s="12" t="s">
        <v>75</v>
      </c>
      <c r="AY1665" s="157" t="s">
        <v>181</v>
      </c>
    </row>
    <row r="1666" spans="2:65" s="13" customFormat="1">
      <c r="B1666" s="162"/>
      <c r="D1666" s="156" t="s">
        <v>192</v>
      </c>
      <c r="E1666" s="163" t="s">
        <v>1</v>
      </c>
      <c r="F1666" s="164" t="s">
        <v>2846</v>
      </c>
      <c r="H1666" s="165">
        <v>1.92</v>
      </c>
      <c r="I1666" s="166"/>
      <c r="L1666" s="162"/>
      <c r="M1666" s="167"/>
      <c r="T1666" s="168"/>
      <c r="AT1666" s="163" t="s">
        <v>192</v>
      </c>
      <c r="AU1666" s="163" t="s">
        <v>190</v>
      </c>
      <c r="AV1666" s="13" t="s">
        <v>190</v>
      </c>
      <c r="AW1666" s="13" t="s">
        <v>31</v>
      </c>
      <c r="AX1666" s="13" t="s">
        <v>75</v>
      </c>
      <c r="AY1666" s="163" t="s">
        <v>181</v>
      </c>
    </row>
    <row r="1667" spans="2:65" s="14" customFormat="1">
      <c r="B1667" s="169"/>
      <c r="D1667" s="156" t="s">
        <v>192</v>
      </c>
      <c r="E1667" s="170" t="s">
        <v>1</v>
      </c>
      <c r="F1667" s="171" t="s">
        <v>195</v>
      </c>
      <c r="H1667" s="172">
        <v>4.92</v>
      </c>
      <c r="I1667" s="173"/>
      <c r="L1667" s="169"/>
      <c r="M1667" s="174"/>
      <c r="T1667" s="175"/>
      <c r="AT1667" s="170" t="s">
        <v>192</v>
      </c>
      <c r="AU1667" s="170" t="s">
        <v>190</v>
      </c>
      <c r="AV1667" s="14" t="s">
        <v>189</v>
      </c>
      <c r="AW1667" s="14" t="s">
        <v>31</v>
      </c>
      <c r="AX1667" s="14" t="s">
        <v>83</v>
      </c>
      <c r="AY1667" s="170" t="s">
        <v>181</v>
      </c>
    </row>
    <row r="1668" spans="2:65" s="1" customFormat="1" ht="24.2" customHeight="1">
      <c r="B1668" s="140"/>
      <c r="C1668" s="189" t="s">
        <v>2847</v>
      </c>
      <c r="D1668" s="189" t="s">
        <v>966</v>
      </c>
      <c r="E1668" s="190" t="s">
        <v>2848</v>
      </c>
      <c r="F1668" s="191" t="s">
        <v>2849</v>
      </c>
      <c r="G1668" s="192" t="s">
        <v>188</v>
      </c>
      <c r="H1668" s="193">
        <v>5.117</v>
      </c>
      <c r="I1668" s="194"/>
      <c r="J1668" s="195">
        <f>ROUND(I1668*H1668,2)</f>
        <v>0</v>
      </c>
      <c r="K1668" s="196"/>
      <c r="L1668" s="197"/>
      <c r="M1668" s="198" t="s">
        <v>1</v>
      </c>
      <c r="N1668" s="199" t="s">
        <v>41</v>
      </c>
      <c r="P1668" s="151">
        <f>O1668*H1668</f>
        <v>0</v>
      </c>
      <c r="Q1668" s="151">
        <v>0.02</v>
      </c>
      <c r="R1668" s="151">
        <f>Q1668*H1668</f>
        <v>0.10234</v>
      </c>
      <c r="S1668" s="151">
        <v>0</v>
      </c>
      <c r="T1668" s="152">
        <f>S1668*H1668</f>
        <v>0</v>
      </c>
      <c r="AR1668" s="153" t="s">
        <v>491</v>
      </c>
      <c r="AT1668" s="153" t="s">
        <v>966</v>
      </c>
      <c r="AU1668" s="153" t="s">
        <v>190</v>
      </c>
      <c r="AY1668" s="17" t="s">
        <v>181</v>
      </c>
      <c r="BE1668" s="154">
        <f>IF(N1668="základná",J1668,0)</f>
        <v>0</v>
      </c>
      <c r="BF1668" s="154">
        <f>IF(N1668="znížená",J1668,0)</f>
        <v>0</v>
      </c>
      <c r="BG1668" s="154">
        <f>IF(N1668="zákl. prenesená",J1668,0)</f>
        <v>0</v>
      </c>
      <c r="BH1668" s="154">
        <f>IF(N1668="zníž. prenesená",J1668,0)</f>
        <v>0</v>
      </c>
      <c r="BI1668" s="154">
        <f>IF(N1668="nulová",J1668,0)</f>
        <v>0</v>
      </c>
      <c r="BJ1668" s="17" t="s">
        <v>190</v>
      </c>
      <c r="BK1668" s="154">
        <f>ROUND(I1668*H1668,2)</f>
        <v>0</v>
      </c>
      <c r="BL1668" s="17" t="s">
        <v>280</v>
      </c>
      <c r="BM1668" s="153" t="s">
        <v>2850</v>
      </c>
    </row>
    <row r="1669" spans="2:65" s="13" customFormat="1">
      <c r="B1669" s="162"/>
      <c r="D1669" s="156" t="s">
        <v>192</v>
      </c>
      <c r="F1669" s="164" t="s">
        <v>2851</v>
      </c>
      <c r="H1669" s="165">
        <v>5.117</v>
      </c>
      <c r="I1669" s="166"/>
      <c r="L1669" s="162"/>
      <c r="M1669" s="167"/>
      <c r="T1669" s="168"/>
      <c r="AT1669" s="163" t="s">
        <v>192</v>
      </c>
      <c r="AU1669" s="163" t="s">
        <v>190</v>
      </c>
      <c r="AV1669" s="13" t="s">
        <v>190</v>
      </c>
      <c r="AW1669" s="13" t="s">
        <v>3</v>
      </c>
      <c r="AX1669" s="13" t="s">
        <v>83</v>
      </c>
      <c r="AY1669" s="163" t="s">
        <v>181</v>
      </c>
    </row>
    <row r="1670" spans="2:65" s="1" customFormat="1" ht="24.2" customHeight="1">
      <c r="B1670" s="140"/>
      <c r="C1670" s="141" t="s">
        <v>2852</v>
      </c>
      <c r="D1670" s="141" t="s">
        <v>185</v>
      </c>
      <c r="E1670" s="142" t="s">
        <v>2853</v>
      </c>
      <c r="F1670" s="143" t="s">
        <v>2854</v>
      </c>
      <c r="G1670" s="144" t="s">
        <v>188</v>
      </c>
      <c r="H1670" s="145">
        <v>144.97</v>
      </c>
      <c r="I1670" s="146"/>
      <c r="J1670" s="147">
        <f>ROUND(I1670*H1670,2)</f>
        <v>0</v>
      </c>
      <c r="K1670" s="148"/>
      <c r="L1670" s="32"/>
      <c r="M1670" s="149" t="s">
        <v>1</v>
      </c>
      <c r="N1670" s="150" t="s">
        <v>41</v>
      </c>
      <c r="P1670" s="151">
        <f>O1670*H1670</f>
        <v>0</v>
      </c>
      <c r="Q1670" s="151">
        <v>3.5469999999999998E-3</v>
      </c>
      <c r="R1670" s="151">
        <f>Q1670*H1670</f>
        <v>0.51420858999999997</v>
      </c>
      <c r="S1670" s="151">
        <v>0</v>
      </c>
      <c r="T1670" s="152">
        <f>S1670*H1670</f>
        <v>0</v>
      </c>
      <c r="AR1670" s="153" t="s">
        <v>280</v>
      </c>
      <c r="AT1670" s="153" t="s">
        <v>185</v>
      </c>
      <c r="AU1670" s="153" t="s">
        <v>190</v>
      </c>
      <c r="AY1670" s="17" t="s">
        <v>181</v>
      </c>
      <c r="BE1670" s="154">
        <f>IF(N1670="základná",J1670,0)</f>
        <v>0</v>
      </c>
      <c r="BF1670" s="154">
        <f>IF(N1670="znížená",J1670,0)</f>
        <v>0</v>
      </c>
      <c r="BG1670" s="154">
        <f>IF(N1670="zákl. prenesená",J1670,0)</f>
        <v>0</v>
      </c>
      <c r="BH1670" s="154">
        <f>IF(N1670="zníž. prenesená",J1670,0)</f>
        <v>0</v>
      </c>
      <c r="BI1670" s="154">
        <f>IF(N1670="nulová",J1670,0)</f>
        <v>0</v>
      </c>
      <c r="BJ1670" s="17" t="s">
        <v>190</v>
      </c>
      <c r="BK1670" s="154">
        <f>ROUND(I1670*H1670,2)</f>
        <v>0</v>
      </c>
      <c r="BL1670" s="17" t="s">
        <v>280</v>
      </c>
      <c r="BM1670" s="153" t="s">
        <v>2855</v>
      </c>
    </row>
    <row r="1671" spans="2:65" s="12" customFormat="1">
      <c r="B1671" s="155"/>
      <c r="D1671" s="156" t="s">
        <v>192</v>
      </c>
      <c r="E1671" s="157" t="s">
        <v>1</v>
      </c>
      <c r="F1671" s="158" t="s">
        <v>2856</v>
      </c>
      <c r="H1671" s="157" t="s">
        <v>1</v>
      </c>
      <c r="I1671" s="159"/>
      <c r="L1671" s="155"/>
      <c r="M1671" s="160"/>
      <c r="T1671" s="161"/>
      <c r="AT1671" s="157" t="s">
        <v>192</v>
      </c>
      <c r="AU1671" s="157" t="s">
        <v>190</v>
      </c>
      <c r="AV1671" s="12" t="s">
        <v>83</v>
      </c>
      <c r="AW1671" s="12" t="s">
        <v>31</v>
      </c>
      <c r="AX1671" s="12" t="s">
        <v>75</v>
      </c>
      <c r="AY1671" s="157" t="s">
        <v>181</v>
      </c>
    </row>
    <row r="1672" spans="2:65" s="12" customFormat="1">
      <c r="B1672" s="155"/>
      <c r="D1672" s="156" t="s">
        <v>192</v>
      </c>
      <c r="E1672" s="157" t="s">
        <v>1</v>
      </c>
      <c r="F1672" s="158" t="s">
        <v>218</v>
      </c>
      <c r="H1672" s="157" t="s">
        <v>1</v>
      </c>
      <c r="I1672" s="159"/>
      <c r="L1672" s="155"/>
      <c r="M1672" s="160"/>
      <c r="T1672" s="161"/>
      <c r="AT1672" s="157" t="s">
        <v>192</v>
      </c>
      <c r="AU1672" s="157" t="s">
        <v>190</v>
      </c>
      <c r="AV1672" s="12" t="s">
        <v>83</v>
      </c>
      <c r="AW1672" s="12" t="s">
        <v>31</v>
      </c>
      <c r="AX1672" s="12" t="s">
        <v>75</v>
      </c>
      <c r="AY1672" s="157" t="s">
        <v>181</v>
      </c>
    </row>
    <row r="1673" spans="2:65" s="13" customFormat="1">
      <c r="B1673" s="162"/>
      <c r="D1673" s="156" t="s">
        <v>192</v>
      </c>
      <c r="E1673" s="163" t="s">
        <v>1</v>
      </c>
      <c r="F1673" s="164" t="s">
        <v>2857</v>
      </c>
      <c r="H1673" s="165">
        <v>39.78</v>
      </c>
      <c r="I1673" s="166"/>
      <c r="L1673" s="162"/>
      <c r="M1673" s="167"/>
      <c r="T1673" s="168"/>
      <c r="AT1673" s="163" t="s">
        <v>192</v>
      </c>
      <c r="AU1673" s="163" t="s">
        <v>190</v>
      </c>
      <c r="AV1673" s="13" t="s">
        <v>190</v>
      </c>
      <c r="AW1673" s="13" t="s">
        <v>31</v>
      </c>
      <c r="AX1673" s="13" t="s">
        <v>75</v>
      </c>
      <c r="AY1673" s="163" t="s">
        <v>181</v>
      </c>
    </row>
    <row r="1674" spans="2:65" s="13" customFormat="1">
      <c r="B1674" s="162"/>
      <c r="D1674" s="156" t="s">
        <v>192</v>
      </c>
      <c r="E1674" s="163" t="s">
        <v>1</v>
      </c>
      <c r="F1674" s="164" t="s">
        <v>2858</v>
      </c>
      <c r="H1674" s="165">
        <v>6.01</v>
      </c>
      <c r="I1674" s="166"/>
      <c r="L1674" s="162"/>
      <c r="M1674" s="167"/>
      <c r="T1674" s="168"/>
      <c r="AT1674" s="163" t="s">
        <v>192</v>
      </c>
      <c r="AU1674" s="163" t="s">
        <v>190</v>
      </c>
      <c r="AV1674" s="13" t="s">
        <v>190</v>
      </c>
      <c r="AW1674" s="13" t="s">
        <v>31</v>
      </c>
      <c r="AX1674" s="13" t="s">
        <v>75</v>
      </c>
      <c r="AY1674" s="163" t="s">
        <v>181</v>
      </c>
    </row>
    <row r="1675" spans="2:65" s="13" customFormat="1">
      <c r="B1675" s="162"/>
      <c r="D1675" s="156" t="s">
        <v>192</v>
      </c>
      <c r="E1675" s="163" t="s">
        <v>1</v>
      </c>
      <c r="F1675" s="164" t="s">
        <v>2859</v>
      </c>
      <c r="H1675" s="165">
        <v>8.09</v>
      </c>
      <c r="I1675" s="166"/>
      <c r="L1675" s="162"/>
      <c r="M1675" s="167"/>
      <c r="T1675" s="168"/>
      <c r="AT1675" s="163" t="s">
        <v>192</v>
      </c>
      <c r="AU1675" s="163" t="s">
        <v>190</v>
      </c>
      <c r="AV1675" s="13" t="s">
        <v>190</v>
      </c>
      <c r="AW1675" s="13" t="s">
        <v>31</v>
      </c>
      <c r="AX1675" s="13" t="s">
        <v>75</v>
      </c>
      <c r="AY1675" s="163" t="s">
        <v>181</v>
      </c>
    </row>
    <row r="1676" spans="2:65" s="13" customFormat="1">
      <c r="B1676" s="162"/>
      <c r="D1676" s="156" t="s">
        <v>192</v>
      </c>
      <c r="E1676" s="163" t="s">
        <v>1</v>
      </c>
      <c r="F1676" s="164" t="s">
        <v>2860</v>
      </c>
      <c r="H1676" s="165">
        <v>37.86</v>
      </c>
      <c r="I1676" s="166"/>
      <c r="L1676" s="162"/>
      <c r="M1676" s="167"/>
      <c r="T1676" s="168"/>
      <c r="AT1676" s="163" t="s">
        <v>192</v>
      </c>
      <c r="AU1676" s="163" t="s">
        <v>190</v>
      </c>
      <c r="AV1676" s="13" t="s">
        <v>190</v>
      </c>
      <c r="AW1676" s="13" t="s">
        <v>31</v>
      </c>
      <c r="AX1676" s="13" t="s">
        <v>75</v>
      </c>
      <c r="AY1676" s="163" t="s">
        <v>181</v>
      </c>
    </row>
    <row r="1677" spans="2:65" s="13" customFormat="1">
      <c r="B1677" s="162"/>
      <c r="D1677" s="156" t="s">
        <v>192</v>
      </c>
      <c r="E1677" s="163" t="s">
        <v>1</v>
      </c>
      <c r="F1677" s="164" t="s">
        <v>2861</v>
      </c>
      <c r="H1677" s="165">
        <v>23.56</v>
      </c>
      <c r="I1677" s="166"/>
      <c r="L1677" s="162"/>
      <c r="M1677" s="167"/>
      <c r="T1677" s="168"/>
      <c r="AT1677" s="163" t="s">
        <v>192</v>
      </c>
      <c r="AU1677" s="163" t="s">
        <v>190</v>
      </c>
      <c r="AV1677" s="13" t="s">
        <v>190</v>
      </c>
      <c r="AW1677" s="13" t="s">
        <v>31</v>
      </c>
      <c r="AX1677" s="13" t="s">
        <v>75</v>
      </c>
      <c r="AY1677" s="163" t="s">
        <v>181</v>
      </c>
    </row>
    <row r="1678" spans="2:65" s="13" customFormat="1">
      <c r="B1678" s="162"/>
      <c r="D1678" s="156" t="s">
        <v>192</v>
      </c>
      <c r="E1678" s="163" t="s">
        <v>1</v>
      </c>
      <c r="F1678" s="164" t="s">
        <v>2862</v>
      </c>
      <c r="H1678" s="165">
        <v>10</v>
      </c>
      <c r="I1678" s="166"/>
      <c r="L1678" s="162"/>
      <c r="M1678" s="167"/>
      <c r="T1678" s="168"/>
      <c r="AT1678" s="163" t="s">
        <v>192</v>
      </c>
      <c r="AU1678" s="163" t="s">
        <v>190</v>
      </c>
      <c r="AV1678" s="13" t="s">
        <v>190</v>
      </c>
      <c r="AW1678" s="13" t="s">
        <v>31</v>
      </c>
      <c r="AX1678" s="13" t="s">
        <v>75</v>
      </c>
      <c r="AY1678" s="163" t="s">
        <v>181</v>
      </c>
    </row>
    <row r="1679" spans="2:65" s="13" customFormat="1">
      <c r="B1679" s="162"/>
      <c r="D1679" s="156" t="s">
        <v>192</v>
      </c>
      <c r="E1679" s="163" t="s">
        <v>1</v>
      </c>
      <c r="F1679" s="164" t="s">
        <v>2863</v>
      </c>
      <c r="H1679" s="165">
        <v>19.670000000000002</v>
      </c>
      <c r="I1679" s="166"/>
      <c r="L1679" s="162"/>
      <c r="M1679" s="167"/>
      <c r="T1679" s="168"/>
      <c r="AT1679" s="163" t="s">
        <v>192</v>
      </c>
      <c r="AU1679" s="163" t="s">
        <v>190</v>
      </c>
      <c r="AV1679" s="13" t="s">
        <v>190</v>
      </c>
      <c r="AW1679" s="13" t="s">
        <v>31</v>
      </c>
      <c r="AX1679" s="13" t="s">
        <v>75</v>
      </c>
      <c r="AY1679" s="163" t="s">
        <v>181</v>
      </c>
    </row>
    <row r="1680" spans="2:65" s="15" customFormat="1">
      <c r="B1680" s="176"/>
      <c r="D1680" s="156" t="s">
        <v>192</v>
      </c>
      <c r="E1680" s="177" t="s">
        <v>771</v>
      </c>
      <c r="F1680" s="178" t="s">
        <v>329</v>
      </c>
      <c r="H1680" s="179">
        <v>144.97</v>
      </c>
      <c r="I1680" s="180"/>
      <c r="L1680" s="176"/>
      <c r="M1680" s="181"/>
      <c r="T1680" s="182"/>
      <c r="AT1680" s="177" t="s">
        <v>192</v>
      </c>
      <c r="AU1680" s="177" t="s">
        <v>190</v>
      </c>
      <c r="AV1680" s="15" t="s">
        <v>130</v>
      </c>
      <c r="AW1680" s="15" t="s">
        <v>31</v>
      </c>
      <c r="AX1680" s="15" t="s">
        <v>75</v>
      </c>
      <c r="AY1680" s="177" t="s">
        <v>181</v>
      </c>
    </row>
    <row r="1681" spans="2:65" s="14" customFormat="1">
      <c r="B1681" s="169"/>
      <c r="D1681" s="156" t="s">
        <v>192</v>
      </c>
      <c r="E1681" s="170" t="s">
        <v>1</v>
      </c>
      <c r="F1681" s="171" t="s">
        <v>195</v>
      </c>
      <c r="H1681" s="172">
        <v>144.97</v>
      </c>
      <c r="I1681" s="173"/>
      <c r="L1681" s="169"/>
      <c r="M1681" s="174"/>
      <c r="T1681" s="175"/>
      <c r="AT1681" s="170" t="s">
        <v>192</v>
      </c>
      <c r="AU1681" s="170" t="s">
        <v>190</v>
      </c>
      <c r="AV1681" s="14" t="s">
        <v>189</v>
      </c>
      <c r="AW1681" s="14" t="s">
        <v>31</v>
      </c>
      <c r="AX1681" s="14" t="s">
        <v>83</v>
      </c>
      <c r="AY1681" s="170" t="s">
        <v>181</v>
      </c>
    </row>
    <row r="1682" spans="2:65" s="1" customFormat="1" ht="24.2" customHeight="1">
      <c r="B1682" s="140"/>
      <c r="C1682" s="189" t="s">
        <v>2864</v>
      </c>
      <c r="D1682" s="189" t="s">
        <v>966</v>
      </c>
      <c r="E1682" s="190" t="s">
        <v>2865</v>
      </c>
      <c r="F1682" s="191" t="s">
        <v>2866</v>
      </c>
      <c r="G1682" s="192" t="s">
        <v>188</v>
      </c>
      <c r="H1682" s="193">
        <v>153.66800000000001</v>
      </c>
      <c r="I1682" s="194"/>
      <c r="J1682" s="195">
        <f>ROUND(I1682*H1682,2)</f>
        <v>0</v>
      </c>
      <c r="K1682" s="196"/>
      <c r="L1682" s="197"/>
      <c r="M1682" s="198" t="s">
        <v>1</v>
      </c>
      <c r="N1682" s="199" t="s">
        <v>41</v>
      </c>
      <c r="P1682" s="151">
        <f>O1682*H1682</f>
        <v>0</v>
      </c>
      <c r="Q1682" s="151">
        <v>2.0660000000000001E-2</v>
      </c>
      <c r="R1682" s="151">
        <f>Q1682*H1682</f>
        <v>3.1747808800000001</v>
      </c>
      <c r="S1682" s="151">
        <v>0</v>
      </c>
      <c r="T1682" s="152">
        <f>S1682*H1682</f>
        <v>0</v>
      </c>
      <c r="AR1682" s="153" t="s">
        <v>491</v>
      </c>
      <c r="AT1682" s="153" t="s">
        <v>966</v>
      </c>
      <c r="AU1682" s="153" t="s">
        <v>190</v>
      </c>
      <c r="AY1682" s="17" t="s">
        <v>181</v>
      </c>
      <c r="BE1682" s="154">
        <f>IF(N1682="základná",J1682,0)</f>
        <v>0</v>
      </c>
      <c r="BF1682" s="154">
        <f>IF(N1682="znížená",J1682,0)</f>
        <v>0</v>
      </c>
      <c r="BG1682" s="154">
        <f>IF(N1682="zákl. prenesená",J1682,0)</f>
        <v>0</v>
      </c>
      <c r="BH1682" s="154">
        <f>IF(N1682="zníž. prenesená",J1682,0)</f>
        <v>0</v>
      </c>
      <c r="BI1682" s="154">
        <f>IF(N1682="nulová",J1682,0)</f>
        <v>0</v>
      </c>
      <c r="BJ1682" s="17" t="s">
        <v>190</v>
      </c>
      <c r="BK1682" s="154">
        <f>ROUND(I1682*H1682,2)</f>
        <v>0</v>
      </c>
      <c r="BL1682" s="17" t="s">
        <v>280</v>
      </c>
      <c r="BM1682" s="153" t="s">
        <v>2867</v>
      </c>
    </row>
    <row r="1683" spans="2:65" s="13" customFormat="1">
      <c r="B1683" s="162"/>
      <c r="D1683" s="156" t="s">
        <v>192</v>
      </c>
      <c r="F1683" s="164" t="s">
        <v>2868</v>
      </c>
      <c r="H1683" s="165">
        <v>153.66800000000001</v>
      </c>
      <c r="I1683" s="166"/>
      <c r="L1683" s="162"/>
      <c r="M1683" s="167"/>
      <c r="T1683" s="168"/>
      <c r="AT1683" s="163" t="s">
        <v>192</v>
      </c>
      <c r="AU1683" s="163" t="s">
        <v>190</v>
      </c>
      <c r="AV1683" s="13" t="s">
        <v>190</v>
      </c>
      <c r="AW1683" s="13" t="s">
        <v>3</v>
      </c>
      <c r="AX1683" s="13" t="s">
        <v>83</v>
      </c>
      <c r="AY1683" s="163" t="s">
        <v>181</v>
      </c>
    </row>
    <row r="1684" spans="2:65" s="1" customFormat="1" ht="24.2" customHeight="1">
      <c r="B1684" s="140"/>
      <c r="C1684" s="141" t="s">
        <v>2869</v>
      </c>
      <c r="D1684" s="141" t="s">
        <v>185</v>
      </c>
      <c r="E1684" s="142" t="s">
        <v>2870</v>
      </c>
      <c r="F1684" s="143" t="s">
        <v>2871</v>
      </c>
      <c r="G1684" s="144" t="s">
        <v>1797</v>
      </c>
      <c r="H1684" s="200"/>
      <c r="I1684" s="146"/>
      <c r="J1684" s="147">
        <f>ROUND(I1684*H1684,2)</f>
        <v>0</v>
      </c>
      <c r="K1684" s="148"/>
      <c r="L1684" s="32"/>
      <c r="M1684" s="149" t="s">
        <v>1</v>
      </c>
      <c r="N1684" s="150" t="s">
        <v>41</v>
      </c>
      <c r="P1684" s="151">
        <f>O1684*H1684</f>
        <v>0</v>
      </c>
      <c r="Q1684" s="151">
        <v>0</v>
      </c>
      <c r="R1684" s="151">
        <f>Q1684*H1684</f>
        <v>0</v>
      </c>
      <c r="S1684" s="151">
        <v>0</v>
      </c>
      <c r="T1684" s="152">
        <f>S1684*H1684</f>
        <v>0</v>
      </c>
      <c r="AR1684" s="153" t="s">
        <v>280</v>
      </c>
      <c r="AT1684" s="153" t="s">
        <v>185</v>
      </c>
      <c r="AU1684" s="153" t="s">
        <v>190</v>
      </c>
      <c r="AY1684" s="17" t="s">
        <v>181</v>
      </c>
      <c r="BE1684" s="154">
        <f>IF(N1684="základná",J1684,0)</f>
        <v>0</v>
      </c>
      <c r="BF1684" s="154">
        <f>IF(N1684="znížená",J1684,0)</f>
        <v>0</v>
      </c>
      <c r="BG1684" s="154">
        <f>IF(N1684="zákl. prenesená",J1684,0)</f>
        <v>0</v>
      </c>
      <c r="BH1684" s="154">
        <f>IF(N1684="zníž. prenesená",J1684,0)</f>
        <v>0</v>
      </c>
      <c r="BI1684" s="154">
        <f>IF(N1684="nulová",J1684,0)</f>
        <v>0</v>
      </c>
      <c r="BJ1684" s="17" t="s">
        <v>190</v>
      </c>
      <c r="BK1684" s="154">
        <f>ROUND(I1684*H1684,2)</f>
        <v>0</v>
      </c>
      <c r="BL1684" s="17" t="s">
        <v>280</v>
      </c>
      <c r="BM1684" s="153" t="s">
        <v>2872</v>
      </c>
    </row>
    <row r="1685" spans="2:65" s="11" customFormat="1" ht="22.9" customHeight="1">
      <c r="B1685" s="128"/>
      <c r="D1685" s="129" t="s">
        <v>74</v>
      </c>
      <c r="E1685" s="138" t="s">
        <v>2873</v>
      </c>
      <c r="F1685" s="138" t="s">
        <v>2874</v>
      </c>
      <c r="I1685" s="131"/>
      <c r="J1685" s="139">
        <f>BK1685</f>
        <v>0</v>
      </c>
      <c r="L1685" s="128"/>
      <c r="M1685" s="133"/>
      <c r="P1685" s="134">
        <f>SUM(P1686:P1704)</f>
        <v>0</v>
      </c>
      <c r="R1685" s="134">
        <f>SUM(R1686:R1704)</f>
        <v>9.1589832600000012</v>
      </c>
      <c r="T1685" s="135">
        <f>SUM(T1686:T1704)</f>
        <v>0</v>
      </c>
      <c r="AR1685" s="129" t="s">
        <v>190</v>
      </c>
      <c r="AT1685" s="136" t="s">
        <v>74</v>
      </c>
      <c r="AU1685" s="136" t="s">
        <v>83</v>
      </c>
      <c r="AY1685" s="129" t="s">
        <v>181</v>
      </c>
      <c r="BK1685" s="137">
        <f>SUM(BK1686:BK1704)</f>
        <v>0</v>
      </c>
    </row>
    <row r="1686" spans="2:65" s="1" customFormat="1" ht="24.2" customHeight="1">
      <c r="B1686" s="140"/>
      <c r="C1686" s="141" t="s">
        <v>2875</v>
      </c>
      <c r="D1686" s="141" t="s">
        <v>185</v>
      </c>
      <c r="E1686" s="142" t="s">
        <v>2876</v>
      </c>
      <c r="F1686" s="143" t="s">
        <v>2877</v>
      </c>
      <c r="G1686" s="144" t="s">
        <v>407</v>
      </c>
      <c r="H1686" s="145">
        <v>84</v>
      </c>
      <c r="I1686" s="146"/>
      <c r="J1686" s="147">
        <f>ROUND(I1686*H1686,2)</f>
        <v>0</v>
      </c>
      <c r="K1686" s="148"/>
      <c r="L1686" s="32"/>
      <c r="M1686" s="149" t="s">
        <v>1</v>
      </c>
      <c r="N1686" s="150" t="s">
        <v>41</v>
      </c>
      <c r="P1686" s="151">
        <f>O1686*H1686</f>
        <v>0</v>
      </c>
      <c r="Q1686" s="151">
        <v>4.4250230000000002E-2</v>
      </c>
      <c r="R1686" s="151">
        <f>Q1686*H1686</f>
        <v>3.7170193200000003</v>
      </c>
      <c r="S1686" s="151">
        <v>0</v>
      </c>
      <c r="T1686" s="152">
        <f>S1686*H1686</f>
        <v>0</v>
      </c>
      <c r="AR1686" s="153" t="s">
        <v>280</v>
      </c>
      <c r="AT1686" s="153" t="s">
        <v>185</v>
      </c>
      <c r="AU1686" s="153" t="s">
        <v>190</v>
      </c>
      <c r="AY1686" s="17" t="s">
        <v>181</v>
      </c>
      <c r="BE1686" s="154">
        <f>IF(N1686="základná",J1686,0)</f>
        <v>0</v>
      </c>
      <c r="BF1686" s="154">
        <f>IF(N1686="znížená",J1686,0)</f>
        <v>0</v>
      </c>
      <c r="BG1686" s="154">
        <f>IF(N1686="zákl. prenesená",J1686,0)</f>
        <v>0</v>
      </c>
      <c r="BH1686" s="154">
        <f>IF(N1686="zníž. prenesená",J1686,0)</f>
        <v>0</v>
      </c>
      <c r="BI1686" s="154">
        <f>IF(N1686="nulová",J1686,0)</f>
        <v>0</v>
      </c>
      <c r="BJ1686" s="17" t="s">
        <v>190</v>
      </c>
      <c r="BK1686" s="154">
        <f>ROUND(I1686*H1686,2)</f>
        <v>0</v>
      </c>
      <c r="BL1686" s="17" t="s">
        <v>280</v>
      </c>
      <c r="BM1686" s="153" t="s">
        <v>2878</v>
      </c>
    </row>
    <row r="1687" spans="2:65" s="12" customFormat="1">
      <c r="B1687" s="155"/>
      <c r="D1687" s="156" t="s">
        <v>192</v>
      </c>
      <c r="E1687" s="157" t="s">
        <v>1</v>
      </c>
      <c r="F1687" s="158" t="s">
        <v>2879</v>
      </c>
      <c r="H1687" s="157" t="s">
        <v>1</v>
      </c>
      <c r="I1687" s="159"/>
      <c r="L1687" s="155"/>
      <c r="M1687" s="160"/>
      <c r="T1687" s="161"/>
      <c r="AT1687" s="157" t="s">
        <v>192</v>
      </c>
      <c r="AU1687" s="157" t="s">
        <v>190</v>
      </c>
      <c r="AV1687" s="12" t="s">
        <v>83</v>
      </c>
      <c r="AW1687" s="12" t="s">
        <v>31</v>
      </c>
      <c r="AX1687" s="12" t="s">
        <v>75</v>
      </c>
      <c r="AY1687" s="157" t="s">
        <v>181</v>
      </c>
    </row>
    <row r="1688" spans="2:65" s="13" customFormat="1">
      <c r="B1688" s="162"/>
      <c r="D1688" s="156" t="s">
        <v>192</v>
      </c>
      <c r="E1688" s="163" t="s">
        <v>1</v>
      </c>
      <c r="F1688" s="164" t="s">
        <v>2880</v>
      </c>
      <c r="H1688" s="165">
        <v>84</v>
      </c>
      <c r="I1688" s="166"/>
      <c r="L1688" s="162"/>
      <c r="M1688" s="167"/>
      <c r="T1688" s="168"/>
      <c r="AT1688" s="163" t="s">
        <v>192</v>
      </c>
      <c r="AU1688" s="163" t="s">
        <v>190</v>
      </c>
      <c r="AV1688" s="13" t="s">
        <v>190</v>
      </c>
      <c r="AW1688" s="13" t="s">
        <v>31</v>
      </c>
      <c r="AX1688" s="13" t="s">
        <v>75</v>
      </c>
      <c r="AY1688" s="163" t="s">
        <v>181</v>
      </c>
    </row>
    <row r="1689" spans="2:65" s="14" customFormat="1">
      <c r="B1689" s="169"/>
      <c r="D1689" s="156" t="s">
        <v>192</v>
      </c>
      <c r="E1689" s="170" t="s">
        <v>1</v>
      </c>
      <c r="F1689" s="171" t="s">
        <v>195</v>
      </c>
      <c r="H1689" s="172">
        <v>84</v>
      </c>
      <c r="I1689" s="173"/>
      <c r="L1689" s="169"/>
      <c r="M1689" s="174"/>
      <c r="T1689" s="175"/>
      <c r="AT1689" s="170" t="s">
        <v>192</v>
      </c>
      <c r="AU1689" s="170" t="s">
        <v>190</v>
      </c>
      <c r="AV1689" s="14" t="s">
        <v>189</v>
      </c>
      <c r="AW1689" s="14" t="s">
        <v>31</v>
      </c>
      <c r="AX1689" s="14" t="s">
        <v>83</v>
      </c>
      <c r="AY1689" s="170" t="s">
        <v>181</v>
      </c>
    </row>
    <row r="1690" spans="2:65" s="1" customFormat="1" ht="24.2" customHeight="1">
      <c r="B1690" s="140"/>
      <c r="C1690" s="189" t="s">
        <v>2881</v>
      </c>
      <c r="D1690" s="189" t="s">
        <v>966</v>
      </c>
      <c r="E1690" s="190" t="s">
        <v>2882</v>
      </c>
      <c r="F1690" s="191" t="s">
        <v>2883</v>
      </c>
      <c r="G1690" s="192" t="s">
        <v>188</v>
      </c>
      <c r="H1690" s="193">
        <v>23.52</v>
      </c>
      <c r="I1690" s="194"/>
      <c r="J1690" s="195">
        <f>ROUND(I1690*H1690,2)</f>
        <v>0</v>
      </c>
      <c r="K1690" s="196"/>
      <c r="L1690" s="197"/>
      <c r="M1690" s="198" t="s">
        <v>1</v>
      </c>
      <c r="N1690" s="199" t="s">
        <v>41</v>
      </c>
      <c r="P1690" s="151">
        <f>O1690*H1690</f>
        <v>0</v>
      </c>
      <c r="Q1690" s="151">
        <v>8.4000000000000005E-2</v>
      </c>
      <c r="R1690" s="151">
        <f>Q1690*H1690</f>
        <v>1.9756800000000001</v>
      </c>
      <c r="S1690" s="151">
        <v>0</v>
      </c>
      <c r="T1690" s="152">
        <f>S1690*H1690</f>
        <v>0</v>
      </c>
      <c r="AR1690" s="153" t="s">
        <v>491</v>
      </c>
      <c r="AT1690" s="153" t="s">
        <v>966</v>
      </c>
      <c r="AU1690" s="153" t="s">
        <v>190</v>
      </c>
      <c r="AY1690" s="17" t="s">
        <v>181</v>
      </c>
      <c r="BE1690" s="154">
        <f>IF(N1690="základná",J1690,0)</f>
        <v>0</v>
      </c>
      <c r="BF1690" s="154">
        <f>IF(N1690="znížená",J1690,0)</f>
        <v>0</v>
      </c>
      <c r="BG1690" s="154">
        <f>IF(N1690="zákl. prenesená",J1690,0)</f>
        <v>0</v>
      </c>
      <c r="BH1690" s="154">
        <f>IF(N1690="zníž. prenesená",J1690,0)</f>
        <v>0</v>
      </c>
      <c r="BI1690" s="154">
        <f>IF(N1690="nulová",J1690,0)</f>
        <v>0</v>
      </c>
      <c r="BJ1690" s="17" t="s">
        <v>190</v>
      </c>
      <c r="BK1690" s="154">
        <f>ROUND(I1690*H1690,2)</f>
        <v>0</v>
      </c>
      <c r="BL1690" s="17" t="s">
        <v>280</v>
      </c>
      <c r="BM1690" s="153" t="s">
        <v>2884</v>
      </c>
    </row>
    <row r="1691" spans="2:65" s="13" customFormat="1">
      <c r="B1691" s="162"/>
      <c r="D1691" s="156" t="s">
        <v>192</v>
      </c>
      <c r="F1691" s="164" t="s">
        <v>2885</v>
      </c>
      <c r="H1691" s="165">
        <v>23.52</v>
      </c>
      <c r="I1691" s="166"/>
      <c r="L1691" s="162"/>
      <c r="M1691" s="167"/>
      <c r="T1691" s="168"/>
      <c r="AT1691" s="163" t="s">
        <v>192</v>
      </c>
      <c r="AU1691" s="163" t="s">
        <v>190</v>
      </c>
      <c r="AV1691" s="13" t="s">
        <v>190</v>
      </c>
      <c r="AW1691" s="13" t="s">
        <v>3</v>
      </c>
      <c r="AX1691" s="13" t="s">
        <v>83</v>
      </c>
      <c r="AY1691" s="163" t="s">
        <v>181</v>
      </c>
    </row>
    <row r="1692" spans="2:65" s="1" customFormat="1" ht="24.2" customHeight="1">
      <c r="B1692" s="140"/>
      <c r="C1692" s="141" t="s">
        <v>2886</v>
      </c>
      <c r="D1692" s="141" t="s">
        <v>185</v>
      </c>
      <c r="E1692" s="142" t="s">
        <v>2887</v>
      </c>
      <c r="F1692" s="143" t="s">
        <v>2888</v>
      </c>
      <c r="G1692" s="144" t="s">
        <v>407</v>
      </c>
      <c r="H1692" s="145">
        <v>90</v>
      </c>
      <c r="I1692" s="146"/>
      <c r="J1692" s="147">
        <f>ROUND(I1692*H1692,2)</f>
        <v>0</v>
      </c>
      <c r="K1692" s="148"/>
      <c r="L1692" s="32"/>
      <c r="M1692" s="149" t="s">
        <v>1</v>
      </c>
      <c r="N1692" s="150" t="s">
        <v>41</v>
      </c>
      <c r="P1692" s="151">
        <f>O1692*H1692</f>
        <v>0</v>
      </c>
      <c r="Q1692" s="151">
        <v>9.5101100000000004E-3</v>
      </c>
      <c r="R1692" s="151">
        <f>Q1692*H1692</f>
        <v>0.8559099</v>
      </c>
      <c r="S1692" s="151">
        <v>0</v>
      </c>
      <c r="T1692" s="152">
        <f>S1692*H1692</f>
        <v>0</v>
      </c>
      <c r="AR1692" s="153" t="s">
        <v>280</v>
      </c>
      <c r="AT1692" s="153" t="s">
        <v>185</v>
      </c>
      <c r="AU1692" s="153" t="s">
        <v>190</v>
      </c>
      <c r="AY1692" s="17" t="s">
        <v>181</v>
      </c>
      <c r="BE1692" s="154">
        <f>IF(N1692="základná",J1692,0)</f>
        <v>0</v>
      </c>
      <c r="BF1692" s="154">
        <f>IF(N1692="znížená",J1692,0)</f>
        <v>0</v>
      </c>
      <c r="BG1692" s="154">
        <f>IF(N1692="zákl. prenesená",J1692,0)</f>
        <v>0</v>
      </c>
      <c r="BH1692" s="154">
        <f>IF(N1692="zníž. prenesená",J1692,0)</f>
        <v>0</v>
      </c>
      <c r="BI1692" s="154">
        <f>IF(N1692="nulová",J1692,0)</f>
        <v>0</v>
      </c>
      <c r="BJ1692" s="17" t="s">
        <v>190</v>
      </c>
      <c r="BK1692" s="154">
        <f>ROUND(I1692*H1692,2)</f>
        <v>0</v>
      </c>
      <c r="BL1692" s="17" t="s">
        <v>280</v>
      </c>
      <c r="BM1692" s="153" t="s">
        <v>2889</v>
      </c>
    </row>
    <row r="1693" spans="2:65" s="12" customFormat="1">
      <c r="B1693" s="155"/>
      <c r="D1693" s="156" t="s">
        <v>192</v>
      </c>
      <c r="E1693" s="157" t="s">
        <v>1</v>
      </c>
      <c r="F1693" s="158" t="s">
        <v>2879</v>
      </c>
      <c r="H1693" s="157" t="s">
        <v>1</v>
      </c>
      <c r="I1693" s="159"/>
      <c r="L1693" s="155"/>
      <c r="M1693" s="160"/>
      <c r="T1693" s="161"/>
      <c r="AT1693" s="157" t="s">
        <v>192</v>
      </c>
      <c r="AU1693" s="157" t="s">
        <v>190</v>
      </c>
      <c r="AV1693" s="12" t="s">
        <v>83</v>
      </c>
      <c r="AW1693" s="12" t="s">
        <v>31</v>
      </c>
      <c r="AX1693" s="12" t="s">
        <v>75</v>
      </c>
      <c r="AY1693" s="157" t="s">
        <v>181</v>
      </c>
    </row>
    <row r="1694" spans="2:65" s="13" customFormat="1">
      <c r="B1694" s="162"/>
      <c r="D1694" s="156" t="s">
        <v>192</v>
      </c>
      <c r="E1694" s="163" t="s">
        <v>1</v>
      </c>
      <c r="F1694" s="164" t="s">
        <v>2890</v>
      </c>
      <c r="H1694" s="165">
        <v>90</v>
      </c>
      <c r="I1694" s="166"/>
      <c r="L1694" s="162"/>
      <c r="M1694" s="167"/>
      <c r="T1694" s="168"/>
      <c r="AT1694" s="163" t="s">
        <v>192</v>
      </c>
      <c r="AU1694" s="163" t="s">
        <v>190</v>
      </c>
      <c r="AV1694" s="13" t="s">
        <v>190</v>
      </c>
      <c r="AW1694" s="13" t="s">
        <v>31</v>
      </c>
      <c r="AX1694" s="13" t="s">
        <v>75</v>
      </c>
      <c r="AY1694" s="163" t="s">
        <v>181</v>
      </c>
    </row>
    <row r="1695" spans="2:65" s="14" customFormat="1">
      <c r="B1695" s="169"/>
      <c r="D1695" s="156" t="s">
        <v>192</v>
      </c>
      <c r="E1695" s="170" t="s">
        <v>1</v>
      </c>
      <c r="F1695" s="171" t="s">
        <v>195</v>
      </c>
      <c r="H1695" s="172">
        <v>90</v>
      </c>
      <c r="I1695" s="173"/>
      <c r="L1695" s="169"/>
      <c r="M1695" s="174"/>
      <c r="T1695" s="175"/>
      <c r="AT1695" s="170" t="s">
        <v>192</v>
      </c>
      <c r="AU1695" s="170" t="s">
        <v>190</v>
      </c>
      <c r="AV1695" s="14" t="s">
        <v>189</v>
      </c>
      <c r="AW1695" s="14" t="s">
        <v>31</v>
      </c>
      <c r="AX1695" s="14" t="s">
        <v>83</v>
      </c>
      <c r="AY1695" s="170" t="s">
        <v>181</v>
      </c>
    </row>
    <row r="1696" spans="2:65" s="1" customFormat="1" ht="24.2" customHeight="1">
      <c r="B1696" s="140"/>
      <c r="C1696" s="189" t="s">
        <v>2891</v>
      </c>
      <c r="D1696" s="189" t="s">
        <v>966</v>
      </c>
      <c r="E1696" s="190" t="s">
        <v>2892</v>
      </c>
      <c r="F1696" s="191" t="s">
        <v>2893</v>
      </c>
      <c r="G1696" s="192" t="s">
        <v>407</v>
      </c>
      <c r="H1696" s="193">
        <v>18</v>
      </c>
      <c r="I1696" s="194"/>
      <c r="J1696" s="195">
        <f>ROUND(I1696*H1696,2)</f>
        <v>0</v>
      </c>
      <c r="K1696" s="196"/>
      <c r="L1696" s="197"/>
      <c r="M1696" s="198" t="s">
        <v>1</v>
      </c>
      <c r="N1696" s="199" t="s">
        <v>41</v>
      </c>
      <c r="P1696" s="151">
        <f>O1696*H1696</f>
        <v>0</v>
      </c>
      <c r="Q1696" s="151">
        <v>1.4E-2</v>
      </c>
      <c r="R1696" s="151">
        <f>Q1696*H1696</f>
        <v>0.252</v>
      </c>
      <c r="S1696" s="151">
        <v>0</v>
      </c>
      <c r="T1696" s="152">
        <f>S1696*H1696</f>
        <v>0</v>
      </c>
      <c r="AR1696" s="153" t="s">
        <v>491</v>
      </c>
      <c r="AT1696" s="153" t="s">
        <v>966</v>
      </c>
      <c r="AU1696" s="153" t="s">
        <v>190</v>
      </c>
      <c r="AY1696" s="17" t="s">
        <v>181</v>
      </c>
      <c r="BE1696" s="154">
        <f>IF(N1696="základná",J1696,0)</f>
        <v>0</v>
      </c>
      <c r="BF1696" s="154">
        <f>IF(N1696="znížená",J1696,0)</f>
        <v>0</v>
      </c>
      <c r="BG1696" s="154">
        <f>IF(N1696="zákl. prenesená",J1696,0)</f>
        <v>0</v>
      </c>
      <c r="BH1696" s="154">
        <f>IF(N1696="zníž. prenesená",J1696,0)</f>
        <v>0</v>
      </c>
      <c r="BI1696" s="154">
        <f>IF(N1696="nulová",J1696,0)</f>
        <v>0</v>
      </c>
      <c r="BJ1696" s="17" t="s">
        <v>190</v>
      </c>
      <c r="BK1696" s="154">
        <f>ROUND(I1696*H1696,2)</f>
        <v>0</v>
      </c>
      <c r="BL1696" s="17" t="s">
        <v>280</v>
      </c>
      <c r="BM1696" s="153" t="s">
        <v>2894</v>
      </c>
    </row>
    <row r="1697" spans="2:65" s="13" customFormat="1">
      <c r="B1697" s="162"/>
      <c r="D1697" s="156" t="s">
        <v>192</v>
      </c>
      <c r="F1697" s="164" t="s">
        <v>2895</v>
      </c>
      <c r="H1697" s="165">
        <v>18</v>
      </c>
      <c r="I1697" s="166"/>
      <c r="L1697" s="162"/>
      <c r="M1697" s="167"/>
      <c r="T1697" s="168"/>
      <c r="AT1697" s="163" t="s">
        <v>192</v>
      </c>
      <c r="AU1697" s="163" t="s">
        <v>190</v>
      </c>
      <c r="AV1697" s="13" t="s">
        <v>190</v>
      </c>
      <c r="AW1697" s="13" t="s">
        <v>3</v>
      </c>
      <c r="AX1697" s="13" t="s">
        <v>83</v>
      </c>
      <c r="AY1697" s="163" t="s">
        <v>181</v>
      </c>
    </row>
    <row r="1698" spans="2:65" s="1" customFormat="1" ht="24.2" customHeight="1">
      <c r="B1698" s="140"/>
      <c r="C1698" s="141" t="s">
        <v>2896</v>
      </c>
      <c r="D1698" s="141" t="s">
        <v>185</v>
      </c>
      <c r="E1698" s="142" t="s">
        <v>2897</v>
      </c>
      <c r="F1698" s="143" t="s">
        <v>2898</v>
      </c>
      <c r="G1698" s="144" t="s">
        <v>188</v>
      </c>
      <c r="H1698" s="145">
        <v>12</v>
      </c>
      <c r="I1698" s="146"/>
      <c r="J1698" s="147">
        <f>ROUND(I1698*H1698,2)</f>
        <v>0</v>
      </c>
      <c r="K1698" s="148"/>
      <c r="L1698" s="32"/>
      <c r="M1698" s="149" t="s">
        <v>1</v>
      </c>
      <c r="N1698" s="150" t="s">
        <v>41</v>
      </c>
      <c r="P1698" s="151">
        <f>O1698*H1698</f>
        <v>0</v>
      </c>
      <c r="Q1698" s="151">
        <v>0.11125117</v>
      </c>
      <c r="R1698" s="151">
        <f>Q1698*H1698</f>
        <v>1.3350140399999999</v>
      </c>
      <c r="S1698" s="151">
        <v>0</v>
      </c>
      <c r="T1698" s="152">
        <f>S1698*H1698</f>
        <v>0</v>
      </c>
      <c r="AR1698" s="153" t="s">
        <v>280</v>
      </c>
      <c r="AT1698" s="153" t="s">
        <v>185</v>
      </c>
      <c r="AU1698" s="153" t="s">
        <v>190</v>
      </c>
      <c r="AY1698" s="17" t="s">
        <v>181</v>
      </c>
      <c r="BE1698" s="154">
        <f>IF(N1698="základná",J1698,0)</f>
        <v>0</v>
      </c>
      <c r="BF1698" s="154">
        <f>IF(N1698="znížená",J1698,0)</f>
        <v>0</v>
      </c>
      <c r="BG1698" s="154">
        <f>IF(N1698="zákl. prenesená",J1698,0)</f>
        <v>0</v>
      </c>
      <c r="BH1698" s="154">
        <f>IF(N1698="zníž. prenesená",J1698,0)</f>
        <v>0</v>
      </c>
      <c r="BI1698" s="154">
        <f>IF(N1698="nulová",J1698,0)</f>
        <v>0</v>
      </c>
      <c r="BJ1698" s="17" t="s">
        <v>190</v>
      </c>
      <c r="BK1698" s="154">
        <f>ROUND(I1698*H1698,2)</f>
        <v>0</v>
      </c>
      <c r="BL1698" s="17" t="s">
        <v>280</v>
      </c>
      <c r="BM1698" s="153" t="s">
        <v>2899</v>
      </c>
    </row>
    <row r="1699" spans="2:65" s="12" customFormat="1">
      <c r="B1699" s="155"/>
      <c r="D1699" s="156" t="s">
        <v>192</v>
      </c>
      <c r="E1699" s="157" t="s">
        <v>1</v>
      </c>
      <c r="F1699" s="158" t="s">
        <v>1174</v>
      </c>
      <c r="H1699" s="157" t="s">
        <v>1</v>
      </c>
      <c r="I1699" s="159"/>
      <c r="L1699" s="155"/>
      <c r="M1699" s="160"/>
      <c r="T1699" s="161"/>
      <c r="AT1699" s="157" t="s">
        <v>192</v>
      </c>
      <c r="AU1699" s="157" t="s">
        <v>190</v>
      </c>
      <c r="AV1699" s="12" t="s">
        <v>83</v>
      </c>
      <c r="AW1699" s="12" t="s">
        <v>31</v>
      </c>
      <c r="AX1699" s="12" t="s">
        <v>75</v>
      </c>
      <c r="AY1699" s="157" t="s">
        <v>181</v>
      </c>
    </row>
    <row r="1700" spans="2:65" s="13" customFormat="1">
      <c r="B1700" s="162"/>
      <c r="D1700" s="156" t="s">
        <v>192</v>
      </c>
      <c r="E1700" s="163" t="s">
        <v>1</v>
      </c>
      <c r="F1700" s="164" t="s">
        <v>2900</v>
      </c>
      <c r="H1700" s="165">
        <v>12</v>
      </c>
      <c r="I1700" s="166"/>
      <c r="L1700" s="162"/>
      <c r="M1700" s="167"/>
      <c r="T1700" s="168"/>
      <c r="AT1700" s="163" t="s">
        <v>192</v>
      </c>
      <c r="AU1700" s="163" t="s">
        <v>190</v>
      </c>
      <c r="AV1700" s="13" t="s">
        <v>190</v>
      </c>
      <c r="AW1700" s="13" t="s">
        <v>31</v>
      </c>
      <c r="AX1700" s="13" t="s">
        <v>75</v>
      </c>
      <c r="AY1700" s="163" t="s">
        <v>181</v>
      </c>
    </row>
    <row r="1701" spans="2:65" s="14" customFormat="1">
      <c r="B1701" s="169"/>
      <c r="D1701" s="156" t="s">
        <v>192</v>
      </c>
      <c r="E1701" s="170" t="s">
        <v>1</v>
      </c>
      <c r="F1701" s="171" t="s">
        <v>195</v>
      </c>
      <c r="H1701" s="172">
        <v>12</v>
      </c>
      <c r="I1701" s="173"/>
      <c r="L1701" s="169"/>
      <c r="M1701" s="174"/>
      <c r="T1701" s="175"/>
      <c r="AT1701" s="170" t="s">
        <v>192</v>
      </c>
      <c r="AU1701" s="170" t="s">
        <v>190</v>
      </c>
      <c r="AV1701" s="14" t="s">
        <v>189</v>
      </c>
      <c r="AW1701" s="14" t="s">
        <v>31</v>
      </c>
      <c r="AX1701" s="14" t="s">
        <v>83</v>
      </c>
      <c r="AY1701" s="170" t="s">
        <v>181</v>
      </c>
    </row>
    <row r="1702" spans="2:65" s="1" customFormat="1" ht="24.2" customHeight="1">
      <c r="B1702" s="140"/>
      <c r="C1702" s="189" t="s">
        <v>2901</v>
      </c>
      <c r="D1702" s="189" t="s">
        <v>966</v>
      </c>
      <c r="E1702" s="190" t="s">
        <v>2902</v>
      </c>
      <c r="F1702" s="191" t="s">
        <v>2903</v>
      </c>
      <c r="G1702" s="192" t="s">
        <v>188</v>
      </c>
      <c r="H1702" s="193">
        <v>12.48</v>
      </c>
      <c r="I1702" s="194"/>
      <c r="J1702" s="195">
        <f>ROUND(I1702*H1702,2)</f>
        <v>0</v>
      </c>
      <c r="K1702" s="196"/>
      <c r="L1702" s="197"/>
      <c r="M1702" s="198" t="s">
        <v>1</v>
      </c>
      <c r="N1702" s="199" t="s">
        <v>41</v>
      </c>
      <c r="P1702" s="151">
        <f>O1702*H1702</f>
        <v>0</v>
      </c>
      <c r="Q1702" s="151">
        <v>8.2000000000000003E-2</v>
      </c>
      <c r="R1702" s="151">
        <f>Q1702*H1702</f>
        <v>1.02336</v>
      </c>
      <c r="S1702" s="151">
        <v>0</v>
      </c>
      <c r="T1702" s="152">
        <f>S1702*H1702</f>
        <v>0</v>
      </c>
      <c r="AR1702" s="153" t="s">
        <v>491</v>
      </c>
      <c r="AT1702" s="153" t="s">
        <v>966</v>
      </c>
      <c r="AU1702" s="153" t="s">
        <v>190</v>
      </c>
      <c r="AY1702" s="17" t="s">
        <v>181</v>
      </c>
      <c r="BE1702" s="154">
        <f>IF(N1702="základná",J1702,0)</f>
        <v>0</v>
      </c>
      <c r="BF1702" s="154">
        <f>IF(N1702="znížená",J1702,0)</f>
        <v>0</v>
      </c>
      <c r="BG1702" s="154">
        <f>IF(N1702="zákl. prenesená",J1702,0)</f>
        <v>0</v>
      </c>
      <c r="BH1702" s="154">
        <f>IF(N1702="zníž. prenesená",J1702,0)</f>
        <v>0</v>
      </c>
      <c r="BI1702" s="154">
        <f>IF(N1702="nulová",J1702,0)</f>
        <v>0</v>
      </c>
      <c r="BJ1702" s="17" t="s">
        <v>190</v>
      </c>
      <c r="BK1702" s="154">
        <f>ROUND(I1702*H1702,2)</f>
        <v>0</v>
      </c>
      <c r="BL1702" s="17" t="s">
        <v>280</v>
      </c>
      <c r="BM1702" s="153" t="s">
        <v>2904</v>
      </c>
    </row>
    <row r="1703" spans="2:65" s="13" customFormat="1">
      <c r="B1703" s="162"/>
      <c r="D1703" s="156" t="s">
        <v>192</v>
      </c>
      <c r="F1703" s="164" t="s">
        <v>2905</v>
      </c>
      <c r="H1703" s="165">
        <v>12.48</v>
      </c>
      <c r="I1703" s="166"/>
      <c r="L1703" s="162"/>
      <c r="M1703" s="167"/>
      <c r="T1703" s="168"/>
      <c r="AT1703" s="163" t="s">
        <v>192</v>
      </c>
      <c r="AU1703" s="163" t="s">
        <v>190</v>
      </c>
      <c r="AV1703" s="13" t="s">
        <v>190</v>
      </c>
      <c r="AW1703" s="13" t="s">
        <v>3</v>
      </c>
      <c r="AX1703" s="13" t="s">
        <v>83</v>
      </c>
      <c r="AY1703" s="163" t="s">
        <v>181</v>
      </c>
    </row>
    <row r="1704" spans="2:65" s="1" customFormat="1" ht="24.2" customHeight="1">
      <c r="B1704" s="140"/>
      <c r="C1704" s="141" t="s">
        <v>2906</v>
      </c>
      <c r="D1704" s="141" t="s">
        <v>185</v>
      </c>
      <c r="E1704" s="142" t="s">
        <v>2907</v>
      </c>
      <c r="F1704" s="143" t="s">
        <v>2908</v>
      </c>
      <c r="G1704" s="144" t="s">
        <v>1797</v>
      </c>
      <c r="H1704" s="200"/>
      <c r="I1704" s="146"/>
      <c r="J1704" s="147">
        <f>ROUND(I1704*H1704,2)</f>
        <v>0</v>
      </c>
      <c r="K1704" s="148"/>
      <c r="L1704" s="32"/>
      <c r="M1704" s="149" t="s">
        <v>1</v>
      </c>
      <c r="N1704" s="150" t="s">
        <v>41</v>
      </c>
      <c r="P1704" s="151">
        <f>O1704*H1704</f>
        <v>0</v>
      </c>
      <c r="Q1704" s="151">
        <v>0</v>
      </c>
      <c r="R1704" s="151">
        <f>Q1704*H1704</f>
        <v>0</v>
      </c>
      <c r="S1704" s="151">
        <v>0</v>
      </c>
      <c r="T1704" s="152">
        <f>S1704*H1704</f>
        <v>0</v>
      </c>
      <c r="AR1704" s="153" t="s">
        <v>280</v>
      </c>
      <c r="AT1704" s="153" t="s">
        <v>185</v>
      </c>
      <c r="AU1704" s="153" t="s">
        <v>190</v>
      </c>
      <c r="AY1704" s="17" t="s">
        <v>181</v>
      </c>
      <c r="BE1704" s="154">
        <f>IF(N1704="základná",J1704,0)</f>
        <v>0</v>
      </c>
      <c r="BF1704" s="154">
        <f>IF(N1704="znížená",J1704,0)</f>
        <v>0</v>
      </c>
      <c r="BG1704" s="154">
        <f>IF(N1704="zákl. prenesená",J1704,0)</f>
        <v>0</v>
      </c>
      <c r="BH1704" s="154">
        <f>IF(N1704="zníž. prenesená",J1704,0)</f>
        <v>0</v>
      </c>
      <c r="BI1704" s="154">
        <f>IF(N1704="nulová",J1704,0)</f>
        <v>0</v>
      </c>
      <c r="BJ1704" s="17" t="s">
        <v>190</v>
      </c>
      <c r="BK1704" s="154">
        <f>ROUND(I1704*H1704,2)</f>
        <v>0</v>
      </c>
      <c r="BL1704" s="17" t="s">
        <v>280</v>
      </c>
      <c r="BM1704" s="153" t="s">
        <v>2909</v>
      </c>
    </row>
    <row r="1705" spans="2:65" s="11" customFormat="1" ht="22.9" customHeight="1">
      <c r="B1705" s="128"/>
      <c r="D1705" s="129" t="s">
        <v>74</v>
      </c>
      <c r="E1705" s="138" t="s">
        <v>719</v>
      </c>
      <c r="F1705" s="138" t="s">
        <v>720</v>
      </c>
      <c r="I1705" s="131"/>
      <c r="J1705" s="139">
        <f>BK1705</f>
        <v>0</v>
      </c>
      <c r="L1705" s="128"/>
      <c r="M1705" s="133"/>
      <c r="P1705" s="134">
        <f>SUM(P1706:P1812)</f>
        <v>0</v>
      </c>
      <c r="R1705" s="134">
        <f>SUM(R1706:R1812)</f>
        <v>5.2628067000000005</v>
      </c>
      <c r="T1705" s="135">
        <f>SUM(T1706:T1812)</f>
        <v>0</v>
      </c>
      <c r="AR1705" s="129" t="s">
        <v>190</v>
      </c>
      <c r="AT1705" s="136" t="s">
        <v>74</v>
      </c>
      <c r="AU1705" s="136" t="s">
        <v>83</v>
      </c>
      <c r="AY1705" s="129" t="s">
        <v>181</v>
      </c>
      <c r="BK1705" s="137">
        <f>SUM(BK1706:BK1812)</f>
        <v>0</v>
      </c>
    </row>
    <row r="1706" spans="2:65" s="1" customFormat="1" ht="66.75" customHeight="1">
      <c r="B1706" s="140"/>
      <c r="C1706" s="141" t="s">
        <v>2910</v>
      </c>
      <c r="D1706" s="141" t="s">
        <v>185</v>
      </c>
      <c r="E1706" s="142" t="s">
        <v>2911</v>
      </c>
      <c r="F1706" s="143" t="s">
        <v>2912</v>
      </c>
      <c r="G1706" s="144" t="s">
        <v>188</v>
      </c>
      <c r="H1706" s="145">
        <v>1027.8499999999999</v>
      </c>
      <c r="I1706" s="146"/>
      <c r="J1706" s="147">
        <f>ROUND(I1706*H1706,2)</f>
        <v>0</v>
      </c>
      <c r="K1706" s="148"/>
      <c r="L1706" s="32"/>
      <c r="M1706" s="149" t="s">
        <v>1</v>
      </c>
      <c r="N1706" s="150" t="s">
        <v>41</v>
      </c>
      <c r="P1706" s="151">
        <f>O1706*H1706</f>
        <v>0</v>
      </c>
      <c r="Q1706" s="151">
        <v>0</v>
      </c>
      <c r="R1706" s="151">
        <f>Q1706*H1706</f>
        <v>0</v>
      </c>
      <c r="S1706" s="151">
        <v>0</v>
      </c>
      <c r="T1706" s="152">
        <f>S1706*H1706</f>
        <v>0</v>
      </c>
      <c r="AR1706" s="153" t="s">
        <v>280</v>
      </c>
      <c r="AT1706" s="153" t="s">
        <v>185</v>
      </c>
      <c r="AU1706" s="153" t="s">
        <v>190</v>
      </c>
      <c r="AY1706" s="17" t="s">
        <v>181</v>
      </c>
      <c r="BE1706" s="154">
        <f>IF(N1706="základná",J1706,0)</f>
        <v>0</v>
      </c>
      <c r="BF1706" s="154">
        <f>IF(N1706="znížená",J1706,0)</f>
        <v>0</v>
      </c>
      <c r="BG1706" s="154">
        <f>IF(N1706="zákl. prenesená",J1706,0)</f>
        <v>0</v>
      </c>
      <c r="BH1706" s="154">
        <f>IF(N1706="zníž. prenesená",J1706,0)</f>
        <v>0</v>
      </c>
      <c r="BI1706" s="154">
        <f>IF(N1706="nulová",J1706,0)</f>
        <v>0</v>
      </c>
      <c r="BJ1706" s="17" t="s">
        <v>190</v>
      </c>
      <c r="BK1706" s="154">
        <f>ROUND(I1706*H1706,2)</f>
        <v>0</v>
      </c>
      <c r="BL1706" s="17" t="s">
        <v>280</v>
      </c>
      <c r="BM1706" s="153" t="s">
        <v>2913</v>
      </c>
    </row>
    <row r="1707" spans="2:65" s="12" customFormat="1">
      <c r="B1707" s="155"/>
      <c r="D1707" s="156" t="s">
        <v>192</v>
      </c>
      <c r="E1707" s="157" t="s">
        <v>1</v>
      </c>
      <c r="F1707" s="158" t="s">
        <v>222</v>
      </c>
      <c r="H1707" s="157" t="s">
        <v>1</v>
      </c>
      <c r="I1707" s="159"/>
      <c r="L1707" s="155"/>
      <c r="M1707" s="160"/>
      <c r="T1707" s="161"/>
      <c r="AT1707" s="157" t="s">
        <v>192</v>
      </c>
      <c r="AU1707" s="157" t="s">
        <v>190</v>
      </c>
      <c r="AV1707" s="12" t="s">
        <v>83</v>
      </c>
      <c r="AW1707" s="12" t="s">
        <v>31</v>
      </c>
      <c r="AX1707" s="12" t="s">
        <v>75</v>
      </c>
      <c r="AY1707" s="157" t="s">
        <v>181</v>
      </c>
    </row>
    <row r="1708" spans="2:65" s="13" customFormat="1">
      <c r="B1708" s="162"/>
      <c r="D1708" s="156" t="s">
        <v>192</v>
      </c>
      <c r="E1708" s="163" t="s">
        <v>1</v>
      </c>
      <c r="F1708" s="164" t="s">
        <v>2914</v>
      </c>
      <c r="H1708" s="165">
        <v>1027.8499999999999</v>
      </c>
      <c r="I1708" s="166"/>
      <c r="L1708" s="162"/>
      <c r="M1708" s="167"/>
      <c r="T1708" s="168"/>
      <c r="AT1708" s="163" t="s">
        <v>192</v>
      </c>
      <c r="AU1708" s="163" t="s">
        <v>190</v>
      </c>
      <c r="AV1708" s="13" t="s">
        <v>190</v>
      </c>
      <c r="AW1708" s="13" t="s">
        <v>31</v>
      </c>
      <c r="AX1708" s="13" t="s">
        <v>75</v>
      </c>
      <c r="AY1708" s="163" t="s">
        <v>181</v>
      </c>
    </row>
    <row r="1709" spans="2:65" s="15" customFormat="1">
      <c r="B1709" s="176"/>
      <c r="D1709" s="156" t="s">
        <v>192</v>
      </c>
      <c r="E1709" s="177" t="s">
        <v>768</v>
      </c>
      <c r="F1709" s="178" t="s">
        <v>329</v>
      </c>
      <c r="H1709" s="179">
        <v>1027.8499999999999</v>
      </c>
      <c r="I1709" s="180"/>
      <c r="L1709" s="176"/>
      <c r="M1709" s="181"/>
      <c r="T1709" s="182"/>
      <c r="AT1709" s="177" t="s">
        <v>192</v>
      </c>
      <c r="AU1709" s="177" t="s">
        <v>190</v>
      </c>
      <c r="AV1709" s="15" t="s">
        <v>130</v>
      </c>
      <c r="AW1709" s="15" t="s">
        <v>31</v>
      </c>
      <c r="AX1709" s="15" t="s">
        <v>75</v>
      </c>
      <c r="AY1709" s="177" t="s">
        <v>181</v>
      </c>
    </row>
    <row r="1710" spans="2:65" s="14" customFormat="1">
      <c r="B1710" s="169"/>
      <c r="D1710" s="156" t="s">
        <v>192</v>
      </c>
      <c r="E1710" s="170" t="s">
        <v>1</v>
      </c>
      <c r="F1710" s="171" t="s">
        <v>195</v>
      </c>
      <c r="H1710" s="172">
        <v>1027.8499999999999</v>
      </c>
      <c r="I1710" s="173"/>
      <c r="L1710" s="169"/>
      <c r="M1710" s="174"/>
      <c r="T1710" s="175"/>
      <c r="AT1710" s="170" t="s">
        <v>192</v>
      </c>
      <c r="AU1710" s="170" t="s">
        <v>190</v>
      </c>
      <c r="AV1710" s="14" t="s">
        <v>189</v>
      </c>
      <c r="AW1710" s="14" t="s">
        <v>31</v>
      </c>
      <c r="AX1710" s="14" t="s">
        <v>83</v>
      </c>
      <c r="AY1710" s="170" t="s">
        <v>181</v>
      </c>
    </row>
    <row r="1711" spans="2:65" s="1" customFormat="1" ht="37.9" customHeight="1">
      <c r="B1711" s="140"/>
      <c r="C1711" s="141" t="s">
        <v>2915</v>
      </c>
      <c r="D1711" s="141" t="s">
        <v>185</v>
      </c>
      <c r="E1711" s="142" t="s">
        <v>2916</v>
      </c>
      <c r="F1711" s="143" t="s">
        <v>2917</v>
      </c>
      <c r="G1711" s="144" t="s">
        <v>188</v>
      </c>
      <c r="H1711" s="145">
        <v>287.19</v>
      </c>
      <c r="I1711" s="146"/>
      <c r="J1711" s="147">
        <f>ROUND(I1711*H1711,2)</f>
        <v>0</v>
      </c>
      <c r="K1711" s="148"/>
      <c r="L1711" s="32"/>
      <c r="M1711" s="149" t="s">
        <v>1</v>
      </c>
      <c r="N1711" s="150" t="s">
        <v>41</v>
      </c>
      <c r="P1711" s="151">
        <f>O1711*H1711</f>
        <v>0</v>
      </c>
      <c r="Q1711" s="151">
        <v>0</v>
      </c>
      <c r="R1711" s="151">
        <f>Q1711*H1711</f>
        <v>0</v>
      </c>
      <c r="S1711" s="151">
        <v>0</v>
      </c>
      <c r="T1711" s="152">
        <f>S1711*H1711</f>
        <v>0</v>
      </c>
      <c r="AR1711" s="153" t="s">
        <v>280</v>
      </c>
      <c r="AT1711" s="153" t="s">
        <v>185</v>
      </c>
      <c r="AU1711" s="153" t="s">
        <v>190</v>
      </c>
      <c r="AY1711" s="17" t="s">
        <v>181</v>
      </c>
      <c r="BE1711" s="154">
        <f>IF(N1711="základná",J1711,0)</f>
        <v>0</v>
      </c>
      <c r="BF1711" s="154">
        <f>IF(N1711="znížená",J1711,0)</f>
        <v>0</v>
      </c>
      <c r="BG1711" s="154">
        <f>IF(N1711="zákl. prenesená",J1711,0)</f>
        <v>0</v>
      </c>
      <c r="BH1711" s="154">
        <f>IF(N1711="zníž. prenesená",J1711,0)</f>
        <v>0</v>
      </c>
      <c r="BI1711" s="154">
        <f>IF(N1711="nulová",J1711,0)</f>
        <v>0</v>
      </c>
      <c r="BJ1711" s="17" t="s">
        <v>190</v>
      </c>
      <c r="BK1711" s="154">
        <f>ROUND(I1711*H1711,2)</f>
        <v>0</v>
      </c>
      <c r="BL1711" s="17" t="s">
        <v>280</v>
      </c>
      <c r="BM1711" s="153" t="s">
        <v>2918</v>
      </c>
    </row>
    <row r="1712" spans="2:65" s="12" customFormat="1">
      <c r="B1712" s="155"/>
      <c r="D1712" s="156" t="s">
        <v>192</v>
      </c>
      <c r="E1712" s="157" t="s">
        <v>1</v>
      </c>
      <c r="F1712" s="158" t="s">
        <v>218</v>
      </c>
      <c r="H1712" s="157" t="s">
        <v>1</v>
      </c>
      <c r="I1712" s="159"/>
      <c r="L1712" s="155"/>
      <c r="M1712" s="160"/>
      <c r="T1712" s="161"/>
      <c r="AT1712" s="157" t="s">
        <v>192</v>
      </c>
      <c r="AU1712" s="157" t="s">
        <v>190</v>
      </c>
      <c r="AV1712" s="12" t="s">
        <v>83</v>
      </c>
      <c r="AW1712" s="12" t="s">
        <v>31</v>
      </c>
      <c r="AX1712" s="12" t="s">
        <v>75</v>
      </c>
      <c r="AY1712" s="157" t="s">
        <v>181</v>
      </c>
    </row>
    <row r="1713" spans="2:65" s="13" customFormat="1">
      <c r="B1713" s="162"/>
      <c r="D1713" s="156" t="s">
        <v>192</v>
      </c>
      <c r="E1713" s="163" t="s">
        <v>1</v>
      </c>
      <c r="F1713" s="164" t="s">
        <v>2919</v>
      </c>
      <c r="H1713" s="165">
        <v>225.86</v>
      </c>
      <c r="I1713" s="166"/>
      <c r="L1713" s="162"/>
      <c r="M1713" s="167"/>
      <c r="T1713" s="168"/>
      <c r="AT1713" s="163" t="s">
        <v>192</v>
      </c>
      <c r="AU1713" s="163" t="s">
        <v>190</v>
      </c>
      <c r="AV1713" s="13" t="s">
        <v>190</v>
      </c>
      <c r="AW1713" s="13" t="s">
        <v>31</v>
      </c>
      <c r="AX1713" s="13" t="s">
        <v>75</v>
      </c>
      <c r="AY1713" s="163" t="s">
        <v>181</v>
      </c>
    </row>
    <row r="1714" spans="2:65" s="15" customFormat="1">
      <c r="B1714" s="176"/>
      <c r="D1714" s="156" t="s">
        <v>192</v>
      </c>
      <c r="E1714" s="177" t="s">
        <v>774</v>
      </c>
      <c r="F1714" s="178" t="s">
        <v>2920</v>
      </c>
      <c r="H1714" s="179">
        <v>225.86</v>
      </c>
      <c r="I1714" s="180"/>
      <c r="L1714" s="176"/>
      <c r="M1714" s="181"/>
      <c r="T1714" s="182"/>
      <c r="AT1714" s="177" t="s">
        <v>192</v>
      </c>
      <c r="AU1714" s="177" t="s">
        <v>190</v>
      </c>
      <c r="AV1714" s="15" t="s">
        <v>130</v>
      </c>
      <c r="AW1714" s="15" t="s">
        <v>31</v>
      </c>
      <c r="AX1714" s="15" t="s">
        <v>75</v>
      </c>
      <c r="AY1714" s="177" t="s">
        <v>181</v>
      </c>
    </row>
    <row r="1715" spans="2:65" s="13" customFormat="1">
      <c r="B1715" s="162"/>
      <c r="D1715" s="156" t="s">
        <v>192</v>
      </c>
      <c r="E1715" s="163" t="s">
        <v>1</v>
      </c>
      <c r="F1715" s="164" t="s">
        <v>2921</v>
      </c>
      <c r="H1715" s="165">
        <v>61.33</v>
      </c>
      <c r="I1715" s="166"/>
      <c r="L1715" s="162"/>
      <c r="M1715" s="167"/>
      <c r="T1715" s="168"/>
      <c r="AT1715" s="163" t="s">
        <v>192</v>
      </c>
      <c r="AU1715" s="163" t="s">
        <v>190</v>
      </c>
      <c r="AV1715" s="13" t="s">
        <v>190</v>
      </c>
      <c r="AW1715" s="13" t="s">
        <v>31</v>
      </c>
      <c r="AX1715" s="13" t="s">
        <v>75</v>
      </c>
      <c r="AY1715" s="163" t="s">
        <v>181</v>
      </c>
    </row>
    <row r="1716" spans="2:65" s="15" customFormat="1">
      <c r="B1716" s="176"/>
      <c r="D1716" s="156" t="s">
        <v>192</v>
      </c>
      <c r="E1716" s="177" t="s">
        <v>777</v>
      </c>
      <c r="F1716" s="178" t="s">
        <v>2922</v>
      </c>
      <c r="H1716" s="179">
        <v>61.33</v>
      </c>
      <c r="I1716" s="180"/>
      <c r="L1716" s="176"/>
      <c r="M1716" s="181"/>
      <c r="T1716" s="182"/>
      <c r="AT1716" s="177" t="s">
        <v>192</v>
      </c>
      <c r="AU1716" s="177" t="s">
        <v>190</v>
      </c>
      <c r="AV1716" s="15" t="s">
        <v>130</v>
      </c>
      <c r="AW1716" s="15" t="s">
        <v>31</v>
      </c>
      <c r="AX1716" s="15" t="s">
        <v>75</v>
      </c>
      <c r="AY1716" s="177" t="s">
        <v>181</v>
      </c>
    </row>
    <row r="1717" spans="2:65" s="14" customFormat="1">
      <c r="B1717" s="169"/>
      <c r="D1717" s="156" t="s">
        <v>192</v>
      </c>
      <c r="E1717" s="170" t="s">
        <v>1</v>
      </c>
      <c r="F1717" s="171" t="s">
        <v>195</v>
      </c>
      <c r="H1717" s="172">
        <v>287.19</v>
      </c>
      <c r="I1717" s="173"/>
      <c r="L1717" s="169"/>
      <c r="M1717" s="174"/>
      <c r="T1717" s="175"/>
      <c r="AT1717" s="170" t="s">
        <v>192</v>
      </c>
      <c r="AU1717" s="170" t="s">
        <v>190</v>
      </c>
      <c r="AV1717" s="14" t="s">
        <v>189</v>
      </c>
      <c r="AW1717" s="14" t="s">
        <v>31</v>
      </c>
      <c r="AX1717" s="14" t="s">
        <v>83</v>
      </c>
      <c r="AY1717" s="170" t="s">
        <v>181</v>
      </c>
    </row>
    <row r="1718" spans="2:65" s="1" customFormat="1" ht="24.2" customHeight="1">
      <c r="B1718" s="140"/>
      <c r="C1718" s="141" t="s">
        <v>2923</v>
      </c>
      <c r="D1718" s="141" t="s">
        <v>185</v>
      </c>
      <c r="E1718" s="142" t="s">
        <v>2924</v>
      </c>
      <c r="F1718" s="143" t="s">
        <v>2925</v>
      </c>
      <c r="G1718" s="144" t="s">
        <v>188</v>
      </c>
      <c r="H1718" s="145">
        <v>57.42</v>
      </c>
      <c r="I1718" s="146"/>
      <c r="J1718" s="147">
        <f>ROUND(I1718*H1718,2)</f>
        <v>0</v>
      </c>
      <c r="K1718" s="148"/>
      <c r="L1718" s="32"/>
      <c r="M1718" s="149" t="s">
        <v>1</v>
      </c>
      <c r="N1718" s="150" t="s">
        <v>41</v>
      </c>
      <c r="P1718" s="151">
        <f>O1718*H1718</f>
        <v>0</v>
      </c>
      <c r="Q1718" s="151">
        <v>2.9999999999999997E-4</v>
      </c>
      <c r="R1718" s="151">
        <f>Q1718*H1718</f>
        <v>1.7225999999999998E-2</v>
      </c>
      <c r="S1718" s="151">
        <v>0</v>
      </c>
      <c r="T1718" s="152">
        <f>S1718*H1718</f>
        <v>0</v>
      </c>
      <c r="AR1718" s="153" t="s">
        <v>280</v>
      </c>
      <c r="AT1718" s="153" t="s">
        <v>185</v>
      </c>
      <c r="AU1718" s="153" t="s">
        <v>190</v>
      </c>
      <c r="AY1718" s="17" t="s">
        <v>181</v>
      </c>
      <c r="BE1718" s="154">
        <f>IF(N1718="základná",J1718,0)</f>
        <v>0</v>
      </c>
      <c r="BF1718" s="154">
        <f>IF(N1718="znížená",J1718,0)</f>
        <v>0</v>
      </c>
      <c r="BG1718" s="154">
        <f>IF(N1718="zákl. prenesená",J1718,0)</f>
        <v>0</v>
      </c>
      <c r="BH1718" s="154">
        <f>IF(N1718="zníž. prenesená",J1718,0)</f>
        <v>0</v>
      </c>
      <c r="BI1718" s="154">
        <f>IF(N1718="nulová",J1718,0)</f>
        <v>0</v>
      </c>
      <c r="BJ1718" s="17" t="s">
        <v>190</v>
      </c>
      <c r="BK1718" s="154">
        <f>ROUND(I1718*H1718,2)</f>
        <v>0</v>
      </c>
      <c r="BL1718" s="17" t="s">
        <v>280</v>
      </c>
      <c r="BM1718" s="153" t="s">
        <v>2926</v>
      </c>
    </row>
    <row r="1719" spans="2:65" s="12" customFormat="1">
      <c r="B1719" s="155"/>
      <c r="D1719" s="156" t="s">
        <v>192</v>
      </c>
      <c r="E1719" s="157" t="s">
        <v>1</v>
      </c>
      <c r="F1719" s="158" t="s">
        <v>2927</v>
      </c>
      <c r="H1719" s="157" t="s">
        <v>1</v>
      </c>
      <c r="I1719" s="159"/>
      <c r="L1719" s="155"/>
      <c r="M1719" s="160"/>
      <c r="T1719" s="161"/>
      <c r="AT1719" s="157" t="s">
        <v>192</v>
      </c>
      <c r="AU1719" s="157" t="s">
        <v>190</v>
      </c>
      <c r="AV1719" s="12" t="s">
        <v>83</v>
      </c>
      <c r="AW1719" s="12" t="s">
        <v>31</v>
      </c>
      <c r="AX1719" s="12" t="s">
        <v>75</v>
      </c>
      <c r="AY1719" s="157" t="s">
        <v>181</v>
      </c>
    </row>
    <row r="1720" spans="2:65" s="12" customFormat="1">
      <c r="B1720" s="155"/>
      <c r="D1720" s="156" t="s">
        <v>192</v>
      </c>
      <c r="E1720" s="157" t="s">
        <v>1</v>
      </c>
      <c r="F1720" s="158" t="s">
        <v>218</v>
      </c>
      <c r="H1720" s="157" t="s">
        <v>1</v>
      </c>
      <c r="I1720" s="159"/>
      <c r="L1720" s="155"/>
      <c r="M1720" s="160"/>
      <c r="T1720" s="161"/>
      <c r="AT1720" s="157" t="s">
        <v>192</v>
      </c>
      <c r="AU1720" s="157" t="s">
        <v>190</v>
      </c>
      <c r="AV1720" s="12" t="s">
        <v>83</v>
      </c>
      <c r="AW1720" s="12" t="s">
        <v>31</v>
      </c>
      <c r="AX1720" s="12" t="s">
        <v>75</v>
      </c>
      <c r="AY1720" s="157" t="s">
        <v>181</v>
      </c>
    </row>
    <row r="1721" spans="2:65" s="13" customFormat="1">
      <c r="B1721" s="162"/>
      <c r="D1721" s="156" t="s">
        <v>192</v>
      </c>
      <c r="E1721" s="163" t="s">
        <v>1</v>
      </c>
      <c r="F1721" s="164" t="s">
        <v>2928</v>
      </c>
      <c r="H1721" s="165">
        <v>31.11</v>
      </c>
      <c r="I1721" s="166"/>
      <c r="L1721" s="162"/>
      <c r="M1721" s="167"/>
      <c r="T1721" s="168"/>
      <c r="AT1721" s="163" t="s">
        <v>192</v>
      </c>
      <c r="AU1721" s="163" t="s">
        <v>190</v>
      </c>
      <c r="AV1721" s="13" t="s">
        <v>190</v>
      </c>
      <c r="AW1721" s="13" t="s">
        <v>31</v>
      </c>
      <c r="AX1721" s="13" t="s">
        <v>75</v>
      </c>
      <c r="AY1721" s="163" t="s">
        <v>181</v>
      </c>
    </row>
    <row r="1722" spans="2:65" s="13" customFormat="1">
      <c r="B1722" s="162"/>
      <c r="D1722" s="156" t="s">
        <v>192</v>
      </c>
      <c r="E1722" s="163" t="s">
        <v>1</v>
      </c>
      <c r="F1722" s="164" t="s">
        <v>2929</v>
      </c>
      <c r="H1722" s="165">
        <v>13.2</v>
      </c>
      <c r="I1722" s="166"/>
      <c r="L1722" s="162"/>
      <c r="M1722" s="167"/>
      <c r="T1722" s="168"/>
      <c r="AT1722" s="163" t="s">
        <v>192</v>
      </c>
      <c r="AU1722" s="163" t="s">
        <v>190</v>
      </c>
      <c r="AV1722" s="13" t="s">
        <v>190</v>
      </c>
      <c r="AW1722" s="13" t="s">
        <v>31</v>
      </c>
      <c r="AX1722" s="13" t="s">
        <v>75</v>
      </c>
      <c r="AY1722" s="163" t="s">
        <v>181</v>
      </c>
    </row>
    <row r="1723" spans="2:65" s="12" customFormat="1">
      <c r="B1723" s="155"/>
      <c r="D1723" s="156" t="s">
        <v>192</v>
      </c>
      <c r="E1723" s="157" t="s">
        <v>1</v>
      </c>
      <c r="F1723" s="158" t="s">
        <v>222</v>
      </c>
      <c r="H1723" s="157" t="s">
        <v>1</v>
      </c>
      <c r="I1723" s="159"/>
      <c r="L1723" s="155"/>
      <c r="M1723" s="160"/>
      <c r="T1723" s="161"/>
      <c r="AT1723" s="157" t="s">
        <v>192</v>
      </c>
      <c r="AU1723" s="157" t="s">
        <v>190</v>
      </c>
      <c r="AV1723" s="12" t="s">
        <v>83</v>
      </c>
      <c r="AW1723" s="12" t="s">
        <v>31</v>
      </c>
      <c r="AX1723" s="12" t="s">
        <v>75</v>
      </c>
      <c r="AY1723" s="157" t="s">
        <v>181</v>
      </c>
    </row>
    <row r="1724" spans="2:65" s="13" customFormat="1">
      <c r="B1724" s="162"/>
      <c r="D1724" s="156" t="s">
        <v>192</v>
      </c>
      <c r="E1724" s="163" t="s">
        <v>1</v>
      </c>
      <c r="F1724" s="164" t="s">
        <v>2930</v>
      </c>
      <c r="H1724" s="165">
        <v>9.35</v>
      </c>
      <c r="I1724" s="166"/>
      <c r="L1724" s="162"/>
      <c r="M1724" s="167"/>
      <c r="T1724" s="168"/>
      <c r="AT1724" s="163" t="s">
        <v>192</v>
      </c>
      <c r="AU1724" s="163" t="s">
        <v>190</v>
      </c>
      <c r="AV1724" s="13" t="s">
        <v>190</v>
      </c>
      <c r="AW1724" s="13" t="s">
        <v>31</v>
      </c>
      <c r="AX1724" s="13" t="s">
        <v>75</v>
      </c>
      <c r="AY1724" s="163" t="s">
        <v>181</v>
      </c>
    </row>
    <row r="1725" spans="2:65" s="13" customFormat="1">
      <c r="B1725" s="162"/>
      <c r="D1725" s="156" t="s">
        <v>192</v>
      </c>
      <c r="E1725" s="163" t="s">
        <v>1</v>
      </c>
      <c r="F1725" s="164" t="s">
        <v>2931</v>
      </c>
      <c r="H1725" s="165">
        <v>3.76</v>
      </c>
      <c r="I1725" s="166"/>
      <c r="L1725" s="162"/>
      <c r="M1725" s="167"/>
      <c r="T1725" s="168"/>
      <c r="AT1725" s="163" t="s">
        <v>192</v>
      </c>
      <c r="AU1725" s="163" t="s">
        <v>190</v>
      </c>
      <c r="AV1725" s="13" t="s">
        <v>190</v>
      </c>
      <c r="AW1725" s="13" t="s">
        <v>31</v>
      </c>
      <c r="AX1725" s="13" t="s">
        <v>75</v>
      </c>
      <c r="AY1725" s="163" t="s">
        <v>181</v>
      </c>
    </row>
    <row r="1726" spans="2:65" s="15" customFormat="1">
      <c r="B1726" s="176"/>
      <c r="D1726" s="156" t="s">
        <v>192</v>
      </c>
      <c r="E1726" s="177" t="s">
        <v>761</v>
      </c>
      <c r="F1726" s="178" t="s">
        <v>2932</v>
      </c>
      <c r="H1726" s="179">
        <v>57.42</v>
      </c>
      <c r="I1726" s="180"/>
      <c r="L1726" s="176"/>
      <c r="M1726" s="181"/>
      <c r="T1726" s="182"/>
      <c r="AT1726" s="177" t="s">
        <v>192</v>
      </c>
      <c r="AU1726" s="177" t="s">
        <v>190</v>
      </c>
      <c r="AV1726" s="15" t="s">
        <v>130</v>
      </c>
      <c r="AW1726" s="15" t="s">
        <v>31</v>
      </c>
      <c r="AX1726" s="15" t="s">
        <v>75</v>
      </c>
      <c r="AY1726" s="177" t="s">
        <v>181</v>
      </c>
    </row>
    <row r="1727" spans="2:65" s="14" customFormat="1">
      <c r="B1727" s="169"/>
      <c r="D1727" s="156" t="s">
        <v>192</v>
      </c>
      <c r="E1727" s="170" t="s">
        <v>1</v>
      </c>
      <c r="F1727" s="171" t="s">
        <v>195</v>
      </c>
      <c r="H1727" s="172">
        <v>57.42</v>
      </c>
      <c r="I1727" s="173"/>
      <c r="L1727" s="169"/>
      <c r="M1727" s="174"/>
      <c r="T1727" s="175"/>
      <c r="AT1727" s="170" t="s">
        <v>192</v>
      </c>
      <c r="AU1727" s="170" t="s">
        <v>190</v>
      </c>
      <c r="AV1727" s="14" t="s">
        <v>189</v>
      </c>
      <c r="AW1727" s="14" t="s">
        <v>31</v>
      </c>
      <c r="AX1727" s="14" t="s">
        <v>83</v>
      </c>
      <c r="AY1727" s="170" t="s">
        <v>181</v>
      </c>
    </row>
    <row r="1728" spans="2:65" s="1" customFormat="1" ht="49.15" customHeight="1">
      <c r="B1728" s="140"/>
      <c r="C1728" s="189" t="s">
        <v>2933</v>
      </c>
      <c r="D1728" s="189" t="s">
        <v>966</v>
      </c>
      <c r="E1728" s="190" t="s">
        <v>2934</v>
      </c>
      <c r="F1728" s="191" t="s">
        <v>2935</v>
      </c>
      <c r="G1728" s="192" t="s">
        <v>188</v>
      </c>
      <c r="H1728" s="193">
        <v>59.143000000000001</v>
      </c>
      <c r="I1728" s="194"/>
      <c r="J1728" s="195">
        <f>ROUND(I1728*H1728,2)</f>
        <v>0</v>
      </c>
      <c r="K1728" s="196"/>
      <c r="L1728" s="197"/>
      <c r="M1728" s="198" t="s">
        <v>1</v>
      </c>
      <c r="N1728" s="199" t="s">
        <v>41</v>
      </c>
      <c r="P1728" s="151">
        <f>O1728*H1728</f>
        <v>0</v>
      </c>
      <c r="Q1728" s="151">
        <v>3.8999999999999998E-3</v>
      </c>
      <c r="R1728" s="151">
        <f>Q1728*H1728</f>
        <v>0.23065769999999999</v>
      </c>
      <c r="S1728" s="151">
        <v>0</v>
      </c>
      <c r="T1728" s="152">
        <f>S1728*H1728</f>
        <v>0</v>
      </c>
      <c r="AR1728" s="153" t="s">
        <v>491</v>
      </c>
      <c r="AT1728" s="153" t="s">
        <v>966</v>
      </c>
      <c r="AU1728" s="153" t="s">
        <v>190</v>
      </c>
      <c r="AY1728" s="17" t="s">
        <v>181</v>
      </c>
      <c r="BE1728" s="154">
        <f>IF(N1728="základná",J1728,0)</f>
        <v>0</v>
      </c>
      <c r="BF1728" s="154">
        <f>IF(N1728="znížená",J1728,0)</f>
        <v>0</v>
      </c>
      <c r="BG1728" s="154">
        <f>IF(N1728="zákl. prenesená",J1728,0)</f>
        <v>0</v>
      </c>
      <c r="BH1728" s="154">
        <f>IF(N1728="zníž. prenesená",J1728,0)</f>
        <v>0</v>
      </c>
      <c r="BI1728" s="154">
        <f>IF(N1728="nulová",J1728,0)</f>
        <v>0</v>
      </c>
      <c r="BJ1728" s="17" t="s">
        <v>190</v>
      </c>
      <c r="BK1728" s="154">
        <f>ROUND(I1728*H1728,2)</f>
        <v>0</v>
      </c>
      <c r="BL1728" s="17" t="s">
        <v>280</v>
      </c>
      <c r="BM1728" s="153" t="s">
        <v>2936</v>
      </c>
    </row>
    <row r="1729" spans="2:65" s="1" customFormat="1" ht="19.5">
      <c r="B1729" s="32"/>
      <c r="D1729" s="156" t="s">
        <v>2420</v>
      </c>
      <c r="F1729" s="201" t="s">
        <v>2937</v>
      </c>
      <c r="I1729" s="202"/>
      <c r="L1729" s="32"/>
      <c r="M1729" s="203"/>
      <c r="T1729" s="59"/>
      <c r="AT1729" s="17" t="s">
        <v>2420</v>
      </c>
      <c r="AU1729" s="17" t="s">
        <v>190</v>
      </c>
    </row>
    <row r="1730" spans="2:65" s="13" customFormat="1">
      <c r="B1730" s="162"/>
      <c r="D1730" s="156" t="s">
        <v>192</v>
      </c>
      <c r="E1730" s="163" t="s">
        <v>1</v>
      </c>
      <c r="F1730" s="164" t="s">
        <v>761</v>
      </c>
      <c r="H1730" s="165">
        <v>57.42</v>
      </c>
      <c r="I1730" s="166"/>
      <c r="L1730" s="162"/>
      <c r="M1730" s="167"/>
      <c r="T1730" s="168"/>
      <c r="AT1730" s="163" t="s">
        <v>192</v>
      </c>
      <c r="AU1730" s="163" t="s">
        <v>190</v>
      </c>
      <c r="AV1730" s="13" t="s">
        <v>190</v>
      </c>
      <c r="AW1730" s="13" t="s">
        <v>31</v>
      </c>
      <c r="AX1730" s="13" t="s">
        <v>75</v>
      </c>
      <c r="AY1730" s="163" t="s">
        <v>181</v>
      </c>
    </row>
    <row r="1731" spans="2:65" s="14" customFormat="1">
      <c r="B1731" s="169"/>
      <c r="D1731" s="156" t="s">
        <v>192</v>
      </c>
      <c r="E1731" s="170" t="s">
        <v>1</v>
      </c>
      <c r="F1731" s="171" t="s">
        <v>195</v>
      </c>
      <c r="H1731" s="172">
        <v>57.42</v>
      </c>
      <c r="I1731" s="173"/>
      <c r="L1731" s="169"/>
      <c r="M1731" s="174"/>
      <c r="T1731" s="175"/>
      <c r="AT1731" s="170" t="s">
        <v>192</v>
      </c>
      <c r="AU1731" s="170" t="s">
        <v>190</v>
      </c>
      <c r="AV1731" s="14" t="s">
        <v>189</v>
      </c>
      <c r="AW1731" s="14" t="s">
        <v>31</v>
      </c>
      <c r="AX1731" s="14" t="s">
        <v>83</v>
      </c>
      <c r="AY1731" s="170" t="s">
        <v>181</v>
      </c>
    </row>
    <row r="1732" spans="2:65" s="13" customFormat="1">
      <c r="B1732" s="162"/>
      <c r="D1732" s="156" t="s">
        <v>192</v>
      </c>
      <c r="F1732" s="164" t="s">
        <v>2938</v>
      </c>
      <c r="H1732" s="165">
        <v>59.143000000000001</v>
      </c>
      <c r="I1732" s="166"/>
      <c r="L1732" s="162"/>
      <c r="M1732" s="167"/>
      <c r="T1732" s="168"/>
      <c r="AT1732" s="163" t="s">
        <v>192</v>
      </c>
      <c r="AU1732" s="163" t="s">
        <v>190</v>
      </c>
      <c r="AV1732" s="13" t="s">
        <v>190</v>
      </c>
      <c r="AW1732" s="13" t="s">
        <v>3</v>
      </c>
      <c r="AX1732" s="13" t="s">
        <v>83</v>
      </c>
      <c r="AY1732" s="163" t="s">
        <v>181</v>
      </c>
    </row>
    <row r="1733" spans="2:65" s="1" customFormat="1" ht="24.2" customHeight="1">
      <c r="B1733" s="140"/>
      <c r="C1733" s="141" t="s">
        <v>2939</v>
      </c>
      <c r="D1733" s="141" t="s">
        <v>185</v>
      </c>
      <c r="E1733" s="142" t="s">
        <v>2940</v>
      </c>
      <c r="F1733" s="143" t="s">
        <v>2941</v>
      </c>
      <c r="G1733" s="144" t="s">
        <v>188</v>
      </c>
      <c r="H1733" s="145">
        <v>1157.9000000000001</v>
      </c>
      <c r="I1733" s="146"/>
      <c r="J1733" s="147">
        <f>ROUND(I1733*H1733,2)</f>
        <v>0</v>
      </c>
      <c r="K1733" s="148"/>
      <c r="L1733" s="32"/>
      <c r="M1733" s="149" t="s">
        <v>1</v>
      </c>
      <c r="N1733" s="150" t="s">
        <v>41</v>
      </c>
      <c r="P1733" s="151">
        <f>O1733*H1733</f>
        <v>0</v>
      </c>
      <c r="Q1733" s="151">
        <v>2.9999999999999997E-4</v>
      </c>
      <c r="R1733" s="151">
        <f>Q1733*H1733</f>
        <v>0.34737000000000001</v>
      </c>
      <c r="S1733" s="151">
        <v>0</v>
      </c>
      <c r="T1733" s="152">
        <f>S1733*H1733</f>
        <v>0</v>
      </c>
      <c r="AR1733" s="153" t="s">
        <v>280</v>
      </c>
      <c r="AT1733" s="153" t="s">
        <v>185</v>
      </c>
      <c r="AU1733" s="153" t="s">
        <v>190</v>
      </c>
      <c r="AY1733" s="17" t="s">
        <v>181</v>
      </c>
      <c r="BE1733" s="154">
        <f>IF(N1733="základná",J1733,0)</f>
        <v>0</v>
      </c>
      <c r="BF1733" s="154">
        <f>IF(N1733="znížená",J1733,0)</f>
        <v>0</v>
      </c>
      <c r="BG1733" s="154">
        <f>IF(N1733="zákl. prenesená",J1733,0)</f>
        <v>0</v>
      </c>
      <c r="BH1733" s="154">
        <f>IF(N1733="zníž. prenesená",J1733,0)</f>
        <v>0</v>
      </c>
      <c r="BI1733" s="154">
        <f>IF(N1733="nulová",J1733,0)</f>
        <v>0</v>
      </c>
      <c r="BJ1733" s="17" t="s">
        <v>190</v>
      </c>
      <c r="BK1733" s="154">
        <f>ROUND(I1733*H1733,2)</f>
        <v>0</v>
      </c>
      <c r="BL1733" s="17" t="s">
        <v>280</v>
      </c>
      <c r="BM1733" s="153" t="s">
        <v>2942</v>
      </c>
    </row>
    <row r="1734" spans="2:65" s="12" customFormat="1">
      <c r="B1734" s="155"/>
      <c r="D1734" s="156" t="s">
        <v>192</v>
      </c>
      <c r="E1734" s="157" t="s">
        <v>1</v>
      </c>
      <c r="F1734" s="158" t="s">
        <v>2943</v>
      </c>
      <c r="H1734" s="157" t="s">
        <v>1</v>
      </c>
      <c r="I1734" s="159"/>
      <c r="L1734" s="155"/>
      <c r="M1734" s="160"/>
      <c r="T1734" s="161"/>
      <c r="AT1734" s="157" t="s">
        <v>192</v>
      </c>
      <c r="AU1734" s="157" t="s">
        <v>190</v>
      </c>
      <c r="AV1734" s="12" t="s">
        <v>83</v>
      </c>
      <c r="AW1734" s="12" t="s">
        <v>31</v>
      </c>
      <c r="AX1734" s="12" t="s">
        <v>75</v>
      </c>
      <c r="AY1734" s="157" t="s">
        <v>181</v>
      </c>
    </row>
    <row r="1735" spans="2:65" s="12" customFormat="1">
      <c r="B1735" s="155"/>
      <c r="D1735" s="156" t="s">
        <v>192</v>
      </c>
      <c r="E1735" s="157" t="s">
        <v>1</v>
      </c>
      <c r="F1735" s="158" t="s">
        <v>218</v>
      </c>
      <c r="H1735" s="157" t="s">
        <v>1</v>
      </c>
      <c r="I1735" s="159"/>
      <c r="L1735" s="155"/>
      <c r="M1735" s="160"/>
      <c r="T1735" s="161"/>
      <c r="AT1735" s="157" t="s">
        <v>192</v>
      </c>
      <c r="AU1735" s="157" t="s">
        <v>190</v>
      </c>
      <c r="AV1735" s="12" t="s">
        <v>83</v>
      </c>
      <c r="AW1735" s="12" t="s">
        <v>31</v>
      </c>
      <c r="AX1735" s="12" t="s">
        <v>75</v>
      </c>
      <c r="AY1735" s="157" t="s">
        <v>181</v>
      </c>
    </row>
    <row r="1736" spans="2:65" s="13" customFormat="1">
      <c r="B1736" s="162"/>
      <c r="D1736" s="156" t="s">
        <v>192</v>
      </c>
      <c r="E1736" s="163" t="s">
        <v>1</v>
      </c>
      <c r="F1736" s="164" t="s">
        <v>2944</v>
      </c>
      <c r="H1736" s="165">
        <v>134.26</v>
      </c>
      <c r="I1736" s="166"/>
      <c r="L1736" s="162"/>
      <c r="M1736" s="167"/>
      <c r="T1736" s="168"/>
      <c r="AT1736" s="163" t="s">
        <v>192</v>
      </c>
      <c r="AU1736" s="163" t="s">
        <v>190</v>
      </c>
      <c r="AV1736" s="13" t="s">
        <v>190</v>
      </c>
      <c r="AW1736" s="13" t="s">
        <v>31</v>
      </c>
      <c r="AX1736" s="13" t="s">
        <v>75</v>
      </c>
      <c r="AY1736" s="163" t="s">
        <v>181</v>
      </c>
    </row>
    <row r="1737" spans="2:65" s="13" customFormat="1">
      <c r="B1737" s="162"/>
      <c r="D1737" s="156" t="s">
        <v>192</v>
      </c>
      <c r="E1737" s="163" t="s">
        <v>1</v>
      </c>
      <c r="F1737" s="164" t="s">
        <v>2945</v>
      </c>
      <c r="H1737" s="165">
        <v>1.5</v>
      </c>
      <c r="I1737" s="166"/>
      <c r="L1737" s="162"/>
      <c r="M1737" s="167"/>
      <c r="T1737" s="168"/>
      <c r="AT1737" s="163" t="s">
        <v>192</v>
      </c>
      <c r="AU1737" s="163" t="s">
        <v>190</v>
      </c>
      <c r="AV1737" s="13" t="s">
        <v>190</v>
      </c>
      <c r="AW1737" s="13" t="s">
        <v>31</v>
      </c>
      <c r="AX1737" s="13" t="s">
        <v>75</v>
      </c>
      <c r="AY1737" s="163" t="s">
        <v>181</v>
      </c>
    </row>
    <row r="1738" spans="2:65" s="13" customFormat="1">
      <c r="B1738" s="162"/>
      <c r="D1738" s="156" t="s">
        <v>192</v>
      </c>
      <c r="E1738" s="163" t="s">
        <v>1</v>
      </c>
      <c r="F1738" s="164" t="s">
        <v>2946</v>
      </c>
      <c r="H1738" s="165">
        <v>1.1299999999999999</v>
      </c>
      <c r="I1738" s="166"/>
      <c r="L1738" s="162"/>
      <c r="M1738" s="167"/>
      <c r="T1738" s="168"/>
      <c r="AT1738" s="163" t="s">
        <v>192</v>
      </c>
      <c r="AU1738" s="163" t="s">
        <v>190</v>
      </c>
      <c r="AV1738" s="13" t="s">
        <v>190</v>
      </c>
      <c r="AW1738" s="13" t="s">
        <v>31</v>
      </c>
      <c r="AX1738" s="13" t="s">
        <v>75</v>
      </c>
      <c r="AY1738" s="163" t="s">
        <v>181</v>
      </c>
    </row>
    <row r="1739" spans="2:65" s="13" customFormat="1">
      <c r="B1739" s="162"/>
      <c r="D1739" s="156" t="s">
        <v>192</v>
      </c>
      <c r="E1739" s="163" t="s">
        <v>1</v>
      </c>
      <c r="F1739" s="164" t="s">
        <v>2947</v>
      </c>
      <c r="H1739" s="165">
        <v>6.55</v>
      </c>
      <c r="I1739" s="166"/>
      <c r="L1739" s="162"/>
      <c r="M1739" s="167"/>
      <c r="T1739" s="168"/>
      <c r="AT1739" s="163" t="s">
        <v>192</v>
      </c>
      <c r="AU1739" s="163" t="s">
        <v>190</v>
      </c>
      <c r="AV1739" s="13" t="s">
        <v>190</v>
      </c>
      <c r="AW1739" s="13" t="s">
        <v>31</v>
      </c>
      <c r="AX1739" s="13" t="s">
        <v>75</v>
      </c>
      <c r="AY1739" s="163" t="s">
        <v>181</v>
      </c>
    </row>
    <row r="1740" spans="2:65" s="12" customFormat="1">
      <c r="B1740" s="155"/>
      <c r="D1740" s="156" t="s">
        <v>192</v>
      </c>
      <c r="E1740" s="157" t="s">
        <v>1</v>
      </c>
      <c r="F1740" s="158" t="s">
        <v>222</v>
      </c>
      <c r="H1740" s="157" t="s">
        <v>1</v>
      </c>
      <c r="I1740" s="159"/>
      <c r="L1740" s="155"/>
      <c r="M1740" s="160"/>
      <c r="T1740" s="161"/>
      <c r="AT1740" s="157" t="s">
        <v>192</v>
      </c>
      <c r="AU1740" s="157" t="s">
        <v>190</v>
      </c>
      <c r="AV1740" s="12" t="s">
        <v>83</v>
      </c>
      <c r="AW1740" s="12" t="s">
        <v>31</v>
      </c>
      <c r="AX1740" s="12" t="s">
        <v>75</v>
      </c>
      <c r="AY1740" s="157" t="s">
        <v>181</v>
      </c>
    </row>
    <row r="1741" spans="2:65" s="13" customFormat="1">
      <c r="B1741" s="162"/>
      <c r="D1741" s="156" t="s">
        <v>192</v>
      </c>
      <c r="E1741" s="163" t="s">
        <v>1</v>
      </c>
      <c r="F1741" s="164" t="s">
        <v>2948</v>
      </c>
      <c r="H1741" s="165">
        <v>33.04</v>
      </c>
      <c r="I1741" s="166"/>
      <c r="L1741" s="162"/>
      <c r="M1741" s="167"/>
      <c r="T1741" s="168"/>
      <c r="AT1741" s="163" t="s">
        <v>192</v>
      </c>
      <c r="AU1741" s="163" t="s">
        <v>190</v>
      </c>
      <c r="AV1741" s="13" t="s">
        <v>190</v>
      </c>
      <c r="AW1741" s="13" t="s">
        <v>31</v>
      </c>
      <c r="AX1741" s="13" t="s">
        <v>75</v>
      </c>
      <c r="AY1741" s="163" t="s">
        <v>181</v>
      </c>
    </row>
    <row r="1742" spans="2:65" s="13" customFormat="1">
      <c r="B1742" s="162"/>
      <c r="D1742" s="156" t="s">
        <v>192</v>
      </c>
      <c r="E1742" s="163" t="s">
        <v>1</v>
      </c>
      <c r="F1742" s="164" t="s">
        <v>2949</v>
      </c>
      <c r="H1742" s="165">
        <v>33.4</v>
      </c>
      <c r="I1742" s="166"/>
      <c r="L1742" s="162"/>
      <c r="M1742" s="167"/>
      <c r="T1742" s="168"/>
      <c r="AT1742" s="163" t="s">
        <v>192</v>
      </c>
      <c r="AU1742" s="163" t="s">
        <v>190</v>
      </c>
      <c r="AV1742" s="13" t="s">
        <v>190</v>
      </c>
      <c r="AW1742" s="13" t="s">
        <v>31</v>
      </c>
      <c r="AX1742" s="13" t="s">
        <v>75</v>
      </c>
      <c r="AY1742" s="163" t="s">
        <v>181</v>
      </c>
    </row>
    <row r="1743" spans="2:65" s="13" customFormat="1">
      <c r="B1743" s="162"/>
      <c r="D1743" s="156" t="s">
        <v>192</v>
      </c>
      <c r="E1743" s="163" t="s">
        <v>1</v>
      </c>
      <c r="F1743" s="164" t="s">
        <v>333</v>
      </c>
      <c r="H1743" s="165">
        <v>23.76</v>
      </c>
      <c r="I1743" s="166"/>
      <c r="L1743" s="162"/>
      <c r="M1743" s="167"/>
      <c r="T1743" s="168"/>
      <c r="AT1743" s="163" t="s">
        <v>192</v>
      </c>
      <c r="AU1743" s="163" t="s">
        <v>190</v>
      </c>
      <c r="AV1743" s="13" t="s">
        <v>190</v>
      </c>
      <c r="AW1743" s="13" t="s">
        <v>31</v>
      </c>
      <c r="AX1743" s="13" t="s">
        <v>75</v>
      </c>
      <c r="AY1743" s="163" t="s">
        <v>181</v>
      </c>
    </row>
    <row r="1744" spans="2:65" s="13" customFormat="1">
      <c r="B1744" s="162"/>
      <c r="D1744" s="156" t="s">
        <v>192</v>
      </c>
      <c r="E1744" s="163" t="s">
        <v>1</v>
      </c>
      <c r="F1744" s="164" t="s">
        <v>2950</v>
      </c>
      <c r="H1744" s="165">
        <v>258.83999999999997</v>
      </c>
      <c r="I1744" s="166"/>
      <c r="L1744" s="162"/>
      <c r="M1744" s="167"/>
      <c r="T1744" s="168"/>
      <c r="AT1744" s="163" t="s">
        <v>192</v>
      </c>
      <c r="AU1744" s="163" t="s">
        <v>190</v>
      </c>
      <c r="AV1744" s="13" t="s">
        <v>190</v>
      </c>
      <c r="AW1744" s="13" t="s">
        <v>31</v>
      </c>
      <c r="AX1744" s="13" t="s">
        <v>75</v>
      </c>
      <c r="AY1744" s="163" t="s">
        <v>181</v>
      </c>
    </row>
    <row r="1745" spans="2:51" s="13" customFormat="1">
      <c r="B1745" s="162"/>
      <c r="D1745" s="156" t="s">
        <v>192</v>
      </c>
      <c r="E1745" s="163" t="s">
        <v>1</v>
      </c>
      <c r="F1745" s="164" t="s">
        <v>2951</v>
      </c>
      <c r="H1745" s="165">
        <v>10.76</v>
      </c>
      <c r="I1745" s="166"/>
      <c r="L1745" s="162"/>
      <c r="M1745" s="167"/>
      <c r="T1745" s="168"/>
      <c r="AT1745" s="163" t="s">
        <v>192</v>
      </c>
      <c r="AU1745" s="163" t="s">
        <v>190</v>
      </c>
      <c r="AV1745" s="13" t="s">
        <v>190</v>
      </c>
      <c r="AW1745" s="13" t="s">
        <v>31</v>
      </c>
      <c r="AX1745" s="13" t="s">
        <v>75</v>
      </c>
      <c r="AY1745" s="163" t="s">
        <v>181</v>
      </c>
    </row>
    <row r="1746" spans="2:51" s="13" customFormat="1">
      <c r="B1746" s="162"/>
      <c r="D1746" s="156" t="s">
        <v>192</v>
      </c>
      <c r="E1746" s="163" t="s">
        <v>1</v>
      </c>
      <c r="F1746" s="164" t="s">
        <v>2952</v>
      </c>
      <c r="H1746" s="165">
        <v>3.9</v>
      </c>
      <c r="I1746" s="166"/>
      <c r="L1746" s="162"/>
      <c r="M1746" s="167"/>
      <c r="T1746" s="168"/>
      <c r="AT1746" s="163" t="s">
        <v>192</v>
      </c>
      <c r="AU1746" s="163" t="s">
        <v>190</v>
      </c>
      <c r="AV1746" s="13" t="s">
        <v>190</v>
      </c>
      <c r="AW1746" s="13" t="s">
        <v>31</v>
      </c>
      <c r="AX1746" s="13" t="s">
        <v>75</v>
      </c>
      <c r="AY1746" s="163" t="s">
        <v>181</v>
      </c>
    </row>
    <row r="1747" spans="2:51" s="13" customFormat="1">
      <c r="B1747" s="162"/>
      <c r="D1747" s="156" t="s">
        <v>192</v>
      </c>
      <c r="E1747" s="163" t="s">
        <v>1</v>
      </c>
      <c r="F1747" s="164" t="s">
        <v>2953</v>
      </c>
      <c r="H1747" s="165">
        <v>40.26</v>
      </c>
      <c r="I1747" s="166"/>
      <c r="L1747" s="162"/>
      <c r="M1747" s="167"/>
      <c r="T1747" s="168"/>
      <c r="AT1747" s="163" t="s">
        <v>192</v>
      </c>
      <c r="AU1747" s="163" t="s">
        <v>190</v>
      </c>
      <c r="AV1747" s="13" t="s">
        <v>190</v>
      </c>
      <c r="AW1747" s="13" t="s">
        <v>31</v>
      </c>
      <c r="AX1747" s="13" t="s">
        <v>75</v>
      </c>
      <c r="AY1747" s="163" t="s">
        <v>181</v>
      </c>
    </row>
    <row r="1748" spans="2:51" s="13" customFormat="1">
      <c r="B1748" s="162"/>
      <c r="D1748" s="156" t="s">
        <v>192</v>
      </c>
      <c r="E1748" s="163" t="s">
        <v>1</v>
      </c>
      <c r="F1748" s="164" t="s">
        <v>2954</v>
      </c>
      <c r="H1748" s="165">
        <v>23.16</v>
      </c>
      <c r="I1748" s="166"/>
      <c r="L1748" s="162"/>
      <c r="M1748" s="167"/>
      <c r="T1748" s="168"/>
      <c r="AT1748" s="163" t="s">
        <v>192</v>
      </c>
      <c r="AU1748" s="163" t="s">
        <v>190</v>
      </c>
      <c r="AV1748" s="13" t="s">
        <v>190</v>
      </c>
      <c r="AW1748" s="13" t="s">
        <v>31</v>
      </c>
      <c r="AX1748" s="13" t="s">
        <v>75</v>
      </c>
      <c r="AY1748" s="163" t="s">
        <v>181</v>
      </c>
    </row>
    <row r="1749" spans="2:51" s="13" customFormat="1">
      <c r="B1749" s="162"/>
      <c r="D1749" s="156" t="s">
        <v>192</v>
      </c>
      <c r="E1749" s="163" t="s">
        <v>1</v>
      </c>
      <c r="F1749" s="164" t="s">
        <v>2955</v>
      </c>
      <c r="H1749" s="165">
        <v>10.97</v>
      </c>
      <c r="I1749" s="166"/>
      <c r="L1749" s="162"/>
      <c r="M1749" s="167"/>
      <c r="T1749" s="168"/>
      <c r="AT1749" s="163" t="s">
        <v>192</v>
      </c>
      <c r="AU1749" s="163" t="s">
        <v>190</v>
      </c>
      <c r="AV1749" s="13" t="s">
        <v>190</v>
      </c>
      <c r="AW1749" s="13" t="s">
        <v>31</v>
      </c>
      <c r="AX1749" s="13" t="s">
        <v>75</v>
      </c>
      <c r="AY1749" s="163" t="s">
        <v>181</v>
      </c>
    </row>
    <row r="1750" spans="2:51" s="13" customFormat="1">
      <c r="B1750" s="162"/>
      <c r="D1750" s="156" t="s">
        <v>192</v>
      </c>
      <c r="E1750" s="163" t="s">
        <v>1</v>
      </c>
      <c r="F1750" s="164" t="s">
        <v>2956</v>
      </c>
      <c r="H1750" s="165">
        <v>14.15</v>
      </c>
      <c r="I1750" s="166"/>
      <c r="L1750" s="162"/>
      <c r="M1750" s="167"/>
      <c r="T1750" s="168"/>
      <c r="AT1750" s="163" t="s">
        <v>192</v>
      </c>
      <c r="AU1750" s="163" t="s">
        <v>190</v>
      </c>
      <c r="AV1750" s="13" t="s">
        <v>190</v>
      </c>
      <c r="AW1750" s="13" t="s">
        <v>31</v>
      </c>
      <c r="AX1750" s="13" t="s">
        <v>75</v>
      </c>
      <c r="AY1750" s="163" t="s">
        <v>181</v>
      </c>
    </row>
    <row r="1751" spans="2:51" s="13" customFormat="1">
      <c r="B1751" s="162"/>
      <c r="D1751" s="156" t="s">
        <v>192</v>
      </c>
      <c r="E1751" s="163" t="s">
        <v>1</v>
      </c>
      <c r="F1751" s="164" t="s">
        <v>2957</v>
      </c>
      <c r="H1751" s="165">
        <v>13.91</v>
      </c>
      <c r="I1751" s="166"/>
      <c r="L1751" s="162"/>
      <c r="M1751" s="167"/>
      <c r="T1751" s="168"/>
      <c r="AT1751" s="163" t="s">
        <v>192</v>
      </c>
      <c r="AU1751" s="163" t="s">
        <v>190</v>
      </c>
      <c r="AV1751" s="13" t="s">
        <v>190</v>
      </c>
      <c r="AW1751" s="13" t="s">
        <v>31</v>
      </c>
      <c r="AX1751" s="13" t="s">
        <v>75</v>
      </c>
      <c r="AY1751" s="163" t="s">
        <v>181</v>
      </c>
    </row>
    <row r="1752" spans="2:51" s="13" customFormat="1">
      <c r="B1752" s="162"/>
      <c r="D1752" s="156" t="s">
        <v>192</v>
      </c>
      <c r="E1752" s="163" t="s">
        <v>1</v>
      </c>
      <c r="F1752" s="164" t="s">
        <v>2958</v>
      </c>
      <c r="H1752" s="165">
        <v>14.19</v>
      </c>
      <c r="I1752" s="166"/>
      <c r="L1752" s="162"/>
      <c r="M1752" s="167"/>
      <c r="T1752" s="168"/>
      <c r="AT1752" s="163" t="s">
        <v>192</v>
      </c>
      <c r="AU1752" s="163" t="s">
        <v>190</v>
      </c>
      <c r="AV1752" s="13" t="s">
        <v>190</v>
      </c>
      <c r="AW1752" s="13" t="s">
        <v>31</v>
      </c>
      <c r="AX1752" s="13" t="s">
        <v>75</v>
      </c>
      <c r="AY1752" s="163" t="s">
        <v>181</v>
      </c>
    </row>
    <row r="1753" spans="2:51" s="13" customFormat="1">
      <c r="B1753" s="162"/>
      <c r="D1753" s="156" t="s">
        <v>192</v>
      </c>
      <c r="E1753" s="163" t="s">
        <v>1</v>
      </c>
      <c r="F1753" s="164" t="s">
        <v>2959</v>
      </c>
      <c r="H1753" s="165">
        <v>7.92</v>
      </c>
      <c r="I1753" s="166"/>
      <c r="L1753" s="162"/>
      <c r="M1753" s="167"/>
      <c r="T1753" s="168"/>
      <c r="AT1753" s="163" t="s">
        <v>192</v>
      </c>
      <c r="AU1753" s="163" t="s">
        <v>190</v>
      </c>
      <c r="AV1753" s="13" t="s">
        <v>190</v>
      </c>
      <c r="AW1753" s="13" t="s">
        <v>31</v>
      </c>
      <c r="AX1753" s="13" t="s">
        <v>75</v>
      </c>
      <c r="AY1753" s="163" t="s">
        <v>181</v>
      </c>
    </row>
    <row r="1754" spans="2:51" s="13" customFormat="1">
      <c r="B1754" s="162"/>
      <c r="D1754" s="156" t="s">
        <v>192</v>
      </c>
      <c r="E1754" s="163" t="s">
        <v>1</v>
      </c>
      <c r="F1754" s="164" t="s">
        <v>2960</v>
      </c>
      <c r="H1754" s="165">
        <v>16.7</v>
      </c>
      <c r="I1754" s="166"/>
      <c r="L1754" s="162"/>
      <c r="M1754" s="167"/>
      <c r="T1754" s="168"/>
      <c r="AT1754" s="163" t="s">
        <v>192</v>
      </c>
      <c r="AU1754" s="163" t="s">
        <v>190</v>
      </c>
      <c r="AV1754" s="13" t="s">
        <v>190</v>
      </c>
      <c r="AW1754" s="13" t="s">
        <v>31</v>
      </c>
      <c r="AX1754" s="13" t="s">
        <v>75</v>
      </c>
      <c r="AY1754" s="163" t="s">
        <v>181</v>
      </c>
    </row>
    <row r="1755" spans="2:51" s="15" customFormat="1">
      <c r="B1755" s="176"/>
      <c r="D1755" s="156" t="s">
        <v>192</v>
      </c>
      <c r="E1755" s="177" t="s">
        <v>755</v>
      </c>
      <c r="F1755" s="178" t="s">
        <v>2961</v>
      </c>
      <c r="H1755" s="179">
        <v>648.4</v>
      </c>
      <c r="I1755" s="180"/>
      <c r="L1755" s="176"/>
      <c r="M1755" s="181"/>
      <c r="T1755" s="182"/>
      <c r="AT1755" s="177" t="s">
        <v>192</v>
      </c>
      <c r="AU1755" s="177" t="s">
        <v>190</v>
      </c>
      <c r="AV1755" s="15" t="s">
        <v>130</v>
      </c>
      <c r="AW1755" s="15" t="s">
        <v>31</v>
      </c>
      <c r="AX1755" s="15" t="s">
        <v>75</v>
      </c>
      <c r="AY1755" s="177" t="s">
        <v>181</v>
      </c>
    </row>
    <row r="1756" spans="2:51" s="12" customFormat="1">
      <c r="B1756" s="155"/>
      <c r="D1756" s="156" t="s">
        <v>192</v>
      </c>
      <c r="E1756" s="157" t="s">
        <v>1</v>
      </c>
      <c r="F1756" s="158" t="s">
        <v>2962</v>
      </c>
      <c r="H1756" s="157" t="s">
        <v>1</v>
      </c>
      <c r="I1756" s="159"/>
      <c r="L1756" s="155"/>
      <c r="M1756" s="160"/>
      <c r="T1756" s="161"/>
      <c r="AT1756" s="157" t="s">
        <v>192</v>
      </c>
      <c r="AU1756" s="157" t="s">
        <v>190</v>
      </c>
      <c r="AV1756" s="12" t="s">
        <v>83</v>
      </c>
      <c r="AW1756" s="12" t="s">
        <v>31</v>
      </c>
      <c r="AX1756" s="12" t="s">
        <v>75</v>
      </c>
      <c r="AY1756" s="157" t="s">
        <v>181</v>
      </c>
    </row>
    <row r="1757" spans="2:51" s="12" customFormat="1">
      <c r="B1757" s="155"/>
      <c r="D1757" s="156" t="s">
        <v>192</v>
      </c>
      <c r="E1757" s="157" t="s">
        <v>1</v>
      </c>
      <c r="F1757" s="158" t="s">
        <v>218</v>
      </c>
      <c r="H1757" s="157" t="s">
        <v>1</v>
      </c>
      <c r="I1757" s="159"/>
      <c r="L1757" s="155"/>
      <c r="M1757" s="160"/>
      <c r="T1757" s="161"/>
      <c r="AT1757" s="157" t="s">
        <v>192</v>
      </c>
      <c r="AU1757" s="157" t="s">
        <v>190</v>
      </c>
      <c r="AV1757" s="12" t="s">
        <v>83</v>
      </c>
      <c r="AW1757" s="12" t="s">
        <v>31</v>
      </c>
      <c r="AX1757" s="12" t="s">
        <v>75</v>
      </c>
      <c r="AY1757" s="157" t="s">
        <v>181</v>
      </c>
    </row>
    <row r="1758" spans="2:51" s="13" customFormat="1">
      <c r="B1758" s="162"/>
      <c r="D1758" s="156" t="s">
        <v>192</v>
      </c>
      <c r="E1758" s="163" t="s">
        <v>1</v>
      </c>
      <c r="F1758" s="164" t="s">
        <v>296</v>
      </c>
      <c r="H1758" s="165">
        <v>15.72</v>
      </c>
      <c r="I1758" s="166"/>
      <c r="L1758" s="162"/>
      <c r="M1758" s="167"/>
      <c r="T1758" s="168"/>
      <c r="AT1758" s="163" t="s">
        <v>192</v>
      </c>
      <c r="AU1758" s="163" t="s">
        <v>190</v>
      </c>
      <c r="AV1758" s="13" t="s">
        <v>190</v>
      </c>
      <c r="AW1758" s="13" t="s">
        <v>31</v>
      </c>
      <c r="AX1758" s="13" t="s">
        <v>75</v>
      </c>
      <c r="AY1758" s="163" t="s">
        <v>181</v>
      </c>
    </row>
    <row r="1759" spans="2:51" s="13" customFormat="1">
      <c r="B1759" s="162"/>
      <c r="D1759" s="156" t="s">
        <v>192</v>
      </c>
      <c r="E1759" s="163" t="s">
        <v>1</v>
      </c>
      <c r="F1759" s="164" t="s">
        <v>297</v>
      </c>
      <c r="H1759" s="165">
        <v>21.67</v>
      </c>
      <c r="I1759" s="166"/>
      <c r="L1759" s="162"/>
      <c r="M1759" s="167"/>
      <c r="T1759" s="168"/>
      <c r="AT1759" s="163" t="s">
        <v>192</v>
      </c>
      <c r="AU1759" s="163" t="s">
        <v>190</v>
      </c>
      <c r="AV1759" s="13" t="s">
        <v>190</v>
      </c>
      <c r="AW1759" s="13" t="s">
        <v>31</v>
      </c>
      <c r="AX1759" s="13" t="s">
        <v>75</v>
      </c>
      <c r="AY1759" s="163" t="s">
        <v>181</v>
      </c>
    </row>
    <row r="1760" spans="2:51" s="13" customFormat="1">
      <c r="B1760" s="162"/>
      <c r="D1760" s="156" t="s">
        <v>192</v>
      </c>
      <c r="E1760" s="163" t="s">
        <v>1</v>
      </c>
      <c r="F1760" s="164" t="s">
        <v>298</v>
      </c>
      <c r="H1760" s="165">
        <v>2.98</v>
      </c>
      <c r="I1760" s="166"/>
      <c r="L1760" s="162"/>
      <c r="M1760" s="167"/>
      <c r="T1760" s="168"/>
      <c r="AT1760" s="163" t="s">
        <v>192</v>
      </c>
      <c r="AU1760" s="163" t="s">
        <v>190</v>
      </c>
      <c r="AV1760" s="13" t="s">
        <v>190</v>
      </c>
      <c r="AW1760" s="13" t="s">
        <v>31</v>
      </c>
      <c r="AX1760" s="13" t="s">
        <v>75</v>
      </c>
      <c r="AY1760" s="163" t="s">
        <v>181</v>
      </c>
    </row>
    <row r="1761" spans="2:51" s="13" customFormat="1">
      <c r="B1761" s="162"/>
      <c r="D1761" s="156" t="s">
        <v>192</v>
      </c>
      <c r="E1761" s="163" t="s">
        <v>1</v>
      </c>
      <c r="F1761" s="164" t="s">
        <v>2963</v>
      </c>
      <c r="H1761" s="165">
        <v>10.92</v>
      </c>
      <c r="I1761" s="166"/>
      <c r="L1761" s="162"/>
      <c r="M1761" s="167"/>
      <c r="T1761" s="168"/>
      <c r="AT1761" s="163" t="s">
        <v>192</v>
      </c>
      <c r="AU1761" s="163" t="s">
        <v>190</v>
      </c>
      <c r="AV1761" s="13" t="s">
        <v>190</v>
      </c>
      <c r="AW1761" s="13" t="s">
        <v>31</v>
      </c>
      <c r="AX1761" s="13" t="s">
        <v>75</v>
      </c>
      <c r="AY1761" s="163" t="s">
        <v>181</v>
      </c>
    </row>
    <row r="1762" spans="2:51" s="13" customFormat="1">
      <c r="B1762" s="162"/>
      <c r="D1762" s="156" t="s">
        <v>192</v>
      </c>
      <c r="E1762" s="163" t="s">
        <v>1</v>
      </c>
      <c r="F1762" s="164" t="s">
        <v>299</v>
      </c>
      <c r="H1762" s="165">
        <v>2.98</v>
      </c>
      <c r="I1762" s="166"/>
      <c r="L1762" s="162"/>
      <c r="M1762" s="167"/>
      <c r="T1762" s="168"/>
      <c r="AT1762" s="163" t="s">
        <v>192</v>
      </c>
      <c r="AU1762" s="163" t="s">
        <v>190</v>
      </c>
      <c r="AV1762" s="13" t="s">
        <v>190</v>
      </c>
      <c r="AW1762" s="13" t="s">
        <v>31</v>
      </c>
      <c r="AX1762" s="13" t="s">
        <v>75</v>
      </c>
      <c r="AY1762" s="163" t="s">
        <v>181</v>
      </c>
    </row>
    <row r="1763" spans="2:51" s="13" customFormat="1">
      <c r="B1763" s="162"/>
      <c r="D1763" s="156" t="s">
        <v>192</v>
      </c>
      <c r="E1763" s="163" t="s">
        <v>1</v>
      </c>
      <c r="F1763" s="164" t="s">
        <v>300</v>
      </c>
      <c r="H1763" s="165">
        <v>24.64</v>
      </c>
      <c r="I1763" s="166"/>
      <c r="L1763" s="162"/>
      <c r="M1763" s="167"/>
      <c r="T1763" s="168"/>
      <c r="AT1763" s="163" t="s">
        <v>192</v>
      </c>
      <c r="AU1763" s="163" t="s">
        <v>190</v>
      </c>
      <c r="AV1763" s="13" t="s">
        <v>190</v>
      </c>
      <c r="AW1763" s="13" t="s">
        <v>31</v>
      </c>
      <c r="AX1763" s="13" t="s">
        <v>75</v>
      </c>
      <c r="AY1763" s="163" t="s">
        <v>181</v>
      </c>
    </row>
    <row r="1764" spans="2:51" s="13" customFormat="1">
      <c r="B1764" s="162"/>
      <c r="D1764" s="156" t="s">
        <v>192</v>
      </c>
      <c r="E1764" s="163" t="s">
        <v>1</v>
      </c>
      <c r="F1764" s="164" t="s">
        <v>301</v>
      </c>
      <c r="H1764" s="165">
        <v>16.36</v>
      </c>
      <c r="I1764" s="166"/>
      <c r="L1764" s="162"/>
      <c r="M1764" s="167"/>
      <c r="T1764" s="168"/>
      <c r="AT1764" s="163" t="s">
        <v>192</v>
      </c>
      <c r="AU1764" s="163" t="s">
        <v>190</v>
      </c>
      <c r="AV1764" s="13" t="s">
        <v>190</v>
      </c>
      <c r="AW1764" s="13" t="s">
        <v>31</v>
      </c>
      <c r="AX1764" s="13" t="s">
        <v>75</v>
      </c>
      <c r="AY1764" s="163" t="s">
        <v>181</v>
      </c>
    </row>
    <row r="1765" spans="2:51" s="13" customFormat="1">
      <c r="B1765" s="162"/>
      <c r="D1765" s="156" t="s">
        <v>192</v>
      </c>
      <c r="E1765" s="163" t="s">
        <v>1</v>
      </c>
      <c r="F1765" s="164" t="s">
        <v>302</v>
      </c>
      <c r="H1765" s="165">
        <v>6.7</v>
      </c>
      <c r="I1765" s="166"/>
      <c r="L1765" s="162"/>
      <c r="M1765" s="167"/>
      <c r="T1765" s="168"/>
      <c r="AT1765" s="163" t="s">
        <v>192</v>
      </c>
      <c r="AU1765" s="163" t="s">
        <v>190</v>
      </c>
      <c r="AV1765" s="13" t="s">
        <v>190</v>
      </c>
      <c r="AW1765" s="13" t="s">
        <v>31</v>
      </c>
      <c r="AX1765" s="13" t="s">
        <v>75</v>
      </c>
      <c r="AY1765" s="163" t="s">
        <v>181</v>
      </c>
    </row>
    <row r="1766" spans="2:51" s="13" customFormat="1">
      <c r="B1766" s="162"/>
      <c r="D1766" s="156" t="s">
        <v>192</v>
      </c>
      <c r="E1766" s="163" t="s">
        <v>1</v>
      </c>
      <c r="F1766" s="164" t="s">
        <v>2964</v>
      </c>
      <c r="H1766" s="165">
        <v>32.159999999999997</v>
      </c>
      <c r="I1766" s="166"/>
      <c r="L1766" s="162"/>
      <c r="M1766" s="167"/>
      <c r="T1766" s="168"/>
      <c r="AT1766" s="163" t="s">
        <v>192</v>
      </c>
      <c r="AU1766" s="163" t="s">
        <v>190</v>
      </c>
      <c r="AV1766" s="13" t="s">
        <v>190</v>
      </c>
      <c r="AW1766" s="13" t="s">
        <v>31</v>
      </c>
      <c r="AX1766" s="13" t="s">
        <v>75</v>
      </c>
      <c r="AY1766" s="163" t="s">
        <v>181</v>
      </c>
    </row>
    <row r="1767" spans="2:51" s="13" customFormat="1">
      <c r="B1767" s="162"/>
      <c r="D1767" s="156" t="s">
        <v>192</v>
      </c>
      <c r="E1767" s="163" t="s">
        <v>1</v>
      </c>
      <c r="F1767" s="164" t="s">
        <v>2965</v>
      </c>
      <c r="H1767" s="165">
        <v>30.98</v>
      </c>
      <c r="I1767" s="166"/>
      <c r="L1767" s="162"/>
      <c r="M1767" s="167"/>
      <c r="T1767" s="168"/>
      <c r="AT1767" s="163" t="s">
        <v>192</v>
      </c>
      <c r="AU1767" s="163" t="s">
        <v>190</v>
      </c>
      <c r="AV1767" s="13" t="s">
        <v>190</v>
      </c>
      <c r="AW1767" s="13" t="s">
        <v>31</v>
      </c>
      <c r="AX1767" s="13" t="s">
        <v>75</v>
      </c>
      <c r="AY1767" s="163" t="s">
        <v>181</v>
      </c>
    </row>
    <row r="1768" spans="2:51" s="13" customFormat="1">
      <c r="B1768" s="162"/>
      <c r="D1768" s="156" t="s">
        <v>192</v>
      </c>
      <c r="E1768" s="163" t="s">
        <v>1</v>
      </c>
      <c r="F1768" s="164" t="s">
        <v>2966</v>
      </c>
      <c r="H1768" s="165">
        <v>28.7</v>
      </c>
      <c r="I1768" s="166"/>
      <c r="L1768" s="162"/>
      <c r="M1768" s="167"/>
      <c r="T1768" s="168"/>
      <c r="AT1768" s="163" t="s">
        <v>192</v>
      </c>
      <c r="AU1768" s="163" t="s">
        <v>190</v>
      </c>
      <c r="AV1768" s="13" t="s">
        <v>190</v>
      </c>
      <c r="AW1768" s="13" t="s">
        <v>31</v>
      </c>
      <c r="AX1768" s="13" t="s">
        <v>75</v>
      </c>
      <c r="AY1768" s="163" t="s">
        <v>181</v>
      </c>
    </row>
    <row r="1769" spans="2:51" s="13" customFormat="1">
      <c r="B1769" s="162"/>
      <c r="D1769" s="156" t="s">
        <v>192</v>
      </c>
      <c r="E1769" s="163" t="s">
        <v>1</v>
      </c>
      <c r="F1769" s="164" t="s">
        <v>2967</v>
      </c>
      <c r="H1769" s="165">
        <v>13.09</v>
      </c>
      <c r="I1769" s="166"/>
      <c r="L1769" s="162"/>
      <c r="M1769" s="167"/>
      <c r="T1769" s="168"/>
      <c r="AT1769" s="163" t="s">
        <v>192</v>
      </c>
      <c r="AU1769" s="163" t="s">
        <v>190</v>
      </c>
      <c r="AV1769" s="13" t="s">
        <v>190</v>
      </c>
      <c r="AW1769" s="13" t="s">
        <v>31</v>
      </c>
      <c r="AX1769" s="13" t="s">
        <v>75</v>
      </c>
      <c r="AY1769" s="163" t="s">
        <v>181</v>
      </c>
    </row>
    <row r="1770" spans="2:51" s="13" customFormat="1">
      <c r="B1770" s="162"/>
      <c r="D1770" s="156" t="s">
        <v>192</v>
      </c>
      <c r="E1770" s="163" t="s">
        <v>1</v>
      </c>
      <c r="F1770" s="164" t="s">
        <v>2968</v>
      </c>
      <c r="H1770" s="165">
        <v>17.02</v>
      </c>
      <c r="I1770" s="166"/>
      <c r="L1770" s="162"/>
      <c r="M1770" s="167"/>
      <c r="T1770" s="168"/>
      <c r="AT1770" s="163" t="s">
        <v>192</v>
      </c>
      <c r="AU1770" s="163" t="s">
        <v>190</v>
      </c>
      <c r="AV1770" s="13" t="s">
        <v>190</v>
      </c>
      <c r="AW1770" s="13" t="s">
        <v>31</v>
      </c>
      <c r="AX1770" s="13" t="s">
        <v>75</v>
      </c>
      <c r="AY1770" s="163" t="s">
        <v>181</v>
      </c>
    </row>
    <row r="1771" spans="2:51" s="13" customFormat="1">
      <c r="B1771" s="162"/>
      <c r="D1771" s="156" t="s">
        <v>192</v>
      </c>
      <c r="E1771" s="163" t="s">
        <v>1</v>
      </c>
      <c r="F1771" s="164" t="s">
        <v>2969</v>
      </c>
      <c r="H1771" s="165">
        <v>13.55</v>
      </c>
      <c r="I1771" s="166"/>
      <c r="L1771" s="162"/>
      <c r="M1771" s="167"/>
      <c r="T1771" s="168"/>
      <c r="AT1771" s="163" t="s">
        <v>192</v>
      </c>
      <c r="AU1771" s="163" t="s">
        <v>190</v>
      </c>
      <c r="AV1771" s="13" t="s">
        <v>190</v>
      </c>
      <c r="AW1771" s="13" t="s">
        <v>31</v>
      </c>
      <c r="AX1771" s="13" t="s">
        <v>75</v>
      </c>
      <c r="AY1771" s="163" t="s">
        <v>181</v>
      </c>
    </row>
    <row r="1772" spans="2:51" s="13" customFormat="1">
      <c r="B1772" s="162"/>
      <c r="D1772" s="156" t="s">
        <v>192</v>
      </c>
      <c r="E1772" s="163" t="s">
        <v>1</v>
      </c>
      <c r="F1772" s="164" t="s">
        <v>2970</v>
      </c>
      <c r="H1772" s="165">
        <v>17.72</v>
      </c>
      <c r="I1772" s="166"/>
      <c r="L1772" s="162"/>
      <c r="M1772" s="167"/>
      <c r="T1772" s="168"/>
      <c r="AT1772" s="163" t="s">
        <v>192</v>
      </c>
      <c r="AU1772" s="163" t="s">
        <v>190</v>
      </c>
      <c r="AV1772" s="13" t="s">
        <v>190</v>
      </c>
      <c r="AW1772" s="13" t="s">
        <v>31</v>
      </c>
      <c r="AX1772" s="13" t="s">
        <v>75</v>
      </c>
      <c r="AY1772" s="163" t="s">
        <v>181</v>
      </c>
    </row>
    <row r="1773" spans="2:51" s="13" customFormat="1">
      <c r="B1773" s="162"/>
      <c r="D1773" s="156" t="s">
        <v>192</v>
      </c>
      <c r="E1773" s="163" t="s">
        <v>1</v>
      </c>
      <c r="F1773" s="164" t="s">
        <v>2971</v>
      </c>
      <c r="H1773" s="165">
        <v>3.75</v>
      </c>
      <c r="I1773" s="166"/>
      <c r="L1773" s="162"/>
      <c r="M1773" s="167"/>
      <c r="T1773" s="168"/>
      <c r="AT1773" s="163" t="s">
        <v>192</v>
      </c>
      <c r="AU1773" s="163" t="s">
        <v>190</v>
      </c>
      <c r="AV1773" s="13" t="s">
        <v>190</v>
      </c>
      <c r="AW1773" s="13" t="s">
        <v>31</v>
      </c>
      <c r="AX1773" s="13" t="s">
        <v>75</v>
      </c>
      <c r="AY1773" s="163" t="s">
        <v>181</v>
      </c>
    </row>
    <row r="1774" spans="2:51" s="13" customFormat="1">
      <c r="B1774" s="162"/>
      <c r="D1774" s="156" t="s">
        <v>192</v>
      </c>
      <c r="E1774" s="163" t="s">
        <v>1</v>
      </c>
      <c r="F1774" s="164" t="s">
        <v>2972</v>
      </c>
      <c r="H1774" s="165">
        <v>7.22</v>
      </c>
      <c r="I1774" s="166"/>
      <c r="L1774" s="162"/>
      <c r="M1774" s="167"/>
      <c r="T1774" s="168"/>
      <c r="AT1774" s="163" t="s">
        <v>192</v>
      </c>
      <c r="AU1774" s="163" t="s">
        <v>190</v>
      </c>
      <c r="AV1774" s="13" t="s">
        <v>190</v>
      </c>
      <c r="AW1774" s="13" t="s">
        <v>31</v>
      </c>
      <c r="AX1774" s="13" t="s">
        <v>75</v>
      </c>
      <c r="AY1774" s="163" t="s">
        <v>181</v>
      </c>
    </row>
    <row r="1775" spans="2:51" s="13" customFormat="1">
      <c r="B1775" s="162"/>
      <c r="D1775" s="156" t="s">
        <v>192</v>
      </c>
      <c r="E1775" s="163" t="s">
        <v>1</v>
      </c>
      <c r="F1775" s="164" t="s">
        <v>312</v>
      </c>
      <c r="H1775" s="165">
        <v>9.75</v>
      </c>
      <c r="I1775" s="166"/>
      <c r="L1775" s="162"/>
      <c r="M1775" s="167"/>
      <c r="T1775" s="168"/>
      <c r="AT1775" s="163" t="s">
        <v>192</v>
      </c>
      <c r="AU1775" s="163" t="s">
        <v>190</v>
      </c>
      <c r="AV1775" s="13" t="s">
        <v>190</v>
      </c>
      <c r="AW1775" s="13" t="s">
        <v>31</v>
      </c>
      <c r="AX1775" s="13" t="s">
        <v>75</v>
      </c>
      <c r="AY1775" s="163" t="s">
        <v>181</v>
      </c>
    </row>
    <row r="1776" spans="2:51" s="13" customFormat="1">
      <c r="B1776" s="162"/>
      <c r="D1776" s="156" t="s">
        <v>192</v>
      </c>
      <c r="E1776" s="163" t="s">
        <v>1</v>
      </c>
      <c r="F1776" s="164" t="s">
        <v>2973</v>
      </c>
      <c r="H1776" s="165">
        <v>22.72</v>
      </c>
      <c r="I1776" s="166"/>
      <c r="L1776" s="162"/>
      <c r="M1776" s="167"/>
      <c r="T1776" s="168"/>
      <c r="AT1776" s="163" t="s">
        <v>192</v>
      </c>
      <c r="AU1776" s="163" t="s">
        <v>190</v>
      </c>
      <c r="AV1776" s="13" t="s">
        <v>190</v>
      </c>
      <c r="AW1776" s="13" t="s">
        <v>31</v>
      </c>
      <c r="AX1776" s="13" t="s">
        <v>75</v>
      </c>
      <c r="AY1776" s="163" t="s">
        <v>181</v>
      </c>
    </row>
    <row r="1777" spans="2:51" s="13" customFormat="1">
      <c r="B1777" s="162"/>
      <c r="D1777" s="156" t="s">
        <v>192</v>
      </c>
      <c r="E1777" s="163" t="s">
        <v>1</v>
      </c>
      <c r="F1777" s="164" t="s">
        <v>2974</v>
      </c>
      <c r="H1777" s="165">
        <v>5.89</v>
      </c>
      <c r="I1777" s="166"/>
      <c r="L1777" s="162"/>
      <c r="M1777" s="167"/>
      <c r="T1777" s="168"/>
      <c r="AT1777" s="163" t="s">
        <v>192</v>
      </c>
      <c r="AU1777" s="163" t="s">
        <v>190</v>
      </c>
      <c r="AV1777" s="13" t="s">
        <v>190</v>
      </c>
      <c r="AW1777" s="13" t="s">
        <v>31</v>
      </c>
      <c r="AX1777" s="13" t="s">
        <v>75</v>
      </c>
      <c r="AY1777" s="163" t="s">
        <v>181</v>
      </c>
    </row>
    <row r="1778" spans="2:51" s="13" customFormat="1">
      <c r="B1778" s="162"/>
      <c r="D1778" s="156" t="s">
        <v>192</v>
      </c>
      <c r="E1778" s="163" t="s">
        <v>1</v>
      </c>
      <c r="F1778" s="164" t="s">
        <v>322</v>
      </c>
      <c r="H1778" s="165">
        <v>12.83</v>
      </c>
      <c r="I1778" s="166"/>
      <c r="L1778" s="162"/>
      <c r="M1778" s="167"/>
      <c r="T1778" s="168"/>
      <c r="AT1778" s="163" t="s">
        <v>192</v>
      </c>
      <c r="AU1778" s="163" t="s">
        <v>190</v>
      </c>
      <c r="AV1778" s="13" t="s">
        <v>190</v>
      </c>
      <c r="AW1778" s="13" t="s">
        <v>31</v>
      </c>
      <c r="AX1778" s="13" t="s">
        <v>75</v>
      </c>
      <c r="AY1778" s="163" t="s">
        <v>181</v>
      </c>
    </row>
    <row r="1779" spans="2:51" s="13" customFormat="1">
      <c r="B1779" s="162"/>
      <c r="D1779" s="156" t="s">
        <v>192</v>
      </c>
      <c r="E1779" s="163" t="s">
        <v>1</v>
      </c>
      <c r="F1779" s="164" t="s">
        <v>323</v>
      </c>
      <c r="H1779" s="165">
        <v>9.35</v>
      </c>
      <c r="I1779" s="166"/>
      <c r="L1779" s="162"/>
      <c r="M1779" s="167"/>
      <c r="T1779" s="168"/>
      <c r="AT1779" s="163" t="s">
        <v>192</v>
      </c>
      <c r="AU1779" s="163" t="s">
        <v>190</v>
      </c>
      <c r="AV1779" s="13" t="s">
        <v>190</v>
      </c>
      <c r="AW1779" s="13" t="s">
        <v>31</v>
      </c>
      <c r="AX1779" s="13" t="s">
        <v>75</v>
      </c>
      <c r="AY1779" s="163" t="s">
        <v>181</v>
      </c>
    </row>
    <row r="1780" spans="2:51" s="13" customFormat="1">
      <c r="B1780" s="162"/>
      <c r="D1780" s="156" t="s">
        <v>192</v>
      </c>
      <c r="E1780" s="163" t="s">
        <v>1</v>
      </c>
      <c r="F1780" s="164" t="s">
        <v>324</v>
      </c>
      <c r="H1780" s="165">
        <v>21.8</v>
      </c>
      <c r="I1780" s="166"/>
      <c r="L1780" s="162"/>
      <c r="M1780" s="167"/>
      <c r="T1780" s="168"/>
      <c r="AT1780" s="163" t="s">
        <v>192</v>
      </c>
      <c r="AU1780" s="163" t="s">
        <v>190</v>
      </c>
      <c r="AV1780" s="13" t="s">
        <v>190</v>
      </c>
      <c r="AW1780" s="13" t="s">
        <v>31</v>
      </c>
      <c r="AX1780" s="13" t="s">
        <v>75</v>
      </c>
      <c r="AY1780" s="163" t="s">
        <v>181</v>
      </c>
    </row>
    <row r="1781" spans="2:51" s="13" customFormat="1">
      <c r="B1781" s="162"/>
      <c r="D1781" s="156" t="s">
        <v>192</v>
      </c>
      <c r="E1781" s="163" t="s">
        <v>1</v>
      </c>
      <c r="F1781" s="164" t="s">
        <v>325</v>
      </c>
      <c r="H1781" s="165">
        <v>9.2100000000000009</v>
      </c>
      <c r="I1781" s="166"/>
      <c r="L1781" s="162"/>
      <c r="M1781" s="167"/>
      <c r="T1781" s="168"/>
      <c r="AT1781" s="163" t="s">
        <v>192</v>
      </c>
      <c r="AU1781" s="163" t="s">
        <v>190</v>
      </c>
      <c r="AV1781" s="13" t="s">
        <v>190</v>
      </c>
      <c r="AW1781" s="13" t="s">
        <v>31</v>
      </c>
      <c r="AX1781" s="13" t="s">
        <v>75</v>
      </c>
      <c r="AY1781" s="163" t="s">
        <v>181</v>
      </c>
    </row>
    <row r="1782" spans="2:51" s="12" customFormat="1">
      <c r="B1782" s="155"/>
      <c r="D1782" s="156" t="s">
        <v>192</v>
      </c>
      <c r="E1782" s="157" t="s">
        <v>1</v>
      </c>
      <c r="F1782" s="158" t="s">
        <v>222</v>
      </c>
      <c r="H1782" s="157" t="s">
        <v>1</v>
      </c>
      <c r="I1782" s="159"/>
      <c r="L1782" s="155"/>
      <c r="M1782" s="160"/>
      <c r="T1782" s="161"/>
      <c r="AT1782" s="157" t="s">
        <v>192</v>
      </c>
      <c r="AU1782" s="157" t="s">
        <v>190</v>
      </c>
      <c r="AV1782" s="12" t="s">
        <v>83</v>
      </c>
      <c r="AW1782" s="12" t="s">
        <v>31</v>
      </c>
      <c r="AX1782" s="12" t="s">
        <v>75</v>
      </c>
      <c r="AY1782" s="157" t="s">
        <v>181</v>
      </c>
    </row>
    <row r="1783" spans="2:51" s="13" customFormat="1">
      <c r="B1783" s="162"/>
      <c r="D1783" s="156" t="s">
        <v>192</v>
      </c>
      <c r="E1783" s="163" t="s">
        <v>1</v>
      </c>
      <c r="F1783" s="164" t="s">
        <v>2975</v>
      </c>
      <c r="H1783" s="165">
        <v>6.52</v>
      </c>
      <c r="I1783" s="166"/>
      <c r="L1783" s="162"/>
      <c r="M1783" s="167"/>
      <c r="T1783" s="168"/>
      <c r="AT1783" s="163" t="s">
        <v>192</v>
      </c>
      <c r="AU1783" s="163" t="s">
        <v>190</v>
      </c>
      <c r="AV1783" s="13" t="s">
        <v>190</v>
      </c>
      <c r="AW1783" s="13" t="s">
        <v>31</v>
      </c>
      <c r="AX1783" s="13" t="s">
        <v>75</v>
      </c>
      <c r="AY1783" s="163" t="s">
        <v>181</v>
      </c>
    </row>
    <row r="1784" spans="2:51" s="13" customFormat="1">
      <c r="B1784" s="162"/>
      <c r="D1784" s="156" t="s">
        <v>192</v>
      </c>
      <c r="E1784" s="163" t="s">
        <v>1</v>
      </c>
      <c r="F1784" s="164" t="s">
        <v>2976</v>
      </c>
      <c r="H1784" s="165">
        <v>23.34</v>
      </c>
      <c r="I1784" s="166"/>
      <c r="L1784" s="162"/>
      <c r="M1784" s="167"/>
      <c r="T1784" s="168"/>
      <c r="AT1784" s="163" t="s">
        <v>192</v>
      </c>
      <c r="AU1784" s="163" t="s">
        <v>190</v>
      </c>
      <c r="AV1784" s="13" t="s">
        <v>190</v>
      </c>
      <c r="AW1784" s="13" t="s">
        <v>31</v>
      </c>
      <c r="AX1784" s="13" t="s">
        <v>75</v>
      </c>
      <c r="AY1784" s="163" t="s">
        <v>181</v>
      </c>
    </row>
    <row r="1785" spans="2:51" s="13" customFormat="1">
      <c r="B1785" s="162"/>
      <c r="D1785" s="156" t="s">
        <v>192</v>
      </c>
      <c r="E1785" s="163" t="s">
        <v>1</v>
      </c>
      <c r="F1785" s="164" t="s">
        <v>2977</v>
      </c>
      <c r="H1785" s="165">
        <v>7.96</v>
      </c>
      <c r="I1785" s="166"/>
      <c r="L1785" s="162"/>
      <c r="M1785" s="167"/>
      <c r="T1785" s="168"/>
      <c r="AT1785" s="163" t="s">
        <v>192</v>
      </c>
      <c r="AU1785" s="163" t="s">
        <v>190</v>
      </c>
      <c r="AV1785" s="13" t="s">
        <v>190</v>
      </c>
      <c r="AW1785" s="13" t="s">
        <v>31</v>
      </c>
      <c r="AX1785" s="13" t="s">
        <v>75</v>
      </c>
      <c r="AY1785" s="163" t="s">
        <v>181</v>
      </c>
    </row>
    <row r="1786" spans="2:51" s="13" customFormat="1">
      <c r="B1786" s="162"/>
      <c r="D1786" s="156" t="s">
        <v>192</v>
      </c>
      <c r="E1786" s="163" t="s">
        <v>1</v>
      </c>
      <c r="F1786" s="164" t="s">
        <v>2978</v>
      </c>
      <c r="H1786" s="165">
        <v>30.71</v>
      </c>
      <c r="I1786" s="166"/>
      <c r="L1786" s="162"/>
      <c r="M1786" s="167"/>
      <c r="T1786" s="168"/>
      <c r="AT1786" s="163" t="s">
        <v>192</v>
      </c>
      <c r="AU1786" s="163" t="s">
        <v>190</v>
      </c>
      <c r="AV1786" s="13" t="s">
        <v>190</v>
      </c>
      <c r="AW1786" s="13" t="s">
        <v>31</v>
      </c>
      <c r="AX1786" s="13" t="s">
        <v>75</v>
      </c>
      <c r="AY1786" s="163" t="s">
        <v>181</v>
      </c>
    </row>
    <row r="1787" spans="2:51" s="13" customFormat="1">
      <c r="B1787" s="162"/>
      <c r="D1787" s="156" t="s">
        <v>192</v>
      </c>
      <c r="E1787" s="163" t="s">
        <v>1</v>
      </c>
      <c r="F1787" s="164" t="s">
        <v>2979</v>
      </c>
      <c r="H1787" s="165">
        <v>2.6</v>
      </c>
      <c r="I1787" s="166"/>
      <c r="L1787" s="162"/>
      <c r="M1787" s="167"/>
      <c r="T1787" s="168"/>
      <c r="AT1787" s="163" t="s">
        <v>192</v>
      </c>
      <c r="AU1787" s="163" t="s">
        <v>190</v>
      </c>
      <c r="AV1787" s="13" t="s">
        <v>190</v>
      </c>
      <c r="AW1787" s="13" t="s">
        <v>31</v>
      </c>
      <c r="AX1787" s="13" t="s">
        <v>75</v>
      </c>
      <c r="AY1787" s="163" t="s">
        <v>181</v>
      </c>
    </row>
    <row r="1788" spans="2:51" s="12" customFormat="1">
      <c r="B1788" s="155"/>
      <c r="D1788" s="156" t="s">
        <v>192</v>
      </c>
      <c r="E1788" s="157" t="s">
        <v>1</v>
      </c>
      <c r="F1788" s="158" t="s">
        <v>2028</v>
      </c>
      <c r="H1788" s="157" t="s">
        <v>1</v>
      </c>
      <c r="I1788" s="159"/>
      <c r="L1788" s="155"/>
      <c r="M1788" s="160"/>
      <c r="T1788" s="161"/>
      <c r="AT1788" s="157" t="s">
        <v>192</v>
      </c>
      <c r="AU1788" s="157" t="s">
        <v>190</v>
      </c>
      <c r="AV1788" s="12" t="s">
        <v>83</v>
      </c>
      <c r="AW1788" s="12" t="s">
        <v>31</v>
      </c>
      <c r="AX1788" s="12" t="s">
        <v>75</v>
      </c>
      <c r="AY1788" s="157" t="s">
        <v>181</v>
      </c>
    </row>
    <row r="1789" spans="2:51" s="13" customFormat="1">
      <c r="B1789" s="162"/>
      <c r="D1789" s="156" t="s">
        <v>192</v>
      </c>
      <c r="E1789" s="163" t="s">
        <v>1</v>
      </c>
      <c r="F1789" s="164" t="s">
        <v>2029</v>
      </c>
      <c r="H1789" s="165">
        <v>5.04</v>
      </c>
      <c r="I1789" s="166"/>
      <c r="L1789" s="162"/>
      <c r="M1789" s="167"/>
      <c r="T1789" s="168"/>
      <c r="AT1789" s="163" t="s">
        <v>192</v>
      </c>
      <c r="AU1789" s="163" t="s">
        <v>190</v>
      </c>
      <c r="AV1789" s="13" t="s">
        <v>190</v>
      </c>
      <c r="AW1789" s="13" t="s">
        <v>31</v>
      </c>
      <c r="AX1789" s="13" t="s">
        <v>75</v>
      </c>
      <c r="AY1789" s="163" t="s">
        <v>181</v>
      </c>
    </row>
    <row r="1790" spans="2:51" s="15" customFormat="1">
      <c r="B1790" s="176"/>
      <c r="D1790" s="156" t="s">
        <v>192</v>
      </c>
      <c r="E1790" s="177" t="s">
        <v>758</v>
      </c>
      <c r="F1790" s="178" t="s">
        <v>2980</v>
      </c>
      <c r="H1790" s="179">
        <v>433.88</v>
      </c>
      <c r="I1790" s="180"/>
      <c r="L1790" s="176"/>
      <c r="M1790" s="181"/>
      <c r="T1790" s="182"/>
      <c r="AT1790" s="177" t="s">
        <v>192</v>
      </c>
      <c r="AU1790" s="177" t="s">
        <v>190</v>
      </c>
      <c r="AV1790" s="15" t="s">
        <v>130</v>
      </c>
      <c r="AW1790" s="15" t="s">
        <v>31</v>
      </c>
      <c r="AX1790" s="15" t="s">
        <v>75</v>
      </c>
      <c r="AY1790" s="177" t="s">
        <v>181</v>
      </c>
    </row>
    <row r="1791" spans="2:51" s="12" customFormat="1">
      <c r="B1791" s="155"/>
      <c r="D1791" s="156" t="s">
        <v>192</v>
      </c>
      <c r="E1791" s="157" t="s">
        <v>1</v>
      </c>
      <c r="F1791" s="158" t="s">
        <v>2981</v>
      </c>
      <c r="H1791" s="157" t="s">
        <v>1</v>
      </c>
      <c r="I1791" s="159"/>
      <c r="L1791" s="155"/>
      <c r="M1791" s="160"/>
      <c r="T1791" s="161"/>
      <c r="AT1791" s="157" t="s">
        <v>192</v>
      </c>
      <c r="AU1791" s="157" t="s">
        <v>190</v>
      </c>
      <c r="AV1791" s="12" t="s">
        <v>83</v>
      </c>
      <c r="AW1791" s="12" t="s">
        <v>31</v>
      </c>
      <c r="AX1791" s="12" t="s">
        <v>75</v>
      </c>
      <c r="AY1791" s="157" t="s">
        <v>181</v>
      </c>
    </row>
    <row r="1792" spans="2:51" s="12" customFormat="1">
      <c r="B1792" s="155"/>
      <c r="D1792" s="156" t="s">
        <v>192</v>
      </c>
      <c r="E1792" s="157" t="s">
        <v>1</v>
      </c>
      <c r="F1792" s="158" t="s">
        <v>222</v>
      </c>
      <c r="H1792" s="157" t="s">
        <v>1</v>
      </c>
      <c r="I1792" s="159"/>
      <c r="L1792" s="155"/>
      <c r="M1792" s="160"/>
      <c r="T1792" s="161"/>
      <c r="AT1792" s="157" t="s">
        <v>192</v>
      </c>
      <c r="AU1792" s="157" t="s">
        <v>190</v>
      </c>
      <c r="AV1792" s="12" t="s">
        <v>83</v>
      </c>
      <c r="AW1792" s="12" t="s">
        <v>31</v>
      </c>
      <c r="AX1792" s="12" t="s">
        <v>75</v>
      </c>
      <c r="AY1792" s="157" t="s">
        <v>181</v>
      </c>
    </row>
    <row r="1793" spans="2:65" s="13" customFormat="1">
      <c r="B1793" s="162"/>
      <c r="D1793" s="156" t="s">
        <v>192</v>
      </c>
      <c r="E1793" s="163" t="s">
        <v>1</v>
      </c>
      <c r="F1793" s="164" t="s">
        <v>2982</v>
      </c>
      <c r="H1793" s="165">
        <v>75.62</v>
      </c>
      <c r="I1793" s="166"/>
      <c r="L1793" s="162"/>
      <c r="M1793" s="167"/>
      <c r="T1793" s="168"/>
      <c r="AT1793" s="163" t="s">
        <v>192</v>
      </c>
      <c r="AU1793" s="163" t="s">
        <v>190</v>
      </c>
      <c r="AV1793" s="13" t="s">
        <v>190</v>
      </c>
      <c r="AW1793" s="13" t="s">
        <v>31</v>
      </c>
      <c r="AX1793" s="13" t="s">
        <v>75</v>
      </c>
      <c r="AY1793" s="163" t="s">
        <v>181</v>
      </c>
    </row>
    <row r="1794" spans="2:65" s="15" customFormat="1">
      <c r="B1794" s="176"/>
      <c r="D1794" s="156" t="s">
        <v>192</v>
      </c>
      <c r="E1794" s="177" t="s">
        <v>765</v>
      </c>
      <c r="F1794" s="178" t="s">
        <v>2983</v>
      </c>
      <c r="H1794" s="179">
        <v>75.62</v>
      </c>
      <c r="I1794" s="180"/>
      <c r="L1794" s="176"/>
      <c r="M1794" s="181"/>
      <c r="T1794" s="182"/>
      <c r="AT1794" s="177" t="s">
        <v>192</v>
      </c>
      <c r="AU1794" s="177" t="s">
        <v>190</v>
      </c>
      <c r="AV1794" s="15" t="s">
        <v>130</v>
      </c>
      <c r="AW1794" s="15" t="s">
        <v>31</v>
      </c>
      <c r="AX1794" s="15" t="s">
        <v>75</v>
      </c>
      <c r="AY1794" s="177" t="s">
        <v>181</v>
      </c>
    </row>
    <row r="1795" spans="2:65" s="14" customFormat="1">
      <c r="B1795" s="169"/>
      <c r="D1795" s="156" t="s">
        <v>192</v>
      </c>
      <c r="E1795" s="170" t="s">
        <v>1</v>
      </c>
      <c r="F1795" s="171" t="s">
        <v>195</v>
      </c>
      <c r="H1795" s="172">
        <v>1157.9000000000001</v>
      </c>
      <c r="I1795" s="173"/>
      <c r="L1795" s="169"/>
      <c r="M1795" s="174"/>
      <c r="T1795" s="175"/>
      <c r="AT1795" s="170" t="s">
        <v>192</v>
      </c>
      <c r="AU1795" s="170" t="s">
        <v>190</v>
      </c>
      <c r="AV1795" s="14" t="s">
        <v>189</v>
      </c>
      <c r="AW1795" s="14" t="s">
        <v>31</v>
      </c>
      <c r="AX1795" s="14" t="s">
        <v>83</v>
      </c>
      <c r="AY1795" s="170" t="s">
        <v>181</v>
      </c>
    </row>
    <row r="1796" spans="2:65" s="1" customFormat="1" ht="55.5" customHeight="1">
      <c r="B1796" s="140"/>
      <c r="C1796" s="189" t="s">
        <v>2984</v>
      </c>
      <c r="D1796" s="189" t="s">
        <v>966</v>
      </c>
      <c r="E1796" s="190" t="s">
        <v>2985</v>
      </c>
      <c r="F1796" s="191" t="s">
        <v>2986</v>
      </c>
      <c r="G1796" s="192" t="s">
        <v>188</v>
      </c>
      <c r="H1796" s="193">
        <v>670.77200000000005</v>
      </c>
      <c r="I1796" s="194"/>
      <c r="J1796" s="195">
        <f>ROUND(I1796*H1796,2)</f>
        <v>0</v>
      </c>
      <c r="K1796" s="196"/>
      <c r="L1796" s="197"/>
      <c r="M1796" s="198" t="s">
        <v>1</v>
      </c>
      <c r="N1796" s="199" t="s">
        <v>41</v>
      </c>
      <c r="P1796" s="151">
        <f>O1796*H1796</f>
        <v>0</v>
      </c>
      <c r="Q1796" s="151">
        <v>3.8999999999999998E-3</v>
      </c>
      <c r="R1796" s="151">
        <f>Q1796*H1796</f>
        <v>2.6160108000000002</v>
      </c>
      <c r="S1796" s="151">
        <v>0</v>
      </c>
      <c r="T1796" s="152">
        <f>S1796*H1796</f>
        <v>0</v>
      </c>
      <c r="AR1796" s="153" t="s">
        <v>491</v>
      </c>
      <c r="AT1796" s="153" t="s">
        <v>966</v>
      </c>
      <c r="AU1796" s="153" t="s">
        <v>190</v>
      </c>
      <c r="AY1796" s="17" t="s">
        <v>181</v>
      </c>
      <c r="BE1796" s="154">
        <f>IF(N1796="základná",J1796,0)</f>
        <v>0</v>
      </c>
      <c r="BF1796" s="154">
        <f>IF(N1796="znížená",J1796,0)</f>
        <v>0</v>
      </c>
      <c r="BG1796" s="154">
        <f>IF(N1796="zákl. prenesená",J1796,0)</f>
        <v>0</v>
      </c>
      <c r="BH1796" s="154">
        <f>IF(N1796="zníž. prenesená",J1796,0)</f>
        <v>0</v>
      </c>
      <c r="BI1796" s="154">
        <f>IF(N1796="nulová",J1796,0)</f>
        <v>0</v>
      </c>
      <c r="BJ1796" s="17" t="s">
        <v>190</v>
      </c>
      <c r="BK1796" s="154">
        <f>ROUND(I1796*H1796,2)</f>
        <v>0</v>
      </c>
      <c r="BL1796" s="17" t="s">
        <v>280</v>
      </c>
      <c r="BM1796" s="153" t="s">
        <v>2987</v>
      </c>
    </row>
    <row r="1797" spans="2:65" s="1" customFormat="1" ht="19.5">
      <c r="B1797" s="32"/>
      <c r="D1797" s="156" t="s">
        <v>2420</v>
      </c>
      <c r="F1797" s="201" t="s">
        <v>2937</v>
      </c>
      <c r="I1797" s="202"/>
      <c r="L1797" s="32"/>
      <c r="M1797" s="203"/>
      <c r="T1797" s="59"/>
      <c r="AT1797" s="17" t="s">
        <v>2420</v>
      </c>
      <c r="AU1797" s="17" t="s">
        <v>190</v>
      </c>
    </row>
    <row r="1798" spans="2:65" s="13" customFormat="1" ht="22.5">
      <c r="B1798" s="162"/>
      <c r="D1798" s="156" t="s">
        <v>192</v>
      </c>
      <c r="F1798" s="164" t="s">
        <v>2988</v>
      </c>
      <c r="H1798" s="165">
        <v>670.77200000000005</v>
      </c>
      <c r="I1798" s="166"/>
      <c r="L1798" s="162"/>
      <c r="M1798" s="167"/>
      <c r="T1798" s="168"/>
      <c r="AT1798" s="163" t="s">
        <v>192</v>
      </c>
      <c r="AU1798" s="163" t="s">
        <v>190</v>
      </c>
      <c r="AV1798" s="13" t="s">
        <v>190</v>
      </c>
      <c r="AW1798" s="13" t="s">
        <v>3</v>
      </c>
      <c r="AX1798" s="13" t="s">
        <v>83</v>
      </c>
      <c r="AY1798" s="163" t="s">
        <v>181</v>
      </c>
    </row>
    <row r="1799" spans="2:65" s="1" customFormat="1" ht="55.5" customHeight="1">
      <c r="B1799" s="140"/>
      <c r="C1799" s="189" t="s">
        <v>2989</v>
      </c>
      <c r="D1799" s="189" t="s">
        <v>966</v>
      </c>
      <c r="E1799" s="190" t="s">
        <v>2990</v>
      </c>
      <c r="F1799" s="191" t="s">
        <v>2991</v>
      </c>
      <c r="G1799" s="192" t="s">
        <v>188</v>
      </c>
      <c r="H1799" s="193">
        <v>446.89600000000002</v>
      </c>
      <c r="I1799" s="194"/>
      <c r="J1799" s="195">
        <f>ROUND(I1799*H1799,2)</f>
        <v>0</v>
      </c>
      <c r="K1799" s="196"/>
      <c r="L1799" s="197"/>
      <c r="M1799" s="198" t="s">
        <v>1</v>
      </c>
      <c r="N1799" s="199" t="s">
        <v>41</v>
      </c>
      <c r="P1799" s="151">
        <f>O1799*H1799</f>
        <v>0</v>
      </c>
      <c r="Q1799" s="151">
        <v>3.8999999999999998E-3</v>
      </c>
      <c r="R1799" s="151">
        <f>Q1799*H1799</f>
        <v>1.7428944</v>
      </c>
      <c r="S1799" s="151">
        <v>0</v>
      </c>
      <c r="T1799" s="152">
        <f>S1799*H1799</f>
        <v>0</v>
      </c>
      <c r="AR1799" s="153" t="s">
        <v>491</v>
      </c>
      <c r="AT1799" s="153" t="s">
        <v>966</v>
      </c>
      <c r="AU1799" s="153" t="s">
        <v>190</v>
      </c>
      <c r="AY1799" s="17" t="s">
        <v>181</v>
      </c>
      <c r="BE1799" s="154">
        <f>IF(N1799="základná",J1799,0)</f>
        <v>0</v>
      </c>
      <c r="BF1799" s="154">
        <f>IF(N1799="znížená",J1799,0)</f>
        <v>0</v>
      </c>
      <c r="BG1799" s="154">
        <f>IF(N1799="zákl. prenesená",J1799,0)</f>
        <v>0</v>
      </c>
      <c r="BH1799" s="154">
        <f>IF(N1799="zníž. prenesená",J1799,0)</f>
        <v>0</v>
      </c>
      <c r="BI1799" s="154">
        <f>IF(N1799="nulová",J1799,0)</f>
        <v>0</v>
      </c>
      <c r="BJ1799" s="17" t="s">
        <v>190</v>
      </c>
      <c r="BK1799" s="154">
        <f>ROUND(I1799*H1799,2)</f>
        <v>0</v>
      </c>
      <c r="BL1799" s="17" t="s">
        <v>280</v>
      </c>
      <c r="BM1799" s="153" t="s">
        <v>2992</v>
      </c>
    </row>
    <row r="1800" spans="2:65" s="1" customFormat="1" ht="19.5">
      <c r="B1800" s="32"/>
      <c r="D1800" s="156" t="s">
        <v>2420</v>
      </c>
      <c r="F1800" s="201" t="s">
        <v>2937</v>
      </c>
      <c r="I1800" s="202"/>
      <c r="L1800" s="32"/>
      <c r="M1800" s="203"/>
      <c r="T1800" s="59"/>
      <c r="AT1800" s="17" t="s">
        <v>2420</v>
      </c>
      <c r="AU1800" s="17" t="s">
        <v>190</v>
      </c>
    </row>
    <row r="1801" spans="2:65" s="13" customFormat="1">
      <c r="B1801" s="162"/>
      <c r="D1801" s="156" t="s">
        <v>192</v>
      </c>
      <c r="E1801" s="163" t="s">
        <v>1</v>
      </c>
      <c r="F1801" s="164" t="s">
        <v>758</v>
      </c>
      <c r="H1801" s="165">
        <v>433.88</v>
      </c>
      <c r="I1801" s="166"/>
      <c r="L1801" s="162"/>
      <c r="M1801" s="167"/>
      <c r="T1801" s="168"/>
      <c r="AT1801" s="163" t="s">
        <v>192</v>
      </c>
      <c r="AU1801" s="163" t="s">
        <v>190</v>
      </c>
      <c r="AV1801" s="13" t="s">
        <v>190</v>
      </c>
      <c r="AW1801" s="13" t="s">
        <v>31</v>
      </c>
      <c r="AX1801" s="13" t="s">
        <v>75</v>
      </c>
      <c r="AY1801" s="163" t="s">
        <v>181</v>
      </c>
    </row>
    <row r="1802" spans="2:65" s="14" customFormat="1">
      <c r="B1802" s="169"/>
      <c r="D1802" s="156" t="s">
        <v>192</v>
      </c>
      <c r="E1802" s="170" t="s">
        <v>1</v>
      </c>
      <c r="F1802" s="171" t="s">
        <v>195</v>
      </c>
      <c r="H1802" s="172">
        <v>433.88</v>
      </c>
      <c r="I1802" s="173"/>
      <c r="L1802" s="169"/>
      <c r="M1802" s="174"/>
      <c r="T1802" s="175"/>
      <c r="AT1802" s="170" t="s">
        <v>192</v>
      </c>
      <c r="AU1802" s="170" t="s">
        <v>190</v>
      </c>
      <c r="AV1802" s="14" t="s">
        <v>189</v>
      </c>
      <c r="AW1802" s="14" t="s">
        <v>31</v>
      </c>
      <c r="AX1802" s="14" t="s">
        <v>83</v>
      </c>
      <c r="AY1802" s="170" t="s">
        <v>181</v>
      </c>
    </row>
    <row r="1803" spans="2:65" s="13" customFormat="1">
      <c r="B1803" s="162"/>
      <c r="D1803" s="156" t="s">
        <v>192</v>
      </c>
      <c r="F1803" s="164" t="s">
        <v>2993</v>
      </c>
      <c r="H1803" s="165">
        <v>446.89600000000002</v>
      </c>
      <c r="I1803" s="166"/>
      <c r="L1803" s="162"/>
      <c r="M1803" s="167"/>
      <c r="T1803" s="168"/>
      <c r="AT1803" s="163" t="s">
        <v>192</v>
      </c>
      <c r="AU1803" s="163" t="s">
        <v>190</v>
      </c>
      <c r="AV1803" s="13" t="s">
        <v>190</v>
      </c>
      <c r="AW1803" s="13" t="s">
        <v>3</v>
      </c>
      <c r="AX1803" s="13" t="s">
        <v>83</v>
      </c>
      <c r="AY1803" s="163" t="s">
        <v>181</v>
      </c>
    </row>
    <row r="1804" spans="2:65" s="1" customFormat="1" ht="24.2" customHeight="1">
      <c r="B1804" s="140"/>
      <c r="C1804" s="189" t="s">
        <v>2994</v>
      </c>
      <c r="D1804" s="189" t="s">
        <v>966</v>
      </c>
      <c r="E1804" s="190" t="s">
        <v>2995</v>
      </c>
      <c r="F1804" s="191" t="s">
        <v>2996</v>
      </c>
      <c r="G1804" s="192" t="s">
        <v>188</v>
      </c>
      <c r="H1804" s="193">
        <v>77.888999999999996</v>
      </c>
      <c r="I1804" s="194"/>
      <c r="J1804" s="195">
        <f>ROUND(I1804*H1804,2)</f>
        <v>0</v>
      </c>
      <c r="K1804" s="196"/>
      <c r="L1804" s="197"/>
      <c r="M1804" s="198" t="s">
        <v>1</v>
      </c>
      <c r="N1804" s="199" t="s">
        <v>41</v>
      </c>
      <c r="P1804" s="151">
        <f>O1804*H1804</f>
        <v>0</v>
      </c>
      <c r="Q1804" s="151">
        <v>3.8999999999999998E-3</v>
      </c>
      <c r="R1804" s="151">
        <f>Q1804*H1804</f>
        <v>0.30376709999999996</v>
      </c>
      <c r="S1804" s="151">
        <v>0</v>
      </c>
      <c r="T1804" s="152">
        <f>S1804*H1804</f>
        <v>0</v>
      </c>
      <c r="AR1804" s="153" t="s">
        <v>491</v>
      </c>
      <c r="AT1804" s="153" t="s">
        <v>966</v>
      </c>
      <c r="AU1804" s="153" t="s">
        <v>190</v>
      </c>
      <c r="AY1804" s="17" t="s">
        <v>181</v>
      </c>
      <c r="BE1804" s="154">
        <f>IF(N1804="základná",J1804,0)</f>
        <v>0</v>
      </c>
      <c r="BF1804" s="154">
        <f>IF(N1804="znížená",J1804,0)</f>
        <v>0</v>
      </c>
      <c r="BG1804" s="154">
        <f>IF(N1804="zákl. prenesená",J1804,0)</f>
        <v>0</v>
      </c>
      <c r="BH1804" s="154">
        <f>IF(N1804="zníž. prenesená",J1804,0)</f>
        <v>0</v>
      </c>
      <c r="BI1804" s="154">
        <f>IF(N1804="nulová",J1804,0)</f>
        <v>0</v>
      </c>
      <c r="BJ1804" s="17" t="s">
        <v>190</v>
      </c>
      <c r="BK1804" s="154">
        <f>ROUND(I1804*H1804,2)</f>
        <v>0</v>
      </c>
      <c r="BL1804" s="17" t="s">
        <v>280</v>
      </c>
      <c r="BM1804" s="153" t="s">
        <v>2997</v>
      </c>
    </row>
    <row r="1805" spans="2:65" s="1" customFormat="1" ht="19.5">
      <c r="B1805" s="32"/>
      <c r="D1805" s="156" t="s">
        <v>2420</v>
      </c>
      <c r="F1805" s="201" t="s">
        <v>2937</v>
      </c>
      <c r="I1805" s="202"/>
      <c r="L1805" s="32"/>
      <c r="M1805" s="203"/>
      <c r="T1805" s="59"/>
      <c r="AT1805" s="17" t="s">
        <v>2420</v>
      </c>
      <c r="AU1805" s="17" t="s">
        <v>190</v>
      </c>
    </row>
    <row r="1806" spans="2:65" s="13" customFormat="1">
      <c r="B1806" s="162"/>
      <c r="D1806" s="156" t="s">
        <v>192</v>
      </c>
      <c r="E1806" s="163" t="s">
        <v>1</v>
      </c>
      <c r="F1806" s="164" t="s">
        <v>765</v>
      </c>
      <c r="H1806" s="165">
        <v>75.62</v>
      </c>
      <c r="I1806" s="166"/>
      <c r="L1806" s="162"/>
      <c r="M1806" s="167"/>
      <c r="T1806" s="168"/>
      <c r="AT1806" s="163" t="s">
        <v>192</v>
      </c>
      <c r="AU1806" s="163" t="s">
        <v>190</v>
      </c>
      <c r="AV1806" s="13" t="s">
        <v>190</v>
      </c>
      <c r="AW1806" s="13" t="s">
        <v>31</v>
      </c>
      <c r="AX1806" s="13" t="s">
        <v>75</v>
      </c>
      <c r="AY1806" s="163" t="s">
        <v>181</v>
      </c>
    </row>
    <row r="1807" spans="2:65" s="14" customFormat="1">
      <c r="B1807" s="169"/>
      <c r="D1807" s="156" t="s">
        <v>192</v>
      </c>
      <c r="E1807" s="170" t="s">
        <v>1</v>
      </c>
      <c r="F1807" s="171" t="s">
        <v>195</v>
      </c>
      <c r="H1807" s="172">
        <v>75.62</v>
      </c>
      <c r="I1807" s="173"/>
      <c r="L1807" s="169"/>
      <c r="M1807" s="174"/>
      <c r="T1807" s="175"/>
      <c r="AT1807" s="170" t="s">
        <v>192</v>
      </c>
      <c r="AU1807" s="170" t="s">
        <v>190</v>
      </c>
      <c r="AV1807" s="14" t="s">
        <v>189</v>
      </c>
      <c r="AW1807" s="14" t="s">
        <v>31</v>
      </c>
      <c r="AX1807" s="14" t="s">
        <v>83</v>
      </c>
      <c r="AY1807" s="170" t="s">
        <v>181</v>
      </c>
    </row>
    <row r="1808" spans="2:65" s="13" customFormat="1">
      <c r="B1808" s="162"/>
      <c r="D1808" s="156" t="s">
        <v>192</v>
      </c>
      <c r="F1808" s="164" t="s">
        <v>2998</v>
      </c>
      <c r="H1808" s="165">
        <v>77.888999999999996</v>
      </c>
      <c r="I1808" s="166"/>
      <c r="L1808" s="162"/>
      <c r="M1808" s="167"/>
      <c r="T1808" s="168"/>
      <c r="AT1808" s="163" t="s">
        <v>192</v>
      </c>
      <c r="AU1808" s="163" t="s">
        <v>190</v>
      </c>
      <c r="AV1808" s="13" t="s">
        <v>190</v>
      </c>
      <c r="AW1808" s="13" t="s">
        <v>3</v>
      </c>
      <c r="AX1808" s="13" t="s">
        <v>83</v>
      </c>
      <c r="AY1808" s="163" t="s">
        <v>181</v>
      </c>
    </row>
    <row r="1809" spans="2:65" s="1" customFormat="1" ht="24.2" customHeight="1">
      <c r="B1809" s="140"/>
      <c r="C1809" s="141" t="s">
        <v>2999</v>
      </c>
      <c r="D1809" s="141" t="s">
        <v>185</v>
      </c>
      <c r="E1809" s="142" t="s">
        <v>3000</v>
      </c>
      <c r="F1809" s="143" t="s">
        <v>3001</v>
      </c>
      <c r="G1809" s="144" t="s">
        <v>188</v>
      </c>
      <c r="H1809" s="145">
        <v>57.42</v>
      </c>
      <c r="I1809" s="146"/>
      <c r="J1809" s="147">
        <f>ROUND(I1809*H1809,2)</f>
        <v>0</v>
      </c>
      <c r="K1809" s="148"/>
      <c r="L1809" s="32"/>
      <c r="M1809" s="149" t="s">
        <v>1</v>
      </c>
      <c r="N1809" s="150" t="s">
        <v>41</v>
      </c>
      <c r="P1809" s="151">
        <f>O1809*H1809</f>
        <v>0</v>
      </c>
      <c r="Q1809" s="151">
        <v>8.5000000000000006E-5</v>
      </c>
      <c r="R1809" s="151">
        <f>Q1809*H1809</f>
        <v>4.8807000000000008E-3</v>
      </c>
      <c r="S1809" s="151">
        <v>0</v>
      </c>
      <c r="T1809" s="152">
        <f>S1809*H1809</f>
        <v>0</v>
      </c>
      <c r="AR1809" s="153" t="s">
        <v>280</v>
      </c>
      <c r="AT1809" s="153" t="s">
        <v>185</v>
      </c>
      <c r="AU1809" s="153" t="s">
        <v>190</v>
      </c>
      <c r="AY1809" s="17" t="s">
        <v>181</v>
      </c>
      <c r="BE1809" s="154">
        <f>IF(N1809="základná",J1809,0)</f>
        <v>0</v>
      </c>
      <c r="BF1809" s="154">
        <f>IF(N1809="znížená",J1809,0)</f>
        <v>0</v>
      </c>
      <c r="BG1809" s="154">
        <f>IF(N1809="zákl. prenesená",J1809,0)</f>
        <v>0</v>
      </c>
      <c r="BH1809" s="154">
        <f>IF(N1809="zníž. prenesená",J1809,0)</f>
        <v>0</v>
      </c>
      <c r="BI1809" s="154">
        <f>IF(N1809="nulová",J1809,0)</f>
        <v>0</v>
      </c>
      <c r="BJ1809" s="17" t="s">
        <v>190</v>
      </c>
      <c r="BK1809" s="154">
        <f>ROUND(I1809*H1809,2)</f>
        <v>0</v>
      </c>
      <c r="BL1809" s="17" t="s">
        <v>280</v>
      </c>
      <c r="BM1809" s="153" t="s">
        <v>3002</v>
      </c>
    </row>
    <row r="1810" spans="2:65" s="13" customFormat="1">
      <c r="B1810" s="162"/>
      <c r="D1810" s="156" t="s">
        <v>192</v>
      </c>
      <c r="E1810" s="163" t="s">
        <v>1</v>
      </c>
      <c r="F1810" s="164" t="s">
        <v>761</v>
      </c>
      <c r="H1810" s="165">
        <v>57.42</v>
      </c>
      <c r="I1810" s="166"/>
      <c r="L1810" s="162"/>
      <c r="M1810" s="167"/>
      <c r="T1810" s="168"/>
      <c r="AT1810" s="163" t="s">
        <v>192</v>
      </c>
      <c r="AU1810" s="163" t="s">
        <v>190</v>
      </c>
      <c r="AV1810" s="13" t="s">
        <v>190</v>
      </c>
      <c r="AW1810" s="13" t="s">
        <v>31</v>
      </c>
      <c r="AX1810" s="13" t="s">
        <v>75</v>
      </c>
      <c r="AY1810" s="163" t="s">
        <v>181</v>
      </c>
    </row>
    <row r="1811" spans="2:65" s="14" customFormat="1">
      <c r="B1811" s="169"/>
      <c r="D1811" s="156" t="s">
        <v>192</v>
      </c>
      <c r="E1811" s="170" t="s">
        <v>1</v>
      </c>
      <c r="F1811" s="171" t="s">
        <v>195</v>
      </c>
      <c r="H1811" s="172">
        <v>57.42</v>
      </c>
      <c r="I1811" s="173"/>
      <c r="L1811" s="169"/>
      <c r="M1811" s="174"/>
      <c r="T1811" s="175"/>
      <c r="AT1811" s="170" t="s">
        <v>192</v>
      </c>
      <c r="AU1811" s="170" t="s">
        <v>190</v>
      </c>
      <c r="AV1811" s="14" t="s">
        <v>189</v>
      </c>
      <c r="AW1811" s="14" t="s">
        <v>31</v>
      </c>
      <c r="AX1811" s="14" t="s">
        <v>83</v>
      </c>
      <c r="AY1811" s="170" t="s">
        <v>181</v>
      </c>
    </row>
    <row r="1812" spans="2:65" s="1" customFormat="1" ht="24.2" customHeight="1">
      <c r="B1812" s="140"/>
      <c r="C1812" s="141" t="s">
        <v>3003</v>
      </c>
      <c r="D1812" s="141" t="s">
        <v>185</v>
      </c>
      <c r="E1812" s="142" t="s">
        <v>3004</v>
      </c>
      <c r="F1812" s="143" t="s">
        <v>3005</v>
      </c>
      <c r="G1812" s="144" t="s">
        <v>1797</v>
      </c>
      <c r="H1812" s="200"/>
      <c r="I1812" s="146"/>
      <c r="J1812" s="147">
        <f>ROUND(I1812*H1812,2)</f>
        <v>0</v>
      </c>
      <c r="K1812" s="148"/>
      <c r="L1812" s="32"/>
      <c r="M1812" s="149" t="s">
        <v>1</v>
      </c>
      <c r="N1812" s="150" t="s">
        <v>41</v>
      </c>
      <c r="P1812" s="151">
        <f>O1812*H1812</f>
        <v>0</v>
      </c>
      <c r="Q1812" s="151">
        <v>0</v>
      </c>
      <c r="R1812" s="151">
        <f>Q1812*H1812</f>
        <v>0</v>
      </c>
      <c r="S1812" s="151">
        <v>0</v>
      </c>
      <c r="T1812" s="152">
        <f>S1812*H1812</f>
        <v>0</v>
      </c>
      <c r="AR1812" s="153" t="s">
        <v>280</v>
      </c>
      <c r="AT1812" s="153" t="s">
        <v>185</v>
      </c>
      <c r="AU1812" s="153" t="s">
        <v>190</v>
      </c>
      <c r="AY1812" s="17" t="s">
        <v>181</v>
      </c>
      <c r="BE1812" s="154">
        <f>IF(N1812="základná",J1812,0)</f>
        <v>0</v>
      </c>
      <c r="BF1812" s="154">
        <f>IF(N1812="znížená",J1812,0)</f>
        <v>0</v>
      </c>
      <c r="BG1812" s="154">
        <f>IF(N1812="zákl. prenesená",J1812,0)</f>
        <v>0</v>
      </c>
      <c r="BH1812" s="154">
        <f>IF(N1812="zníž. prenesená",J1812,0)</f>
        <v>0</v>
      </c>
      <c r="BI1812" s="154">
        <f>IF(N1812="nulová",J1812,0)</f>
        <v>0</v>
      </c>
      <c r="BJ1812" s="17" t="s">
        <v>190</v>
      </c>
      <c r="BK1812" s="154">
        <f>ROUND(I1812*H1812,2)</f>
        <v>0</v>
      </c>
      <c r="BL1812" s="17" t="s">
        <v>280</v>
      </c>
      <c r="BM1812" s="153" t="s">
        <v>3006</v>
      </c>
    </row>
    <row r="1813" spans="2:65" s="11" customFormat="1" ht="22.9" customHeight="1">
      <c r="B1813" s="128"/>
      <c r="D1813" s="129" t="s">
        <v>74</v>
      </c>
      <c r="E1813" s="138" t="s">
        <v>3007</v>
      </c>
      <c r="F1813" s="138" t="s">
        <v>3008</v>
      </c>
      <c r="I1813" s="131"/>
      <c r="J1813" s="139">
        <f>BK1813</f>
        <v>0</v>
      </c>
      <c r="L1813" s="128"/>
      <c r="M1813" s="133"/>
      <c r="P1813" s="134">
        <f>SUM(P1814:P1822)</f>
        <v>0</v>
      </c>
      <c r="R1813" s="134">
        <f>SUM(R1814:R1822)</f>
        <v>0.40385671111999999</v>
      </c>
      <c r="T1813" s="135">
        <f>SUM(T1814:T1822)</f>
        <v>0</v>
      </c>
      <c r="AR1813" s="129" t="s">
        <v>190</v>
      </c>
      <c r="AT1813" s="136" t="s">
        <v>74</v>
      </c>
      <c r="AU1813" s="136" t="s">
        <v>83</v>
      </c>
      <c r="AY1813" s="129" t="s">
        <v>181</v>
      </c>
      <c r="BK1813" s="137">
        <f>SUM(BK1814:BK1822)</f>
        <v>0</v>
      </c>
    </row>
    <row r="1814" spans="2:65" s="1" customFormat="1" ht="21.75" customHeight="1">
      <c r="B1814" s="140"/>
      <c r="C1814" s="141" t="s">
        <v>3009</v>
      </c>
      <c r="D1814" s="141" t="s">
        <v>185</v>
      </c>
      <c r="E1814" s="142" t="s">
        <v>3010</v>
      </c>
      <c r="F1814" s="143" t="s">
        <v>3011</v>
      </c>
      <c r="G1814" s="144" t="s">
        <v>188</v>
      </c>
      <c r="H1814" s="145">
        <v>673.01599999999996</v>
      </c>
      <c r="I1814" s="146"/>
      <c r="J1814" s="147">
        <f>ROUND(I1814*H1814,2)</f>
        <v>0</v>
      </c>
      <c r="K1814" s="148"/>
      <c r="L1814" s="32"/>
      <c r="M1814" s="149" t="s">
        <v>1</v>
      </c>
      <c r="N1814" s="150" t="s">
        <v>41</v>
      </c>
      <c r="P1814" s="151">
        <f>O1814*H1814</f>
        <v>0</v>
      </c>
      <c r="Q1814" s="151">
        <v>4.0000000000000002E-4</v>
      </c>
      <c r="R1814" s="151">
        <f>Q1814*H1814</f>
        <v>0.26920640000000001</v>
      </c>
      <c r="S1814" s="151">
        <v>0</v>
      </c>
      <c r="T1814" s="152">
        <f>S1814*H1814</f>
        <v>0</v>
      </c>
      <c r="AR1814" s="153" t="s">
        <v>280</v>
      </c>
      <c r="AT1814" s="153" t="s">
        <v>185</v>
      </c>
      <c r="AU1814" s="153" t="s">
        <v>190</v>
      </c>
      <c r="AY1814" s="17" t="s">
        <v>181</v>
      </c>
      <c r="BE1814" s="154">
        <f>IF(N1814="základná",J1814,0)</f>
        <v>0</v>
      </c>
      <c r="BF1814" s="154">
        <f>IF(N1814="znížená",J1814,0)</f>
        <v>0</v>
      </c>
      <c r="BG1814" s="154">
        <f>IF(N1814="zákl. prenesená",J1814,0)</f>
        <v>0</v>
      </c>
      <c r="BH1814" s="154">
        <f>IF(N1814="zníž. prenesená",J1814,0)</f>
        <v>0</v>
      </c>
      <c r="BI1814" s="154">
        <f>IF(N1814="nulová",J1814,0)</f>
        <v>0</v>
      </c>
      <c r="BJ1814" s="17" t="s">
        <v>190</v>
      </c>
      <c r="BK1814" s="154">
        <f>ROUND(I1814*H1814,2)</f>
        <v>0</v>
      </c>
      <c r="BL1814" s="17" t="s">
        <v>280</v>
      </c>
      <c r="BM1814" s="153" t="s">
        <v>3012</v>
      </c>
    </row>
    <row r="1815" spans="2:65" s="12" customFormat="1">
      <c r="B1815" s="155"/>
      <c r="D1815" s="156" t="s">
        <v>192</v>
      </c>
      <c r="E1815" s="157" t="s">
        <v>1</v>
      </c>
      <c r="F1815" s="158" t="s">
        <v>222</v>
      </c>
      <c r="H1815" s="157" t="s">
        <v>1</v>
      </c>
      <c r="I1815" s="159"/>
      <c r="L1815" s="155"/>
      <c r="M1815" s="160"/>
      <c r="T1815" s="161"/>
      <c r="AT1815" s="157" t="s">
        <v>192</v>
      </c>
      <c r="AU1815" s="157" t="s">
        <v>190</v>
      </c>
      <c r="AV1815" s="12" t="s">
        <v>83</v>
      </c>
      <c r="AW1815" s="12" t="s">
        <v>31</v>
      </c>
      <c r="AX1815" s="12" t="s">
        <v>75</v>
      </c>
      <c r="AY1815" s="157" t="s">
        <v>181</v>
      </c>
    </row>
    <row r="1816" spans="2:65" s="12" customFormat="1">
      <c r="B1816" s="155"/>
      <c r="D1816" s="156" t="s">
        <v>192</v>
      </c>
      <c r="E1816" s="157" t="s">
        <v>1</v>
      </c>
      <c r="F1816" s="158" t="s">
        <v>3013</v>
      </c>
      <c r="H1816" s="157" t="s">
        <v>1</v>
      </c>
      <c r="I1816" s="159"/>
      <c r="L1816" s="155"/>
      <c r="M1816" s="160"/>
      <c r="T1816" s="161"/>
      <c r="AT1816" s="157" t="s">
        <v>192</v>
      </c>
      <c r="AU1816" s="157" t="s">
        <v>190</v>
      </c>
      <c r="AV1816" s="12" t="s">
        <v>83</v>
      </c>
      <c r="AW1816" s="12" t="s">
        <v>31</v>
      </c>
      <c r="AX1816" s="12" t="s">
        <v>75</v>
      </c>
      <c r="AY1816" s="157" t="s">
        <v>181</v>
      </c>
    </row>
    <row r="1817" spans="2:65" s="13" customFormat="1">
      <c r="B1817" s="162"/>
      <c r="D1817" s="156" t="s">
        <v>192</v>
      </c>
      <c r="E1817" s="163" t="s">
        <v>1</v>
      </c>
      <c r="F1817" s="164" t="s">
        <v>3014</v>
      </c>
      <c r="H1817" s="165">
        <v>673.01599999999996</v>
      </c>
      <c r="I1817" s="166"/>
      <c r="L1817" s="162"/>
      <c r="M1817" s="167"/>
      <c r="T1817" s="168"/>
      <c r="AT1817" s="163" t="s">
        <v>192</v>
      </c>
      <c r="AU1817" s="163" t="s">
        <v>190</v>
      </c>
      <c r="AV1817" s="13" t="s">
        <v>190</v>
      </c>
      <c r="AW1817" s="13" t="s">
        <v>31</v>
      </c>
      <c r="AX1817" s="13" t="s">
        <v>75</v>
      </c>
      <c r="AY1817" s="163" t="s">
        <v>181</v>
      </c>
    </row>
    <row r="1818" spans="2:65" s="14" customFormat="1">
      <c r="B1818" s="169"/>
      <c r="D1818" s="156" t="s">
        <v>192</v>
      </c>
      <c r="E1818" s="170" t="s">
        <v>1</v>
      </c>
      <c r="F1818" s="171" t="s">
        <v>195</v>
      </c>
      <c r="H1818" s="172">
        <v>673.01599999999996</v>
      </c>
      <c r="I1818" s="173"/>
      <c r="L1818" s="169"/>
      <c r="M1818" s="174"/>
      <c r="T1818" s="175"/>
      <c r="AT1818" s="170" t="s">
        <v>192</v>
      </c>
      <c r="AU1818" s="170" t="s">
        <v>190</v>
      </c>
      <c r="AV1818" s="14" t="s">
        <v>189</v>
      </c>
      <c r="AW1818" s="14" t="s">
        <v>31</v>
      </c>
      <c r="AX1818" s="14" t="s">
        <v>83</v>
      </c>
      <c r="AY1818" s="170" t="s">
        <v>181</v>
      </c>
    </row>
    <row r="1819" spans="2:65" s="1" customFormat="1" ht="24.2" customHeight="1">
      <c r="B1819" s="140"/>
      <c r="C1819" s="141" t="s">
        <v>3015</v>
      </c>
      <c r="D1819" s="141" t="s">
        <v>185</v>
      </c>
      <c r="E1819" s="142" t="s">
        <v>3016</v>
      </c>
      <c r="F1819" s="143" t="s">
        <v>3017</v>
      </c>
      <c r="G1819" s="144" t="s">
        <v>188</v>
      </c>
      <c r="H1819" s="145">
        <v>673.01599999999996</v>
      </c>
      <c r="I1819" s="146"/>
      <c r="J1819" s="147">
        <f>ROUND(I1819*H1819,2)</f>
        <v>0</v>
      </c>
      <c r="K1819" s="148"/>
      <c r="L1819" s="32"/>
      <c r="M1819" s="149" t="s">
        <v>1</v>
      </c>
      <c r="N1819" s="150" t="s">
        <v>41</v>
      </c>
      <c r="P1819" s="151">
        <f>O1819*H1819</f>
        <v>0</v>
      </c>
      <c r="Q1819" s="151">
        <v>2.0007E-4</v>
      </c>
      <c r="R1819" s="151">
        <f>Q1819*H1819</f>
        <v>0.13465031112</v>
      </c>
      <c r="S1819" s="151">
        <v>0</v>
      </c>
      <c r="T1819" s="152">
        <f>S1819*H1819</f>
        <v>0</v>
      </c>
      <c r="AR1819" s="153" t="s">
        <v>280</v>
      </c>
      <c r="AT1819" s="153" t="s">
        <v>185</v>
      </c>
      <c r="AU1819" s="153" t="s">
        <v>190</v>
      </c>
      <c r="AY1819" s="17" t="s">
        <v>181</v>
      </c>
      <c r="BE1819" s="154">
        <f>IF(N1819="základná",J1819,0)</f>
        <v>0</v>
      </c>
      <c r="BF1819" s="154">
        <f>IF(N1819="znížená",J1819,0)</f>
        <v>0</v>
      </c>
      <c r="BG1819" s="154">
        <f>IF(N1819="zákl. prenesená",J1819,0)</f>
        <v>0</v>
      </c>
      <c r="BH1819" s="154">
        <f>IF(N1819="zníž. prenesená",J1819,0)</f>
        <v>0</v>
      </c>
      <c r="BI1819" s="154">
        <f>IF(N1819="nulová",J1819,0)</f>
        <v>0</v>
      </c>
      <c r="BJ1819" s="17" t="s">
        <v>190</v>
      </c>
      <c r="BK1819" s="154">
        <f>ROUND(I1819*H1819,2)</f>
        <v>0</v>
      </c>
      <c r="BL1819" s="17" t="s">
        <v>280</v>
      </c>
      <c r="BM1819" s="153" t="s">
        <v>3018</v>
      </c>
    </row>
    <row r="1820" spans="2:65" s="13" customFormat="1">
      <c r="B1820" s="162"/>
      <c r="D1820" s="156" t="s">
        <v>192</v>
      </c>
      <c r="E1820" s="163" t="s">
        <v>1</v>
      </c>
      <c r="F1820" s="164" t="s">
        <v>791</v>
      </c>
      <c r="H1820" s="165">
        <v>673.01599999999996</v>
      </c>
      <c r="I1820" s="166"/>
      <c r="L1820" s="162"/>
      <c r="M1820" s="167"/>
      <c r="T1820" s="168"/>
      <c r="AT1820" s="163" t="s">
        <v>192</v>
      </c>
      <c r="AU1820" s="163" t="s">
        <v>190</v>
      </c>
      <c r="AV1820" s="13" t="s">
        <v>190</v>
      </c>
      <c r="AW1820" s="13" t="s">
        <v>31</v>
      </c>
      <c r="AX1820" s="13" t="s">
        <v>75</v>
      </c>
      <c r="AY1820" s="163" t="s">
        <v>181</v>
      </c>
    </row>
    <row r="1821" spans="2:65" s="14" customFormat="1">
      <c r="B1821" s="169"/>
      <c r="D1821" s="156" t="s">
        <v>192</v>
      </c>
      <c r="E1821" s="170" t="s">
        <v>1</v>
      </c>
      <c r="F1821" s="171" t="s">
        <v>195</v>
      </c>
      <c r="H1821" s="172">
        <v>673.01599999999996</v>
      </c>
      <c r="I1821" s="173"/>
      <c r="L1821" s="169"/>
      <c r="M1821" s="174"/>
      <c r="T1821" s="175"/>
      <c r="AT1821" s="170" t="s">
        <v>192</v>
      </c>
      <c r="AU1821" s="170" t="s">
        <v>190</v>
      </c>
      <c r="AV1821" s="14" t="s">
        <v>189</v>
      </c>
      <c r="AW1821" s="14" t="s">
        <v>31</v>
      </c>
      <c r="AX1821" s="14" t="s">
        <v>83</v>
      </c>
      <c r="AY1821" s="170" t="s">
        <v>181</v>
      </c>
    </row>
    <row r="1822" spans="2:65" s="1" customFormat="1" ht="24.2" customHeight="1">
      <c r="B1822" s="140"/>
      <c r="C1822" s="141" t="s">
        <v>3019</v>
      </c>
      <c r="D1822" s="141" t="s">
        <v>185</v>
      </c>
      <c r="E1822" s="142" t="s">
        <v>3020</v>
      </c>
      <c r="F1822" s="143" t="s">
        <v>3021</v>
      </c>
      <c r="G1822" s="144" t="s">
        <v>1797</v>
      </c>
      <c r="H1822" s="200"/>
      <c r="I1822" s="146"/>
      <c r="J1822" s="147">
        <f>ROUND(I1822*H1822,2)</f>
        <v>0</v>
      </c>
      <c r="K1822" s="148"/>
      <c r="L1822" s="32"/>
      <c r="M1822" s="149" t="s">
        <v>1</v>
      </c>
      <c r="N1822" s="150" t="s">
        <v>41</v>
      </c>
      <c r="P1822" s="151">
        <f>O1822*H1822</f>
        <v>0</v>
      </c>
      <c r="Q1822" s="151">
        <v>0</v>
      </c>
      <c r="R1822" s="151">
        <f>Q1822*H1822</f>
        <v>0</v>
      </c>
      <c r="S1822" s="151">
        <v>0</v>
      </c>
      <c r="T1822" s="152">
        <f>S1822*H1822</f>
        <v>0</v>
      </c>
      <c r="AR1822" s="153" t="s">
        <v>280</v>
      </c>
      <c r="AT1822" s="153" t="s">
        <v>185</v>
      </c>
      <c r="AU1822" s="153" t="s">
        <v>190</v>
      </c>
      <c r="AY1822" s="17" t="s">
        <v>181</v>
      </c>
      <c r="BE1822" s="154">
        <f>IF(N1822="základná",J1822,0)</f>
        <v>0</v>
      </c>
      <c r="BF1822" s="154">
        <f>IF(N1822="znížená",J1822,0)</f>
        <v>0</v>
      </c>
      <c r="BG1822" s="154">
        <f>IF(N1822="zákl. prenesená",J1822,0)</f>
        <v>0</v>
      </c>
      <c r="BH1822" s="154">
        <f>IF(N1822="zníž. prenesená",J1822,0)</f>
        <v>0</v>
      </c>
      <c r="BI1822" s="154">
        <f>IF(N1822="nulová",J1822,0)</f>
        <v>0</v>
      </c>
      <c r="BJ1822" s="17" t="s">
        <v>190</v>
      </c>
      <c r="BK1822" s="154">
        <f>ROUND(I1822*H1822,2)</f>
        <v>0</v>
      </c>
      <c r="BL1822" s="17" t="s">
        <v>280</v>
      </c>
      <c r="BM1822" s="153" t="s">
        <v>3022</v>
      </c>
    </row>
    <row r="1823" spans="2:65" s="11" customFormat="1" ht="22.9" customHeight="1">
      <c r="B1823" s="128"/>
      <c r="D1823" s="129" t="s">
        <v>74</v>
      </c>
      <c r="E1823" s="138" t="s">
        <v>3023</v>
      </c>
      <c r="F1823" s="138" t="s">
        <v>3024</v>
      </c>
      <c r="I1823" s="131"/>
      <c r="J1823" s="139">
        <f>BK1823</f>
        <v>0</v>
      </c>
      <c r="L1823" s="128"/>
      <c r="M1823" s="133"/>
      <c r="P1823" s="134">
        <f>SUM(P1824:P1834)</f>
        <v>0</v>
      </c>
      <c r="R1823" s="134">
        <f>SUM(R1824:R1834)</f>
        <v>10.69833916</v>
      </c>
      <c r="T1823" s="135">
        <f>SUM(T1824:T1834)</f>
        <v>0</v>
      </c>
      <c r="AR1823" s="129" t="s">
        <v>190</v>
      </c>
      <c r="AT1823" s="136" t="s">
        <v>74</v>
      </c>
      <c r="AU1823" s="136" t="s">
        <v>83</v>
      </c>
      <c r="AY1823" s="129" t="s">
        <v>181</v>
      </c>
      <c r="BK1823" s="137">
        <f>SUM(BK1824:BK1834)</f>
        <v>0</v>
      </c>
    </row>
    <row r="1824" spans="2:65" s="1" customFormat="1" ht="33" customHeight="1">
      <c r="B1824" s="140"/>
      <c r="C1824" s="141" t="s">
        <v>3025</v>
      </c>
      <c r="D1824" s="141" t="s">
        <v>185</v>
      </c>
      <c r="E1824" s="142" t="s">
        <v>3026</v>
      </c>
      <c r="F1824" s="143" t="s">
        <v>3027</v>
      </c>
      <c r="G1824" s="144" t="s">
        <v>188</v>
      </c>
      <c r="H1824" s="145">
        <v>204.518</v>
      </c>
      <c r="I1824" s="146"/>
      <c r="J1824" s="147">
        <f>ROUND(I1824*H1824,2)</f>
        <v>0</v>
      </c>
      <c r="K1824" s="148"/>
      <c r="L1824" s="32"/>
      <c r="M1824" s="149" t="s">
        <v>1</v>
      </c>
      <c r="N1824" s="150" t="s">
        <v>41</v>
      </c>
      <c r="P1824" s="151">
        <f>O1824*H1824</f>
        <v>0</v>
      </c>
      <c r="Q1824" s="151">
        <v>3.8120000000000001E-2</v>
      </c>
      <c r="R1824" s="151">
        <f>Q1824*H1824</f>
        <v>7.7962261600000007</v>
      </c>
      <c r="S1824" s="151">
        <v>0</v>
      </c>
      <c r="T1824" s="152">
        <f>S1824*H1824</f>
        <v>0</v>
      </c>
      <c r="AR1824" s="153" t="s">
        <v>280</v>
      </c>
      <c r="AT1824" s="153" t="s">
        <v>185</v>
      </c>
      <c r="AU1824" s="153" t="s">
        <v>190</v>
      </c>
      <c r="AY1824" s="17" t="s">
        <v>181</v>
      </c>
      <c r="BE1824" s="154">
        <f>IF(N1824="základná",J1824,0)</f>
        <v>0</v>
      </c>
      <c r="BF1824" s="154">
        <f>IF(N1824="znížená",J1824,0)</f>
        <v>0</v>
      </c>
      <c r="BG1824" s="154">
        <f>IF(N1824="zákl. prenesená",J1824,0)</f>
        <v>0</v>
      </c>
      <c r="BH1824" s="154">
        <f>IF(N1824="zníž. prenesená",J1824,0)</f>
        <v>0</v>
      </c>
      <c r="BI1824" s="154">
        <f>IF(N1824="nulová",J1824,0)</f>
        <v>0</v>
      </c>
      <c r="BJ1824" s="17" t="s">
        <v>190</v>
      </c>
      <c r="BK1824" s="154">
        <f>ROUND(I1824*H1824,2)</f>
        <v>0</v>
      </c>
      <c r="BL1824" s="17" t="s">
        <v>280</v>
      </c>
      <c r="BM1824" s="153" t="s">
        <v>3028</v>
      </c>
    </row>
    <row r="1825" spans="2:65" s="12" customFormat="1">
      <c r="B1825" s="155"/>
      <c r="D1825" s="156" t="s">
        <v>192</v>
      </c>
      <c r="E1825" s="157" t="s">
        <v>1</v>
      </c>
      <c r="F1825" s="158" t="s">
        <v>3029</v>
      </c>
      <c r="H1825" s="157" t="s">
        <v>1</v>
      </c>
      <c r="I1825" s="159"/>
      <c r="L1825" s="155"/>
      <c r="M1825" s="160"/>
      <c r="T1825" s="161"/>
      <c r="AT1825" s="157" t="s">
        <v>192</v>
      </c>
      <c r="AU1825" s="157" t="s">
        <v>190</v>
      </c>
      <c r="AV1825" s="12" t="s">
        <v>83</v>
      </c>
      <c r="AW1825" s="12" t="s">
        <v>31</v>
      </c>
      <c r="AX1825" s="12" t="s">
        <v>75</v>
      </c>
      <c r="AY1825" s="157" t="s">
        <v>181</v>
      </c>
    </row>
    <row r="1826" spans="2:65" s="13" customFormat="1">
      <c r="B1826" s="162"/>
      <c r="D1826" s="156" t="s">
        <v>192</v>
      </c>
      <c r="E1826" s="163" t="s">
        <v>1</v>
      </c>
      <c r="F1826" s="164" t="s">
        <v>1236</v>
      </c>
      <c r="H1826" s="165">
        <v>63.997999999999998</v>
      </c>
      <c r="I1826" s="166"/>
      <c r="L1826" s="162"/>
      <c r="M1826" s="167"/>
      <c r="T1826" s="168"/>
      <c r="AT1826" s="163" t="s">
        <v>192</v>
      </c>
      <c r="AU1826" s="163" t="s">
        <v>190</v>
      </c>
      <c r="AV1826" s="13" t="s">
        <v>190</v>
      </c>
      <c r="AW1826" s="13" t="s">
        <v>31</v>
      </c>
      <c r="AX1826" s="13" t="s">
        <v>75</v>
      </c>
      <c r="AY1826" s="163" t="s">
        <v>181</v>
      </c>
    </row>
    <row r="1827" spans="2:65" s="13" customFormat="1">
      <c r="B1827" s="162"/>
      <c r="D1827" s="156" t="s">
        <v>192</v>
      </c>
      <c r="E1827" s="163" t="s">
        <v>1</v>
      </c>
      <c r="F1827" s="164" t="s">
        <v>3030</v>
      </c>
      <c r="H1827" s="165">
        <v>1.44</v>
      </c>
      <c r="I1827" s="166"/>
      <c r="L1827" s="162"/>
      <c r="M1827" s="167"/>
      <c r="T1827" s="168"/>
      <c r="AT1827" s="163" t="s">
        <v>192</v>
      </c>
      <c r="AU1827" s="163" t="s">
        <v>190</v>
      </c>
      <c r="AV1827" s="13" t="s">
        <v>190</v>
      </c>
      <c r="AW1827" s="13" t="s">
        <v>31</v>
      </c>
      <c r="AX1827" s="13" t="s">
        <v>75</v>
      </c>
      <c r="AY1827" s="163" t="s">
        <v>181</v>
      </c>
    </row>
    <row r="1828" spans="2:65" s="13" customFormat="1">
      <c r="B1828" s="162"/>
      <c r="D1828" s="156" t="s">
        <v>192</v>
      </c>
      <c r="E1828" s="163" t="s">
        <v>1</v>
      </c>
      <c r="F1828" s="164" t="s">
        <v>3031</v>
      </c>
      <c r="H1828" s="165">
        <v>63</v>
      </c>
      <c r="I1828" s="166"/>
      <c r="L1828" s="162"/>
      <c r="M1828" s="167"/>
      <c r="T1828" s="168"/>
      <c r="AT1828" s="163" t="s">
        <v>192</v>
      </c>
      <c r="AU1828" s="163" t="s">
        <v>190</v>
      </c>
      <c r="AV1828" s="13" t="s">
        <v>190</v>
      </c>
      <c r="AW1828" s="13" t="s">
        <v>31</v>
      </c>
      <c r="AX1828" s="13" t="s">
        <v>75</v>
      </c>
      <c r="AY1828" s="163" t="s">
        <v>181</v>
      </c>
    </row>
    <row r="1829" spans="2:65" s="12" customFormat="1">
      <c r="B1829" s="155"/>
      <c r="D1829" s="156" t="s">
        <v>192</v>
      </c>
      <c r="E1829" s="157" t="s">
        <v>1</v>
      </c>
      <c r="F1829" s="158" t="s">
        <v>3032</v>
      </c>
      <c r="H1829" s="157" t="s">
        <v>1</v>
      </c>
      <c r="I1829" s="159"/>
      <c r="L1829" s="155"/>
      <c r="M1829" s="160"/>
      <c r="T1829" s="161"/>
      <c r="AT1829" s="157" t="s">
        <v>192</v>
      </c>
      <c r="AU1829" s="157" t="s">
        <v>190</v>
      </c>
      <c r="AV1829" s="12" t="s">
        <v>83</v>
      </c>
      <c r="AW1829" s="12" t="s">
        <v>31</v>
      </c>
      <c r="AX1829" s="12" t="s">
        <v>75</v>
      </c>
      <c r="AY1829" s="157" t="s">
        <v>181</v>
      </c>
    </row>
    <row r="1830" spans="2:65" s="13" customFormat="1">
      <c r="B1830" s="162"/>
      <c r="D1830" s="156" t="s">
        <v>192</v>
      </c>
      <c r="E1830" s="163" t="s">
        <v>1</v>
      </c>
      <c r="F1830" s="164" t="s">
        <v>3033</v>
      </c>
      <c r="H1830" s="165">
        <v>76.08</v>
      </c>
      <c r="I1830" s="166"/>
      <c r="L1830" s="162"/>
      <c r="M1830" s="167"/>
      <c r="T1830" s="168"/>
      <c r="AT1830" s="163" t="s">
        <v>192</v>
      </c>
      <c r="AU1830" s="163" t="s">
        <v>190</v>
      </c>
      <c r="AV1830" s="13" t="s">
        <v>190</v>
      </c>
      <c r="AW1830" s="13" t="s">
        <v>31</v>
      </c>
      <c r="AX1830" s="13" t="s">
        <v>75</v>
      </c>
      <c r="AY1830" s="163" t="s">
        <v>181</v>
      </c>
    </row>
    <row r="1831" spans="2:65" s="14" customFormat="1">
      <c r="B1831" s="169"/>
      <c r="D1831" s="156" t="s">
        <v>192</v>
      </c>
      <c r="E1831" s="170" t="s">
        <v>1</v>
      </c>
      <c r="F1831" s="171" t="s">
        <v>195</v>
      </c>
      <c r="H1831" s="172">
        <v>204.518</v>
      </c>
      <c r="I1831" s="173"/>
      <c r="L1831" s="169"/>
      <c r="M1831" s="174"/>
      <c r="T1831" s="175"/>
      <c r="AT1831" s="170" t="s">
        <v>192</v>
      </c>
      <c r="AU1831" s="170" t="s">
        <v>190</v>
      </c>
      <c r="AV1831" s="14" t="s">
        <v>189</v>
      </c>
      <c r="AW1831" s="14" t="s">
        <v>31</v>
      </c>
      <c r="AX1831" s="14" t="s">
        <v>83</v>
      </c>
      <c r="AY1831" s="170" t="s">
        <v>181</v>
      </c>
    </row>
    <row r="1832" spans="2:65" s="1" customFormat="1" ht="16.5" customHeight="1">
      <c r="B1832" s="140"/>
      <c r="C1832" s="189" t="s">
        <v>3034</v>
      </c>
      <c r="D1832" s="189" t="s">
        <v>966</v>
      </c>
      <c r="E1832" s="190" t="s">
        <v>3035</v>
      </c>
      <c r="F1832" s="191" t="s">
        <v>3036</v>
      </c>
      <c r="G1832" s="192" t="s">
        <v>188</v>
      </c>
      <c r="H1832" s="193">
        <v>224.97</v>
      </c>
      <c r="I1832" s="194"/>
      <c r="J1832" s="195">
        <f>ROUND(I1832*H1832,2)</f>
        <v>0</v>
      </c>
      <c r="K1832" s="196"/>
      <c r="L1832" s="197"/>
      <c r="M1832" s="198" t="s">
        <v>1</v>
      </c>
      <c r="N1832" s="199" t="s">
        <v>41</v>
      </c>
      <c r="P1832" s="151">
        <f>O1832*H1832</f>
        <v>0</v>
      </c>
      <c r="Q1832" s="151">
        <v>1.29E-2</v>
      </c>
      <c r="R1832" s="151">
        <f>Q1832*H1832</f>
        <v>2.9021129999999999</v>
      </c>
      <c r="S1832" s="151">
        <v>0</v>
      </c>
      <c r="T1832" s="152">
        <f>S1832*H1832</f>
        <v>0</v>
      </c>
      <c r="AR1832" s="153" t="s">
        <v>491</v>
      </c>
      <c r="AT1832" s="153" t="s">
        <v>966</v>
      </c>
      <c r="AU1832" s="153" t="s">
        <v>190</v>
      </c>
      <c r="AY1832" s="17" t="s">
        <v>181</v>
      </c>
      <c r="BE1832" s="154">
        <f>IF(N1832="základná",J1832,0)</f>
        <v>0</v>
      </c>
      <c r="BF1832" s="154">
        <f>IF(N1832="znížená",J1832,0)</f>
        <v>0</v>
      </c>
      <c r="BG1832" s="154">
        <f>IF(N1832="zákl. prenesená",J1832,0)</f>
        <v>0</v>
      </c>
      <c r="BH1832" s="154">
        <f>IF(N1832="zníž. prenesená",J1832,0)</f>
        <v>0</v>
      </c>
      <c r="BI1832" s="154">
        <f>IF(N1832="nulová",J1832,0)</f>
        <v>0</v>
      </c>
      <c r="BJ1832" s="17" t="s">
        <v>190</v>
      </c>
      <c r="BK1832" s="154">
        <f>ROUND(I1832*H1832,2)</f>
        <v>0</v>
      </c>
      <c r="BL1832" s="17" t="s">
        <v>280</v>
      </c>
      <c r="BM1832" s="153" t="s">
        <v>3037</v>
      </c>
    </row>
    <row r="1833" spans="2:65" s="13" customFormat="1">
      <c r="B1833" s="162"/>
      <c r="D1833" s="156" t="s">
        <v>192</v>
      </c>
      <c r="F1833" s="164" t="s">
        <v>3038</v>
      </c>
      <c r="H1833" s="165">
        <v>224.97</v>
      </c>
      <c r="I1833" s="166"/>
      <c r="L1833" s="162"/>
      <c r="M1833" s="167"/>
      <c r="T1833" s="168"/>
      <c r="AT1833" s="163" t="s">
        <v>192</v>
      </c>
      <c r="AU1833" s="163" t="s">
        <v>190</v>
      </c>
      <c r="AV1833" s="13" t="s">
        <v>190</v>
      </c>
      <c r="AW1833" s="13" t="s">
        <v>3</v>
      </c>
      <c r="AX1833" s="13" t="s">
        <v>83</v>
      </c>
      <c r="AY1833" s="163" t="s">
        <v>181</v>
      </c>
    </row>
    <row r="1834" spans="2:65" s="1" customFormat="1" ht="24.2" customHeight="1">
      <c r="B1834" s="140"/>
      <c r="C1834" s="141" t="s">
        <v>3039</v>
      </c>
      <c r="D1834" s="141" t="s">
        <v>185</v>
      </c>
      <c r="E1834" s="142" t="s">
        <v>3040</v>
      </c>
      <c r="F1834" s="143" t="s">
        <v>3041</v>
      </c>
      <c r="G1834" s="144" t="s">
        <v>1797</v>
      </c>
      <c r="H1834" s="200"/>
      <c r="I1834" s="146"/>
      <c r="J1834" s="147">
        <f>ROUND(I1834*H1834,2)</f>
        <v>0</v>
      </c>
      <c r="K1834" s="148"/>
      <c r="L1834" s="32"/>
      <c r="M1834" s="149" t="s">
        <v>1</v>
      </c>
      <c r="N1834" s="150" t="s">
        <v>41</v>
      </c>
      <c r="P1834" s="151">
        <f>O1834*H1834</f>
        <v>0</v>
      </c>
      <c r="Q1834" s="151">
        <v>0</v>
      </c>
      <c r="R1834" s="151">
        <f>Q1834*H1834</f>
        <v>0</v>
      </c>
      <c r="S1834" s="151">
        <v>0</v>
      </c>
      <c r="T1834" s="152">
        <f>S1834*H1834</f>
        <v>0</v>
      </c>
      <c r="AR1834" s="153" t="s">
        <v>280</v>
      </c>
      <c r="AT1834" s="153" t="s">
        <v>185</v>
      </c>
      <c r="AU1834" s="153" t="s">
        <v>190</v>
      </c>
      <c r="AY1834" s="17" t="s">
        <v>181</v>
      </c>
      <c r="BE1834" s="154">
        <f>IF(N1834="základná",J1834,0)</f>
        <v>0</v>
      </c>
      <c r="BF1834" s="154">
        <f>IF(N1834="znížená",J1834,0)</f>
        <v>0</v>
      </c>
      <c r="BG1834" s="154">
        <f>IF(N1834="zákl. prenesená",J1834,0)</f>
        <v>0</v>
      </c>
      <c r="BH1834" s="154">
        <f>IF(N1834="zníž. prenesená",J1834,0)</f>
        <v>0</v>
      </c>
      <c r="BI1834" s="154">
        <f>IF(N1834="nulová",J1834,0)</f>
        <v>0</v>
      </c>
      <c r="BJ1834" s="17" t="s">
        <v>190</v>
      </c>
      <c r="BK1834" s="154">
        <f>ROUND(I1834*H1834,2)</f>
        <v>0</v>
      </c>
      <c r="BL1834" s="17" t="s">
        <v>280</v>
      </c>
      <c r="BM1834" s="153" t="s">
        <v>3042</v>
      </c>
    </row>
    <row r="1835" spans="2:65" s="11" customFormat="1" ht="22.9" customHeight="1">
      <c r="B1835" s="128"/>
      <c r="D1835" s="129" t="s">
        <v>74</v>
      </c>
      <c r="E1835" s="138" t="s">
        <v>3043</v>
      </c>
      <c r="F1835" s="138" t="s">
        <v>3044</v>
      </c>
      <c r="I1835" s="131"/>
      <c r="J1835" s="139">
        <f>BK1835</f>
        <v>0</v>
      </c>
      <c r="L1835" s="128"/>
      <c r="M1835" s="133"/>
      <c r="P1835" s="134">
        <f>SUM(P1836:P1842)</f>
        <v>0</v>
      </c>
      <c r="R1835" s="134">
        <f>SUM(R1836:R1842)</f>
        <v>6.0182246510999997</v>
      </c>
      <c r="T1835" s="135">
        <f>SUM(T1836:T1842)</f>
        <v>0</v>
      </c>
      <c r="AR1835" s="129" t="s">
        <v>190</v>
      </c>
      <c r="AT1835" s="136" t="s">
        <v>74</v>
      </c>
      <c r="AU1835" s="136" t="s">
        <v>83</v>
      </c>
      <c r="AY1835" s="129" t="s">
        <v>181</v>
      </c>
      <c r="BK1835" s="137">
        <f>SUM(BK1836:BK1842)</f>
        <v>0</v>
      </c>
    </row>
    <row r="1836" spans="2:65" s="1" customFormat="1" ht="33" customHeight="1">
      <c r="B1836" s="140"/>
      <c r="C1836" s="141" t="s">
        <v>3045</v>
      </c>
      <c r="D1836" s="141" t="s">
        <v>185</v>
      </c>
      <c r="E1836" s="142" t="s">
        <v>3046</v>
      </c>
      <c r="F1836" s="143" t="s">
        <v>3047</v>
      </c>
      <c r="G1836" s="144" t="s">
        <v>188</v>
      </c>
      <c r="H1836" s="145">
        <v>56.01</v>
      </c>
      <c r="I1836" s="146"/>
      <c r="J1836" s="147">
        <f>ROUND(I1836*H1836,2)</f>
        <v>0</v>
      </c>
      <c r="K1836" s="148"/>
      <c r="L1836" s="32"/>
      <c r="M1836" s="149" t="s">
        <v>1</v>
      </c>
      <c r="N1836" s="150" t="s">
        <v>41</v>
      </c>
      <c r="P1836" s="151">
        <f>O1836*H1836</f>
        <v>0</v>
      </c>
      <c r="Q1836" s="151">
        <v>7.4449109999999999E-2</v>
      </c>
      <c r="R1836" s="151">
        <f>Q1836*H1836</f>
        <v>4.1698946510999999</v>
      </c>
      <c r="S1836" s="151">
        <v>0</v>
      </c>
      <c r="T1836" s="152">
        <f>S1836*H1836</f>
        <v>0</v>
      </c>
      <c r="AR1836" s="153" t="s">
        <v>280</v>
      </c>
      <c r="AT1836" s="153" t="s">
        <v>185</v>
      </c>
      <c r="AU1836" s="153" t="s">
        <v>190</v>
      </c>
      <c r="AY1836" s="17" t="s">
        <v>181</v>
      </c>
      <c r="BE1836" s="154">
        <f>IF(N1836="základná",J1836,0)</f>
        <v>0</v>
      </c>
      <c r="BF1836" s="154">
        <f>IF(N1836="znížená",J1836,0)</f>
        <v>0</v>
      </c>
      <c r="BG1836" s="154">
        <f>IF(N1836="zákl. prenesená",J1836,0)</f>
        <v>0</v>
      </c>
      <c r="BH1836" s="154">
        <f>IF(N1836="zníž. prenesená",J1836,0)</f>
        <v>0</v>
      </c>
      <c r="BI1836" s="154">
        <f>IF(N1836="nulová",J1836,0)</f>
        <v>0</v>
      </c>
      <c r="BJ1836" s="17" t="s">
        <v>190</v>
      </c>
      <c r="BK1836" s="154">
        <f>ROUND(I1836*H1836,2)</f>
        <v>0</v>
      </c>
      <c r="BL1836" s="17" t="s">
        <v>280</v>
      </c>
      <c r="BM1836" s="153" t="s">
        <v>3048</v>
      </c>
    </row>
    <row r="1837" spans="2:65" s="13" customFormat="1">
      <c r="B1837" s="162"/>
      <c r="D1837" s="156" t="s">
        <v>192</v>
      </c>
      <c r="E1837" s="163" t="s">
        <v>1</v>
      </c>
      <c r="F1837" s="164" t="s">
        <v>3049</v>
      </c>
      <c r="H1837" s="165">
        <v>55.11</v>
      </c>
      <c r="I1837" s="166"/>
      <c r="L1837" s="162"/>
      <c r="M1837" s="167"/>
      <c r="T1837" s="168"/>
      <c r="AT1837" s="163" t="s">
        <v>192</v>
      </c>
      <c r="AU1837" s="163" t="s">
        <v>190</v>
      </c>
      <c r="AV1837" s="13" t="s">
        <v>190</v>
      </c>
      <c r="AW1837" s="13" t="s">
        <v>31</v>
      </c>
      <c r="AX1837" s="13" t="s">
        <v>75</v>
      </c>
      <c r="AY1837" s="163" t="s">
        <v>181</v>
      </c>
    </row>
    <row r="1838" spans="2:65" s="13" customFormat="1">
      <c r="B1838" s="162"/>
      <c r="D1838" s="156" t="s">
        <v>192</v>
      </c>
      <c r="E1838" s="163" t="s">
        <v>1</v>
      </c>
      <c r="F1838" s="164" t="s">
        <v>3050</v>
      </c>
      <c r="H1838" s="165">
        <v>0.9</v>
      </c>
      <c r="I1838" s="166"/>
      <c r="L1838" s="162"/>
      <c r="M1838" s="167"/>
      <c r="T1838" s="168"/>
      <c r="AT1838" s="163" t="s">
        <v>192</v>
      </c>
      <c r="AU1838" s="163" t="s">
        <v>190</v>
      </c>
      <c r="AV1838" s="13" t="s">
        <v>190</v>
      </c>
      <c r="AW1838" s="13" t="s">
        <v>31</v>
      </c>
      <c r="AX1838" s="13" t="s">
        <v>75</v>
      </c>
      <c r="AY1838" s="163" t="s">
        <v>181</v>
      </c>
    </row>
    <row r="1839" spans="2:65" s="14" customFormat="1">
      <c r="B1839" s="169"/>
      <c r="D1839" s="156" t="s">
        <v>192</v>
      </c>
      <c r="E1839" s="170" t="s">
        <v>1</v>
      </c>
      <c r="F1839" s="171" t="s">
        <v>195</v>
      </c>
      <c r="H1839" s="172">
        <v>56.01</v>
      </c>
      <c r="I1839" s="173"/>
      <c r="L1839" s="169"/>
      <c r="M1839" s="174"/>
      <c r="T1839" s="175"/>
      <c r="AT1839" s="170" t="s">
        <v>192</v>
      </c>
      <c r="AU1839" s="170" t="s">
        <v>190</v>
      </c>
      <c r="AV1839" s="14" t="s">
        <v>189</v>
      </c>
      <c r="AW1839" s="14" t="s">
        <v>31</v>
      </c>
      <c r="AX1839" s="14" t="s">
        <v>83</v>
      </c>
      <c r="AY1839" s="170" t="s">
        <v>181</v>
      </c>
    </row>
    <row r="1840" spans="2:65" s="1" customFormat="1" ht="16.5" customHeight="1">
      <c r="B1840" s="140"/>
      <c r="C1840" s="189" t="s">
        <v>3051</v>
      </c>
      <c r="D1840" s="189" t="s">
        <v>966</v>
      </c>
      <c r="E1840" s="190" t="s">
        <v>3052</v>
      </c>
      <c r="F1840" s="191" t="s">
        <v>3053</v>
      </c>
      <c r="G1840" s="192" t="s">
        <v>188</v>
      </c>
      <c r="H1840" s="193">
        <v>61.610999999999997</v>
      </c>
      <c r="I1840" s="194"/>
      <c r="J1840" s="195">
        <f>ROUND(I1840*H1840,2)</f>
        <v>0</v>
      </c>
      <c r="K1840" s="196"/>
      <c r="L1840" s="197"/>
      <c r="M1840" s="198" t="s">
        <v>1</v>
      </c>
      <c r="N1840" s="199" t="s">
        <v>41</v>
      </c>
      <c r="P1840" s="151">
        <f>O1840*H1840</f>
        <v>0</v>
      </c>
      <c r="Q1840" s="151">
        <v>0.03</v>
      </c>
      <c r="R1840" s="151">
        <f>Q1840*H1840</f>
        <v>1.8483299999999998</v>
      </c>
      <c r="S1840" s="151">
        <v>0</v>
      </c>
      <c r="T1840" s="152">
        <f>S1840*H1840</f>
        <v>0</v>
      </c>
      <c r="AR1840" s="153" t="s">
        <v>491</v>
      </c>
      <c r="AT1840" s="153" t="s">
        <v>966</v>
      </c>
      <c r="AU1840" s="153" t="s">
        <v>190</v>
      </c>
      <c r="AY1840" s="17" t="s">
        <v>181</v>
      </c>
      <c r="BE1840" s="154">
        <f>IF(N1840="základná",J1840,0)</f>
        <v>0</v>
      </c>
      <c r="BF1840" s="154">
        <f>IF(N1840="znížená",J1840,0)</f>
        <v>0</v>
      </c>
      <c r="BG1840" s="154">
        <f>IF(N1840="zákl. prenesená",J1840,0)</f>
        <v>0</v>
      </c>
      <c r="BH1840" s="154">
        <f>IF(N1840="zníž. prenesená",J1840,0)</f>
        <v>0</v>
      </c>
      <c r="BI1840" s="154">
        <f>IF(N1840="nulová",J1840,0)</f>
        <v>0</v>
      </c>
      <c r="BJ1840" s="17" t="s">
        <v>190</v>
      </c>
      <c r="BK1840" s="154">
        <f>ROUND(I1840*H1840,2)</f>
        <v>0</v>
      </c>
      <c r="BL1840" s="17" t="s">
        <v>280</v>
      </c>
      <c r="BM1840" s="153" t="s">
        <v>3054</v>
      </c>
    </row>
    <row r="1841" spans="2:65" s="13" customFormat="1">
      <c r="B1841" s="162"/>
      <c r="D1841" s="156" t="s">
        <v>192</v>
      </c>
      <c r="F1841" s="164" t="s">
        <v>3055</v>
      </c>
      <c r="H1841" s="165">
        <v>61.610999999999997</v>
      </c>
      <c r="I1841" s="166"/>
      <c r="L1841" s="162"/>
      <c r="M1841" s="167"/>
      <c r="T1841" s="168"/>
      <c r="AT1841" s="163" t="s">
        <v>192</v>
      </c>
      <c r="AU1841" s="163" t="s">
        <v>190</v>
      </c>
      <c r="AV1841" s="13" t="s">
        <v>190</v>
      </c>
      <c r="AW1841" s="13" t="s">
        <v>3</v>
      </c>
      <c r="AX1841" s="13" t="s">
        <v>83</v>
      </c>
      <c r="AY1841" s="163" t="s">
        <v>181</v>
      </c>
    </row>
    <row r="1842" spans="2:65" s="1" customFormat="1" ht="24.2" customHeight="1">
      <c r="B1842" s="140"/>
      <c r="C1842" s="141" t="s">
        <v>3056</v>
      </c>
      <c r="D1842" s="141" t="s">
        <v>185</v>
      </c>
      <c r="E1842" s="142" t="s">
        <v>3057</v>
      </c>
      <c r="F1842" s="143" t="s">
        <v>3058</v>
      </c>
      <c r="G1842" s="144" t="s">
        <v>1797</v>
      </c>
      <c r="H1842" s="200"/>
      <c r="I1842" s="146"/>
      <c r="J1842" s="147">
        <f>ROUND(I1842*H1842,2)</f>
        <v>0</v>
      </c>
      <c r="K1842" s="148"/>
      <c r="L1842" s="32"/>
      <c r="M1842" s="149" t="s">
        <v>1</v>
      </c>
      <c r="N1842" s="150" t="s">
        <v>41</v>
      </c>
      <c r="P1842" s="151">
        <f>O1842*H1842</f>
        <v>0</v>
      </c>
      <c r="Q1842" s="151">
        <v>0</v>
      </c>
      <c r="R1842" s="151">
        <f>Q1842*H1842</f>
        <v>0</v>
      </c>
      <c r="S1842" s="151">
        <v>0</v>
      </c>
      <c r="T1842" s="152">
        <f>S1842*H1842</f>
        <v>0</v>
      </c>
      <c r="AR1842" s="153" t="s">
        <v>280</v>
      </c>
      <c r="AT1842" s="153" t="s">
        <v>185</v>
      </c>
      <c r="AU1842" s="153" t="s">
        <v>190</v>
      </c>
      <c r="AY1842" s="17" t="s">
        <v>181</v>
      </c>
      <c r="BE1842" s="154">
        <f>IF(N1842="základná",J1842,0)</f>
        <v>0</v>
      </c>
      <c r="BF1842" s="154">
        <f>IF(N1842="znížená",J1842,0)</f>
        <v>0</v>
      </c>
      <c r="BG1842" s="154">
        <f>IF(N1842="zákl. prenesená",J1842,0)</f>
        <v>0</v>
      </c>
      <c r="BH1842" s="154">
        <f>IF(N1842="zníž. prenesená",J1842,0)</f>
        <v>0</v>
      </c>
      <c r="BI1842" s="154">
        <f>IF(N1842="nulová",J1842,0)</f>
        <v>0</v>
      </c>
      <c r="BJ1842" s="17" t="s">
        <v>190</v>
      </c>
      <c r="BK1842" s="154">
        <f>ROUND(I1842*H1842,2)</f>
        <v>0</v>
      </c>
      <c r="BL1842" s="17" t="s">
        <v>280</v>
      </c>
      <c r="BM1842" s="153" t="s">
        <v>3059</v>
      </c>
    </row>
    <row r="1843" spans="2:65" s="11" customFormat="1" ht="22.9" customHeight="1">
      <c r="B1843" s="128"/>
      <c r="D1843" s="129" t="s">
        <v>74</v>
      </c>
      <c r="E1843" s="138" t="s">
        <v>3060</v>
      </c>
      <c r="F1843" s="138" t="s">
        <v>3061</v>
      </c>
      <c r="I1843" s="131"/>
      <c r="J1843" s="139">
        <f>BK1843</f>
        <v>0</v>
      </c>
      <c r="L1843" s="128"/>
      <c r="M1843" s="133"/>
      <c r="P1843" s="134">
        <f>SUM(P1844:P1865)</f>
        <v>0</v>
      </c>
      <c r="R1843" s="134">
        <f>SUM(R1844:R1865)</f>
        <v>1.2606248579999999</v>
      </c>
      <c r="T1843" s="135">
        <f>SUM(T1844:T1865)</f>
        <v>0</v>
      </c>
      <c r="AR1843" s="129" t="s">
        <v>190</v>
      </c>
      <c r="AT1843" s="136" t="s">
        <v>74</v>
      </c>
      <c r="AU1843" s="136" t="s">
        <v>83</v>
      </c>
      <c r="AY1843" s="129" t="s">
        <v>181</v>
      </c>
      <c r="BK1843" s="137">
        <f>SUM(BK1844:BK1865)</f>
        <v>0</v>
      </c>
    </row>
    <row r="1844" spans="2:65" s="1" customFormat="1" ht="33" customHeight="1">
      <c r="B1844" s="140"/>
      <c r="C1844" s="141" t="s">
        <v>3062</v>
      </c>
      <c r="D1844" s="141" t="s">
        <v>185</v>
      </c>
      <c r="E1844" s="142" t="s">
        <v>3063</v>
      </c>
      <c r="F1844" s="143" t="s">
        <v>3064</v>
      </c>
      <c r="G1844" s="144" t="s">
        <v>188</v>
      </c>
      <c r="H1844" s="145">
        <v>1251.626</v>
      </c>
      <c r="I1844" s="146"/>
      <c r="J1844" s="147">
        <f>ROUND(I1844*H1844,2)</f>
        <v>0</v>
      </c>
      <c r="K1844" s="148"/>
      <c r="L1844" s="32"/>
      <c r="M1844" s="149" t="s">
        <v>1</v>
      </c>
      <c r="N1844" s="150" t="s">
        <v>41</v>
      </c>
      <c r="P1844" s="151">
        <f>O1844*H1844</f>
        <v>0</v>
      </c>
      <c r="Q1844" s="151">
        <v>0</v>
      </c>
      <c r="R1844" s="151">
        <f>Q1844*H1844</f>
        <v>0</v>
      </c>
      <c r="S1844" s="151">
        <v>0</v>
      </c>
      <c r="T1844" s="152">
        <f>S1844*H1844</f>
        <v>0</v>
      </c>
      <c r="AR1844" s="153" t="s">
        <v>280</v>
      </c>
      <c r="AT1844" s="153" t="s">
        <v>185</v>
      </c>
      <c r="AU1844" s="153" t="s">
        <v>190</v>
      </c>
      <c r="AY1844" s="17" t="s">
        <v>181</v>
      </c>
      <c r="BE1844" s="154">
        <f>IF(N1844="základná",J1844,0)</f>
        <v>0</v>
      </c>
      <c r="BF1844" s="154">
        <f>IF(N1844="znížená",J1844,0)</f>
        <v>0</v>
      </c>
      <c r="BG1844" s="154">
        <f>IF(N1844="zákl. prenesená",J1844,0)</f>
        <v>0</v>
      </c>
      <c r="BH1844" s="154">
        <f>IF(N1844="zníž. prenesená",J1844,0)</f>
        <v>0</v>
      </c>
      <c r="BI1844" s="154">
        <f>IF(N1844="nulová",J1844,0)</f>
        <v>0</v>
      </c>
      <c r="BJ1844" s="17" t="s">
        <v>190</v>
      </c>
      <c r="BK1844" s="154">
        <f>ROUND(I1844*H1844,2)</f>
        <v>0</v>
      </c>
      <c r="BL1844" s="17" t="s">
        <v>280</v>
      </c>
      <c r="BM1844" s="153" t="s">
        <v>3065</v>
      </c>
    </row>
    <row r="1845" spans="2:65" s="13" customFormat="1">
      <c r="B1845" s="162"/>
      <c r="D1845" s="156" t="s">
        <v>192</v>
      </c>
      <c r="E1845" s="163" t="s">
        <v>1</v>
      </c>
      <c r="F1845" s="164" t="s">
        <v>817</v>
      </c>
      <c r="H1845" s="165">
        <v>1251.626</v>
      </c>
      <c r="I1845" s="166"/>
      <c r="L1845" s="162"/>
      <c r="M1845" s="167"/>
      <c r="T1845" s="168"/>
      <c r="AT1845" s="163" t="s">
        <v>192</v>
      </c>
      <c r="AU1845" s="163" t="s">
        <v>190</v>
      </c>
      <c r="AV1845" s="13" t="s">
        <v>190</v>
      </c>
      <c r="AW1845" s="13" t="s">
        <v>31</v>
      </c>
      <c r="AX1845" s="13" t="s">
        <v>75</v>
      </c>
      <c r="AY1845" s="163" t="s">
        <v>181</v>
      </c>
    </row>
    <row r="1846" spans="2:65" s="14" customFormat="1">
      <c r="B1846" s="169"/>
      <c r="D1846" s="156" t="s">
        <v>192</v>
      </c>
      <c r="E1846" s="170" t="s">
        <v>1</v>
      </c>
      <c r="F1846" s="171" t="s">
        <v>195</v>
      </c>
      <c r="H1846" s="172">
        <v>1251.626</v>
      </c>
      <c r="I1846" s="173"/>
      <c r="L1846" s="169"/>
      <c r="M1846" s="174"/>
      <c r="T1846" s="175"/>
      <c r="AT1846" s="170" t="s">
        <v>192</v>
      </c>
      <c r="AU1846" s="170" t="s">
        <v>190</v>
      </c>
      <c r="AV1846" s="14" t="s">
        <v>189</v>
      </c>
      <c r="AW1846" s="14" t="s">
        <v>31</v>
      </c>
      <c r="AX1846" s="14" t="s">
        <v>83</v>
      </c>
      <c r="AY1846" s="170" t="s">
        <v>181</v>
      </c>
    </row>
    <row r="1847" spans="2:65" s="1" customFormat="1" ht="24.2" customHeight="1">
      <c r="B1847" s="140"/>
      <c r="C1847" s="141" t="s">
        <v>3066</v>
      </c>
      <c r="D1847" s="141" t="s">
        <v>185</v>
      </c>
      <c r="E1847" s="142" t="s">
        <v>3067</v>
      </c>
      <c r="F1847" s="143" t="s">
        <v>3068</v>
      </c>
      <c r="G1847" s="144" t="s">
        <v>188</v>
      </c>
      <c r="H1847" s="145">
        <v>302.096</v>
      </c>
      <c r="I1847" s="146"/>
      <c r="J1847" s="147">
        <f>ROUND(I1847*H1847,2)</f>
        <v>0</v>
      </c>
      <c r="K1847" s="148"/>
      <c r="L1847" s="32"/>
      <c r="M1847" s="149" t="s">
        <v>1</v>
      </c>
      <c r="N1847" s="150" t="s">
        <v>41</v>
      </c>
      <c r="P1847" s="151">
        <f>O1847*H1847</f>
        <v>0</v>
      </c>
      <c r="Q1847" s="151">
        <v>8.7499999999999999E-5</v>
      </c>
      <c r="R1847" s="151">
        <f>Q1847*H1847</f>
        <v>2.6433399999999999E-2</v>
      </c>
      <c r="S1847" s="151">
        <v>0</v>
      </c>
      <c r="T1847" s="152">
        <f>S1847*H1847</f>
        <v>0</v>
      </c>
      <c r="AR1847" s="153" t="s">
        <v>280</v>
      </c>
      <c r="AT1847" s="153" t="s">
        <v>185</v>
      </c>
      <c r="AU1847" s="153" t="s">
        <v>190</v>
      </c>
      <c r="AY1847" s="17" t="s">
        <v>181</v>
      </c>
      <c r="BE1847" s="154">
        <f>IF(N1847="základná",J1847,0)</f>
        <v>0</v>
      </c>
      <c r="BF1847" s="154">
        <f>IF(N1847="znížená",J1847,0)</f>
        <v>0</v>
      </c>
      <c r="BG1847" s="154">
        <f>IF(N1847="zákl. prenesená",J1847,0)</f>
        <v>0</v>
      </c>
      <c r="BH1847" s="154">
        <f>IF(N1847="zníž. prenesená",J1847,0)</f>
        <v>0</v>
      </c>
      <c r="BI1847" s="154">
        <f>IF(N1847="nulová",J1847,0)</f>
        <v>0</v>
      </c>
      <c r="BJ1847" s="17" t="s">
        <v>190</v>
      </c>
      <c r="BK1847" s="154">
        <f>ROUND(I1847*H1847,2)</f>
        <v>0</v>
      </c>
      <c r="BL1847" s="17" t="s">
        <v>280</v>
      </c>
      <c r="BM1847" s="153" t="s">
        <v>3069</v>
      </c>
    </row>
    <row r="1848" spans="2:65" s="13" customFormat="1">
      <c r="B1848" s="162"/>
      <c r="D1848" s="156" t="s">
        <v>192</v>
      </c>
      <c r="E1848" s="163" t="s">
        <v>1</v>
      </c>
      <c r="F1848" s="164" t="s">
        <v>3070</v>
      </c>
      <c r="H1848" s="165">
        <v>302.096</v>
      </c>
      <c r="I1848" s="166"/>
      <c r="L1848" s="162"/>
      <c r="M1848" s="167"/>
      <c r="T1848" s="168"/>
      <c r="AT1848" s="163" t="s">
        <v>192</v>
      </c>
      <c r="AU1848" s="163" t="s">
        <v>190</v>
      </c>
      <c r="AV1848" s="13" t="s">
        <v>190</v>
      </c>
      <c r="AW1848" s="13" t="s">
        <v>31</v>
      </c>
      <c r="AX1848" s="13" t="s">
        <v>75</v>
      </c>
      <c r="AY1848" s="163" t="s">
        <v>181</v>
      </c>
    </row>
    <row r="1849" spans="2:65" s="14" customFormat="1">
      <c r="B1849" s="169"/>
      <c r="D1849" s="156" t="s">
        <v>192</v>
      </c>
      <c r="E1849" s="170" t="s">
        <v>1</v>
      </c>
      <c r="F1849" s="171" t="s">
        <v>195</v>
      </c>
      <c r="H1849" s="172">
        <v>302.096</v>
      </c>
      <c r="I1849" s="173"/>
      <c r="L1849" s="169"/>
      <c r="M1849" s="174"/>
      <c r="T1849" s="175"/>
      <c r="AT1849" s="170" t="s">
        <v>192</v>
      </c>
      <c r="AU1849" s="170" t="s">
        <v>190</v>
      </c>
      <c r="AV1849" s="14" t="s">
        <v>189</v>
      </c>
      <c r="AW1849" s="14" t="s">
        <v>31</v>
      </c>
      <c r="AX1849" s="14" t="s">
        <v>83</v>
      </c>
      <c r="AY1849" s="170" t="s">
        <v>181</v>
      </c>
    </row>
    <row r="1850" spans="2:65" s="1" customFormat="1" ht="24.2" customHeight="1">
      <c r="B1850" s="140"/>
      <c r="C1850" s="141" t="s">
        <v>3071</v>
      </c>
      <c r="D1850" s="141" t="s">
        <v>185</v>
      </c>
      <c r="E1850" s="142" t="s">
        <v>3072</v>
      </c>
      <c r="F1850" s="143" t="s">
        <v>3073</v>
      </c>
      <c r="G1850" s="144" t="s">
        <v>188</v>
      </c>
      <c r="H1850" s="145">
        <v>1251.626</v>
      </c>
      <c r="I1850" s="146"/>
      <c r="J1850" s="147">
        <f>ROUND(I1850*H1850,2)</f>
        <v>0</v>
      </c>
      <c r="K1850" s="148"/>
      <c r="L1850" s="32"/>
      <c r="M1850" s="149" t="s">
        <v>1</v>
      </c>
      <c r="N1850" s="150" t="s">
        <v>41</v>
      </c>
      <c r="P1850" s="151">
        <f>O1850*H1850</f>
        <v>0</v>
      </c>
      <c r="Q1850" s="151">
        <v>9.68E-4</v>
      </c>
      <c r="R1850" s="151">
        <f>Q1850*H1850</f>
        <v>1.2115739679999999</v>
      </c>
      <c r="S1850" s="151">
        <v>0</v>
      </c>
      <c r="T1850" s="152">
        <f>S1850*H1850</f>
        <v>0</v>
      </c>
      <c r="AR1850" s="153" t="s">
        <v>280</v>
      </c>
      <c r="AT1850" s="153" t="s">
        <v>185</v>
      </c>
      <c r="AU1850" s="153" t="s">
        <v>190</v>
      </c>
      <c r="AY1850" s="17" t="s">
        <v>181</v>
      </c>
      <c r="BE1850" s="154">
        <f>IF(N1850="základná",J1850,0)</f>
        <v>0</v>
      </c>
      <c r="BF1850" s="154">
        <f>IF(N1850="znížená",J1850,0)</f>
        <v>0</v>
      </c>
      <c r="BG1850" s="154">
        <f>IF(N1850="zákl. prenesená",J1850,0)</f>
        <v>0</v>
      </c>
      <c r="BH1850" s="154">
        <f>IF(N1850="zníž. prenesená",J1850,0)</f>
        <v>0</v>
      </c>
      <c r="BI1850" s="154">
        <f>IF(N1850="nulová",J1850,0)</f>
        <v>0</v>
      </c>
      <c r="BJ1850" s="17" t="s">
        <v>190</v>
      </c>
      <c r="BK1850" s="154">
        <f>ROUND(I1850*H1850,2)</f>
        <v>0</v>
      </c>
      <c r="BL1850" s="17" t="s">
        <v>280</v>
      </c>
      <c r="BM1850" s="153" t="s">
        <v>3074</v>
      </c>
    </row>
    <row r="1851" spans="2:65" s="12" customFormat="1">
      <c r="B1851" s="155"/>
      <c r="D1851" s="156" t="s">
        <v>192</v>
      </c>
      <c r="E1851" s="157" t="s">
        <v>1</v>
      </c>
      <c r="F1851" s="158" t="s">
        <v>1519</v>
      </c>
      <c r="H1851" s="157" t="s">
        <v>1</v>
      </c>
      <c r="I1851" s="159"/>
      <c r="L1851" s="155"/>
      <c r="M1851" s="160"/>
      <c r="T1851" s="161"/>
      <c r="AT1851" s="157" t="s">
        <v>192</v>
      </c>
      <c r="AU1851" s="157" t="s">
        <v>190</v>
      </c>
      <c r="AV1851" s="12" t="s">
        <v>83</v>
      </c>
      <c r="AW1851" s="12" t="s">
        <v>31</v>
      </c>
      <c r="AX1851" s="12" t="s">
        <v>75</v>
      </c>
      <c r="AY1851" s="157" t="s">
        <v>181</v>
      </c>
    </row>
    <row r="1852" spans="2:65" s="12" customFormat="1">
      <c r="B1852" s="155"/>
      <c r="D1852" s="156" t="s">
        <v>192</v>
      </c>
      <c r="E1852" s="157" t="s">
        <v>1</v>
      </c>
      <c r="F1852" s="158" t="s">
        <v>3075</v>
      </c>
      <c r="H1852" s="157" t="s">
        <v>1</v>
      </c>
      <c r="I1852" s="159"/>
      <c r="L1852" s="155"/>
      <c r="M1852" s="160"/>
      <c r="T1852" s="161"/>
      <c r="AT1852" s="157" t="s">
        <v>192</v>
      </c>
      <c r="AU1852" s="157" t="s">
        <v>190</v>
      </c>
      <c r="AV1852" s="12" t="s">
        <v>83</v>
      </c>
      <c r="AW1852" s="12" t="s">
        <v>31</v>
      </c>
      <c r="AX1852" s="12" t="s">
        <v>75</v>
      </c>
      <c r="AY1852" s="157" t="s">
        <v>181</v>
      </c>
    </row>
    <row r="1853" spans="2:65" s="12" customFormat="1">
      <c r="B1853" s="155"/>
      <c r="D1853" s="156" t="s">
        <v>192</v>
      </c>
      <c r="E1853" s="157" t="s">
        <v>1</v>
      </c>
      <c r="F1853" s="158" t="s">
        <v>3076</v>
      </c>
      <c r="H1853" s="157" t="s">
        <v>1</v>
      </c>
      <c r="I1853" s="159"/>
      <c r="L1853" s="155"/>
      <c r="M1853" s="160"/>
      <c r="T1853" s="161"/>
      <c r="AT1853" s="157" t="s">
        <v>192</v>
      </c>
      <c r="AU1853" s="157" t="s">
        <v>190</v>
      </c>
      <c r="AV1853" s="12" t="s">
        <v>83</v>
      </c>
      <c r="AW1853" s="12" t="s">
        <v>31</v>
      </c>
      <c r="AX1853" s="12" t="s">
        <v>75</v>
      </c>
      <c r="AY1853" s="157" t="s">
        <v>181</v>
      </c>
    </row>
    <row r="1854" spans="2:65" s="12" customFormat="1">
      <c r="B1854" s="155"/>
      <c r="D1854" s="156" t="s">
        <v>192</v>
      </c>
      <c r="E1854" s="157" t="s">
        <v>1</v>
      </c>
      <c r="F1854" s="158" t="s">
        <v>3077</v>
      </c>
      <c r="H1854" s="157" t="s">
        <v>1</v>
      </c>
      <c r="I1854" s="159"/>
      <c r="L1854" s="155"/>
      <c r="M1854" s="160"/>
      <c r="T1854" s="161"/>
      <c r="AT1854" s="157" t="s">
        <v>192</v>
      </c>
      <c r="AU1854" s="157" t="s">
        <v>190</v>
      </c>
      <c r="AV1854" s="12" t="s">
        <v>83</v>
      </c>
      <c r="AW1854" s="12" t="s">
        <v>31</v>
      </c>
      <c r="AX1854" s="12" t="s">
        <v>75</v>
      </c>
      <c r="AY1854" s="157" t="s">
        <v>181</v>
      </c>
    </row>
    <row r="1855" spans="2:65" s="12" customFormat="1">
      <c r="B1855" s="155"/>
      <c r="D1855" s="156" t="s">
        <v>192</v>
      </c>
      <c r="E1855" s="157" t="s">
        <v>1</v>
      </c>
      <c r="F1855" s="158" t="s">
        <v>3078</v>
      </c>
      <c r="H1855" s="157" t="s">
        <v>1</v>
      </c>
      <c r="I1855" s="159"/>
      <c r="L1855" s="155"/>
      <c r="M1855" s="160"/>
      <c r="T1855" s="161"/>
      <c r="AT1855" s="157" t="s">
        <v>192</v>
      </c>
      <c r="AU1855" s="157" t="s">
        <v>190</v>
      </c>
      <c r="AV1855" s="12" t="s">
        <v>83</v>
      </c>
      <c r="AW1855" s="12" t="s">
        <v>31</v>
      </c>
      <c r="AX1855" s="12" t="s">
        <v>75</v>
      </c>
      <c r="AY1855" s="157" t="s">
        <v>181</v>
      </c>
    </row>
    <row r="1856" spans="2:65" s="12" customFormat="1">
      <c r="B1856" s="155"/>
      <c r="D1856" s="156" t="s">
        <v>192</v>
      </c>
      <c r="E1856" s="157" t="s">
        <v>1</v>
      </c>
      <c r="F1856" s="158" t="s">
        <v>3079</v>
      </c>
      <c r="H1856" s="157" t="s">
        <v>1</v>
      </c>
      <c r="I1856" s="159"/>
      <c r="L1856" s="155"/>
      <c r="M1856" s="160"/>
      <c r="T1856" s="161"/>
      <c r="AT1856" s="157" t="s">
        <v>192</v>
      </c>
      <c r="AU1856" s="157" t="s">
        <v>190</v>
      </c>
      <c r="AV1856" s="12" t="s">
        <v>83</v>
      </c>
      <c r="AW1856" s="12" t="s">
        <v>31</v>
      </c>
      <c r="AX1856" s="12" t="s">
        <v>75</v>
      </c>
      <c r="AY1856" s="157" t="s">
        <v>181</v>
      </c>
    </row>
    <row r="1857" spans="2:65" s="12" customFormat="1">
      <c r="B1857" s="155"/>
      <c r="D1857" s="156" t="s">
        <v>192</v>
      </c>
      <c r="E1857" s="157" t="s">
        <v>1</v>
      </c>
      <c r="F1857" s="158" t="s">
        <v>3080</v>
      </c>
      <c r="H1857" s="157" t="s">
        <v>1</v>
      </c>
      <c r="I1857" s="159"/>
      <c r="L1857" s="155"/>
      <c r="M1857" s="160"/>
      <c r="T1857" s="161"/>
      <c r="AT1857" s="157" t="s">
        <v>192</v>
      </c>
      <c r="AU1857" s="157" t="s">
        <v>190</v>
      </c>
      <c r="AV1857" s="12" t="s">
        <v>83</v>
      </c>
      <c r="AW1857" s="12" t="s">
        <v>31</v>
      </c>
      <c r="AX1857" s="12" t="s">
        <v>75</v>
      </c>
      <c r="AY1857" s="157" t="s">
        <v>181</v>
      </c>
    </row>
    <row r="1858" spans="2:65" s="12" customFormat="1">
      <c r="B1858" s="155"/>
      <c r="D1858" s="156" t="s">
        <v>192</v>
      </c>
      <c r="E1858" s="157" t="s">
        <v>1</v>
      </c>
      <c r="F1858" s="158" t="s">
        <v>3081</v>
      </c>
      <c r="H1858" s="157" t="s">
        <v>1</v>
      </c>
      <c r="I1858" s="159"/>
      <c r="L1858" s="155"/>
      <c r="M1858" s="160"/>
      <c r="T1858" s="161"/>
      <c r="AT1858" s="157" t="s">
        <v>192</v>
      </c>
      <c r="AU1858" s="157" t="s">
        <v>190</v>
      </c>
      <c r="AV1858" s="12" t="s">
        <v>83</v>
      </c>
      <c r="AW1858" s="12" t="s">
        <v>31</v>
      </c>
      <c r="AX1858" s="12" t="s">
        <v>75</v>
      </c>
      <c r="AY1858" s="157" t="s">
        <v>181</v>
      </c>
    </row>
    <row r="1859" spans="2:65" s="12" customFormat="1">
      <c r="B1859" s="155"/>
      <c r="D1859" s="156" t="s">
        <v>192</v>
      </c>
      <c r="E1859" s="157" t="s">
        <v>1</v>
      </c>
      <c r="F1859" s="158" t="s">
        <v>3082</v>
      </c>
      <c r="H1859" s="157" t="s">
        <v>1</v>
      </c>
      <c r="I1859" s="159"/>
      <c r="L1859" s="155"/>
      <c r="M1859" s="160"/>
      <c r="T1859" s="161"/>
      <c r="AT1859" s="157" t="s">
        <v>192</v>
      </c>
      <c r="AU1859" s="157" t="s">
        <v>190</v>
      </c>
      <c r="AV1859" s="12" t="s">
        <v>83</v>
      </c>
      <c r="AW1859" s="12" t="s">
        <v>31</v>
      </c>
      <c r="AX1859" s="12" t="s">
        <v>75</v>
      </c>
      <c r="AY1859" s="157" t="s">
        <v>181</v>
      </c>
    </row>
    <row r="1860" spans="2:65" s="12" customFormat="1">
      <c r="B1860" s="155"/>
      <c r="D1860" s="156" t="s">
        <v>192</v>
      </c>
      <c r="E1860" s="157" t="s">
        <v>1</v>
      </c>
      <c r="F1860" s="158" t="s">
        <v>3083</v>
      </c>
      <c r="H1860" s="157" t="s">
        <v>1</v>
      </c>
      <c r="I1860" s="159"/>
      <c r="L1860" s="155"/>
      <c r="M1860" s="160"/>
      <c r="T1860" s="161"/>
      <c r="AT1860" s="157" t="s">
        <v>192</v>
      </c>
      <c r="AU1860" s="157" t="s">
        <v>190</v>
      </c>
      <c r="AV1860" s="12" t="s">
        <v>83</v>
      </c>
      <c r="AW1860" s="12" t="s">
        <v>31</v>
      </c>
      <c r="AX1860" s="12" t="s">
        <v>75</v>
      </c>
      <c r="AY1860" s="157" t="s">
        <v>181</v>
      </c>
    </row>
    <row r="1861" spans="2:65" s="13" customFormat="1">
      <c r="B1861" s="162"/>
      <c r="D1861" s="156" t="s">
        <v>192</v>
      </c>
      <c r="E1861" s="163" t="s">
        <v>1</v>
      </c>
      <c r="F1861" s="164" t="s">
        <v>817</v>
      </c>
      <c r="H1861" s="165">
        <v>1251.626</v>
      </c>
      <c r="I1861" s="166"/>
      <c r="L1861" s="162"/>
      <c r="M1861" s="167"/>
      <c r="T1861" s="168"/>
      <c r="AT1861" s="163" t="s">
        <v>192</v>
      </c>
      <c r="AU1861" s="163" t="s">
        <v>190</v>
      </c>
      <c r="AV1861" s="13" t="s">
        <v>190</v>
      </c>
      <c r="AW1861" s="13" t="s">
        <v>31</v>
      </c>
      <c r="AX1861" s="13" t="s">
        <v>83</v>
      </c>
      <c r="AY1861" s="163" t="s">
        <v>181</v>
      </c>
    </row>
    <row r="1862" spans="2:65" s="1" customFormat="1" ht="24.2" customHeight="1">
      <c r="B1862" s="140"/>
      <c r="C1862" s="141" t="s">
        <v>3084</v>
      </c>
      <c r="D1862" s="141" t="s">
        <v>185</v>
      </c>
      <c r="E1862" s="142" t="s">
        <v>3085</v>
      </c>
      <c r="F1862" s="143" t="s">
        <v>3086</v>
      </c>
      <c r="G1862" s="144" t="s">
        <v>188</v>
      </c>
      <c r="H1862" s="145">
        <v>23.317</v>
      </c>
      <c r="I1862" s="146"/>
      <c r="J1862" s="147">
        <f>ROUND(I1862*H1862,2)</f>
        <v>0</v>
      </c>
      <c r="K1862" s="148"/>
      <c r="L1862" s="32"/>
      <c r="M1862" s="149" t="s">
        <v>1</v>
      </c>
      <c r="N1862" s="150" t="s">
        <v>41</v>
      </c>
      <c r="P1862" s="151">
        <f>O1862*H1862</f>
        <v>0</v>
      </c>
      <c r="Q1862" s="151">
        <v>9.7000000000000005E-4</v>
      </c>
      <c r="R1862" s="151">
        <f>Q1862*H1862</f>
        <v>2.2617490000000001E-2</v>
      </c>
      <c r="S1862" s="151">
        <v>0</v>
      </c>
      <c r="T1862" s="152">
        <f>S1862*H1862</f>
        <v>0</v>
      </c>
      <c r="AR1862" s="153" t="s">
        <v>280</v>
      </c>
      <c r="AT1862" s="153" t="s">
        <v>185</v>
      </c>
      <c r="AU1862" s="153" t="s">
        <v>190</v>
      </c>
      <c r="AY1862" s="17" t="s">
        <v>181</v>
      </c>
      <c r="BE1862" s="154">
        <f>IF(N1862="základná",J1862,0)</f>
        <v>0</v>
      </c>
      <c r="BF1862" s="154">
        <f>IF(N1862="znížená",J1862,0)</f>
        <v>0</v>
      </c>
      <c r="BG1862" s="154">
        <f>IF(N1862="zákl. prenesená",J1862,0)</f>
        <v>0</v>
      </c>
      <c r="BH1862" s="154">
        <f>IF(N1862="zníž. prenesená",J1862,0)</f>
        <v>0</v>
      </c>
      <c r="BI1862" s="154">
        <f>IF(N1862="nulová",J1862,0)</f>
        <v>0</v>
      </c>
      <c r="BJ1862" s="17" t="s">
        <v>190</v>
      </c>
      <c r="BK1862" s="154">
        <f>ROUND(I1862*H1862,2)</f>
        <v>0</v>
      </c>
      <c r="BL1862" s="17" t="s">
        <v>280</v>
      </c>
      <c r="BM1862" s="153" t="s">
        <v>3087</v>
      </c>
    </row>
    <row r="1863" spans="2:65" s="12" customFormat="1">
      <c r="B1863" s="155"/>
      <c r="D1863" s="156" t="s">
        <v>192</v>
      </c>
      <c r="E1863" s="157" t="s">
        <v>1</v>
      </c>
      <c r="F1863" s="158" t="s">
        <v>3088</v>
      </c>
      <c r="H1863" s="157" t="s">
        <v>1</v>
      </c>
      <c r="I1863" s="159"/>
      <c r="L1863" s="155"/>
      <c r="M1863" s="160"/>
      <c r="T1863" s="161"/>
      <c r="AT1863" s="157" t="s">
        <v>192</v>
      </c>
      <c r="AU1863" s="157" t="s">
        <v>190</v>
      </c>
      <c r="AV1863" s="12" t="s">
        <v>83</v>
      </c>
      <c r="AW1863" s="12" t="s">
        <v>31</v>
      </c>
      <c r="AX1863" s="12" t="s">
        <v>75</v>
      </c>
      <c r="AY1863" s="157" t="s">
        <v>181</v>
      </c>
    </row>
    <row r="1864" spans="2:65" s="13" customFormat="1">
      <c r="B1864" s="162"/>
      <c r="D1864" s="156" t="s">
        <v>192</v>
      </c>
      <c r="E1864" s="163" t="s">
        <v>1</v>
      </c>
      <c r="F1864" s="164" t="s">
        <v>3089</v>
      </c>
      <c r="H1864" s="165">
        <v>23.317</v>
      </c>
      <c r="I1864" s="166"/>
      <c r="L1864" s="162"/>
      <c r="M1864" s="167"/>
      <c r="T1864" s="168"/>
      <c r="AT1864" s="163" t="s">
        <v>192</v>
      </c>
      <c r="AU1864" s="163" t="s">
        <v>190</v>
      </c>
      <c r="AV1864" s="13" t="s">
        <v>190</v>
      </c>
      <c r="AW1864" s="13" t="s">
        <v>31</v>
      </c>
      <c r="AX1864" s="13" t="s">
        <v>75</v>
      </c>
      <c r="AY1864" s="163" t="s">
        <v>181</v>
      </c>
    </row>
    <row r="1865" spans="2:65" s="14" customFormat="1">
      <c r="B1865" s="169"/>
      <c r="D1865" s="156" t="s">
        <v>192</v>
      </c>
      <c r="E1865" s="170" t="s">
        <v>1</v>
      </c>
      <c r="F1865" s="171" t="s">
        <v>195</v>
      </c>
      <c r="H1865" s="172">
        <v>23.317</v>
      </c>
      <c r="I1865" s="173"/>
      <c r="L1865" s="169"/>
      <c r="M1865" s="174"/>
      <c r="T1865" s="175"/>
      <c r="AT1865" s="170" t="s">
        <v>192</v>
      </c>
      <c r="AU1865" s="170" t="s">
        <v>190</v>
      </c>
      <c r="AV1865" s="14" t="s">
        <v>189</v>
      </c>
      <c r="AW1865" s="14" t="s">
        <v>31</v>
      </c>
      <c r="AX1865" s="14" t="s">
        <v>83</v>
      </c>
      <c r="AY1865" s="170" t="s">
        <v>181</v>
      </c>
    </row>
    <row r="1866" spans="2:65" s="11" customFormat="1" ht="22.9" customHeight="1">
      <c r="B1866" s="128"/>
      <c r="D1866" s="129" t="s">
        <v>74</v>
      </c>
      <c r="E1866" s="138" t="s">
        <v>3090</v>
      </c>
      <c r="F1866" s="138" t="s">
        <v>3091</v>
      </c>
      <c r="I1866" s="131"/>
      <c r="J1866" s="139">
        <f>BK1866</f>
        <v>0</v>
      </c>
      <c r="L1866" s="128"/>
      <c r="M1866" s="133"/>
      <c r="P1866" s="134">
        <f>SUM(P1867:P1892)</f>
        <v>0</v>
      </c>
      <c r="R1866" s="134">
        <f>SUM(R1867:R1892)</f>
        <v>3.3184961999999993</v>
      </c>
      <c r="T1866" s="135">
        <f>SUM(T1867:T1892)</f>
        <v>0</v>
      </c>
      <c r="AR1866" s="129" t="s">
        <v>190</v>
      </c>
      <c r="AT1866" s="136" t="s">
        <v>74</v>
      </c>
      <c r="AU1866" s="136" t="s">
        <v>83</v>
      </c>
      <c r="AY1866" s="129" t="s">
        <v>181</v>
      </c>
      <c r="BK1866" s="137">
        <f>SUM(BK1867:BK1892)</f>
        <v>0</v>
      </c>
    </row>
    <row r="1867" spans="2:65" s="1" customFormat="1" ht="37.9" customHeight="1">
      <c r="B1867" s="140"/>
      <c r="C1867" s="141" t="s">
        <v>3092</v>
      </c>
      <c r="D1867" s="141" t="s">
        <v>185</v>
      </c>
      <c r="E1867" s="142" t="s">
        <v>3093</v>
      </c>
      <c r="F1867" s="143" t="s">
        <v>3094</v>
      </c>
      <c r="G1867" s="144" t="s">
        <v>188</v>
      </c>
      <c r="H1867" s="145">
        <v>4009.2449999999999</v>
      </c>
      <c r="I1867" s="146"/>
      <c r="J1867" s="147">
        <f>ROUND(I1867*H1867,2)</f>
        <v>0</v>
      </c>
      <c r="K1867" s="148"/>
      <c r="L1867" s="32"/>
      <c r="M1867" s="149" t="s">
        <v>1</v>
      </c>
      <c r="N1867" s="150" t="s">
        <v>41</v>
      </c>
      <c r="P1867" s="151">
        <f>O1867*H1867</f>
        <v>0</v>
      </c>
      <c r="Q1867" s="151">
        <v>2.7999999999999998E-4</v>
      </c>
      <c r="R1867" s="151">
        <f>Q1867*H1867</f>
        <v>1.1225885999999998</v>
      </c>
      <c r="S1867" s="151">
        <v>0</v>
      </c>
      <c r="T1867" s="152">
        <f>S1867*H1867</f>
        <v>0</v>
      </c>
      <c r="AR1867" s="153" t="s">
        <v>280</v>
      </c>
      <c r="AT1867" s="153" t="s">
        <v>185</v>
      </c>
      <c r="AU1867" s="153" t="s">
        <v>190</v>
      </c>
      <c r="AY1867" s="17" t="s">
        <v>181</v>
      </c>
      <c r="BE1867" s="154">
        <f>IF(N1867="základná",J1867,0)</f>
        <v>0</v>
      </c>
      <c r="BF1867" s="154">
        <f>IF(N1867="znížená",J1867,0)</f>
        <v>0</v>
      </c>
      <c r="BG1867" s="154">
        <f>IF(N1867="zákl. prenesená",J1867,0)</f>
        <v>0</v>
      </c>
      <c r="BH1867" s="154">
        <f>IF(N1867="zníž. prenesená",J1867,0)</f>
        <v>0</v>
      </c>
      <c r="BI1867" s="154">
        <f>IF(N1867="nulová",J1867,0)</f>
        <v>0</v>
      </c>
      <c r="BJ1867" s="17" t="s">
        <v>190</v>
      </c>
      <c r="BK1867" s="154">
        <f>ROUND(I1867*H1867,2)</f>
        <v>0</v>
      </c>
      <c r="BL1867" s="17" t="s">
        <v>280</v>
      </c>
      <c r="BM1867" s="153" t="s">
        <v>3095</v>
      </c>
    </row>
    <row r="1868" spans="2:65" s="13" customFormat="1">
      <c r="B1868" s="162"/>
      <c r="D1868" s="156" t="s">
        <v>192</v>
      </c>
      <c r="E1868" s="163" t="s">
        <v>1</v>
      </c>
      <c r="F1868" s="164" t="s">
        <v>3096</v>
      </c>
      <c r="H1868" s="165">
        <v>3435.5940000000001</v>
      </c>
      <c r="I1868" s="166"/>
      <c r="L1868" s="162"/>
      <c r="M1868" s="167"/>
      <c r="T1868" s="168"/>
      <c r="AT1868" s="163" t="s">
        <v>192</v>
      </c>
      <c r="AU1868" s="163" t="s">
        <v>190</v>
      </c>
      <c r="AV1868" s="13" t="s">
        <v>190</v>
      </c>
      <c r="AW1868" s="13" t="s">
        <v>31</v>
      </c>
      <c r="AX1868" s="13" t="s">
        <v>75</v>
      </c>
      <c r="AY1868" s="163" t="s">
        <v>181</v>
      </c>
    </row>
    <row r="1869" spans="2:65" s="13" customFormat="1">
      <c r="B1869" s="162"/>
      <c r="D1869" s="156" t="s">
        <v>192</v>
      </c>
      <c r="E1869" s="163" t="s">
        <v>1</v>
      </c>
      <c r="F1869" s="164" t="s">
        <v>3097</v>
      </c>
      <c r="H1869" s="165">
        <v>257.86500000000001</v>
      </c>
      <c r="I1869" s="166"/>
      <c r="L1869" s="162"/>
      <c r="M1869" s="167"/>
      <c r="T1869" s="168"/>
      <c r="AT1869" s="163" t="s">
        <v>192</v>
      </c>
      <c r="AU1869" s="163" t="s">
        <v>190</v>
      </c>
      <c r="AV1869" s="13" t="s">
        <v>190</v>
      </c>
      <c r="AW1869" s="13" t="s">
        <v>31</v>
      </c>
      <c r="AX1869" s="13" t="s">
        <v>75</v>
      </c>
      <c r="AY1869" s="163" t="s">
        <v>181</v>
      </c>
    </row>
    <row r="1870" spans="2:65" s="13" customFormat="1">
      <c r="B1870" s="162"/>
      <c r="D1870" s="156" t="s">
        <v>192</v>
      </c>
      <c r="E1870" s="163" t="s">
        <v>1</v>
      </c>
      <c r="F1870" s="164" t="s">
        <v>3098</v>
      </c>
      <c r="H1870" s="165">
        <v>149.95599999999999</v>
      </c>
      <c r="I1870" s="166"/>
      <c r="L1870" s="162"/>
      <c r="M1870" s="167"/>
      <c r="T1870" s="168"/>
      <c r="AT1870" s="163" t="s">
        <v>192</v>
      </c>
      <c r="AU1870" s="163" t="s">
        <v>190</v>
      </c>
      <c r="AV1870" s="13" t="s">
        <v>190</v>
      </c>
      <c r="AW1870" s="13" t="s">
        <v>31</v>
      </c>
      <c r="AX1870" s="13" t="s">
        <v>75</v>
      </c>
      <c r="AY1870" s="163" t="s">
        <v>181</v>
      </c>
    </row>
    <row r="1871" spans="2:65" s="13" customFormat="1">
      <c r="B1871" s="162"/>
      <c r="D1871" s="156" t="s">
        <v>192</v>
      </c>
      <c r="E1871" s="163" t="s">
        <v>1</v>
      </c>
      <c r="F1871" s="164" t="s">
        <v>3099</v>
      </c>
      <c r="H1871" s="165">
        <v>165.83</v>
      </c>
      <c r="I1871" s="166"/>
      <c r="L1871" s="162"/>
      <c r="M1871" s="167"/>
      <c r="T1871" s="168"/>
      <c r="AT1871" s="163" t="s">
        <v>192</v>
      </c>
      <c r="AU1871" s="163" t="s">
        <v>190</v>
      </c>
      <c r="AV1871" s="13" t="s">
        <v>190</v>
      </c>
      <c r="AW1871" s="13" t="s">
        <v>31</v>
      </c>
      <c r="AX1871" s="13" t="s">
        <v>75</v>
      </c>
      <c r="AY1871" s="163" t="s">
        <v>181</v>
      </c>
    </row>
    <row r="1872" spans="2:65" s="14" customFormat="1">
      <c r="B1872" s="169"/>
      <c r="D1872" s="156" t="s">
        <v>192</v>
      </c>
      <c r="E1872" s="170" t="s">
        <v>1</v>
      </c>
      <c r="F1872" s="171" t="s">
        <v>195</v>
      </c>
      <c r="H1872" s="172">
        <v>4009.2449999999999</v>
      </c>
      <c r="I1872" s="173"/>
      <c r="L1872" s="169"/>
      <c r="M1872" s="174"/>
      <c r="T1872" s="175"/>
      <c r="AT1872" s="170" t="s">
        <v>192</v>
      </c>
      <c r="AU1872" s="170" t="s">
        <v>190</v>
      </c>
      <c r="AV1872" s="14" t="s">
        <v>189</v>
      </c>
      <c r="AW1872" s="14" t="s">
        <v>31</v>
      </c>
      <c r="AX1872" s="14" t="s">
        <v>83</v>
      </c>
      <c r="AY1872" s="170" t="s">
        <v>181</v>
      </c>
    </row>
    <row r="1873" spans="2:65" s="1" customFormat="1" ht="37.9" customHeight="1">
      <c r="B1873" s="140"/>
      <c r="C1873" s="141" t="s">
        <v>3100</v>
      </c>
      <c r="D1873" s="141" t="s">
        <v>185</v>
      </c>
      <c r="E1873" s="142" t="s">
        <v>3101</v>
      </c>
      <c r="F1873" s="143" t="s">
        <v>3102</v>
      </c>
      <c r="G1873" s="144" t="s">
        <v>188</v>
      </c>
      <c r="H1873" s="145">
        <v>3365.1909999999998</v>
      </c>
      <c r="I1873" s="146"/>
      <c r="J1873" s="147">
        <f>ROUND(I1873*H1873,2)</f>
        <v>0</v>
      </c>
      <c r="K1873" s="148"/>
      <c r="L1873" s="32"/>
      <c r="M1873" s="149" t="s">
        <v>1</v>
      </c>
      <c r="N1873" s="150" t="s">
        <v>41</v>
      </c>
      <c r="P1873" s="151">
        <f>O1873*H1873</f>
        <v>0</v>
      </c>
      <c r="Q1873" s="151">
        <v>2.7999999999999998E-4</v>
      </c>
      <c r="R1873" s="151">
        <f>Q1873*H1873</f>
        <v>0.94225347999999987</v>
      </c>
      <c r="S1873" s="151">
        <v>0</v>
      </c>
      <c r="T1873" s="152">
        <f>S1873*H1873</f>
        <v>0</v>
      </c>
      <c r="AR1873" s="153" t="s">
        <v>280</v>
      </c>
      <c r="AT1873" s="153" t="s">
        <v>185</v>
      </c>
      <c r="AU1873" s="153" t="s">
        <v>190</v>
      </c>
      <c r="AY1873" s="17" t="s">
        <v>181</v>
      </c>
      <c r="BE1873" s="154">
        <f>IF(N1873="základná",J1873,0)</f>
        <v>0</v>
      </c>
      <c r="BF1873" s="154">
        <f>IF(N1873="znížená",J1873,0)</f>
        <v>0</v>
      </c>
      <c r="BG1873" s="154">
        <f>IF(N1873="zákl. prenesená",J1873,0)</f>
        <v>0</v>
      </c>
      <c r="BH1873" s="154">
        <f>IF(N1873="zníž. prenesená",J1873,0)</f>
        <v>0</v>
      </c>
      <c r="BI1873" s="154">
        <f>IF(N1873="nulová",J1873,0)</f>
        <v>0</v>
      </c>
      <c r="BJ1873" s="17" t="s">
        <v>190</v>
      </c>
      <c r="BK1873" s="154">
        <f>ROUND(I1873*H1873,2)</f>
        <v>0</v>
      </c>
      <c r="BL1873" s="17" t="s">
        <v>280</v>
      </c>
      <c r="BM1873" s="153" t="s">
        <v>3103</v>
      </c>
    </row>
    <row r="1874" spans="2:65" s="13" customFormat="1">
      <c r="B1874" s="162"/>
      <c r="D1874" s="156" t="s">
        <v>192</v>
      </c>
      <c r="E1874" s="163" t="s">
        <v>1</v>
      </c>
      <c r="F1874" s="164" t="s">
        <v>3104</v>
      </c>
      <c r="H1874" s="165">
        <v>1683.181</v>
      </c>
      <c r="I1874" s="166"/>
      <c r="L1874" s="162"/>
      <c r="M1874" s="167"/>
      <c r="T1874" s="168"/>
      <c r="AT1874" s="163" t="s">
        <v>192</v>
      </c>
      <c r="AU1874" s="163" t="s">
        <v>190</v>
      </c>
      <c r="AV1874" s="13" t="s">
        <v>190</v>
      </c>
      <c r="AW1874" s="13" t="s">
        <v>31</v>
      </c>
      <c r="AX1874" s="13" t="s">
        <v>75</v>
      </c>
      <c r="AY1874" s="163" t="s">
        <v>181</v>
      </c>
    </row>
    <row r="1875" spans="2:65" s="13" customFormat="1">
      <c r="B1875" s="162"/>
      <c r="D1875" s="156" t="s">
        <v>192</v>
      </c>
      <c r="E1875" s="163" t="s">
        <v>1</v>
      </c>
      <c r="F1875" s="164" t="s">
        <v>3105</v>
      </c>
      <c r="H1875" s="165">
        <v>41.44</v>
      </c>
      <c r="I1875" s="166"/>
      <c r="L1875" s="162"/>
      <c r="M1875" s="167"/>
      <c r="T1875" s="168"/>
      <c r="AT1875" s="163" t="s">
        <v>192</v>
      </c>
      <c r="AU1875" s="163" t="s">
        <v>190</v>
      </c>
      <c r="AV1875" s="13" t="s">
        <v>190</v>
      </c>
      <c r="AW1875" s="13" t="s">
        <v>31</v>
      </c>
      <c r="AX1875" s="13" t="s">
        <v>75</v>
      </c>
      <c r="AY1875" s="163" t="s">
        <v>181</v>
      </c>
    </row>
    <row r="1876" spans="2:65" s="13" customFormat="1">
      <c r="B1876" s="162"/>
      <c r="D1876" s="156" t="s">
        <v>192</v>
      </c>
      <c r="E1876" s="163" t="s">
        <v>1</v>
      </c>
      <c r="F1876" s="164" t="s">
        <v>3106</v>
      </c>
      <c r="H1876" s="165">
        <v>179.48</v>
      </c>
      <c r="I1876" s="166"/>
      <c r="L1876" s="162"/>
      <c r="M1876" s="167"/>
      <c r="T1876" s="168"/>
      <c r="AT1876" s="163" t="s">
        <v>192</v>
      </c>
      <c r="AU1876" s="163" t="s">
        <v>190</v>
      </c>
      <c r="AV1876" s="13" t="s">
        <v>190</v>
      </c>
      <c r="AW1876" s="13" t="s">
        <v>31</v>
      </c>
      <c r="AX1876" s="13" t="s">
        <v>75</v>
      </c>
      <c r="AY1876" s="163" t="s">
        <v>181</v>
      </c>
    </row>
    <row r="1877" spans="2:65" s="15" customFormat="1">
      <c r="B1877" s="176"/>
      <c r="D1877" s="156" t="s">
        <v>192</v>
      </c>
      <c r="E1877" s="177" t="s">
        <v>1</v>
      </c>
      <c r="F1877" s="178" t="s">
        <v>329</v>
      </c>
      <c r="H1877" s="179">
        <v>1904.1010000000001</v>
      </c>
      <c r="I1877" s="180"/>
      <c r="L1877" s="176"/>
      <c r="M1877" s="181"/>
      <c r="T1877" s="182"/>
      <c r="AT1877" s="177" t="s">
        <v>192</v>
      </c>
      <c r="AU1877" s="177" t="s">
        <v>190</v>
      </c>
      <c r="AV1877" s="15" t="s">
        <v>130</v>
      </c>
      <c r="AW1877" s="15" t="s">
        <v>31</v>
      </c>
      <c r="AX1877" s="15" t="s">
        <v>75</v>
      </c>
      <c r="AY1877" s="177" t="s">
        <v>181</v>
      </c>
    </row>
    <row r="1878" spans="2:65" s="12" customFormat="1">
      <c r="B1878" s="155"/>
      <c r="D1878" s="156" t="s">
        <v>192</v>
      </c>
      <c r="E1878" s="157" t="s">
        <v>1</v>
      </c>
      <c r="F1878" s="158" t="s">
        <v>3107</v>
      </c>
      <c r="H1878" s="157" t="s">
        <v>1</v>
      </c>
      <c r="I1878" s="159"/>
      <c r="L1878" s="155"/>
      <c r="M1878" s="160"/>
      <c r="T1878" s="161"/>
      <c r="AT1878" s="157" t="s">
        <v>192</v>
      </c>
      <c r="AU1878" s="157" t="s">
        <v>190</v>
      </c>
      <c r="AV1878" s="12" t="s">
        <v>83</v>
      </c>
      <c r="AW1878" s="12" t="s">
        <v>31</v>
      </c>
      <c r="AX1878" s="12" t="s">
        <v>75</v>
      </c>
      <c r="AY1878" s="157" t="s">
        <v>181</v>
      </c>
    </row>
    <row r="1879" spans="2:65" s="13" customFormat="1">
      <c r="B1879" s="162"/>
      <c r="D1879" s="156" t="s">
        <v>192</v>
      </c>
      <c r="E1879" s="163" t="s">
        <v>1</v>
      </c>
      <c r="F1879" s="164" t="s">
        <v>3108</v>
      </c>
      <c r="H1879" s="165">
        <v>1027.8499999999999</v>
      </c>
      <c r="I1879" s="166"/>
      <c r="L1879" s="162"/>
      <c r="M1879" s="167"/>
      <c r="T1879" s="168"/>
      <c r="AT1879" s="163" t="s">
        <v>192</v>
      </c>
      <c r="AU1879" s="163" t="s">
        <v>190</v>
      </c>
      <c r="AV1879" s="13" t="s">
        <v>190</v>
      </c>
      <c r="AW1879" s="13" t="s">
        <v>31</v>
      </c>
      <c r="AX1879" s="13" t="s">
        <v>75</v>
      </c>
      <c r="AY1879" s="163" t="s">
        <v>181</v>
      </c>
    </row>
    <row r="1880" spans="2:65" s="13" customFormat="1">
      <c r="B1880" s="162"/>
      <c r="D1880" s="156" t="s">
        <v>192</v>
      </c>
      <c r="E1880" s="163" t="s">
        <v>1</v>
      </c>
      <c r="F1880" s="164" t="s">
        <v>3109</v>
      </c>
      <c r="H1880" s="165">
        <v>433.24</v>
      </c>
      <c r="I1880" s="166"/>
      <c r="L1880" s="162"/>
      <c r="M1880" s="167"/>
      <c r="T1880" s="168"/>
      <c r="AT1880" s="163" t="s">
        <v>192</v>
      </c>
      <c r="AU1880" s="163" t="s">
        <v>190</v>
      </c>
      <c r="AV1880" s="13" t="s">
        <v>190</v>
      </c>
      <c r="AW1880" s="13" t="s">
        <v>31</v>
      </c>
      <c r="AX1880" s="13" t="s">
        <v>75</v>
      </c>
      <c r="AY1880" s="163" t="s">
        <v>181</v>
      </c>
    </row>
    <row r="1881" spans="2:65" s="15" customFormat="1">
      <c r="B1881" s="176"/>
      <c r="D1881" s="156" t="s">
        <v>192</v>
      </c>
      <c r="E1881" s="177" t="s">
        <v>746</v>
      </c>
      <c r="F1881" s="178" t="s">
        <v>329</v>
      </c>
      <c r="H1881" s="179">
        <v>1461.09</v>
      </c>
      <c r="I1881" s="180"/>
      <c r="L1881" s="176"/>
      <c r="M1881" s="181"/>
      <c r="T1881" s="182"/>
      <c r="AT1881" s="177" t="s">
        <v>192</v>
      </c>
      <c r="AU1881" s="177" t="s">
        <v>190</v>
      </c>
      <c r="AV1881" s="15" t="s">
        <v>130</v>
      </c>
      <c r="AW1881" s="15" t="s">
        <v>31</v>
      </c>
      <c r="AX1881" s="15" t="s">
        <v>75</v>
      </c>
      <c r="AY1881" s="177" t="s">
        <v>181</v>
      </c>
    </row>
    <row r="1882" spans="2:65" s="14" customFormat="1">
      <c r="B1882" s="169"/>
      <c r="D1882" s="156" t="s">
        <v>192</v>
      </c>
      <c r="E1882" s="170" t="s">
        <v>1</v>
      </c>
      <c r="F1882" s="171" t="s">
        <v>195</v>
      </c>
      <c r="H1882" s="172">
        <v>3365.1909999999998</v>
      </c>
      <c r="I1882" s="173"/>
      <c r="L1882" s="169"/>
      <c r="M1882" s="174"/>
      <c r="T1882" s="175"/>
      <c r="AT1882" s="170" t="s">
        <v>192</v>
      </c>
      <c r="AU1882" s="170" t="s">
        <v>190</v>
      </c>
      <c r="AV1882" s="14" t="s">
        <v>189</v>
      </c>
      <c r="AW1882" s="14" t="s">
        <v>31</v>
      </c>
      <c r="AX1882" s="14" t="s">
        <v>83</v>
      </c>
      <c r="AY1882" s="170" t="s">
        <v>181</v>
      </c>
    </row>
    <row r="1883" spans="2:65" s="1" customFormat="1" ht="24.2" customHeight="1">
      <c r="B1883" s="140"/>
      <c r="C1883" s="141" t="s">
        <v>3110</v>
      </c>
      <c r="D1883" s="141" t="s">
        <v>185</v>
      </c>
      <c r="E1883" s="142" t="s">
        <v>3111</v>
      </c>
      <c r="F1883" s="143" t="s">
        <v>3112</v>
      </c>
      <c r="G1883" s="144" t="s">
        <v>188</v>
      </c>
      <c r="H1883" s="145">
        <v>7374.4359999999997</v>
      </c>
      <c r="I1883" s="146"/>
      <c r="J1883" s="147">
        <f>ROUND(I1883*H1883,2)</f>
        <v>0</v>
      </c>
      <c r="K1883" s="148"/>
      <c r="L1883" s="32"/>
      <c r="M1883" s="149" t="s">
        <v>1</v>
      </c>
      <c r="N1883" s="150" t="s">
        <v>41</v>
      </c>
      <c r="P1883" s="151">
        <f>O1883*H1883</f>
        <v>0</v>
      </c>
      <c r="Q1883" s="151">
        <v>1.7000000000000001E-4</v>
      </c>
      <c r="R1883" s="151">
        <f>Q1883*H1883</f>
        <v>1.25365412</v>
      </c>
      <c r="S1883" s="151">
        <v>0</v>
      </c>
      <c r="T1883" s="152">
        <f>S1883*H1883</f>
        <v>0</v>
      </c>
      <c r="AR1883" s="153" t="s">
        <v>280</v>
      </c>
      <c r="AT1883" s="153" t="s">
        <v>185</v>
      </c>
      <c r="AU1883" s="153" t="s">
        <v>190</v>
      </c>
      <c r="AY1883" s="17" t="s">
        <v>181</v>
      </c>
      <c r="BE1883" s="154">
        <f>IF(N1883="základná",J1883,0)</f>
        <v>0</v>
      </c>
      <c r="BF1883" s="154">
        <f>IF(N1883="znížená",J1883,0)</f>
        <v>0</v>
      </c>
      <c r="BG1883" s="154">
        <f>IF(N1883="zákl. prenesená",J1883,0)</f>
        <v>0</v>
      </c>
      <c r="BH1883" s="154">
        <f>IF(N1883="zníž. prenesená",J1883,0)</f>
        <v>0</v>
      </c>
      <c r="BI1883" s="154">
        <f>IF(N1883="nulová",J1883,0)</f>
        <v>0</v>
      </c>
      <c r="BJ1883" s="17" t="s">
        <v>190</v>
      </c>
      <c r="BK1883" s="154">
        <f>ROUND(I1883*H1883,2)</f>
        <v>0</v>
      </c>
      <c r="BL1883" s="17" t="s">
        <v>280</v>
      </c>
      <c r="BM1883" s="153" t="s">
        <v>3113</v>
      </c>
    </row>
    <row r="1884" spans="2:65" s="13" customFormat="1">
      <c r="B1884" s="162"/>
      <c r="D1884" s="156" t="s">
        <v>192</v>
      </c>
      <c r="E1884" s="163" t="s">
        <v>1</v>
      </c>
      <c r="F1884" s="164" t="s">
        <v>3104</v>
      </c>
      <c r="H1884" s="165">
        <v>1683.181</v>
      </c>
      <c r="I1884" s="166"/>
      <c r="L1884" s="162"/>
      <c r="M1884" s="167"/>
      <c r="T1884" s="168"/>
      <c r="AT1884" s="163" t="s">
        <v>192</v>
      </c>
      <c r="AU1884" s="163" t="s">
        <v>190</v>
      </c>
      <c r="AV1884" s="13" t="s">
        <v>190</v>
      </c>
      <c r="AW1884" s="13" t="s">
        <v>31</v>
      </c>
      <c r="AX1884" s="13" t="s">
        <v>75</v>
      </c>
      <c r="AY1884" s="163" t="s">
        <v>181</v>
      </c>
    </row>
    <row r="1885" spans="2:65" s="13" customFormat="1">
      <c r="B1885" s="162"/>
      <c r="D1885" s="156" t="s">
        <v>192</v>
      </c>
      <c r="E1885" s="163" t="s">
        <v>1</v>
      </c>
      <c r="F1885" s="164" t="s">
        <v>3114</v>
      </c>
      <c r="H1885" s="165">
        <v>3435.5940000000001</v>
      </c>
      <c r="I1885" s="166"/>
      <c r="L1885" s="162"/>
      <c r="M1885" s="167"/>
      <c r="T1885" s="168"/>
      <c r="AT1885" s="163" t="s">
        <v>192</v>
      </c>
      <c r="AU1885" s="163" t="s">
        <v>190</v>
      </c>
      <c r="AV1885" s="13" t="s">
        <v>190</v>
      </c>
      <c r="AW1885" s="13" t="s">
        <v>31</v>
      </c>
      <c r="AX1885" s="13" t="s">
        <v>75</v>
      </c>
      <c r="AY1885" s="163" t="s">
        <v>181</v>
      </c>
    </row>
    <row r="1886" spans="2:65" s="13" customFormat="1">
      <c r="B1886" s="162"/>
      <c r="D1886" s="156" t="s">
        <v>192</v>
      </c>
      <c r="E1886" s="163" t="s">
        <v>1</v>
      </c>
      <c r="F1886" s="164" t="s">
        <v>3105</v>
      </c>
      <c r="H1886" s="165">
        <v>41.44</v>
      </c>
      <c r="I1886" s="166"/>
      <c r="L1886" s="162"/>
      <c r="M1886" s="167"/>
      <c r="T1886" s="168"/>
      <c r="AT1886" s="163" t="s">
        <v>192</v>
      </c>
      <c r="AU1886" s="163" t="s">
        <v>190</v>
      </c>
      <c r="AV1886" s="13" t="s">
        <v>190</v>
      </c>
      <c r="AW1886" s="13" t="s">
        <v>31</v>
      </c>
      <c r="AX1886" s="13" t="s">
        <v>75</v>
      </c>
      <c r="AY1886" s="163" t="s">
        <v>181</v>
      </c>
    </row>
    <row r="1887" spans="2:65" s="13" customFormat="1">
      <c r="B1887" s="162"/>
      <c r="D1887" s="156" t="s">
        <v>192</v>
      </c>
      <c r="E1887" s="163" t="s">
        <v>1</v>
      </c>
      <c r="F1887" s="164" t="s">
        <v>3106</v>
      </c>
      <c r="H1887" s="165">
        <v>179.48</v>
      </c>
      <c r="I1887" s="166"/>
      <c r="L1887" s="162"/>
      <c r="M1887" s="167"/>
      <c r="T1887" s="168"/>
      <c r="AT1887" s="163" t="s">
        <v>192</v>
      </c>
      <c r="AU1887" s="163" t="s">
        <v>190</v>
      </c>
      <c r="AV1887" s="13" t="s">
        <v>190</v>
      </c>
      <c r="AW1887" s="13" t="s">
        <v>31</v>
      </c>
      <c r="AX1887" s="13" t="s">
        <v>75</v>
      </c>
      <c r="AY1887" s="163" t="s">
        <v>181</v>
      </c>
    </row>
    <row r="1888" spans="2:65" s="13" customFormat="1">
      <c r="B1888" s="162"/>
      <c r="D1888" s="156" t="s">
        <v>192</v>
      </c>
      <c r="E1888" s="163" t="s">
        <v>1</v>
      </c>
      <c r="F1888" s="164" t="s">
        <v>3115</v>
      </c>
      <c r="H1888" s="165">
        <v>1461.09</v>
      </c>
      <c r="I1888" s="166"/>
      <c r="L1888" s="162"/>
      <c r="M1888" s="167"/>
      <c r="T1888" s="168"/>
      <c r="AT1888" s="163" t="s">
        <v>192</v>
      </c>
      <c r="AU1888" s="163" t="s">
        <v>190</v>
      </c>
      <c r="AV1888" s="13" t="s">
        <v>190</v>
      </c>
      <c r="AW1888" s="13" t="s">
        <v>31</v>
      </c>
      <c r="AX1888" s="13" t="s">
        <v>75</v>
      </c>
      <c r="AY1888" s="163" t="s">
        <v>181</v>
      </c>
    </row>
    <row r="1889" spans="2:65" s="13" customFormat="1">
      <c r="B1889" s="162"/>
      <c r="D1889" s="156" t="s">
        <v>192</v>
      </c>
      <c r="E1889" s="163" t="s">
        <v>1</v>
      </c>
      <c r="F1889" s="164" t="s">
        <v>3097</v>
      </c>
      <c r="H1889" s="165">
        <v>257.86500000000001</v>
      </c>
      <c r="I1889" s="166"/>
      <c r="L1889" s="162"/>
      <c r="M1889" s="167"/>
      <c r="T1889" s="168"/>
      <c r="AT1889" s="163" t="s">
        <v>192</v>
      </c>
      <c r="AU1889" s="163" t="s">
        <v>190</v>
      </c>
      <c r="AV1889" s="13" t="s">
        <v>190</v>
      </c>
      <c r="AW1889" s="13" t="s">
        <v>31</v>
      </c>
      <c r="AX1889" s="13" t="s">
        <v>75</v>
      </c>
      <c r="AY1889" s="163" t="s">
        <v>181</v>
      </c>
    </row>
    <row r="1890" spans="2:65" s="13" customFormat="1">
      <c r="B1890" s="162"/>
      <c r="D1890" s="156" t="s">
        <v>192</v>
      </c>
      <c r="E1890" s="163" t="s">
        <v>1</v>
      </c>
      <c r="F1890" s="164" t="s">
        <v>3098</v>
      </c>
      <c r="H1890" s="165">
        <v>149.95599999999999</v>
      </c>
      <c r="I1890" s="166"/>
      <c r="L1890" s="162"/>
      <c r="M1890" s="167"/>
      <c r="T1890" s="168"/>
      <c r="AT1890" s="163" t="s">
        <v>192</v>
      </c>
      <c r="AU1890" s="163" t="s">
        <v>190</v>
      </c>
      <c r="AV1890" s="13" t="s">
        <v>190</v>
      </c>
      <c r="AW1890" s="13" t="s">
        <v>31</v>
      </c>
      <c r="AX1890" s="13" t="s">
        <v>75</v>
      </c>
      <c r="AY1890" s="163" t="s">
        <v>181</v>
      </c>
    </row>
    <row r="1891" spans="2:65" s="13" customFormat="1">
      <c r="B1891" s="162"/>
      <c r="D1891" s="156" t="s">
        <v>192</v>
      </c>
      <c r="E1891" s="163" t="s">
        <v>1</v>
      </c>
      <c r="F1891" s="164" t="s">
        <v>3099</v>
      </c>
      <c r="H1891" s="165">
        <v>165.83</v>
      </c>
      <c r="I1891" s="166"/>
      <c r="L1891" s="162"/>
      <c r="M1891" s="167"/>
      <c r="T1891" s="168"/>
      <c r="AT1891" s="163" t="s">
        <v>192</v>
      </c>
      <c r="AU1891" s="163" t="s">
        <v>190</v>
      </c>
      <c r="AV1891" s="13" t="s">
        <v>190</v>
      </c>
      <c r="AW1891" s="13" t="s">
        <v>31</v>
      </c>
      <c r="AX1891" s="13" t="s">
        <v>75</v>
      </c>
      <c r="AY1891" s="163" t="s">
        <v>181</v>
      </c>
    </row>
    <row r="1892" spans="2:65" s="14" customFormat="1">
      <c r="B1892" s="169"/>
      <c r="D1892" s="156" t="s">
        <v>192</v>
      </c>
      <c r="E1892" s="170" t="s">
        <v>1</v>
      </c>
      <c r="F1892" s="171" t="s">
        <v>195</v>
      </c>
      <c r="H1892" s="172">
        <v>7374.4359999999997</v>
      </c>
      <c r="I1892" s="173"/>
      <c r="L1892" s="169"/>
      <c r="M1892" s="174"/>
      <c r="T1892" s="175"/>
      <c r="AT1892" s="170" t="s">
        <v>192</v>
      </c>
      <c r="AU1892" s="170" t="s">
        <v>190</v>
      </c>
      <c r="AV1892" s="14" t="s">
        <v>189</v>
      </c>
      <c r="AW1892" s="14" t="s">
        <v>31</v>
      </c>
      <c r="AX1892" s="14" t="s">
        <v>83</v>
      </c>
      <c r="AY1892" s="170" t="s">
        <v>181</v>
      </c>
    </row>
    <row r="1893" spans="2:65" s="11" customFormat="1" ht="25.9" customHeight="1">
      <c r="B1893" s="128"/>
      <c r="D1893" s="129" t="s">
        <v>74</v>
      </c>
      <c r="E1893" s="130" t="s">
        <v>966</v>
      </c>
      <c r="F1893" s="130" t="s">
        <v>3116</v>
      </c>
      <c r="I1893" s="131"/>
      <c r="J1893" s="132">
        <f>BK1893</f>
        <v>0</v>
      </c>
      <c r="L1893" s="128"/>
      <c r="M1893" s="133"/>
      <c r="P1893" s="134">
        <f>P1894</f>
        <v>0</v>
      </c>
      <c r="R1893" s="134">
        <f>R1894</f>
        <v>0</v>
      </c>
      <c r="T1893" s="135">
        <f>T1894</f>
        <v>0</v>
      </c>
      <c r="AR1893" s="129" t="s">
        <v>130</v>
      </c>
      <c r="AT1893" s="136" t="s">
        <v>74</v>
      </c>
      <c r="AU1893" s="136" t="s">
        <v>75</v>
      </c>
      <c r="AY1893" s="129" t="s">
        <v>181</v>
      </c>
      <c r="BK1893" s="137">
        <f>BK1894</f>
        <v>0</v>
      </c>
    </row>
    <row r="1894" spans="2:65" s="11" customFormat="1" ht="22.9" customHeight="1">
      <c r="B1894" s="128"/>
      <c r="D1894" s="129" t="s">
        <v>74</v>
      </c>
      <c r="E1894" s="138" t="s">
        <v>3117</v>
      </c>
      <c r="F1894" s="138" t="s">
        <v>3118</v>
      </c>
      <c r="I1894" s="131"/>
      <c r="J1894" s="139">
        <f>BK1894</f>
        <v>0</v>
      </c>
      <c r="L1894" s="128"/>
      <c r="M1894" s="133"/>
      <c r="P1894" s="134">
        <f>SUM(P1895:P1898)</f>
        <v>0</v>
      </c>
      <c r="R1894" s="134">
        <f>SUM(R1895:R1898)</f>
        <v>0</v>
      </c>
      <c r="T1894" s="135">
        <f>SUM(T1895:T1898)</f>
        <v>0</v>
      </c>
      <c r="AR1894" s="129" t="s">
        <v>130</v>
      </c>
      <c r="AT1894" s="136" t="s">
        <v>74</v>
      </c>
      <c r="AU1894" s="136" t="s">
        <v>83</v>
      </c>
      <c r="AY1894" s="129" t="s">
        <v>181</v>
      </c>
      <c r="BK1894" s="137">
        <f>SUM(BK1895:BK1898)</f>
        <v>0</v>
      </c>
    </row>
    <row r="1895" spans="2:65" s="1" customFormat="1" ht="37.9" customHeight="1">
      <c r="B1895" s="140"/>
      <c r="C1895" s="141" t="s">
        <v>3119</v>
      </c>
      <c r="D1895" s="141" t="s">
        <v>185</v>
      </c>
      <c r="E1895" s="142" t="s">
        <v>3120</v>
      </c>
      <c r="F1895" s="143" t="s">
        <v>3121</v>
      </c>
      <c r="G1895" s="144" t="s">
        <v>231</v>
      </c>
      <c r="H1895" s="145">
        <v>1</v>
      </c>
      <c r="I1895" s="146"/>
      <c r="J1895" s="147">
        <f>ROUND(I1895*H1895,2)</f>
        <v>0</v>
      </c>
      <c r="K1895" s="148"/>
      <c r="L1895" s="32"/>
      <c r="M1895" s="149" t="s">
        <v>1</v>
      </c>
      <c r="N1895" s="150" t="s">
        <v>41</v>
      </c>
      <c r="P1895" s="151">
        <f>O1895*H1895</f>
        <v>0</v>
      </c>
      <c r="Q1895" s="151">
        <v>0</v>
      </c>
      <c r="R1895" s="151">
        <f>Q1895*H1895</f>
        <v>0</v>
      </c>
      <c r="S1895" s="151">
        <v>0</v>
      </c>
      <c r="T1895" s="152">
        <f>S1895*H1895</f>
        <v>0</v>
      </c>
      <c r="AR1895" s="153" t="s">
        <v>700</v>
      </c>
      <c r="AT1895" s="153" t="s">
        <v>185</v>
      </c>
      <c r="AU1895" s="153" t="s">
        <v>190</v>
      </c>
      <c r="AY1895" s="17" t="s">
        <v>181</v>
      </c>
      <c r="BE1895" s="154">
        <f>IF(N1895="základná",J1895,0)</f>
        <v>0</v>
      </c>
      <c r="BF1895" s="154">
        <f>IF(N1895="znížená",J1895,0)</f>
        <v>0</v>
      </c>
      <c r="BG1895" s="154">
        <f>IF(N1895="zákl. prenesená",J1895,0)</f>
        <v>0</v>
      </c>
      <c r="BH1895" s="154">
        <f>IF(N1895="zníž. prenesená",J1895,0)</f>
        <v>0</v>
      </c>
      <c r="BI1895" s="154">
        <f>IF(N1895="nulová",J1895,0)</f>
        <v>0</v>
      </c>
      <c r="BJ1895" s="17" t="s">
        <v>190</v>
      </c>
      <c r="BK1895" s="154">
        <f>ROUND(I1895*H1895,2)</f>
        <v>0</v>
      </c>
      <c r="BL1895" s="17" t="s">
        <v>700</v>
      </c>
      <c r="BM1895" s="153" t="s">
        <v>3122</v>
      </c>
    </row>
    <row r="1896" spans="2:65" s="1" customFormat="1" ht="165.75">
      <c r="B1896" s="32"/>
      <c r="D1896" s="156" t="s">
        <v>2420</v>
      </c>
      <c r="F1896" s="201" t="s">
        <v>3123</v>
      </c>
      <c r="I1896" s="202"/>
      <c r="L1896" s="32"/>
      <c r="M1896" s="203"/>
      <c r="T1896" s="59"/>
      <c r="AT1896" s="17" t="s">
        <v>2420</v>
      </c>
      <c r="AU1896" s="17" t="s">
        <v>190</v>
      </c>
    </row>
    <row r="1897" spans="2:65" s="1" customFormat="1" ht="37.9" customHeight="1">
      <c r="B1897" s="140"/>
      <c r="C1897" s="141" t="s">
        <v>3124</v>
      </c>
      <c r="D1897" s="141" t="s">
        <v>185</v>
      </c>
      <c r="E1897" s="142" t="s">
        <v>3125</v>
      </c>
      <c r="F1897" s="143" t="s">
        <v>3126</v>
      </c>
      <c r="G1897" s="144" t="s">
        <v>231</v>
      </c>
      <c r="H1897" s="145">
        <v>1</v>
      </c>
      <c r="I1897" s="146"/>
      <c r="J1897" s="147">
        <f>ROUND(I1897*H1897,2)</f>
        <v>0</v>
      </c>
      <c r="K1897" s="148"/>
      <c r="L1897" s="32"/>
      <c r="M1897" s="149" t="s">
        <v>1</v>
      </c>
      <c r="N1897" s="150" t="s">
        <v>41</v>
      </c>
      <c r="P1897" s="151">
        <f>O1897*H1897</f>
        <v>0</v>
      </c>
      <c r="Q1897" s="151">
        <v>0</v>
      </c>
      <c r="R1897" s="151">
        <f>Q1897*H1897</f>
        <v>0</v>
      </c>
      <c r="S1897" s="151">
        <v>0</v>
      </c>
      <c r="T1897" s="152">
        <f>S1897*H1897</f>
        <v>0</v>
      </c>
      <c r="AR1897" s="153" t="s">
        <v>700</v>
      </c>
      <c r="AT1897" s="153" t="s">
        <v>185</v>
      </c>
      <c r="AU1897" s="153" t="s">
        <v>190</v>
      </c>
      <c r="AY1897" s="17" t="s">
        <v>181</v>
      </c>
      <c r="BE1897" s="154">
        <f>IF(N1897="základná",J1897,0)</f>
        <v>0</v>
      </c>
      <c r="BF1897" s="154">
        <f>IF(N1897="znížená",J1897,0)</f>
        <v>0</v>
      </c>
      <c r="BG1897" s="154">
        <f>IF(N1897="zákl. prenesená",J1897,0)</f>
        <v>0</v>
      </c>
      <c r="BH1897" s="154">
        <f>IF(N1897="zníž. prenesená",J1897,0)</f>
        <v>0</v>
      </c>
      <c r="BI1897" s="154">
        <f>IF(N1897="nulová",J1897,0)</f>
        <v>0</v>
      </c>
      <c r="BJ1897" s="17" t="s">
        <v>190</v>
      </c>
      <c r="BK1897" s="154">
        <f>ROUND(I1897*H1897,2)</f>
        <v>0</v>
      </c>
      <c r="BL1897" s="17" t="s">
        <v>700</v>
      </c>
      <c r="BM1897" s="153" t="s">
        <v>3127</v>
      </c>
    </row>
    <row r="1898" spans="2:65" s="1" customFormat="1" ht="165.75">
      <c r="B1898" s="32"/>
      <c r="D1898" s="156" t="s">
        <v>2420</v>
      </c>
      <c r="F1898" s="201" t="s">
        <v>3128</v>
      </c>
      <c r="I1898" s="202"/>
      <c r="L1898" s="32"/>
      <c r="M1898" s="203"/>
      <c r="T1898" s="59"/>
      <c r="AT1898" s="17" t="s">
        <v>2420</v>
      </c>
      <c r="AU1898" s="17" t="s">
        <v>190</v>
      </c>
    </row>
    <row r="1899" spans="2:65" s="11" customFormat="1" ht="25.9" customHeight="1">
      <c r="B1899" s="128"/>
      <c r="D1899" s="129" t="s">
        <v>74</v>
      </c>
      <c r="E1899" s="130" t="s">
        <v>730</v>
      </c>
      <c r="F1899" s="130" t="s">
        <v>731</v>
      </c>
      <c r="I1899" s="131"/>
      <c r="J1899" s="132">
        <f>BK1899</f>
        <v>0</v>
      </c>
      <c r="L1899" s="128"/>
      <c r="M1899" s="133"/>
      <c r="P1899" s="134">
        <f>SUM(P1900:P1901)</f>
        <v>0</v>
      </c>
      <c r="R1899" s="134">
        <f>SUM(R1900:R1901)</f>
        <v>0</v>
      </c>
      <c r="T1899" s="135">
        <f>SUM(T1900:T1901)</f>
        <v>0</v>
      </c>
      <c r="AR1899" s="129" t="s">
        <v>732</v>
      </c>
      <c r="AT1899" s="136" t="s">
        <v>74</v>
      </c>
      <c r="AU1899" s="136" t="s">
        <v>75</v>
      </c>
      <c r="AY1899" s="129" t="s">
        <v>181</v>
      </c>
      <c r="BK1899" s="137">
        <f>SUM(BK1900:BK1901)</f>
        <v>0</v>
      </c>
    </row>
    <row r="1900" spans="2:65" s="1" customFormat="1" ht="16.5" customHeight="1">
      <c r="B1900" s="140"/>
      <c r="C1900" s="141" t="s">
        <v>3129</v>
      </c>
      <c r="D1900" s="141" t="s">
        <v>185</v>
      </c>
      <c r="E1900" s="142" t="s">
        <v>3130</v>
      </c>
      <c r="F1900" s="143" t="s">
        <v>3131</v>
      </c>
      <c r="G1900" s="144" t="s">
        <v>639</v>
      </c>
      <c r="H1900" s="145">
        <v>1</v>
      </c>
      <c r="I1900" s="146"/>
      <c r="J1900" s="147">
        <f>ROUND(I1900*H1900,2)</f>
        <v>0</v>
      </c>
      <c r="K1900" s="148"/>
      <c r="L1900" s="32"/>
      <c r="M1900" s="149" t="s">
        <v>1</v>
      </c>
      <c r="N1900" s="150" t="s">
        <v>41</v>
      </c>
      <c r="P1900" s="151">
        <f>O1900*H1900</f>
        <v>0</v>
      </c>
      <c r="Q1900" s="151">
        <v>0</v>
      </c>
      <c r="R1900" s="151">
        <f>Q1900*H1900</f>
        <v>0</v>
      </c>
      <c r="S1900" s="151">
        <v>0</v>
      </c>
      <c r="T1900" s="152">
        <f>S1900*H1900</f>
        <v>0</v>
      </c>
      <c r="AR1900" s="153" t="s">
        <v>736</v>
      </c>
      <c r="AT1900" s="153" t="s">
        <v>185</v>
      </c>
      <c r="AU1900" s="153" t="s">
        <v>83</v>
      </c>
      <c r="AY1900" s="17" t="s">
        <v>181</v>
      </c>
      <c r="BE1900" s="154">
        <f>IF(N1900="základná",J1900,0)</f>
        <v>0</v>
      </c>
      <c r="BF1900" s="154">
        <f>IF(N1900="znížená",J1900,0)</f>
        <v>0</v>
      </c>
      <c r="BG1900" s="154">
        <f>IF(N1900="zákl. prenesená",J1900,0)</f>
        <v>0</v>
      </c>
      <c r="BH1900" s="154">
        <f>IF(N1900="zníž. prenesená",J1900,0)</f>
        <v>0</v>
      </c>
      <c r="BI1900" s="154">
        <f>IF(N1900="nulová",J1900,0)</f>
        <v>0</v>
      </c>
      <c r="BJ1900" s="17" t="s">
        <v>190</v>
      </c>
      <c r="BK1900" s="154">
        <f>ROUND(I1900*H1900,2)</f>
        <v>0</v>
      </c>
      <c r="BL1900" s="17" t="s">
        <v>736</v>
      </c>
      <c r="BM1900" s="153" t="s">
        <v>3132</v>
      </c>
    </row>
    <row r="1901" spans="2:65" s="1" customFormat="1" ht="24.2" customHeight="1">
      <c r="B1901" s="140"/>
      <c r="C1901" s="141" t="s">
        <v>3133</v>
      </c>
      <c r="D1901" s="141" t="s">
        <v>185</v>
      </c>
      <c r="E1901" s="142" t="s">
        <v>739</v>
      </c>
      <c r="F1901" s="143" t="s">
        <v>740</v>
      </c>
      <c r="G1901" s="144" t="s">
        <v>741</v>
      </c>
      <c r="H1901" s="145">
        <v>1</v>
      </c>
      <c r="I1901" s="146"/>
      <c r="J1901" s="147">
        <f>ROUND(I1901*H1901,2)</f>
        <v>0</v>
      </c>
      <c r="K1901" s="148"/>
      <c r="L1901" s="32"/>
      <c r="M1901" s="183" t="s">
        <v>1</v>
      </c>
      <c r="N1901" s="184" t="s">
        <v>41</v>
      </c>
      <c r="O1901" s="185"/>
      <c r="P1901" s="186">
        <f>O1901*H1901</f>
        <v>0</v>
      </c>
      <c r="Q1901" s="186">
        <v>0</v>
      </c>
      <c r="R1901" s="186">
        <f>Q1901*H1901</f>
        <v>0</v>
      </c>
      <c r="S1901" s="186">
        <v>0</v>
      </c>
      <c r="T1901" s="187">
        <f>S1901*H1901</f>
        <v>0</v>
      </c>
      <c r="AR1901" s="153" t="s">
        <v>736</v>
      </c>
      <c r="AT1901" s="153" t="s">
        <v>185</v>
      </c>
      <c r="AU1901" s="153" t="s">
        <v>83</v>
      </c>
      <c r="AY1901" s="17" t="s">
        <v>181</v>
      </c>
      <c r="BE1901" s="154">
        <f>IF(N1901="základná",J1901,0)</f>
        <v>0</v>
      </c>
      <c r="BF1901" s="154">
        <f>IF(N1901="znížená",J1901,0)</f>
        <v>0</v>
      </c>
      <c r="BG1901" s="154">
        <f>IF(N1901="zákl. prenesená",J1901,0)</f>
        <v>0</v>
      </c>
      <c r="BH1901" s="154">
        <f>IF(N1901="zníž. prenesená",J1901,0)</f>
        <v>0</v>
      </c>
      <c r="BI1901" s="154">
        <f>IF(N1901="nulová",J1901,0)</f>
        <v>0</v>
      </c>
      <c r="BJ1901" s="17" t="s">
        <v>190</v>
      </c>
      <c r="BK1901" s="154">
        <f>ROUND(I1901*H1901,2)</f>
        <v>0</v>
      </c>
      <c r="BL1901" s="17" t="s">
        <v>736</v>
      </c>
      <c r="BM1901" s="153" t="s">
        <v>3134</v>
      </c>
    </row>
    <row r="1902" spans="2:65" s="1" customFormat="1" ht="6.95" customHeight="1">
      <c r="B1902" s="47"/>
      <c r="C1902" s="48"/>
      <c r="D1902" s="48"/>
      <c r="E1902" s="48"/>
      <c r="F1902" s="48"/>
      <c r="G1902" s="48"/>
      <c r="H1902" s="48"/>
      <c r="I1902" s="48"/>
      <c r="J1902" s="48"/>
      <c r="K1902" s="48"/>
      <c r="L1902" s="32"/>
    </row>
  </sheetData>
  <autoFilter ref="C150:K1901" xr:uid="{00000000-0009-0000-0000-000002000000}"/>
  <mergeCells count="9">
    <mergeCell ref="E87:H87"/>
    <mergeCell ref="E141:H141"/>
    <mergeCell ref="E143:H14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90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134</v>
      </c>
      <c r="L4" s="20"/>
      <c r="M4" s="92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Obnova a modernizácia objektu Centra univerzitného športu pri SPU v Nitre</v>
      </c>
      <c r="F7" s="258"/>
      <c r="G7" s="258"/>
      <c r="H7" s="258"/>
      <c r="L7" s="20"/>
    </row>
    <row r="8" spans="2:46" s="1" customFormat="1" ht="12" customHeight="1">
      <c r="B8" s="32"/>
      <c r="D8" s="27" t="s">
        <v>144</v>
      </c>
      <c r="L8" s="32"/>
    </row>
    <row r="9" spans="2:46" s="1" customFormat="1" ht="16.5" customHeight="1">
      <c r="B9" s="32"/>
      <c r="E9" s="250" t="s">
        <v>3135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9" t="str">
        <f>'Rekapitulácia stavby'!E14</f>
        <v>Vyplň údaj</v>
      </c>
      <c r="F18" s="241"/>
      <c r="G18" s="241"/>
      <c r="H18" s="241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">
        <v>1</v>
      </c>
      <c r="L23" s="32"/>
    </row>
    <row r="24" spans="2:12" s="1" customFormat="1" ht="18" customHeight="1">
      <c r="B24" s="32"/>
      <c r="E24" s="25" t="s">
        <v>33</v>
      </c>
      <c r="I24" s="27" t="s">
        <v>26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3"/>
      <c r="E27" s="245" t="s">
        <v>1</v>
      </c>
      <c r="F27" s="245"/>
      <c r="G27" s="245"/>
      <c r="H27" s="245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35</v>
      </c>
      <c r="J30" s="69">
        <f>ROUND(J122,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5">
        <f>ROUND((SUM(BE122:BE154)),  2)</f>
        <v>0</v>
      </c>
      <c r="G33" s="96"/>
      <c r="H33" s="96"/>
      <c r="I33" s="97">
        <v>0.2</v>
      </c>
      <c r="J33" s="95">
        <f>ROUND(((SUM(BE122:BE154))*I33),  2)</f>
        <v>0</v>
      </c>
      <c r="L33" s="32"/>
    </row>
    <row r="34" spans="2:12" s="1" customFormat="1" ht="14.45" customHeight="1">
      <c r="B34" s="32"/>
      <c r="E34" s="37" t="s">
        <v>41</v>
      </c>
      <c r="F34" s="95">
        <f>ROUND((SUM(BF122:BF154)),  2)</f>
        <v>0</v>
      </c>
      <c r="G34" s="96"/>
      <c r="H34" s="96"/>
      <c r="I34" s="97">
        <v>0.2</v>
      </c>
      <c r="J34" s="95">
        <f>ROUND(((SUM(BF122:BF154))*I34),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8">
        <f>ROUND((SUM(BG122:BG154)),  2)</f>
        <v>0</v>
      </c>
      <c r="I35" s="99">
        <v>0.2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8">
        <f>ROUND((SUM(BH122:BH154)),  2)</f>
        <v>0</v>
      </c>
      <c r="I36" s="99">
        <v>0.2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5">
        <f>ROUND((SUM(BI122:BI154)),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45</v>
      </c>
      <c r="E39" s="60"/>
      <c r="F39" s="60"/>
      <c r="G39" s="102" t="s">
        <v>46</v>
      </c>
      <c r="H39" s="103" t="s">
        <v>47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6" t="s">
        <v>51</v>
      </c>
      <c r="G61" s="46" t="s">
        <v>50</v>
      </c>
      <c r="H61" s="34"/>
      <c r="I61" s="34"/>
      <c r="J61" s="107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6" t="s">
        <v>51</v>
      </c>
      <c r="G76" s="46" t="s">
        <v>50</v>
      </c>
      <c r="H76" s="34"/>
      <c r="I76" s="34"/>
      <c r="J76" s="107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7" t="str">
        <f>E7</f>
        <v>Obnova a modernizácia objektu Centra univerzitného športu pri SPU v Nitre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144</v>
      </c>
      <c r="L86" s="32"/>
    </row>
    <row r="87" spans="2:47" s="1" customFormat="1" ht="16.5" customHeight="1">
      <c r="B87" s="32"/>
      <c r="E87" s="250" t="str">
        <f>E9</f>
        <v>03 - Vonkajšie oplotenie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Nitra</v>
      </c>
      <c r="I89" s="27" t="s">
        <v>21</v>
      </c>
      <c r="J89" s="55" t="str">
        <f>IF(J12="","",J12)</f>
        <v>1. 2. 2024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SPU v Nitre</v>
      </c>
      <c r="I91" s="27" t="s">
        <v>29</v>
      </c>
      <c r="J91" s="30" t="str">
        <f>E21</f>
        <v>Ing. Stanislav Mikle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Béger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147</v>
      </c>
      <c r="D94" s="100"/>
      <c r="E94" s="100"/>
      <c r="F94" s="100"/>
      <c r="G94" s="100"/>
      <c r="H94" s="100"/>
      <c r="I94" s="100"/>
      <c r="J94" s="109" t="s">
        <v>148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149</v>
      </c>
      <c r="J96" s="69">
        <f>J122</f>
        <v>0</v>
      </c>
      <c r="L96" s="32"/>
      <c r="AU96" s="17" t="s">
        <v>150</v>
      </c>
    </row>
    <row r="97" spans="2:12" s="8" customFormat="1" ht="24.95" customHeight="1">
      <c r="B97" s="111"/>
      <c r="D97" s="112" t="s">
        <v>151</v>
      </c>
      <c r="E97" s="113"/>
      <c r="F97" s="113"/>
      <c r="G97" s="113"/>
      <c r="H97" s="113"/>
      <c r="I97" s="113"/>
      <c r="J97" s="114">
        <f>J123</f>
        <v>0</v>
      </c>
      <c r="L97" s="111"/>
    </row>
    <row r="98" spans="2:12" s="9" customFormat="1" ht="19.899999999999999" customHeight="1">
      <c r="B98" s="115"/>
      <c r="D98" s="116" t="s">
        <v>886</v>
      </c>
      <c r="E98" s="117"/>
      <c r="F98" s="117"/>
      <c r="G98" s="117"/>
      <c r="H98" s="117"/>
      <c r="I98" s="117"/>
      <c r="J98" s="118">
        <f>J124</f>
        <v>0</v>
      </c>
      <c r="L98" s="115"/>
    </row>
    <row r="99" spans="2:12" s="9" customFormat="1" ht="19.899999999999999" customHeight="1">
      <c r="B99" s="115"/>
      <c r="D99" s="116" t="s">
        <v>887</v>
      </c>
      <c r="E99" s="117"/>
      <c r="F99" s="117"/>
      <c r="G99" s="117"/>
      <c r="H99" s="117"/>
      <c r="I99" s="117"/>
      <c r="J99" s="118">
        <f>J135</f>
        <v>0</v>
      </c>
      <c r="L99" s="115"/>
    </row>
    <row r="100" spans="2:12" s="9" customFormat="1" ht="19.899999999999999" customHeight="1">
      <c r="B100" s="115"/>
      <c r="D100" s="116" t="s">
        <v>153</v>
      </c>
      <c r="E100" s="117"/>
      <c r="F100" s="117"/>
      <c r="G100" s="117"/>
      <c r="H100" s="117"/>
      <c r="I100" s="117"/>
      <c r="J100" s="118">
        <f>J140</f>
        <v>0</v>
      </c>
      <c r="L100" s="115"/>
    </row>
    <row r="101" spans="2:12" s="8" customFormat="1" ht="24.95" customHeight="1">
      <c r="B101" s="111"/>
      <c r="D101" s="112" t="s">
        <v>154</v>
      </c>
      <c r="E101" s="113"/>
      <c r="F101" s="113"/>
      <c r="G101" s="113"/>
      <c r="H101" s="113"/>
      <c r="I101" s="113"/>
      <c r="J101" s="114">
        <f>J142</f>
        <v>0</v>
      </c>
      <c r="L101" s="111"/>
    </row>
    <row r="102" spans="2:12" s="9" customFormat="1" ht="19.899999999999999" customHeight="1">
      <c r="B102" s="115"/>
      <c r="D102" s="116" t="s">
        <v>162</v>
      </c>
      <c r="E102" s="117"/>
      <c r="F102" s="117"/>
      <c r="G102" s="117"/>
      <c r="H102" s="117"/>
      <c r="I102" s="117"/>
      <c r="J102" s="118">
        <f>J143</f>
        <v>0</v>
      </c>
      <c r="L102" s="115"/>
    </row>
    <row r="103" spans="2:12" s="1" customFormat="1" ht="21.75" customHeight="1">
      <c r="B103" s="32"/>
      <c r="L103" s="32"/>
    </row>
    <row r="104" spans="2:12" s="1" customFormat="1" ht="6.95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2"/>
    </row>
    <row r="108" spans="2:12" s="1" customFormat="1" ht="6.95" customHeight="1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2"/>
    </row>
    <row r="109" spans="2:12" s="1" customFormat="1" ht="24.95" customHeight="1">
      <c r="B109" s="32"/>
      <c r="C109" s="21" t="s">
        <v>167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15</v>
      </c>
      <c r="L111" s="32"/>
    </row>
    <row r="112" spans="2:12" s="1" customFormat="1" ht="26.25" customHeight="1">
      <c r="B112" s="32"/>
      <c r="E112" s="257" t="str">
        <f>E7</f>
        <v>Obnova a modernizácia objektu Centra univerzitného športu pri SPU v Nitre</v>
      </c>
      <c r="F112" s="258"/>
      <c r="G112" s="258"/>
      <c r="H112" s="258"/>
      <c r="L112" s="32"/>
    </row>
    <row r="113" spans="2:65" s="1" customFormat="1" ht="12" customHeight="1">
      <c r="B113" s="32"/>
      <c r="C113" s="27" t="s">
        <v>144</v>
      </c>
      <c r="L113" s="32"/>
    </row>
    <row r="114" spans="2:65" s="1" customFormat="1" ht="16.5" customHeight="1">
      <c r="B114" s="32"/>
      <c r="E114" s="250" t="str">
        <f>E9</f>
        <v>03 - Vonkajšie oplotenie</v>
      </c>
      <c r="F114" s="256"/>
      <c r="G114" s="256"/>
      <c r="H114" s="256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19</v>
      </c>
      <c r="F116" s="25" t="str">
        <f>F12</f>
        <v>Nitra</v>
      </c>
      <c r="I116" s="27" t="s">
        <v>21</v>
      </c>
      <c r="J116" s="55" t="str">
        <f>IF(J12="","",J12)</f>
        <v>1. 2. 2024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23</v>
      </c>
      <c r="F118" s="25" t="str">
        <f>E15</f>
        <v>SPU v Nitre</v>
      </c>
      <c r="I118" s="27" t="s">
        <v>29</v>
      </c>
      <c r="J118" s="30" t="str">
        <f>E21</f>
        <v>Ing. Stanislav Mikle</v>
      </c>
      <c r="L118" s="32"/>
    </row>
    <row r="119" spans="2:65" s="1" customFormat="1" ht="15.2" customHeight="1">
      <c r="B119" s="32"/>
      <c r="C119" s="27" t="s">
        <v>27</v>
      </c>
      <c r="F119" s="25" t="str">
        <f>IF(E18="","",E18)</f>
        <v>Vyplň údaj</v>
      </c>
      <c r="I119" s="27" t="s">
        <v>32</v>
      </c>
      <c r="J119" s="30" t="str">
        <f>E24</f>
        <v>Béger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9"/>
      <c r="C121" s="120" t="s">
        <v>168</v>
      </c>
      <c r="D121" s="121" t="s">
        <v>60</v>
      </c>
      <c r="E121" s="121" t="s">
        <v>56</v>
      </c>
      <c r="F121" s="121" t="s">
        <v>57</v>
      </c>
      <c r="G121" s="121" t="s">
        <v>169</v>
      </c>
      <c r="H121" s="121" t="s">
        <v>170</v>
      </c>
      <c r="I121" s="121" t="s">
        <v>171</v>
      </c>
      <c r="J121" s="122" t="s">
        <v>148</v>
      </c>
      <c r="K121" s="123" t="s">
        <v>172</v>
      </c>
      <c r="L121" s="119"/>
      <c r="M121" s="62" t="s">
        <v>1</v>
      </c>
      <c r="N121" s="63" t="s">
        <v>39</v>
      </c>
      <c r="O121" s="63" t="s">
        <v>173</v>
      </c>
      <c r="P121" s="63" t="s">
        <v>174</v>
      </c>
      <c r="Q121" s="63" t="s">
        <v>175</v>
      </c>
      <c r="R121" s="63" t="s">
        <v>176</v>
      </c>
      <c r="S121" s="63" t="s">
        <v>177</v>
      </c>
      <c r="T121" s="64" t="s">
        <v>178</v>
      </c>
    </row>
    <row r="122" spans="2:65" s="1" customFormat="1" ht="22.9" customHeight="1">
      <c r="B122" s="32"/>
      <c r="C122" s="67" t="s">
        <v>149</v>
      </c>
      <c r="J122" s="124">
        <f>BK122</f>
        <v>0</v>
      </c>
      <c r="L122" s="32"/>
      <c r="M122" s="65"/>
      <c r="N122" s="56"/>
      <c r="O122" s="56"/>
      <c r="P122" s="125">
        <f>P123+P142</f>
        <v>0</v>
      </c>
      <c r="Q122" s="56"/>
      <c r="R122" s="125">
        <f>R123+R142</f>
        <v>4.0237068800000007</v>
      </c>
      <c r="S122" s="56"/>
      <c r="T122" s="126">
        <f>T123+T142</f>
        <v>0</v>
      </c>
      <c r="AT122" s="17" t="s">
        <v>74</v>
      </c>
      <c r="AU122" s="17" t="s">
        <v>150</v>
      </c>
      <c r="BK122" s="127">
        <f>BK123+BK142</f>
        <v>0</v>
      </c>
    </row>
    <row r="123" spans="2:65" s="11" customFormat="1" ht="25.9" customHeight="1">
      <c r="B123" s="128"/>
      <c r="D123" s="129" t="s">
        <v>74</v>
      </c>
      <c r="E123" s="130" t="s">
        <v>179</v>
      </c>
      <c r="F123" s="130" t="s">
        <v>180</v>
      </c>
      <c r="I123" s="131"/>
      <c r="J123" s="132">
        <f>BK123</f>
        <v>0</v>
      </c>
      <c r="L123" s="128"/>
      <c r="M123" s="133"/>
      <c r="P123" s="134">
        <f>P124+P135+P140</f>
        <v>0</v>
      </c>
      <c r="R123" s="134">
        <f>R124+R135+R140</f>
        <v>3.3701068800000002</v>
      </c>
      <c r="T123" s="135">
        <f>T124+T135+T140</f>
        <v>0</v>
      </c>
      <c r="AR123" s="129" t="s">
        <v>83</v>
      </c>
      <c r="AT123" s="136" t="s">
        <v>74</v>
      </c>
      <c r="AU123" s="136" t="s">
        <v>75</v>
      </c>
      <c r="AY123" s="129" t="s">
        <v>181</v>
      </c>
      <c r="BK123" s="137">
        <f>BK124+BK135+BK140</f>
        <v>0</v>
      </c>
    </row>
    <row r="124" spans="2:65" s="11" customFormat="1" ht="22.9" customHeight="1">
      <c r="B124" s="128"/>
      <c r="D124" s="129" t="s">
        <v>74</v>
      </c>
      <c r="E124" s="138" t="s">
        <v>83</v>
      </c>
      <c r="F124" s="138" t="s">
        <v>909</v>
      </c>
      <c r="I124" s="131"/>
      <c r="J124" s="139">
        <f>BK124</f>
        <v>0</v>
      </c>
      <c r="L124" s="128"/>
      <c r="M124" s="133"/>
      <c r="P124" s="134">
        <f>SUM(P125:P134)</f>
        <v>0</v>
      </c>
      <c r="R124" s="134">
        <f>SUM(R125:R134)</f>
        <v>0</v>
      </c>
      <c r="T124" s="135">
        <f>SUM(T125:T134)</f>
        <v>0</v>
      </c>
      <c r="AR124" s="129" t="s">
        <v>83</v>
      </c>
      <c r="AT124" s="136" t="s">
        <v>74</v>
      </c>
      <c r="AU124" s="136" t="s">
        <v>83</v>
      </c>
      <c r="AY124" s="129" t="s">
        <v>181</v>
      </c>
      <c r="BK124" s="137">
        <f>SUM(BK125:BK134)</f>
        <v>0</v>
      </c>
    </row>
    <row r="125" spans="2:65" s="1" customFormat="1" ht="21.75" customHeight="1">
      <c r="B125" s="140"/>
      <c r="C125" s="141" t="s">
        <v>83</v>
      </c>
      <c r="D125" s="141" t="s">
        <v>185</v>
      </c>
      <c r="E125" s="142" t="s">
        <v>910</v>
      </c>
      <c r="F125" s="143" t="s">
        <v>911</v>
      </c>
      <c r="G125" s="144" t="s">
        <v>198</v>
      </c>
      <c r="H125" s="145">
        <v>1.536</v>
      </c>
      <c r="I125" s="146"/>
      <c r="J125" s="147">
        <f>ROUND(I125*H125,2)</f>
        <v>0</v>
      </c>
      <c r="K125" s="148"/>
      <c r="L125" s="32"/>
      <c r="M125" s="149" t="s">
        <v>1</v>
      </c>
      <c r="N125" s="150" t="s">
        <v>41</v>
      </c>
      <c r="P125" s="151">
        <f>O125*H125</f>
        <v>0</v>
      </c>
      <c r="Q125" s="151">
        <v>0</v>
      </c>
      <c r="R125" s="151">
        <f>Q125*H125</f>
        <v>0</v>
      </c>
      <c r="S125" s="151">
        <v>0</v>
      </c>
      <c r="T125" s="152">
        <f>S125*H125</f>
        <v>0</v>
      </c>
      <c r="AR125" s="153" t="s">
        <v>189</v>
      </c>
      <c r="AT125" s="153" t="s">
        <v>185</v>
      </c>
      <c r="AU125" s="153" t="s">
        <v>190</v>
      </c>
      <c r="AY125" s="17" t="s">
        <v>181</v>
      </c>
      <c r="BE125" s="154">
        <f>IF(N125="základná",J125,0)</f>
        <v>0</v>
      </c>
      <c r="BF125" s="154">
        <f>IF(N125="znížená",J125,0)</f>
        <v>0</v>
      </c>
      <c r="BG125" s="154">
        <f>IF(N125="zákl. prenesená",J125,0)</f>
        <v>0</v>
      </c>
      <c r="BH125" s="154">
        <f>IF(N125="zníž. prenesená",J125,0)</f>
        <v>0</v>
      </c>
      <c r="BI125" s="154">
        <f>IF(N125="nulová",J125,0)</f>
        <v>0</v>
      </c>
      <c r="BJ125" s="17" t="s">
        <v>190</v>
      </c>
      <c r="BK125" s="154">
        <f>ROUND(I125*H125,2)</f>
        <v>0</v>
      </c>
      <c r="BL125" s="17" t="s">
        <v>189</v>
      </c>
      <c r="BM125" s="153" t="s">
        <v>3136</v>
      </c>
    </row>
    <row r="126" spans="2:65" s="12" customFormat="1">
      <c r="B126" s="155"/>
      <c r="D126" s="156" t="s">
        <v>192</v>
      </c>
      <c r="E126" s="157" t="s">
        <v>1</v>
      </c>
      <c r="F126" s="158" t="s">
        <v>3137</v>
      </c>
      <c r="H126" s="157" t="s">
        <v>1</v>
      </c>
      <c r="I126" s="159"/>
      <c r="L126" s="155"/>
      <c r="M126" s="160"/>
      <c r="T126" s="161"/>
      <c r="AT126" s="157" t="s">
        <v>192</v>
      </c>
      <c r="AU126" s="157" t="s">
        <v>190</v>
      </c>
      <c r="AV126" s="12" t="s">
        <v>83</v>
      </c>
      <c r="AW126" s="12" t="s">
        <v>31</v>
      </c>
      <c r="AX126" s="12" t="s">
        <v>75</v>
      </c>
      <c r="AY126" s="157" t="s">
        <v>181</v>
      </c>
    </row>
    <row r="127" spans="2:65" s="13" customFormat="1">
      <c r="B127" s="162"/>
      <c r="D127" s="156" t="s">
        <v>192</v>
      </c>
      <c r="E127" s="163" t="s">
        <v>1</v>
      </c>
      <c r="F127" s="164" t="s">
        <v>3138</v>
      </c>
      <c r="H127" s="165">
        <v>1.536</v>
      </c>
      <c r="I127" s="166"/>
      <c r="L127" s="162"/>
      <c r="M127" s="167"/>
      <c r="T127" s="168"/>
      <c r="AT127" s="163" t="s">
        <v>192</v>
      </c>
      <c r="AU127" s="163" t="s">
        <v>190</v>
      </c>
      <c r="AV127" s="13" t="s">
        <v>190</v>
      </c>
      <c r="AW127" s="13" t="s">
        <v>31</v>
      </c>
      <c r="AX127" s="13" t="s">
        <v>75</v>
      </c>
      <c r="AY127" s="163" t="s">
        <v>181</v>
      </c>
    </row>
    <row r="128" spans="2:65" s="14" customFormat="1">
      <c r="B128" s="169"/>
      <c r="D128" s="156" t="s">
        <v>192</v>
      </c>
      <c r="E128" s="170" t="s">
        <v>1</v>
      </c>
      <c r="F128" s="171" t="s">
        <v>195</v>
      </c>
      <c r="H128" s="172">
        <v>1.536</v>
      </c>
      <c r="I128" s="173"/>
      <c r="L128" s="169"/>
      <c r="M128" s="174"/>
      <c r="T128" s="175"/>
      <c r="AT128" s="170" t="s">
        <v>192</v>
      </c>
      <c r="AU128" s="170" t="s">
        <v>190</v>
      </c>
      <c r="AV128" s="14" t="s">
        <v>189</v>
      </c>
      <c r="AW128" s="14" t="s">
        <v>31</v>
      </c>
      <c r="AX128" s="14" t="s">
        <v>83</v>
      </c>
      <c r="AY128" s="170" t="s">
        <v>181</v>
      </c>
    </row>
    <row r="129" spans="2:65" s="1" customFormat="1" ht="24.2" customHeight="1">
      <c r="B129" s="140"/>
      <c r="C129" s="141" t="s">
        <v>190</v>
      </c>
      <c r="D129" s="141" t="s">
        <v>185</v>
      </c>
      <c r="E129" s="142" t="s">
        <v>917</v>
      </c>
      <c r="F129" s="143" t="s">
        <v>918</v>
      </c>
      <c r="G129" s="144" t="s">
        <v>198</v>
      </c>
      <c r="H129" s="145">
        <v>0.46100000000000002</v>
      </c>
      <c r="I129" s="146"/>
      <c r="J129" s="147">
        <f>ROUND(I129*H129,2)</f>
        <v>0</v>
      </c>
      <c r="K129" s="148"/>
      <c r="L129" s="32"/>
      <c r="M129" s="149" t="s">
        <v>1</v>
      </c>
      <c r="N129" s="150" t="s">
        <v>41</v>
      </c>
      <c r="P129" s="151">
        <f>O129*H129</f>
        <v>0</v>
      </c>
      <c r="Q129" s="151">
        <v>0</v>
      </c>
      <c r="R129" s="151">
        <f>Q129*H129</f>
        <v>0</v>
      </c>
      <c r="S129" s="151">
        <v>0</v>
      </c>
      <c r="T129" s="152">
        <f>S129*H129</f>
        <v>0</v>
      </c>
      <c r="AR129" s="153" t="s">
        <v>189</v>
      </c>
      <c r="AT129" s="153" t="s">
        <v>185</v>
      </c>
      <c r="AU129" s="153" t="s">
        <v>190</v>
      </c>
      <c r="AY129" s="17" t="s">
        <v>181</v>
      </c>
      <c r="BE129" s="154">
        <f>IF(N129="základná",J129,0)</f>
        <v>0</v>
      </c>
      <c r="BF129" s="154">
        <f>IF(N129="znížená",J129,0)</f>
        <v>0</v>
      </c>
      <c r="BG129" s="154">
        <f>IF(N129="zákl. prenesená",J129,0)</f>
        <v>0</v>
      </c>
      <c r="BH129" s="154">
        <f>IF(N129="zníž. prenesená",J129,0)</f>
        <v>0</v>
      </c>
      <c r="BI129" s="154">
        <f>IF(N129="nulová",J129,0)</f>
        <v>0</v>
      </c>
      <c r="BJ129" s="17" t="s">
        <v>190</v>
      </c>
      <c r="BK129" s="154">
        <f>ROUND(I129*H129,2)</f>
        <v>0</v>
      </c>
      <c r="BL129" s="17" t="s">
        <v>189</v>
      </c>
      <c r="BM129" s="153" t="s">
        <v>3139</v>
      </c>
    </row>
    <row r="130" spans="2:65" s="13" customFormat="1">
      <c r="B130" s="162"/>
      <c r="D130" s="156" t="s">
        <v>192</v>
      </c>
      <c r="E130" s="163" t="s">
        <v>1</v>
      </c>
      <c r="F130" s="164" t="s">
        <v>3140</v>
      </c>
      <c r="H130" s="165">
        <v>0.46100000000000002</v>
      </c>
      <c r="I130" s="166"/>
      <c r="L130" s="162"/>
      <c r="M130" s="167"/>
      <c r="T130" s="168"/>
      <c r="AT130" s="163" t="s">
        <v>192</v>
      </c>
      <c r="AU130" s="163" t="s">
        <v>190</v>
      </c>
      <c r="AV130" s="13" t="s">
        <v>190</v>
      </c>
      <c r="AW130" s="13" t="s">
        <v>31</v>
      </c>
      <c r="AX130" s="13" t="s">
        <v>75</v>
      </c>
      <c r="AY130" s="163" t="s">
        <v>181</v>
      </c>
    </row>
    <row r="131" spans="2:65" s="14" customFormat="1">
      <c r="B131" s="169"/>
      <c r="D131" s="156" t="s">
        <v>192</v>
      </c>
      <c r="E131" s="170" t="s">
        <v>1</v>
      </c>
      <c r="F131" s="171" t="s">
        <v>195</v>
      </c>
      <c r="H131" s="172">
        <v>0.46100000000000002</v>
      </c>
      <c r="I131" s="173"/>
      <c r="L131" s="169"/>
      <c r="M131" s="174"/>
      <c r="T131" s="175"/>
      <c r="AT131" s="170" t="s">
        <v>192</v>
      </c>
      <c r="AU131" s="170" t="s">
        <v>190</v>
      </c>
      <c r="AV131" s="14" t="s">
        <v>189</v>
      </c>
      <c r="AW131" s="14" t="s">
        <v>31</v>
      </c>
      <c r="AX131" s="14" t="s">
        <v>83</v>
      </c>
      <c r="AY131" s="170" t="s">
        <v>181</v>
      </c>
    </row>
    <row r="132" spans="2:65" s="1" customFormat="1" ht="21.75" customHeight="1">
      <c r="B132" s="140"/>
      <c r="C132" s="141" t="s">
        <v>130</v>
      </c>
      <c r="D132" s="141" t="s">
        <v>185</v>
      </c>
      <c r="E132" s="142" t="s">
        <v>3141</v>
      </c>
      <c r="F132" s="143" t="s">
        <v>3142</v>
      </c>
      <c r="G132" s="144" t="s">
        <v>188</v>
      </c>
      <c r="H132" s="145">
        <v>26.5</v>
      </c>
      <c r="I132" s="146"/>
      <c r="J132" s="147">
        <f>ROUND(I132*H132,2)</f>
        <v>0</v>
      </c>
      <c r="K132" s="148"/>
      <c r="L132" s="32"/>
      <c r="M132" s="149" t="s">
        <v>1</v>
      </c>
      <c r="N132" s="150" t="s">
        <v>41</v>
      </c>
      <c r="P132" s="151">
        <f>O132*H132</f>
        <v>0</v>
      </c>
      <c r="Q132" s="151">
        <v>0</v>
      </c>
      <c r="R132" s="151">
        <f>Q132*H132</f>
        <v>0</v>
      </c>
      <c r="S132" s="151">
        <v>0</v>
      </c>
      <c r="T132" s="152">
        <f>S132*H132</f>
        <v>0</v>
      </c>
      <c r="AR132" s="153" t="s">
        <v>189</v>
      </c>
      <c r="AT132" s="153" t="s">
        <v>185</v>
      </c>
      <c r="AU132" s="153" t="s">
        <v>190</v>
      </c>
      <c r="AY132" s="17" t="s">
        <v>181</v>
      </c>
      <c r="BE132" s="154">
        <f>IF(N132="základná",J132,0)</f>
        <v>0</v>
      </c>
      <c r="BF132" s="154">
        <f>IF(N132="znížená",J132,0)</f>
        <v>0</v>
      </c>
      <c r="BG132" s="154">
        <f>IF(N132="zákl. prenesená",J132,0)</f>
        <v>0</v>
      </c>
      <c r="BH132" s="154">
        <f>IF(N132="zníž. prenesená",J132,0)</f>
        <v>0</v>
      </c>
      <c r="BI132" s="154">
        <f>IF(N132="nulová",J132,0)</f>
        <v>0</v>
      </c>
      <c r="BJ132" s="17" t="s">
        <v>190</v>
      </c>
      <c r="BK132" s="154">
        <f>ROUND(I132*H132,2)</f>
        <v>0</v>
      </c>
      <c r="BL132" s="17" t="s">
        <v>189</v>
      </c>
      <c r="BM132" s="153" t="s">
        <v>3143</v>
      </c>
    </row>
    <row r="133" spans="2:65" s="13" customFormat="1">
      <c r="B133" s="162"/>
      <c r="D133" s="156" t="s">
        <v>192</v>
      </c>
      <c r="E133" s="163" t="s">
        <v>1</v>
      </c>
      <c r="F133" s="164" t="s">
        <v>3144</v>
      </c>
      <c r="H133" s="165">
        <v>26.5</v>
      </c>
      <c r="I133" s="166"/>
      <c r="L133" s="162"/>
      <c r="M133" s="167"/>
      <c r="T133" s="168"/>
      <c r="AT133" s="163" t="s">
        <v>192</v>
      </c>
      <c r="AU133" s="163" t="s">
        <v>190</v>
      </c>
      <c r="AV133" s="13" t="s">
        <v>190</v>
      </c>
      <c r="AW133" s="13" t="s">
        <v>31</v>
      </c>
      <c r="AX133" s="13" t="s">
        <v>75</v>
      </c>
      <c r="AY133" s="163" t="s">
        <v>181</v>
      </c>
    </row>
    <row r="134" spans="2:65" s="14" customFormat="1">
      <c r="B134" s="169"/>
      <c r="D134" s="156" t="s">
        <v>192</v>
      </c>
      <c r="E134" s="170" t="s">
        <v>1</v>
      </c>
      <c r="F134" s="171" t="s">
        <v>195</v>
      </c>
      <c r="H134" s="172">
        <v>26.5</v>
      </c>
      <c r="I134" s="173"/>
      <c r="L134" s="169"/>
      <c r="M134" s="174"/>
      <c r="T134" s="175"/>
      <c r="AT134" s="170" t="s">
        <v>192</v>
      </c>
      <c r="AU134" s="170" t="s">
        <v>190</v>
      </c>
      <c r="AV134" s="14" t="s">
        <v>189</v>
      </c>
      <c r="AW134" s="14" t="s">
        <v>31</v>
      </c>
      <c r="AX134" s="14" t="s">
        <v>83</v>
      </c>
      <c r="AY134" s="170" t="s">
        <v>181</v>
      </c>
    </row>
    <row r="135" spans="2:65" s="11" customFormat="1" ht="22.9" customHeight="1">
      <c r="B135" s="128"/>
      <c r="D135" s="129" t="s">
        <v>74</v>
      </c>
      <c r="E135" s="138" t="s">
        <v>190</v>
      </c>
      <c r="F135" s="138" t="s">
        <v>982</v>
      </c>
      <c r="I135" s="131"/>
      <c r="J135" s="139">
        <f>BK135</f>
        <v>0</v>
      </c>
      <c r="L135" s="128"/>
      <c r="M135" s="133"/>
      <c r="P135" s="134">
        <f>SUM(P136:P139)</f>
        <v>0</v>
      </c>
      <c r="R135" s="134">
        <f>SUM(R136:R139)</f>
        <v>3.3701068800000002</v>
      </c>
      <c r="T135" s="135">
        <f>SUM(T136:T139)</f>
        <v>0</v>
      </c>
      <c r="AR135" s="129" t="s">
        <v>83</v>
      </c>
      <c r="AT135" s="136" t="s">
        <v>74</v>
      </c>
      <c r="AU135" s="136" t="s">
        <v>83</v>
      </c>
      <c r="AY135" s="129" t="s">
        <v>181</v>
      </c>
      <c r="BK135" s="137">
        <f>SUM(BK136:BK139)</f>
        <v>0</v>
      </c>
    </row>
    <row r="136" spans="2:65" s="1" customFormat="1" ht="16.5" customHeight="1">
      <c r="B136" s="140"/>
      <c r="C136" s="141" t="s">
        <v>189</v>
      </c>
      <c r="D136" s="141" t="s">
        <v>185</v>
      </c>
      <c r="E136" s="142" t="s">
        <v>3145</v>
      </c>
      <c r="F136" s="143" t="s">
        <v>3146</v>
      </c>
      <c r="G136" s="144" t="s">
        <v>198</v>
      </c>
      <c r="H136" s="145">
        <v>1.536</v>
      </c>
      <c r="I136" s="146"/>
      <c r="J136" s="147">
        <f>ROUND(I136*H136,2)</f>
        <v>0</v>
      </c>
      <c r="K136" s="148"/>
      <c r="L136" s="32"/>
      <c r="M136" s="149" t="s">
        <v>1</v>
      </c>
      <c r="N136" s="150" t="s">
        <v>41</v>
      </c>
      <c r="P136" s="151">
        <f>O136*H136</f>
        <v>0</v>
      </c>
      <c r="Q136" s="151">
        <v>2.19408</v>
      </c>
      <c r="R136" s="151">
        <f>Q136*H136</f>
        <v>3.3701068800000002</v>
      </c>
      <c r="S136" s="151">
        <v>0</v>
      </c>
      <c r="T136" s="152">
        <f>S136*H136</f>
        <v>0</v>
      </c>
      <c r="AR136" s="153" t="s">
        <v>189</v>
      </c>
      <c r="AT136" s="153" t="s">
        <v>185</v>
      </c>
      <c r="AU136" s="153" t="s">
        <v>190</v>
      </c>
      <c r="AY136" s="17" t="s">
        <v>181</v>
      </c>
      <c r="BE136" s="154">
        <f>IF(N136="základná",J136,0)</f>
        <v>0</v>
      </c>
      <c r="BF136" s="154">
        <f>IF(N136="znížená",J136,0)</f>
        <v>0</v>
      </c>
      <c r="BG136" s="154">
        <f>IF(N136="zákl. prenesená",J136,0)</f>
        <v>0</v>
      </c>
      <c r="BH136" s="154">
        <f>IF(N136="zníž. prenesená",J136,0)</f>
        <v>0</v>
      </c>
      <c r="BI136" s="154">
        <f>IF(N136="nulová",J136,0)</f>
        <v>0</v>
      </c>
      <c r="BJ136" s="17" t="s">
        <v>190</v>
      </c>
      <c r="BK136" s="154">
        <f>ROUND(I136*H136,2)</f>
        <v>0</v>
      </c>
      <c r="BL136" s="17" t="s">
        <v>189</v>
      </c>
      <c r="BM136" s="153" t="s">
        <v>3147</v>
      </c>
    </row>
    <row r="137" spans="2:65" s="12" customFormat="1">
      <c r="B137" s="155"/>
      <c r="D137" s="156" t="s">
        <v>192</v>
      </c>
      <c r="E137" s="157" t="s">
        <v>1</v>
      </c>
      <c r="F137" s="158" t="s">
        <v>3148</v>
      </c>
      <c r="H137" s="157" t="s">
        <v>1</v>
      </c>
      <c r="I137" s="159"/>
      <c r="L137" s="155"/>
      <c r="M137" s="160"/>
      <c r="T137" s="161"/>
      <c r="AT137" s="157" t="s">
        <v>192</v>
      </c>
      <c r="AU137" s="157" t="s">
        <v>190</v>
      </c>
      <c r="AV137" s="12" t="s">
        <v>83</v>
      </c>
      <c r="AW137" s="12" t="s">
        <v>31</v>
      </c>
      <c r="AX137" s="12" t="s">
        <v>75</v>
      </c>
      <c r="AY137" s="157" t="s">
        <v>181</v>
      </c>
    </row>
    <row r="138" spans="2:65" s="13" customFormat="1">
      <c r="B138" s="162"/>
      <c r="D138" s="156" t="s">
        <v>192</v>
      </c>
      <c r="E138" s="163" t="s">
        <v>1</v>
      </c>
      <c r="F138" s="164" t="s">
        <v>3138</v>
      </c>
      <c r="H138" s="165">
        <v>1.536</v>
      </c>
      <c r="I138" s="166"/>
      <c r="L138" s="162"/>
      <c r="M138" s="167"/>
      <c r="T138" s="168"/>
      <c r="AT138" s="163" t="s">
        <v>192</v>
      </c>
      <c r="AU138" s="163" t="s">
        <v>190</v>
      </c>
      <c r="AV138" s="13" t="s">
        <v>190</v>
      </c>
      <c r="AW138" s="13" t="s">
        <v>31</v>
      </c>
      <c r="AX138" s="13" t="s">
        <v>75</v>
      </c>
      <c r="AY138" s="163" t="s">
        <v>181</v>
      </c>
    </row>
    <row r="139" spans="2:65" s="14" customFormat="1">
      <c r="B139" s="169"/>
      <c r="D139" s="156" t="s">
        <v>192</v>
      </c>
      <c r="E139" s="170" t="s">
        <v>1</v>
      </c>
      <c r="F139" s="171" t="s">
        <v>195</v>
      </c>
      <c r="H139" s="172">
        <v>1.536</v>
      </c>
      <c r="I139" s="173"/>
      <c r="L139" s="169"/>
      <c r="M139" s="174"/>
      <c r="T139" s="175"/>
      <c r="AT139" s="170" t="s">
        <v>192</v>
      </c>
      <c r="AU139" s="170" t="s">
        <v>190</v>
      </c>
      <c r="AV139" s="14" t="s">
        <v>189</v>
      </c>
      <c r="AW139" s="14" t="s">
        <v>31</v>
      </c>
      <c r="AX139" s="14" t="s">
        <v>83</v>
      </c>
      <c r="AY139" s="170" t="s">
        <v>181</v>
      </c>
    </row>
    <row r="140" spans="2:65" s="11" customFormat="1" ht="22.9" customHeight="1">
      <c r="B140" s="128"/>
      <c r="D140" s="129" t="s">
        <v>74</v>
      </c>
      <c r="E140" s="138" t="s">
        <v>523</v>
      </c>
      <c r="F140" s="138" t="s">
        <v>524</v>
      </c>
      <c r="I140" s="131"/>
      <c r="J140" s="139">
        <f>BK140</f>
        <v>0</v>
      </c>
      <c r="L140" s="128"/>
      <c r="M140" s="133"/>
      <c r="P140" s="134">
        <f>P141</f>
        <v>0</v>
      </c>
      <c r="R140" s="134">
        <f>R141</f>
        <v>0</v>
      </c>
      <c r="T140" s="135">
        <f>T141</f>
        <v>0</v>
      </c>
      <c r="AR140" s="129" t="s">
        <v>83</v>
      </c>
      <c r="AT140" s="136" t="s">
        <v>74</v>
      </c>
      <c r="AU140" s="136" t="s">
        <v>83</v>
      </c>
      <c r="AY140" s="129" t="s">
        <v>181</v>
      </c>
      <c r="BK140" s="137">
        <f>BK141</f>
        <v>0</v>
      </c>
    </row>
    <row r="141" spans="2:65" s="1" customFormat="1" ht="16.5" customHeight="1">
      <c r="B141" s="140"/>
      <c r="C141" s="141" t="s">
        <v>732</v>
      </c>
      <c r="D141" s="141" t="s">
        <v>185</v>
      </c>
      <c r="E141" s="142" t="s">
        <v>3149</v>
      </c>
      <c r="F141" s="143" t="s">
        <v>3150</v>
      </c>
      <c r="G141" s="144" t="s">
        <v>478</v>
      </c>
      <c r="H141" s="145">
        <v>3.37</v>
      </c>
      <c r="I141" s="146"/>
      <c r="J141" s="147">
        <f>ROUND(I141*H141,2)</f>
        <v>0</v>
      </c>
      <c r="K141" s="148"/>
      <c r="L141" s="32"/>
      <c r="M141" s="149" t="s">
        <v>1</v>
      </c>
      <c r="N141" s="150" t="s">
        <v>41</v>
      </c>
      <c r="P141" s="151">
        <f>O141*H141</f>
        <v>0</v>
      </c>
      <c r="Q141" s="151">
        <v>0</v>
      </c>
      <c r="R141" s="151">
        <f>Q141*H141</f>
        <v>0</v>
      </c>
      <c r="S141" s="151">
        <v>0</v>
      </c>
      <c r="T141" s="152">
        <f>S141*H141</f>
        <v>0</v>
      </c>
      <c r="AR141" s="153" t="s">
        <v>189</v>
      </c>
      <c r="AT141" s="153" t="s">
        <v>185</v>
      </c>
      <c r="AU141" s="153" t="s">
        <v>190</v>
      </c>
      <c r="AY141" s="17" t="s">
        <v>181</v>
      </c>
      <c r="BE141" s="154">
        <f>IF(N141="základná",J141,0)</f>
        <v>0</v>
      </c>
      <c r="BF141" s="154">
        <f>IF(N141="znížená",J141,0)</f>
        <v>0</v>
      </c>
      <c r="BG141" s="154">
        <f>IF(N141="zákl. prenesená",J141,0)</f>
        <v>0</v>
      </c>
      <c r="BH141" s="154">
        <f>IF(N141="zníž. prenesená",J141,0)</f>
        <v>0</v>
      </c>
      <c r="BI141" s="154">
        <f>IF(N141="nulová",J141,0)</f>
        <v>0</v>
      </c>
      <c r="BJ141" s="17" t="s">
        <v>190</v>
      </c>
      <c r="BK141" s="154">
        <f>ROUND(I141*H141,2)</f>
        <v>0</v>
      </c>
      <c r="BL141" s="17" t="s">
        <v>189</v>
      </c>
      <c r="BM141" s="153" t="s">
        <v>3151</v>
      </c>
    </row>
    <row r="142" spans="2:65" s="11" customFormat="1" ht="25.9" customHeight="1">
      <c r="B142" s="128"/>
      <c r="D142" s="129" t="s">
        <v>74</v>
      </c>
      <c r="E142" s="130" t="s">
        <v>529</v>
      </c>
      <c r="F142" s="130" t="s">
        <v>530</v>
      </c>
      <c r="I142" s="131"/>
      <c r="J142" s="132">
        <f>BK142</f>
        <v>0</v>
      </c>
      <c r="L142" s="128"/>
      <c r="M142" s="133"/>
      <c r="P142" s="134">
        <f>P143</f>
        <v>0</v>
      </c>
      <c r="R142" s="134">
        <f>R143</f>
        <v>0.65360000000000007</v>
      </c>
      <c r="T142" s="135">
        <f>T143</f>
        <v>0</v>
      </c>
      <c r="AR142" s="129" t="s">
        <v>190</v>
      </c>
      <c r="AT142" s="136" t="s">
        <v>74</v>
      </c>
      <c r="AU142" s="136" t="s">
        <v>75</v>
      </c>
      <c r="AY142" s="129" t="s">
        <v>181</v>
      </c>
      <c r="BK142" s="137">
        <f>BK143</f>
        <v>0</v>
      </c>
    </row>
    <row r="143" spans="2:65" s="11" customFormat="1" ht="22.9" customHeight="1">
      <c r="B143" s="128"/>
      <c r="D143" s="129" t="s">
        <v>74</v>
      </c>
      <c r="E143" s="138" t="s">
        <v>645</v>
      </c>
      <c r="F143" s="138" t="s">
        <v>646</v>
      </c>
      <c r="I143" s="131"/>
      <c r="J143" s="139">
        <f>BK143</f>
        <v>0</v>
      </c>
      <c r="L143" s="128"/>
      <c r="M143" s="133"/>
      <c r="P143" s="134">
        <f>SUM(P144:P154)</f>
        <v>0</v>
      </c>
      <c r="R143" s="134">
        <f>SUM(R144:R154)</f>
        <v>0.65360000000000007</v>
      </c>
      <c r="T143" s="135">
        <f>SUM(T144:T154)</f>
        <v>0</v>
      </c>
      <c r="AR143" s="129" t="s">
        <v>190</v>
      </c>
      <c r="AT143" s="136" t="s">
        <v>74</v>
      </c>
      <c r="AU143" s="136" t="s">
        <v>83</v>
      </c>
      <c r="AY143" s="129" t="s">
        <v>181</v>
      </c>
      <c r="BK143" s="137">
        <f>SUM(BK144:BK154)</f>
        <v>0</v>
      </c>
    </row>
    <row r="144" spans="2:65" s="1" customFormat="1" ht="24.2" customHeight="1">
      <c r="B144" s="140"/>
      <c r="C144" s="141" t="s">
        <v>933</v>
      </c>
      <c r="D144" s="141" t="s">
        <v>185</v>
      </c>
      <c r="E144" s="142" t="s">
        <v>3152</v>
      </c>
      <c r="F144" s="143" t="s">
        <v>3153</v>
      </c>
      <c r="G144" s="144" t="s">
        <v>407</v>
      </c>
      <c r="H144" s="145">
        <v>26.5</v>
      </c>
      <c r="I144" s="146"/>
      <c r="J144" s="147">
        <f>ROUND(I144*H144,2)</f>
        <v>0</v>
      </c>
      <c r="K144" s="148"/>
      <c r="L144" s="32"/>
      <c r="M144" s="149" t="s">
        <v>1</v>
      </c>
      <c r="N144" s="150" t="s">
        <v>41</v>
      </c>
      <c r="P144" s="151">
        <f>O144*H144</f>
        <v>0</v>
      </c>
      <c r="Q144" s="151">
        <v>0</v>
      </c>
      <c r="R144" s="151">
        <f>Q144*H144</f>
        <v>0</v>
      </c>
      <c r="S144" s="151">
        <v>0</v>
      </c>
      <c r="T144" s="152">
        <f>S144*H144</f>
        <v>0</v>
      </c>
      <c r="AR144" s="153" t="s">
        <v>280</v>
      </c>
      <c r="AT144" s="153" t="s">
        <v>185</v>
      </c>
      <c r="AU144" s="153" t="s">
        <v>190</v>
      </c>
      <c r="AY144" s="17" t="s">
        <v>181</v>
      </c>
      <c r="BE144" s="154">
        <f>IF(N144="základná",J144,0)</f>
        <v>0</v>
      </c>
      <c r="BF144" s="154">
        <f>IF(N144="znížená",J144,0)</f>
        <v>0</v>
      </c>
      <c r="BG144" s="154">
        <f>IF(N144="zákl. prenesená",J144,0)</f>
        <v>0</v>
      </c>
      <c r="BH144" s="154">
        <f>IF(N144="zníž. prenesená",J144,0)</f>
        <v>0</v>
      </c>
      <c r="BI144" s="154">
        <f>IF(N144="nulová",J144,0)</f>
        <v>0</v>
      </c>
      <c r="BJ144" s="17" t="s">
        <v>190</v>
      </c>
      <c r="BK144" s="154">
        <f>ROUND(I144*H144,2)</f>
        <v>0</v>
      </c>
      <c r="BL144" s="17" t="s">
        <v>280</v>
      </c>
      <c r="BM144" s="153" t="s">
        <v>3154</v>
      </c>
    </row>
    <row r="145" spans="2:65" s="13" customFormat="1">
      <c r="B145" s="162"/>
      <c r="D145" s="156" t="s">
        <v>192</v>
      </c>
      <c r="E145" s="163" t="s">
        <v>1</v>
      </c>
      <c r="F145" s="164" t="s">
        <v>3155</v>
      </c>
      <c r="H145" s="165">
        <v>26.5</v>
      </c>
      <c r="I145" s="166"/>
      <c r="L145" s="162"/>
      <c r="M145" s="167"/>
      <c r="T145" s="168"/>
      <c r="AT145" s="163" t="s">
        <v>192</v>
      </c>
      <c r="AU145" s="163" t="s">
        <v>190</v>
      </c>
      <c r="AV145" s="13" t="s">
        <v>190</v>
      </c>
      <c r="AW145" s="13" t="s">
        <v>31</v>
      </c>
      <c r="AX145" s="13" t="s">
        <v>75</v>
      </c>
      <c r="AY145" s="163" t="s">
        <v>181</v>
      </c>
    </row>
    <row r="146" spans="2:65" s="14" customFormat="1">
      <c r="B146" s="169"/>
      <c r="D146" s="156" t="s">
        <v>192</v>
      </c>
      <c r="E146" s="170" t="s">
        <v>1</v>
      </c>
      <c r="F146" s="171" t="s">
        <v>195</v>
      </c>
      <c r="H146" s="172">
        <v>26.5</v>
      </c>
      <c r="I146" s="173"/>
      <c r="L146" s="169"/>
      <c r="M146" s="174"/>
      <c r="T146" s="175"/>
      <c r="AT146" s="170" t="s">
        <v>192</v>
      </c>
      <c r="AU146" s="170" t="s">
        <v>190</v>
      </c>
      <c r="AV146" s="14" t="s">
        <v>189</v>
      </c>
      <c r="AW146" s="14" t="s">
        <v>31</v>
      </c>
      <c r="AX146" s="14" t="s">
        <v>83</v>
      </c>
      <c r="AY146" s="170" t="s">
        <v>181</v>
      </c>
    </row>
    <row r="147" spans="2:65" s="1" customFormat="1" ht="33" customHeight="1">
      <c r="B147" s="140"/>
      <c r="C147" s="189" t="s">
        <v>938</v>
      </c>
      <c r="D147" s="189" t="s">
        <v>966</v>
      </c>
      <c r="E147" s="190" t="s">
        <v>3156</v>
      </c>
      <c r="F147" s="191" t="s">
        <v>3157</v>
      </c>
      <c r="G147" s="192" t="s">
        <v>231</v>
      </c>
      <c r="H147" s="193">
        <v>11</v>
      </c>
      <c r="I147" s="194"/>
      <c r="J147" s="195">
        <f>ROUND(I147*H147,2)</f>
        <v>0</v>
      </c>
      <c r="K147" s="196"/>
      <c r="L147" s="197"/>
      <c r="M147" s="198" t="s">
        <v>1</v>
      </c>
      <c r="N147" s="199" t="s">
        <v>41</v>
      </c>
      <c r="P147" s="151">
        <f>O147*H147</f>
        <v>0</v>
      </c>
      <c r="Q147" s="151">
        <v>4.1399999999999999E-2</v>
      </c>
      <c r="R147" s="151">
        <f>Q147*H147</f>
        <v>0.45539999999999997</v>
      </c>
      <c r="S147" s="151">
        <v>0</v>
      </c>
      <c r="T147" s="152">
        <f>S147*H147</f>
        <v>0</v>
      </c>
      <c r="AR147" s="153" t="s">
        <v>491</v>
      </c>
      <c r="AT147" s="153" t="s">
        <v>966</v>
      </c>
      <c r="AU147" s="153" t="s">
        <v>190</v>
      </c>
      <c r="AY147" s="17" t="s">
        <v>181</v>
      </c>
      <c r="BE147" s="154">
        <f>IF(N147="základná",J147,0)</f>
        <v>0</v>
      </c>
      <c r="BF147" s="154">
        <f>IF(N147="znížená",J147,0)</f>
        <v>0</v>
      </c>
      <c r="BG147" s="154">
        <f>IF(N147="zákl. prenesená",J147,0)</f>
        <v>0</v>
      </c>
      <c r="BH147" s="154">
        <f>IF(N147="zníž. prenesená",J147,0)</f>
        <v>0</v>
      </c>
      <c r="BI147" s="154">
        <f>IF(N147="nulová",J147,0)</f>
        <v>0</v>
      </c>
      <c r="BJ147" s="17" t="s">
        <v>190</v>
      </c>
      <c r="BK147" s="154">
        <f>ROUND(I147*H147,2)</f>
        <v>0</v>
      </c>
      <c r="BL147" s="17" t="s">
        <v>280</v>
      </c>
      <c r="BM147" s="153" t="s">
        <v>3158</v>
      </c>
    </row>
    <row r="148" spans="2:65" s="13" customFormat="1">
      <c r="B148" s="162"/>
      <c r="D148" s="156" t="s">
        <v>192</v>
      </c>
      <c r="E148" s="163" t="s">
        <v>1</v>
      </c>
      <c r="F148" s="164" t="s">
        <v>3159</v>
      </c>
      <c r="H148" s="165">
        <v>4</v>
      </c>
      <c r="I148" s="166"/>
      <c r="L148" s="162"/>
      <c r="M148" s="167"/>
      <c r="T148" s="168"/>
      <c r="AT148" s="163" t="s">
        <v>192</v>
      </c>
      <c r="AU148" s="163" t="s">
        <v>190</v>
      </c>
      <c r="AV148" s="13" t="s">
        <v>190</v>
      </c>
      <c r="AW148" s="13" t="s">
        <v>31</v>
      </c>
      <c r="AX148" s="13" t="s">
        <v>75</v>
      </c>
      <c r="AY148" s="163" t="s">
        <v>181</v>
      </c>
    </row>
    <row r="149" spans="2:65" s="13" customFormat="1">
      <c r="B149" s="162"/>
      <c r="D149" s="156" t="s">
        <v>192</v>
      </c>
      <c r="E149" s="163" t="s">
        <v>1</v>
      </c>
      <c r="F149" s="164" t="s">
        <v>3160</v>
      </c>
      <c r="H149" s="165">
        <v>7</v>
      </c>
      <c r="I149" s="166"/>
      <c r="L149" s="162"/>
      <c r="M149" s="167"/>
      <c r="T149" s="168"/>
      <c r="AT149" s="163" t="s">
        <v>192</v>
      </c>
      <c r="AU149" s="163" t="s">
        <v>190</v>
      </c>
      <c r="AV149" s="13" t="s">
        <v>190</v>
      </c>
      <c r="AW149" s="13" t="s">
        <v>31</v>
      </c>
      <c r="AX149" s="13" t="s">
        <v>75</v>
      </c>
      <c r="AY149" s="163" t="s">
        <v>181</v>
      </c>
    </row>
    <row r="150" spans="2:65" s="14" customFormat="1">
      <c r="B150" s="169"/>
      <c r="D150" s="156" t="s">
        <v>192</v>
      </c>
      <c r="E150" s="170" t="s">
        <v>1</v>
      </c>
      <c r="F150" s="171" t="s">
        <v>195</v>
      </c>
      <c r="H150" s="172">
        <v>11</v>
      </c>
      <c r="I150" s="173"/>
      <c r="L150" s="169"/>
      <c r="M150" s="174"/>
      <c r="T150" s="175"/>
      <c r="AT150" s="170" t="s">
        <v>192</v>
      </c>
      <c r="AU150" s="170" t="s">
        <v>190</v>
      </c>
      <c r="AV150" s="14" t="s">
        <v>189</v>
      </c>
      <c r="AW150" s="14" t="s">
        <v>31</v>
      </c>
      <c r="AX150" s="14" t="s">
        <v>83</v>
      </c>
      <c r="AY150" s="170" t="s">
        <v>181</v>
      </c>
    </row>
    <row r="151" spans="2:65" s="1" customFormat="1" ht="24.2" customHeight="1">
      <c r="B151" s="140"/>
      <c r="C151" s="189" t="s">
        <v>943</v>
      </c>
      <c r="D151" s="189" t="s">
        <v>966</v>
      </c>
      <c r="E151" s="190" t="s">
        <v>3161</v>
      </c>
      <c r="F151" s="191" t="s">
        <v>3162</v>
      </c>
      <c r="G151" s="192" t="s">
        <v>231</v>
      </c>
      <c r="H151" s="193">
        <v>12</v>
      </c>
      <c r="I151" s="194"/>
      <c r="J151" s="195">
        <f>ROUND(I151*H151,2)</f>
        <v>0</v>
      </c>
      <c r="K151" s="196"/>
      <c r="L151" s="197"/>
      <c r="M151" s="198" t="s">
        <v>1</v>
      </c>
      <c r="N151" s="199" t="s">
        <v>41</v>
      </c>
      <c r="P151" s="151">
        <f>O151*H151</f>
        <v>0</v>
      </c>
      <c r="Q151" s="151">
        <v>9.4000000000000004E-3</v>
      </c>
      <c r="R151" s="151">
        <f>Q151*H151</f>
        <v>0.11280000000000001</v>
      </c>
      <c r="S151" s="151">
        <v>0</v>
      </c>
      <c r="T151" s="152">
        <f>S151*H151</f>
        <v>0</v>
      </c>
      <c r="AR151" s="153" t="s">
        <v>491</v>
      </c>
      <c r="AT151" s="153" t="s">
        <v>966</v>
      </c>
      <c r="AU151" s="153" t="s">
        <v>190</v>
      </c>
      <c r="AY151" s="17" t="s">
        <v>181</v>
      </c>
      <c r="BE151" s="154">
        <f>IF(N151="základná",J151,0)</f>
        <v>0</v>
      </c>
      <c r="BF151" s="154">
        <f>IF(N151="znížená",J151,0)</f>
        <v>0</v>
      </c>
      <c r="BG151" s="154">
        <f>IF(N151="zákl. prenesená",J151,0)</f>
        <v>0</v>
      </c>
      <c r="BH151" s="154">
        <f>IF(N151="zníž. prenesená",J151,0)</f>
        <v>0</v>
      </c>
      <c r="BI151" s="154">
        <f>IF(N151="nulová",J151,0)</f>
        <v>0</v>
      </c>
      <c r="BJ151" s="17" t="s">
        <v>190</v>
      </c>
      <c r="BK151" s="154">
        <f>ROUND(I151*H151,2)</f>
        <v>0</v>
      </c>
      <c r="BL151" s="17" t="s">
        <v>280</v>
      </c>
      <c r="BM151" s="153" t="s">
        <v>3163</v>
      </c>
    </row>
    <row r="152" spans="2:65" s="1" customFormat="1" ht="37.9" customHeight="1">
      <c r="B152" s="140"/>
      <c r="C152" s="141" t="s">
        <v>182</v>
      </c>
      <c r="D152" s="141" t="s">
        <v>185</v>
      </c>
      <c r="E152" s="142" t="s">
        <v>3164</v>
      </c>
      <c r="F152" s="143" t="s">
        <v>3165</v>
      </c>
      <c r="G152" s="144" t="s">
        <v>231</v>
      </c>
      <c r="H152" s="145">
        <v>1</v>
      </c>
      <c r="I152" s="146"/>
      <c r="J152" s="147">
        <f>ROUND(I152*H152,2)</f>
        <v>0</v>
      </c>
      <c r="K152" s="148"/>
      <c r="L152" s="32"/>
      <c r="M152" s="149" t="s">
        <v>1</v>
      </c>
      <c r="N152" s="150" t="s">
        <v>41</v>
      </c>
      <c r="P152" s="151">
        <f>O152*H152</f>
        <v>0</v>
      </c>
      <c r="Q152" s="151">
        <v>0</v>
      </c>
      <c r="R152" s="151">
        <f>Q152*H152</f>
        <v>0</v>
      </c>
      <c r="S152" s="151">
        <v>0</v>
      </c>
      <c r="T152" s="152">
        <f>S152*H152</f>
        <v>0</v>
      </c>
      <c r="AR152" s="153" t="s">
        <v>280</v>
      </c>
      <c r="AT152" s="153" t="s">
        <v>185</v>
      </c>
      <c r="AU152" s="153" t="s">
        <v>190</v>
      </c>
      <c r="AY152" s="17" t="s">
        <v>181</v>
      </c>
      <c r="BE152" s="154">
        <f>IF(N152="základná",J152,0)</f>
        <v>0</v>
      </c>
      <c r="BF152" s="154">
        <f>IF(N152="znížená",J152,0)</f>
        <v>0</v>
      </c>
      <c r="BG152" s="154">
        <f>IF(N152="zákl. prenesená",J152,0)</f>
        <v>0</v>
      </c>
      <c r="BH152" s="154">
        <f>IF(N152="zníž. prenesená",J152,0)</f>
        <v>0</v>
      </c>
      <c r="BI152" s="154">
        <f>IF(N152="nulová",J152,0)</f>
        <v>0</v>
      </c>
      <c r="BJ152" s="17" t="s">
        <v>190</v>
      </c>
      <c r="BK152" s="154">
        <f>ROUND(I152*H152,2)</f>
        <v>0</v>
      </c>
      <c r="BL152" s="17" t="s">
        <v>280</v>
      </c>
      <c r="BM152" s="153" t="s">
        <v>3166</v>
      </c>
    </row>
    <row r="153" spans="2:65" s="1" customFormat="1" ht="24.2" customHeight="1">
      <c r="B153" s="140"/>
      <c r="C153" s="189" t="s">
        <v>109</v>
      </c>
      <c r="D153" s="189" t="s">
        <v>966</v>
      </c>
      <c r="E153" s="190" t="s">
        <v>3167</v>
      </c>
      <c r="F153" s="191" t="s">
        <v>3168</v>
      </c>
      <c r="G153" s="192" t="s">
        <v>231</v>
      </c>
      <c r="H153" s="193">
        <v>1</v>
      </c>
      <c r="I153" s="194"/>
      <c r="J153" s="195">
        <f>ROUND(I153*H153,2)</f>
        <v>0</v>
      </c>
      <c r="K153" s="196"/>
      <c r="L153" s="197"/>
      <c r="M153" s="198" t="s">
        <v>1</v>
      </c>
      <c r="N153" s="199" t="s">
        <v>41</v>
      </c>
      <c r="P153" s="151">
        <f>O153*H153</f>
        <v>0</v>
      </c>
      <c r="Q153" s="151">
        <v>8.5400000000000004E-2</v>
      </c>
      <c r="R153" s="151">
        <f>Q153*H153</f>
        <v>8.5400000000000004E-2</v>
      </c>
      <c r="S153" s="151">
        <v>0</v>
      </c>
      <c r="T153" s="152">
        <f>S153*H153</f>
        <v>0</v>
      </c>
      <c r="AR153" s="153" t="s">
        <v>491</v>
      </c>
      <c r="AT153" s="153" t="s">
        <v>966</v>
      </c>
      <c r="AU153" s="153" t="s">
        <v>190</v>
      </c>
      <c r="AY153" s="17" t="s">
        <v>181</v>
      </c>
      <c r="BE153" s="154">
        <f>IF(N153="základná",J153,0)</f>
        <v>0</v>
      </c>
      <c r="BF153" s="154">
        <f>IF(N153="znížená",J153,0)</f>
        <v>0</v>
      </c>
      <c r="BG153" s="154">
        <f>IF(N153="zákl. prenesená",J153,0)</f>
        <v>0</v>
      </c>
      <c r="BH153" s="154">
        <f>IF(N153="zníž. prenesená",J153,0)</f>
        <v>0</v>
      </c>
      <c r="BI153" s="154">
        <f>IF(N153="nulová",J153,0)</f>
        <v>0</v>
      </c>
      <c r="BJ153" s="17" t="s">
        <v>190</v>
      </c>
      <c r="BK153" s="154">
        <f>ROUND(I153*H153,2)</f>
        <v>0</v>
      </c>
      <c r="BL153" s="17" t="s">
        <v>280</v>
      </c>
      <c r="BM153" s="153" t="s">
        <v>3169</v>
      </c>
    </row>
    <row r="154" spans="2:65" s="1" customFormat="1" ht="24.2" customHeight="1">
      <c r="B154" s="140"/>
      <c r="C154" s="141" t="s">
        <v>112</v>
      </c>
      <c r="D154" s="141" t="s">
        <v>185</v>
      </c>
      <c r="E154" s="142" t="s">
        <v>3170</v>
      </c>
      <c r="F154" s="143" t="s">
        <v>3171</v>
      </c>
      <c r="G154" s="144" t="s">
        <v>1797</v>
      </c>
      <c r="H154" s="200"/>
      <c r="I154" s="146"/>
      <c r="J154" s="147">
        <f>ROUND(I154*H154,2)</f>
        <v>0</v>
      </c>
      <c r="K154" s="148"/>
      <c r="L154" s="32"/>
      <c r="M154" s="183" t="s">
        <v>1</v>
      </c>
      <c r="N154" s="184" t="s">
        <v>41</v>
      </c>
      <c r="O154" s="185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AR154" s="153" t="s">
        <v>280</v>
      </c>
      <c r="AT154" s="153" t="s">
        <v>185</v>
      </c>
      <c r="AU154" s="153" t="s">
        <v>190</v>
      </c>
      <c r="AY154" s="17" t="s">
        <v>181</v>
      </c>
      <c r="BE154" s="154">
        <f>IF(N154="základná",J154,0)</f>
        <v>0</v>
      </c>
      <c r="BF154" s="154">
        <f>IF(N154="znížená",J154,0)</f>
        <v>0</v>
      </c>
      <c r="BG154" s="154">
        <f>IF(N154="zákl. prenesená",J154,0)</f>
        <v>0</v>
      </c>
      <c r="BH154" s="154">
        <f>IF(N154="zníž. prenesená",J154,0)</f>
        <v>0</v>
      </c>
      <c r="BI154" s="154">
        <f>IF(N154="nulová",J154,0)</f>
        <v>0</v>
      </c>
      <c r="BJ154" s="17" t="s">
        <v>190</v>
      </c>
      <c r="BK154" s="154">
        <f>ROUND(I154*H154,2)</f>
        <v>0</v>
      </c>
      <c r="BL154" s="17" t="s">
        <v>280</v>
      </c>
      <c r="BM154" s="153" t="s">
        <v>3172</v>
      </c>
    </row>
    <row r="155" spans="2:65" s="1" customFormat="1" ht="6.95" customHeight="1">
      <c r="B155" s="47"/>
      <c r="C155" s="48"/>
      <c r="D155" s="48"/>
      <c r="E155" s="48"/>
      <c r="F155" s="48"/>
      <c r="G155" s="48"/>
      <c r="H155" s="48"/>
      <c r="I155" s="48"/>
      <c r="J155" s="48"/>
      <c r="K155" s="48"/>
      <c r="L155" s="32"/>
    </row>
  </sheetData>
  <autoFilter ref="C121:K154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8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93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134</v>
      </c>
      <c r="L4" s="20"/>
      <c r="M4" s="92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Obnova a modernizácia objektu Centra univerzitného športu pri SPU v Nitre</v>
      </c>
      <c r="F7" s="258"/>
      <c r="G7" s="258"/>
      <c r="H7" s="258"/>
      <c r="L7" s="20"/>
    </row>
    <row r="8" spans="2:46" s="1" customFormat="1" ht="12" customHeight="1">
      <c r="B8" s="32"/>
      <c r="D8" s="27" t="s">
        <v>144</v>
      </c>
      <c r="L8" s="32"/>
    </row>
    <row r="9" spans="2:46" s="1" customFormat="1" ht="16.5" customHeight="1">
      <c r="B9" s="32"/>
      <c r="E9" s="250" t="s">
        <v>3173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9" t="str">
        <f>'Rekapitulácia stavby'!E14</f>
        <v>Vyplň údaj</v>
      </c>
      <c r="F18" s="241"/>
      <c r="G18" s="241"/>
      <c r="H18" s="241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>Béger</v>
      </c>
      <c r="I24" s="27" t="s">
        <v>26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3"/>
      <c r="E27" s="245" t="s">
        <v>1</v>
      </c>
      <c r="F27" s="245"/>
      <c r="G27" s="245"/>
      <c r="H27" s="245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35</v>
      </c>
      <c r="J30" s="69">
        <f>ROUND(J120,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5">
        <f>ROUND((SUM(BE120:BE187)),  2)</f>
        <v>0</v>
      </c>
      <c r="G33" s="96"/>
      <c r="H33" s="96"/>
      <c r="I33" s="97">
        <v>0.2</v>
      </c>
      <c r="J33" s="95">
        <f>ROUND(((SUM(BE120:BE187))*I33),  2)</f>
        <v>0</v>
      </c>
      <c r="L33" s="32"/>
    </row>
    <row r="34" spans="2:12" s="1" customFormat="1" ht="14.45" customHeight="1">
      <c r="B34" s="32"/>
      <c r="E34" s="37" t="s">
        <v>41</v>
      </c>
      <c r="F34" s="95">
        <f>ROUND((SUM(BF120:BF187)),  2)</f>
        <v>0</v>
      </c>
      <c r="G34" s="96"/>
      <c r="H34" s="96"/>
      <c r="I34" s="97">
        <v>0.2</v>
      </c>
      <c r="J34" s="95">
        <f>ROUND(((SUM(BF120:BF187))*I34),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8">
        <f>ROUND((SUM(BG120:BG187)),  2)</f>
        <v>0</v>
      </c>
      <c r="I35" s="99">
        <v>0.2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8">
        <f>ROUND((SUM(BH120:BH187)),  2)</f>
        <v>0</v>
      </c>
      <c r="I36" s="99">
        <v>0.2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5">
        <f>ROUND((SUM(BI120:BI187)),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45</v>
      </c>
      <c r="E39" s="60"/>
      <c r="F39" s="60"/>
      <c r="G39" s="102" t="s">
        <v>46</v>
      </c>
      <c r="H39" s="103" t="s">
        <v>47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6" t="s">
        <v>51</v>
      </c>
      <c r="G61" s="46" t="s">
        <v>50</v>
      </c>
      <c r="H61" s="34"/>
      <c r="I61" s="34"/>
      <c r="J61" s="107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6" t="s">
        <v>51</v>
      </c>
      <c r="G76" s="46" t="s">
        <v>50</v>
      </c>
      <c r="H76" s="34"/>
      <c r="I76" s="34"/>
      <c r="J76" s="107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7" t="str">
        <f>E7</f>
        <v>Obnova a modernizácia objektu Centra univerzitného športu pri SPU v Nitre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144</v>
      </c>
      <c r="L86" s="32"/>
    </row>
    <row r="87" spans="2:47" s="1" customFormat="1" ht="16.5" customHeight="1">
      <c r="B87" s="32"/>
      <c r="E87" s="250" t="str">
        <f>E9</f>
        <v>04 - E1-9 - Slaboprúdová inštalácia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Nitra</v>
      </c>
      <c r="I89" s="27" t="s">
        <v>21</v>
      </c>
      <c r="J89" s="55" t="str">
        <f>IF(J12="","",J12)</f>
        <v>1. 2. 2024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SPU v Nitre</v>
      </c>
      <c r="I91" s="27" t="s">
        <v>29</v>
      </c>
      <c r="J91" s="30" t="str">
        <f>E21</f>
        <v>Ing. Stanislav Mikle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Béger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147</v>
      </c>
      <c r="D94" s="100"/>
      <c r="E94" s="100"/>
      <c r="F94" s="100"/>
      <c r="G94" s="100"/>
      <c r="H94" s="100"/>
      <c r="I94" s="100"/>
      <c r="J94" s="109" t="s">
        <v>148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149</v>
      </c>
      <c r="J96" s="69">
        <f>J120</f>
        <v>0</v>
      </c>
      <c r="L96" s="32"/>
      <c r="AU96" s="17" t="s">
        <v>150</v>
      </c>
    </row>
    <row r="97" spans="2:12" s="8" customFormat="1" ht="24.95" customHeight="1">
      <c r="B97" s="111"/>
      <c r="D97" s="112" t="s">
        <v>3174</v>
      </c>
      <c r="E97" s="113"/>
      <c r="F97" s="113"/>
      <c r="G97" s="113"/>
      <c r="H97" s="113"/>
      <c r="I97" s="113"/>
      <c r="J97" s="114">
        <f>J121</f>
        <v>0</v>
      </c>
      <c r="L97" s="111"/>
    </row>
    <row r="98" spans="2:12" s="8" customFormat="1" ht="24.95" customHeight="1">
      <c r="B98" s="111"/>
      <c r="D98" s="112" t="s">
        <v>3175</v>
      </c>
      <c r="E98" s="113"/>
      <c r="F98" s="113"/>
      <c r="G98" s="113"/>
      <c r="H98" s="113"/>
      <c r="I98" s="113"/>
      <c r="J98" s="114">
        <f>J156</f>
        <v>0</v>
      </c>
      <c r="L98" s="111"/>
    </row>
    <row r="99" spans="2:12" s="8" customFormat="1" ht="24.95" customHeight="1">
      <c r="B99" s="111"/>
      <c r="D99" s="112" t="s">
        <v>3176</v>
      </c>
      <c r="E99" s="113"/>
      <c r="F99" s="113"/>
      <c r="G99" s="113"/>
      <c r="H99" s="113"/>
      <c r="I99" s="113"/>
      <c r="J99" s="114">
        <f>J169</f>
        <v>0</v>
      </c>
      <c r="L99" s="111"/>
    </row>
    <row r="100" spans="2:12" s="8" customFormat="1" ht="24.95" customHeight="1">
      <c r="B100" s="111"/>
      <c r="D100" s="112" t="s">
        <v>3177</v>
      </c>
      <c r="E100" s="113"/>
      <c r="F100" s="113"/>
      <c r="G100" s="113"/>
      <c r="H100" s="113"/>
      <c r="I100" s="113"/>
      <c r="J100" s="114">
        <f>J186</f>
        <v>0</v>
      </c>
      <c r="L100" s="111"/>
    </row>
    <row r="101" spans="2:12" s="1" customFormat="1" ht="21.75" customHeight="1">
      <c r="B101" s="32"/>
      <c r="L101" s="32"/>
    </row>
    <row r="102" spans="2:12" s="1" customFormat="1" ht="6.95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12" s="1" customFormat="1" ht="6.95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12" s="1" customFormat="1" ht="24.95" customHeight="1">
      <c r="B107" s="32"/>
      <c r="C107" s="21" t="s">
        <v>167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15</v>
      </c>
      <c r="L109" s="32"/>
    </row>
    <row r="110" spans="2:12" s="1" customFormat="1" ht="26.25" customHeight="1">
      <c r="B110" s="32"/>
      <c r="E110" s="257" t="str">
        <f>E7</f>
        <v>Obnova a modernizácia objektu Centra univerzitného športu pri SPU v Nitre</v>
      </c>
      <c r="F110" s="258"/>
      <c r="G110" s="258"/>
      <c r="H110" s="258"/>
      <c r="L110" s="32"/>
    </row>
    <row r="111" spans="2:12" s="1" customFormat="1" ht="12" customHeight="1">
      <c r="B111" s="32"/>
      <c r="C111" s="27" t="s">
        <v>144</v>
      </c>
      <c r="L111" s="32"/>
    </row>
    <row r="112" spans="2:12" s="1" customFormat="1" ht="16.5" customHeight="1">
      <c r="B112" s="32"/>
      <c r="E112" s="250" t="str">
        <f>E9</f>
        <v>04 - E1-9 - Slaboprúdová inštalácia</v>
      </c>
      <c r="F112" s="256"/>
      <c r="G112" s="256"/>
      <c r="H112" s="256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19</v>
      </c>
      <c r="F114" s="25" t="str">
        <f>F12</f>
        <v>Nitra</v>
      </c>
      <c r="I114" s="27" t="s">
        <v>21</v>
      </c>
      <c r="J114" s="55" t="str">
        <f>IF(J12="","",J12)</f>
        <v>1. 2. 2024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23</v>
      </c>
      <c r="F116" s="25" t="str">
        <f>E15</f>
        <v>SPU v Nitre</v>
      </c>
      <c r="I116" s="27" t="s">
        <v>29</v>
      </c>
      <c r="J116" s="30" t="str">
        <f>E21</f>
        <v>Ing. Stanislav Mikle</v>
      </c>
      <c r="L116" s="32"/>
    </row>
    <row r="117" spans="2:65" s="1" customFormat="1" ht="15.2" customHeight="1">
      <c r="B117" s="32"/>
      <c r="C117" s="27" t="s">
        <v>27</v>
      </c>
      <c r="F117" s="25" t="str">
        <f>IF(E18="","",E18)</f>
        <v>Vyplň údaj</v>
      </c>
      <c r="I117" s="27" t="s">
        <v>32</v>
      </c>
      <c r="J117" s="30" t="str">
        <f>E24</f>
        <v>Béger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9"/>
      <c r="C119" s="120" t="s">
        <v>168</v>
      </c>
      <c r="D119" s="121" t="s">
        <v>60</v>
      </c>
      <c r="E119" s="121" t="s">
        <v>56</v>
      </c>
      <c r="F119" s="121" t="s">
        <v>57</v>
      </c>
      <c r="G119" s="121" t="s">
        <v>169</v>
      </c>
      <c r="H119" s="121" t="s">
        <v>170</v>
      </c>
      <c r="I119" s="121" t="s">
        <v>171</v>
      </c>
      <c r="J119" s="122" t="s">
        <v>148</v>
      </c>
      <c r="K119" s="123" t="s">
        <v>172</v>
      </c>
      <c r="L119" s="119"/>
      <c r="M119" s="62" t="s">
        <v>1</v>
      </c>
      <c r="N119" s="63" t="s">
        <v>39</v>
      </c>
      <c r="O119" s="63" t="s">
        <v>173</v>
      </c>
      <c r="P119" s="63" t="s">
        <v>174</v>
      </c>
      <c r="Q119" s="63" t="s">
        <v>175</v>
      </c>
      <c r="R119" s="63" t="s">
        <v>176</v>
      </c>
      <c r="S119" s="63" t="s">
        <v>177</v>
      </c>
      <c r="T119" s="64" t="s">
        <v>178</v>
      </c>
    </row>
    <row r="120" spans="2:65" s="1" customFormat="1" ht="22.9" customHeight="1">
      <c r="B120" s="32"/>
      <c r="C120" s="67" t="s">
        <v>149</v>
      </c>
      <c r="J120" s="124">
        <f>BK120</f>
        <v>0</v>
      </c>
      <c r="L120" s="32"/>
      <c r="M120" s="65"/>
      <c r="N120" s="56"/>
      <c r="O120" s="56"/>
      <c r="P120" s="125">
        <f>P121+P156+P169+P186</f>
        <v>0</v>
      </c>
      <c r="Q120" s="56"/>
      <c r="R120" s="125">
        <f>R121+R156+R169+R186</f>
        <v>0</v>
      </c>
      <c r="S120" s="56"/>
      <c r="T120" s="126">
        <f>T121+T156+T169+T186</f>
        <v>0</v>
      </c>
      <c r="AT120" s="17" t="s">
        <v>74</v>
      </c>
      <c r="AU120" s="17" t="s">
        <v>150</v>
      </c>
      <c r="BK120" s="127">
        <f>BK121+BK156+BK169+BK186</f>
        <v>0</v>
      </c>
    </row>
    <row r="121" spans="2:65" s="11" customFormat="1" ht="25.9" customHeight="1">
      <c r="B121" s="128"/>
      <c r="D121" s="129" t="s">
        <v>74</v>
      </c>
      <c r="E121" s="130" t="s">
        <v>3178</v>
      </c>
      <c r="F121" s="130" t="s">
        <v>3179</v>
      </c>
      <c r="I121" s="131"/>
      <c r="J121" s="132">
        <f>BK121</f>
        <v>0</v>
      </c>
      <c r="L121" s="128"/>
      <c r="M121" s="133"/>
      <c r="P121" s="134">
        <f>SUM(P122:P155)</f>
        <v>0</v>
      </c>
      <c r="R121" s="134">
        <f>SUM(R122:R155)</f>
        <v>0</v>
      </c>
      <c r="T121" s="135">
        <f>SUM(T122:T155)</f>
        <v>0</v>
      </c>
      <c r="AR121" s="129" t="s">
        <v>83</v>
      </c>
      <c r="AT121" s="136" t="s">
        <v>74</v>
      </c>
      <c r="AU121" s="136" t="s">
        <v>75</v>
      </c>
      <c r="AY121" s="129" t="s">
        <v>181</v>
      </c>
      <c r="BK121" s="137">
        <f>SUM(BK122:BK155)</f>
        <v>0</v>
      </c>
    </row>
    <row r="122" spans="2:65" s="1" customFormat="1" ht="66.75" customHeight="1">
      <c r="B122" s="140"/>
      <c r="C122" s="141" t="s">
        <v>83</v>
      </c>
      <c r="D122" s="141" t="s">
        <v>185</v>
      </c>
      <c r="E122" s="142" t="s">
        <v>3180</v>
      </c>
      <c r="F122" s="143" t="s">
        <v>3181</v>
      </c>
      <c r="G122" s="144" t="s">
        <v>231</v>
      </c>
      <c r="H122" s="145">
        <v>1</v>
      </c>
      <c r="I122" s="146"/>
      <c r="J122" s="147">
        <f t="shared" ref="J122:J155" si="0">ROUND(I122*H122,2)</f>
        <v>0</v>
      </c>
      <c r="K122" s="148"/>
      <c r="L122" s="32"/>
      <c r="M122" s="149" t="s">
        <v>1</v>
      </c>
      <c r="N122" s="150" t="s">
        <v>41</v>
      </c>
      <c r="P122" s="151">
        <f t="shared" ref="P122:P155" si="1">O122*H122</f>
        <v>0</v>
      </c>
      <c r="Q122" s="151">
        <v>0</v>
      </c>
      <c r="R122" s="151">
        <f t="shared" ref="R122:R155" si="2">Q122*H122</f>
        <v>0</v>
      </c>
      <c r="S122" s="151">
        <v>0</v>
      </c>
      <c r="T122" s="152">
        <f t="shared" ref="T122:T155" si="3">S122*H122</f>
        <v>0</v>
      </c>
      <c r="AR122" s="153" t="s">
        <v>700</v>
      </c>
      <c r="AT122" s="153" t="s">
        <v>185</v>
      </c>
      <c r="AU122" s="153" t="s">
        <v>83</v>
      </c>
      <c r="AY122" s="17" t="s">
        <v>181</v>
      </c>
      <c r="BE122" s="154">
        <f t="shared" ref="BE122:BE155" si="4">IF(N122="základná",J122,0)</f>
        <v>0</v>
      </c>
      <c r="BF122" s="154">
        <f t="shared" ref="BF122:BF155" si="5">IF(N122="znížená",J122,0)</f>
        <v>0</v>
      </c>
      <c r="BG122" s="154">
        <f t="shared" ref="BG122:BG155" si="6">IF(N122="zákl. prenesená",J122,0)</f>
        <v>0</v>
      </c>
      <c r="BH122" s="154">
        <f t="shared" ref="BH122:BH155" si="7">IF(N122="zníž. prenesená",J122,0)</f>
        <v>0</v>
      </c>
      <c r="BI122" s="154">
        <f t="shared" ref="BI122:BI155" si="8">IF(N122="nulová",J122,0)</f>
        <v>0</v>
      </c>
      <c r="BJ122" s="17" t="s">
        <v>190</v>
      </c>
      <c r="BK122" s="154">
        <f t="shared" ref="BK122:BK155" si="9">ROUND(I122*H122,2)</f>
        <v>0</v>
      </c>
      <c r="BL122" s="17" t="s">
        <v>700</v>
      </c>
      <c r="BM122" s="153" t="s">
        <v>190</v>
      </c>
    </row>
    <row r="123" spans="2:65" s="1" customFormat="1" ht="37.9" customHeight="1">
      <c r="B123" s="140"/>
      <c r="C123" s="141" t="s">
        <v>190</v>
      </c>
      <c r="D123" s="141" t="s">
        <v>185</v>
      </c>
      <c r="E123" s="142" t="s">
        <v>3182</v>
      </c>
      <c r="F123" s="143" t="s">
        <v>3183</v>
      </c>
      <c r="G123" s="144" t="s">
        <v>231</v>
      </c>
      <c r="H123" s="145">
        <v>1</v>
      </c>
      <c r="I123" s="146"/>
      <c r="J123" s="147">
        <f t="shared" si="0"/>
        <v>0</v>
      </c>
      <c r="K123" s="148"/>
      <c r="L123" s="32"/>
      <c r="M123" s="149" t="s">
        <v>1</v>
      </c>
      <c r="N123" s="150" t="s">
        <v>41</v>
      </c>
      <c r="P123" s="151">
        <f t="shared" si="1"/>
        <v>0</v>
      </c>
      <c r="Q123" s="151">
        <v>0</v>
      </c>
      <c r="R123" s="151">
        <f t="shared" si="2"/>
        <v>0</v>
      </c>
      <c r="S123" s="151">
        <v>0</v>
      </c>
      <c r="T123" s="152">
        <f t="shared" si="3"/>
        <v>0</v>
      </c>
      <c r="AR123" s="153" t="s">
        <v>700</v>
      </c>
      <c r="AT123" s="153" t="s">
        <v>185</v>
      </c>
      <c r="AU123" s="153" t="s">
        <v>83</v>
      </c>
      <c r="AY123" s="17" t="s">
        <v>181</v>
      </c>
      <c r="BE123" s="154">
        <f t="shared" si="4"/>
        <v>0</v>
      </c>
      <c r="BF123" s="154">
        <f t="shared" si="5"/>
        <v>0</v>
      </c>
      <c r="BG123" s="154">
        <f t="shared" si="6"/>
        <v>0</v>
      </c>
      <c r="BH123" s="154">
        <f t="shared" si="7"/>
        <v>0</v>
      </c>
      <c r="BI123" s="154">
        <f t="shared" si="8"/>
        <v>0</v>
      </c>
      <c r="BJ123" s="17" t="s">
        <v>190</v>
      </c>
      <c r="BK123" s="154">
        <f t="shared" si="9"/>
        <v>0</v>
      </c>
      <c r="BL123" s="17" t="s">
        <v>700</v>
      </c>
      <c r="BM123" s="153" t="s">
        <v>189</v>
      </c>
    </row>
    <row r="124" spans="2:65" s="1" customFormat="1" ht="37.9" customHeight="1">
      <c r="B124" s="140"/>
      <c r="C124" s="141" t="s">
        <v>130</v>
      </c>
      <c r="D124" s="141" t="s">
        <v>185</v>
      </c>
      <c r="E124" s="142" t="s">
        <v>3184</v>
      </c>
      <c r="F124" s="143" t="s">
        <v>3185</v>
      </c>
      <c r="G124" s="144" t="s">
        <v>231</v>
      </c>
      <c r="H124" s="145">
        <v>7</v>
      </c>
      <c r="I124" s="146"/>
      <c r="J124" s="147">
        <f t="shared" si="0"/>
        <v>0</v>
      </c>
      <c r="K124" s="148"/>
      <c r="L124" s="32"/>
      <c r="M124" s="149" t="s">
        <v>1</v>
      </c>
      <c r="N124" s="150" t="s">
        <v>41</v>
      </c>
      <c r="P124" s="151">
        <f t="shared" si="1"/>
        <v>0</v>
      </c>
      <c r="Q124" s="151">
        <v>0</v>
      </c>
      <c r="R124" s="151">
        <f t="shared" si="2"/>
        <v>0</v>
      </c>
      <c r="S124" s="151">
        <v>0</v>
      </c>
      <c r="T124" s="152">
        <f t="shared" si="3"/>
        <v>0</v>
      </c>
      <c r="AR124" s="153" t="s">
        <v>700</v>
      </c>
      <c r="AT124" s="153" t="s">
        <v>185</v>
      </c>
      <c r="AU124" s="153" t="s">
        <v>83</v>
      </c>
      <c r="AY124" s="17" t="s">
        <v>181</v>
      </c>
      <c r="BE124" s="154">
        <f t="shared" si="4"/>
        <v>0</v>
      </c>
      <c r="BF124" s="154">
        <f t="shared" si="5"/>
        <v>0</v>
      </c>
      <c r="BG124" s="154">
        <f t="shared" si="6"/>
        <v>0</v>
      </c>
      <c r="BH124" s="154">
        <f t="shared" si="7"/>
        <v>0</v>
      </c>
      <c r="BI124" s="154">
        <f t="shared" si="8"/>
        <v>0</v>
      </c>
      <c r="BJ124" s="17" t="s">
        <v>190</v>
      </c>
      <c r="BK124" s="154">
        <f t="shared" si="9"/>
        <v>0</v>
      </c>
      <c r="BL124" s="17" t="s">
        <v>700</v>
      </c>
      <c r="BM124" s="153" t="s">
        <v>933</v>
      </c>
    </row>
    <row r="125" spans="2:65" s="1" customFormat="1" ht="33" customHeight="1">
      <c r="B125" s="140"/>
      <c r="C125" s="141" t="s">
        <v>189</v>
      </c>
      <c r="D125" s="141" t="s">
        <v>185</v>
      </c>
      <c r="E125" s="142" t="s">
        <v>3186</v>
      </c>
      <c r="F125" s="143" t="s">
        <v>3187</v>
      </c>
      <c r="G125" s="144" t="s">
        <v>231</v>
      </c>
      <c r="H125" s="145">
        <v>2</v>
      </c>
      <c r="I125" s="146"/>
      <c r="J125" s="147">
        <f t="shared" si="0"/>
        <v>0</v>
      </c>
      <c r="K125" s="148"/>
      <c r="L125" s="32"/>
      <c r="M125" s="149" t="s">
        <v>1</v>
      </c>
      <c r="N125" s="150" t="s">
        <v>41</v>
      </c>
      <c r="P125" s="151">
        <f t="shared" si="1"/>
        <v>0</v>
      </c>
      <c r="Q125" s="151">
        <v>0</v>
      </c>
      <c r="R125" s="151">
        <f t="shared" si="2"/>
        <v>0</v>
      </c>
      <c r="S125" s="151">
        <v>0</v>
      </c>
      <c r="T125" s="152">
        <f t="shared" si="3"/>
        <v>0</v>
      </c>
      <c r="AR125" s="153" t="s">
        <v>700</v>
      </c>
      <c r="AT125" s="153" t="s">
        <v>185</v>
      </c>
      <c r="AU125" s="153" t="s">
        <v>83</v>
      </c>
      <c r="AY125" s="17" t="s">
        <v>181</v>
      </c>
      <c r="BE125" s="154">
        <f t="shared" si="4"/>
        <v>0</v>
      </c>
      <c r="BF125" s="154">
        <f t="shared" si="5"/>
        <v>0</v>
      </c>
      <c r="BG125" s="154">
        <f t="shared" si="6"/>
        <v>0</v>
      </c>
      <c r="BH125" s="154">
        <f t="shared" si="7"/>
        <v>0</v>
      </c>
      <c r="BI125" s="154">
        <f t="shared" si="8"/>
        <v>0</v>
      </c>
      <c r="BJ125" s="17" t="s">
        <v>190</v>
      </c>
      <c r="BK125" s="154">
        <f t="shared" si="9"/>
        <v>0</v>
      </c>
      <c r="BL125" s="17" t="s">
        <v>700</v>
      </c>
      <c r="BM125" s="153" t="s">
        <v>943</v>
      </c>
    </row>
    <row r="126" spans="2:65" s="1" customFormat="1" ht="33" customHeight="1">
      <c r="B126" s="140"/>
      <c r="C126" s="141" t="s">
        <v>732</v>
      </c>
      <c r="D126" s="141" t="s">
        <v>185</v>
      </c>
      <c r="E126" s="142" t="s">
        <v>3188</v>
      </c>
      <c r="F126" s="143" t="s">
        <v>3189</v>
      </c>
      <c r="G126" s="144" t="s">
        <v>231</v>
      </c>
      <c r="H126" s="145">
        <v>2</v>
      </c>
      <c r="I126" s="146"/>
      <c r="J126" s="147">
        <f t="shared" si="0"/>
        <v>0</v>
      </c>
      <c r="K126" s="148"/>
      <c r="L126" s="32"/>
      <c r="M126" s="149" t="s">
        <v>1</v>
      </c>
      <c r="N126" s="150" t="s">
        <v>41</v>
      </c>
      <c r="P126" s="151">
        <f t="shared" si="1"/>
        <v>0</v>
      </c>
      <c r="Q126" s="151">
        <v>0</v>
      </c>
      <c r="R126" s="151">
        <f t="shared" si="2"/>
        <v>0</v>
      </c>
      <c r="S126" s="151">
        <v>0</v>
      </c>
      <c r="T126" s="152">
        <f t="shared" si="3"/>
        <v>0</v>
      </c>
      <c r="AR126" s="153" t="s">
        <v>700</v>
      </c>
      <c r="AT126" s="153" t="s">
        <v>185</v>
      </c>
      <c r="AU126" s="153" t="s">
        <v>83</v>
      </c>
      <c r="AY126" s="17" t="s">
        <v>181</v>
      </c>
      <c r="BE126" s="154">
        <f t="shared" si="4"/>
        <v>0</v>
      </c>
      <c r="BF126" s="154">
        <f t="shared" si="5"/>
        <v>0</v>
      </c>
      <c r="BG126" s="154">
        <f t="shared" si="6"/>
        <v>0</v>
      </c>
      <c r="BH126" s="154">
        <f t="shared" si="7"/>
        <v>0</v>
      </c>
      <c r="BI126" s="154">
        <f t="shared" si="8"/>
        <v>0</v>
      </c>
      <c r="BJ126" s="17" t="s">
        <v>190</v>
      </c>
      <c r="BK126" s="154">
        <f t="shared" si="9"/>
        <v>0</v>
      </c>
      <c r="BL126" s="17" t="s">
        <v>700</v>
      </c>
      <c r="BM126" s="153" t="s">
        <v>109</v>
      </c>
    </row>
    <row r="127" spans="2:65" s="1" customFormat="1" ht="24.2" customHeight="1">
      <c r="B127" s="140"/>
      <c r="C127" s="141" t="s">
        <v>933</v>
      </c>
      <c r="D127" s="141" t="s">
        <v>185</v>
      </c>
      <c r="E127" s="142" t="s">
        <v>3190</v>
      </c>
      <c r="F127" s="143" t="s">
        <v>3191</v>
      </c>
      <c r="G127" s="144" t="s">
        <v>231</v>
      </c>
      <c r="H127" s="145">
        <v>25</v>
      </c>
      <c r="I127" s="146"/>
      <c r="J127" s="147">
        <f t="shared" si="0"/>
        <v>0</v>
      </c>
      <c r="K127" s="148"/>
      <c r="L127" s="32"/>
      <c r="M127" s="149" t="s">
        <v>1</v>
      </c>
      <c r="N127" s="150" t="s">
        <v>41</v>
      </c>
      <c r="P127" s="151">
        <f t="shared" si="1"/>
        <v>0</v>
      </c>
      <c r="Q127" s="151">
        <v>0</v>
      </c>
      <c r="R127" s="151">
        <f t="shared" si="2"/>
        <v>0</v>
      </c>
      <c r="S127" s="151">
        <v>0</v>
      </c>
      <c r="T127" s="152">
        <f t="shared" si="3"/>
        <v>0</v>
      </c>
      <c r="AR127" s="153" t="s">
        <v>700</v>
      </c>
      <c r="AT127" s="153" t="s">
        <v>185</v>
      </c>
      <c r="AU127" s="153" t="s">
        <v>83</v>
      </c>
      <c r="AY127" s="17" t="s">
        <v>181</v>
      </c>
      <c r="BE127" s="154">
        <f t="shared" si="4"/>
        <v>0</v>
      </c>
      <c r="BF127" s="154">
        <f t="shared" si="5"/>
        <v>0</v>
      </c>
      <c r="BG127" s="154">
        <f t="shared" si="6"/>
        <v>0</v>
      </c>
      <c r="BH127" s="154">
        <f t="shared" si="7"/>
        <v>0</v>
      </c>
      <c r="BI127" s="154">
        <f t="shared" si="8"/>
        <v>0</v>
      </c>
      <c r="BJ127" s="17" t="s">
        <v>190</v>
      </c>
      <c r="BK127" s="154">
        <f t="shared" si="9"/>
        <v>0</v>
      </c>
      <c r="BL127" s="17" t="s">
        <v>700</v>
      </c>
      <c r="BM127" s="153" t="s">
        <v>115</v>
      </c>
    </row>
    <row r="128" spans="2:65" s="1" customFormat="1" ht="24.2" customHeight="1">
      <c r="B128" s="140"/>
      <c r="C128" s="141" t="s">
        <v>938</v>
      </c>
      <c r="D128" s="141" t="s">
        <v>185</v>
      </c>
      <c r="E128" s="142" t="s">
        <v>3192</v>
      </c>
      <c r="F128" s="143" t="s">
        <v>3193</v>
      </c>
      <c r="G128" s="144" t="s">
        <v>231</v>
      </c>
      <c r="H128" s="145">
        <v>168</v>
      </c>
      <c r="I128" s="146"/>
      <c r="J128" s="147">
        <f t="shared" si="0"/>
        <v>0</v>
      </c>
      <c r="K128" s="148"/>
      <c r="L128" s="32"/>
      <c r="M128" s="149" t="s">
        <v>1</v>
      </c>
      <c r="N128" s="150" t="s">
        <v>41</v>
      </c>
      <c r="P128" s="151">
        <f t="shared" si="1"/>
        <v>0</v>
      </c>
      <c r="Q128" s="151">
        <v>0</v>
      </c>
      <c r="R128" s="151">
        <f t="shared" si="2"/>
        <v>0</v>
      </c>
      <c r="S128" s="151">
        <v>0</v>
      </c>
      <c r="T128" s="152">
        <f t="shared" si="3"/>
        <v>0</v>
      </c>
      <c r="AR128" s="153" t="s">
        <v>700</v>
      </c>
      <c r="AT128" s="153" t="s">
        <v>185</v>
      </c>
      <c r="AU128" s="153" t="s">
        <v>83</v>
      </c>
      <c r="AY128" s="17" t="s">
        <v>181</v>
      </c>
      <c r="BE128" s="154">
        <f t="shared" si="4"/>
        <v>0</v>
      </c>
      <c r="BF128" s="154">
        <f t="shared" si="5"/>
        <v>0</v>
      </c>
      <c r="BG128" s="154">
        <f t="shared" si="6"/>
        <v>0</v>
      </c>
      <c r="BH128" s="154">
        <f t="shared" si="7"/>
        <v>0</v>
      </c>
      <c r="BI128" s="154">
        <f t="shared" si="8"/>
        <v>0</v>
      </c>
      <c r="BJ128" s="17" t="s">
        <v>190</v>
      </c>
      <c r="BK128" s="154">
        <f t="shared" si="9"/>
        <v>0</v>
      </c>
      <c r="BL128" s="17" t="s">
        <v>700</v>
      </c>
      <c r="BM128" s="153" t="s">
        <v>121</v>
      </c>
    </row>
    <row r="129" spans="2:65" s="1" customFormat="1" ht="24.2" customHeight="1">
      <c r="B129" s="140"/>
      <c r="C129" s="141" t="s">
        <v>943</v>
      </c>
      <c r="D129" s="141" t="s">
        <v>185</v>
      </c>
      <c r="E129" s="142" t="s">
        <v>3194</v>
      </c>
      <c r="F129" s="143" t="s">
        <v>3195</v>
      </c>
      <c r="G129" s="144" t="s">
        <v>231</v>
      </c>
      <c r="H129" s="145">
        <v>168</v>
      </c>
      <c r="I129" s="146"/>
      <c r="J129" s="147">
        <f t="shared" si="0"/>
        <v>0</v>
      </c>
      <c r="K129" s="148"/>
      <c r="L129" s="32"/>
      <c r="M129" s="149" t="s">
        <v>1</v>
      </c>
      <c r="N129" s="150" t="s">
        <v>41</v>
      </c>
      <c r="P129" s="151">
        <f t="shared" si="1"/>
        <v>0</v>
      </c>
      <c r="Q129" s="151">
        <v>0</v>
      </c>
      <c r="R129" s="151">
        <f t="shared" si="2"/>
        <v>0</v>
      </c>
      <c r="S129" s="151">
        <v>0</v>
      </c>
      <c r="T129" s="152">
        <f t="shared" si="3"/>
        <v>0</v>
      </c>
      <c r="AR129" s="153" t="s">
        <v>700</v>
      </c>
      <c r="AT129" s="153" t="s">
        <v>185</v>
      </c>
      <c r="AU129" s="153" t="s">
        <v>83</v>
      </c>
      <c r="AY129" s="17" t="s">
        <v>181</v>
      </c>
      <c r="BE129" s="154">
        <f t="shared" si="4"/>
        <v>0</v>
      </c>
      <c r="BF129" s="154">
        <f t="shared" si="5"/>
        <v>0</v>
      </c>
      <c r="BG129" s="154">
        <f t="shared" si="6"/>
        <v>0</v>
      </c>
      <c r="BH129" s="154">
        <f t="shared" si="7"/>
        <v>0</v>
      </c>
      <c r="BI129" s="154">
        <f t="shared" si="8"/>
        <v>0</v>
      </c>
      <c r="BJ129" s="17" t="s">
        <v>190</v>
      </c>
      <c r="BK129" s="154">
        <f t="shared" si="9"/>
        <v>0</v>
      </c>
      <c r="BL129" s="17" t="s">
        <v>700</v>
      </c>
      <c r="BM129" s="153" t="s">
        <v>280</v>
      </c>
    </row>
    <row r="130" spans="2:65" s="1" customFormat="1" ht="24.2" customHeight="1">
      <c r="B130" s="140"/>
      <c r="C130" s="141" t="s">
        <v>182</v>
      </c>
      <c r="D130" s="141" t="s">
        <v>185</v>
      </c>
      <c r="E130" s="142" t="s">
        <v>3196</v>
      </c>
      <c r="F130" s="143" t="s">
        <v>3197</v>
      </c>
      <c r="G130" s="144" t="s">
        <v>231</v>
      </c>
      <c r="H130" s="145">
        <v>35</v>
      </c>
      <c r="I130" s="146"/>
      <c r="J130" s="147">
        <f t="shared" si="0"/>
        <v>0</v>
      </c>
      <c r="K130" s="148"/>
      <c r="L130" s="32"/>
      <c r="M130" s="149" t="s">
        <v>1</v>
      </c>
      <c r="N130" s="150" t="s">
        <v>41</v>
      </c>
      <c r="P130" s="151">
        <f t="shared" si="1"/>
        <v>0</v>
      </c>
      <c r="Q130" s="151">
        <v>0</v>
      </c>
      <c r="R130" s="151">
        <f t="shared" si="2"/>
        <v>0</v>
      </c>
      <c r="S130" s="151">
        <v>0</v>
      </c>
      <c r="T130" s="152">
        <f t="shared" si="3"/>
        <v>0</v>
      </c>
      <c r="AR130" s="153" t="s">
        <v>700</v>
      </c>
      <c r="AT130" s="153" t="s">
        <v>185</v>
      </c>
      <c r="AU130" s="153" t="s">
        <v>83</v>
      </c>
      <c r="AY130" s="17" t="s">
        <v>181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7" t="s">
        <v>190</v>
      </c>
      <c r="BK130" s="154">
        <f t="shared" si="9"/>
        <v>0</v>
      </c>
      <c r="BL130" s="17" t="s">
        <v>700</v>
      </c>
      <c r="BM130" s="153" t="s">
        <v>291</v>
      </c>
    </row>
    <row r="131" spans="2:65" s="1" customFormat="1" ht="24.2" customHeight="1">
      <c r="B131" s="140"/>
      <c r="C131" s="141" t="s">
        <v>109</v>
      </c>
      <c r="D131" s="141" t="s">
        <v>185</v>
      </c>
      <c r="E131" s="142" t="s">
        <v>3198</v>
      </c>
      <c r="F131" s="143" t="s">
        <v>3199</v>
      </c>
      <c r="G131" s="144" t="s">
        <v>231</v>
      </c>
      <c r="H131" s="145">
        <v>3</v>
      </c>
      <c r="I131" s="146"/>
      <c r="J131" s="147">
        <f t="shared" si="0"/>
        <v>0</v>
      </c>
      <c r="K131" s="148"/>
      <c r="L131" s="32"/>
      <c r="M131" s="149" t="s">
        <v>1</v>
      </c>
      <c r="N131" s="150" t="s">
        <v>41</v>
      </c>
      <c r="P131" s="151">
        <f t="shared" si="1"/>
        <v>0</v>
      </c>
      <c r="Q131" s="151">
        <v>0</v>
      </c>
      <c r="R131" s="151">
        <f t="shared" si="2"/>
        <v>0</v>
      </c>
      <c r="S131" s="151">
        <v>0</v>
      </c>
      <c r="T131" s="152">
        <f t="shared" si="3"/>
        <v>0</v>
      </c>
      <c r="AR131" s="153" t="s">
        <v>700</v>
      </c>
      <c r="AT131" s="153" t="s">
        <v>185</v>
      </c>
      <c r="AU131" s="153" t="s">
        <v>83</v>
      </c>
      <c r="AY131" s="17" t="s">
        <v>181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7" t="s">
        <v>190</v>
      </c>
      <c r="BK131" s="154">
        <f t="shared" si="9"/>
        <v>0</v>
      </c>
      <c r="BL131" s="17" t="s">
        <v>700</v>
      </c>
      <c r="BM131" s="153" t="s">
        <v>7</v>
      </c>
    </row>
    <row r="132" spans="2:65" s="1" customFormat="1" ht="16.5" customHeight="1">
      <c r="B132" s="140"/>
      <c r="C132" s="141" t="s">
        <v>112</v>
      </c>
      <c r="D132" s="141" t="s">
        <v>185</v>
      </c>
      <c r="E132" s="142" t="s">
        <v>3200</v>
      </c>
      <c r="F132" s="143" t="s">
        <v>3201</v>
      </c>
      <c r="G132" s="144" t="s">
        <v>231</v>
      </c>
      <c r="H132" s="145">
        <v>100</v>
      </c>
      <c r="I132" s="146"/>
      <c r="J132" s="147">
        <f t="shared" si="0"/>
        <v>0</v>
      </c>
      <c r="K132" s="148"/>
      <c r="L132" s="32"/>
      <c r="M132" s="149" t="s">
        <v>1</v>
      </c>
      <c r="N132" s="150" t="s">
        <v>41</v>
      </c>
      <c r="P132" s="151">
        <f t="shared" si="1"/>
        <v>0</v>
      </c>
      <c r="Q132" s="151">
        <v>0</v>
      </c>
      <c r="R132" s="151">
        <f t="shared" si="2"/>
        <v>0</v>
      </c>
      <c r="S132" s="151">
        <v>0</v>
      </c>
      <c r="T132" s="152">
        <f t="shared" si="3"/>
        <v>0</v>
      </c>
      <c r="AR132" s="153" t="s">
        <v>700</v>
      </c>
      <c r="AT132" s="153" t="s">
        <v>185</v>
      </c>
      <c r="AU132" s="153" t="s">
        <v>83</v>
      </c>
      <c r="AY132" s="17" t="s">
        <v>181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7" t="s">
        <v>190</v>
      </c>
      <c r="BK132" s="154">
        <f t="shared" si="9"/>
        <v>0</v>
      </c>
      <c r="BL132" s="17" t="s">
        <v>700</v>
      </c>
      <c r="BM132" s="153" t="s">
        <v>392</v>
      </c>
    </row>
    <row r="133" spans="2:65" s="1" customFormat="1" ht="16.5" customHeight="1">
      <c r="B133" s="140"/>
      <c r="C133" s="141" t="s">
        <v>115</v>
      </c>
      <c r="D133" s="141" t="s">
        <v>185</v>
      </c>
      <c r="E133" s="142" t="s">
        <v>3202</v>
      </c>
      <c r="F133" s="143" t="s">
        <v>3203</v>
      </c>
      <c r="G133" s="144" t="s">
        <v>231</v>
      </c>
      <c r="H133" s="145">
        <v>6</v>
      </c>
      <c r="I133" s="146"/>
      <c r="J133" s="147">
        <f t="shared" si="0"/>
        <v>0</v>
      </c>
      <c r="K133" s="148"/>
      <c r="L133" s="32"/>
      <c r="M133" s="149" t="s">
        <v>1</v>
      </c>
      <c r="N133" s="150" t="s">
        <v>41</v>
      </c>
      <c r="P133" s="151">
        <f t="shared" si="1"/>
        <v>0</v>
      </c>
      <c r="Q133" s="151">
        <v>0</v>
      </c>
      <c r="R133" s="151">
        <f t="shared" si="2"/>
        <v>0</v>
      </c>
      <c r="S133" s="151">
        <v>0</v>
      </c>
      <c r="T133" s="152">
        <f t="shared" si="3"/>
        <v>0</v>
      </c>
      <c r="AR133" s="153" t="s">
        <v>700</v>
      </c>
      <c r="AT133" s="153" t="s">
        <v>185</v>
      </c>
      <c r="AU133" s="153" t="s">
        <v>83</v>
      </c>
      <c r="AY133" s="17" t="s">
        <v>181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7" t="s">
        <v>190</v>
      </c>
      <c r="BK133" s="154">
        <f t="shared" si="9"/>
        <v>0</v>
      </c>
      <c r="BL133" s="17" t="s">
        <v>700</v>
      </c>
      <c r="BM133" s="153" t="s">
        <v>417</v>
      </c>
    </row>
    <row r="134" spans="2:65" s="1" customFormat="1" ht="49.15" customHeight="1">
      <c r="B134" s="140"/>
      <c r="C134" s="141" t="s">
        <v>118</v>
      </c>
      <c r="D134" s="141" t="s">
        <v>185</v>
      </c>
      <c r="E134" s="142" t="s">
        <v>3204</v>
      </c>
      <c r="F134" s="143" t="s">
        <v>3205</v>
      </c>
      <c r="G134" s="144" t="s">
        <v>231</v>
      </c>
      <c r="H134" s="145">
        <v>1</v>
      </c>
      <c r="I134" s="146"/>
      <c r="J134" s="147">
        <f t="shared" si="0"/>
        <v>0</v>
      </c>
      <c r="K134" s="148"/>
      <c r="L134" s="32"/>
      <c r="M134" s="149" t="s">
        <v>1</v>
      </c>
      <c r="N134" s="150" t="s">
        <v>41</v>
      </c>
      <c r="P134" s="151">
        <f t="shared" si="1"/>
        <v>0</v>
      </c>
      <c r="Q134" s="151">
        <v>0</v>
      </c>
      <c r="R134" s="151">
        <f t="shared" si="2"/>
        <v>0</v>
      </c>
      <c r="S134" s="151">
        <v>0</v>
      </c>
      <c r="T134" s="152">
        <f t="shared" si="3"/>
        <v>0</v>
      </c>
      <c r="AR134" s="153" t="s">
        <v>700</v>
      </c>
      <c r="AT134" s="153" t="s">
        <v>185</v>
      </c>
      <c r="AU134" s="153" t="s">
        <v>83</v>
      </c>
      <c r="AY134" s="17" t="s">
        <v>181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7" t="s">
        <v>190</v>
      </c>
      <c r="BK134" s="154">
        <f t="shared" si="9"/>
        <v>0</v>
      </c>
      <c r="BL134" s="17" t="s">
        <v>700</v>
      </c>
      <c r="BM134" s="153" t="s">
        <v>436</v>
      </c>
    </row>
    <row r="135" spans="2:65" s="1" customFormat="1" ht="24.2" customHeight="1">
      <c r="B135" s="140"/>
      <c r="C135" s="141" t="s">
        <v>121</v>
      </c>
      <c r="D135" s="141" t="s">
        <v>185</v>
      </c>
      <c r="E135" s="142" t="s">
        <v>3206</v>
      </c>
      <c r="F135" s="143" t="s">
        <v>3207</v>
      </c>
      <c r="G135" s="144" t="s">
        <v>231</v>
      </c>
      <c r="H135" s="145">
        <v>1</v>
      </c>
      <c r="I135" s="146"/>
      <c r="J135" s="147">
        <f t="shared" si="0"/>
        <v>0</v>
      </c>
      <c r="K135" s="148"/>
      <c r="L135" s="32"/>
      <c r="M135" s="149" t="s">
        <v>1</v>
      </c>
      <c r="N135" s="150" t="s">
        <v>41</v>
      </c>
      <c r="P135" s="151">
        <f t="shared" si="1"/>
        <v>0</v>
      </c>
      <c r="Q135" s="151">
        <v>0</v>
      </c>
      <c r="R135" s="151">
        <f t="shared" si="2"/>
        <v>0</v>
      </c>
      <c r="S135" s="151">
        <v>0</v>
      </c>
      <c r="T135" s="152">
        <f t="shared" si="3"/>
        <v>0</v>
      </c>
      <c r="AR135" s="153" t="s">
        <v>700</v>
      </c>
      <c r="AT135" s="153" t="s">
        <v>185</v>
      </c>
      <c r="AU135" s="153" t="s">
        <v>83</v>
      </c>
      <c r="AY135" s="17" t="s">
        <v>181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7" t="s">
        <v>190</v>
      </c>
      <c r="BK135" s="154">
        <f t="shared" si="9"/>
        <v>0</v>
      </c>
      <c r="BL135" s="17" t="s">
        <v>700</v>
      </c>
      <c r="BM135" s="153" t="s">
        <v>475</v>
      </c>
    </row>
    <row r="136" spans="2:65" s="1" customFormat="1" ht="16.5" customHeight="1">
      <c r="B136" s="140"/>
      <c r="C136" s="141" t="s">
        <v>124</v>
      </c>
      <c r="D136" s="141" t="s">
        <v>185</v>
      </c>
      <c r="E136" s="142" t="s">
        <v>3208</v>
      </c>
      <c r="F136" s="143" t="s">
        <v>3209</v>
      </c>
      <c r="G136" s="144" t="s">
        <v>231</v>
      </c>
      <c r="H136" s="145">
        <v>2</v>
      </c>
      <c r="I136" s="146"/>
      <c r="J136" s="147">
        <f t="shared" si="0"/>
        <v>0</v>
      </c>
      <c r="K136" s="148"/>
      <c r="L136" s="32"/>
      <c r="M136" s="149" t="s">
        <v>1</v>
      </c>
      <c r="N136" s="150" t="s">
        <v>41</v>
      </c>
      <c r="P136" s="151">
        <f t="shared" si="1"/>
        <v>0</v>
      </c>
      <c r="Q136" s="151">
        <v>0</v>
      </c>
      <c r="R136" s="151">
        <f t="shared" si="2"/>
        <v>0</v>
      </c>
      <c r="S136" s="151">
        <v>0</v>
      </c>
      <c r="T136" s="152">
        <f t="shared" si="3"/>
        <v>0</v>
      </c>
      <c r="AR136" s="153" t="s">
        <v>700</v>
      </c>
      <c r="AT136" s="153" t="s">
        <v>185</v>
      </c>
      <c r="AU136" s="153" t="s">
        <v>83</v>
      </c>
      <c r="AY136" s="17" t="s">
        <v>181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7" t="s">
        <v>190</v>
      </c>
      <c r="BK136" s="154">
        <f t="shared" si="9"/>
        <v>0</v>
      </c>
      <c r="BL136" s="17" t="s">
        <v>700</v>
      </c>
      <c r="BM136" s="153" t="s">
        <v>480</v>
      </c>
    </row>
    <row r="137" spans="2:65" s="1" customFormat="1" ht="24.2" customHeight="1">
      <c r="B137" s="140"/>
      <c r="C137" s="141" t="s">
        <v>280</v>
      </c>
      <c r="D137" s="141" t="s">
        <v>185</v>
      </c>
      <c r="E137" s="142" t="s">
        <v>3210</v>
      </c>
      <c r="F137" s="143" t="s">
        <v>3211</v>
      </c>
      <c r="G137" s="144" t="s">
        <v>231</v>
      </c>
      <c r="H137" s="145">
        <v>2</v>
      </c>
      <c r="I137" s="146"/>
      <c r="J137" s="147">
        <f t="shared" si="0"/>
        <v>0</v>
      </c>
      <c r="K137" s="148"/>
      <c r="L137" s="32"/>
      <c r="M137" s="149" t="s">
        <v>1</v>
      </c>
      <c r="N137" s="150" t="s">
        <v>41</v>
      </c>
      <c r="P137" s="151">
        <f t="shared" si="1"/>
        <v>0</v>
      </c>
      <c r="Q137" s="151">
        <v>0</v>
      </c>
      <c r="R137" s="151">
        <f t="shared" si="2"/>
        <v>0</v>
      </c>
      <c r="S137" s="151">
        <v>0</v>
      </c>
      <c r="T137" s="152">
        <f t="shared" si="3"/>
        <v>0</v>
      </c>
      <c r="AR137" s="153" t="s">
        <v>700</v>
      </c>
      <c r="AT137" s="153" t="s">
        <v>185</v>
      </c>
      <c r="AU137" s="153" t="s">
        <v>83</v>
      </c>
      <c r="AY137" s="17" t="s">
        <v>181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7" t="s">
        <v>190</v>
      </c>
      <c r="BK137" s="154">
        <f t="shared" si="9"/>
        <v>0</v>
      </c>
      <c r="BL137" s="17" t="s">
        <v>700</v>
      </c>
      <c r="BM137" s="153" t="s">
        <v>491</v>
      </c>
    </row>
    <row r="138" spans="2:65" s="1" customFormat="1" ht="24.2" customHeight="1">
      <c r="B138" s="140"/>
      <c r="C138" s="141" t="s">
        <v>285</v>
      </c>
      <c r="D138" s="141" t="s">
        <v>185</v>
      </c>
      <c r="E138" s="142" t="s">
        <v>3212</v>
      </c>
      <c r="F138" s="143" t="s">
        <v>3213</v>
      </c>
      <c r="G138" s="144" t="s">
        <v>231</v>
      </c>
      <c r="H138" s="145">
        <v>1</v>
      </c>
      <c r="I138" s="146"/>
      <c r="J138" s="147">
        <f t="shared" si="0"/>
        <v>0</v>
      </c>
      <c r="K138" s="148"/>
      <c r="L138" s="32"/>
      <c r="M138" s="149" t="s">
        <v>1</v>
      </c>
      <c r="N138" s="150" t="s">
        <v>41</v>
      </c>
      <c r="P138" s="151">
        <f t="shared" si="1"/>
        <v>0</v>
      </c>
      <c r="Q138" s="151">
        <v>0</v>
      </c>
      <c r="R138" s="151">
        <f t="shared" si="2"/>
        <v>0</v>
      </c>
      <c r="S138" s="151">
        <v>0</v>
      </c>
      <c r="T138" s="152">
        <f t="shared" si="3"/>
        <v>0</v>
      </c>
      <c r="AR138" s="153" t="s">
        <v>700</v>
      </c>
      <c r="AT138" s="153" t="s">
        <v>185</v>
      </c>
      <c r="AU138" s="153" t="s">
        <v>83</v>
      </c>
      <c r="AY138" s="17" t="s">
        <v>181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7" t="s">
        <v>190</v>
      </c>
      <c r="BK138" s="154">
        <f t="shared" si="9"/>
        <v>0</v>
      </c>
      <c r="BL138" s="17" t="s">
        <v>700</v>
      </c>
      <c r="BM138" s="153" t="s">
        <v>500</v>
      </c>
    </row>
    <row r="139" spans="2:65" s="1" customFormat="1" ht="24.2" customHeight="1">
      <c r="B139" s="140"/>
      <c r="C139" s="141" t="s">
        <v>291</v>
      </c>
      <c r="D139" s="141" t="s">
        <v>185</v>
      </c>
      <c r="E139" s="142" t="s">
        <v>3214</v>
      </c>
      <c r="F139" s="143" t="s">
        <v>3215</v>
      </c>
      <c r="G139" s="144" t="s">
        <v>231</v>
      </c>
      <c r="H139" s="145">
        <v>24</v>
      </c>
      <c r="I139" s="146"/>
      <c r="J139" s="147">
        <f t="shared" si="0"/>
        <v>0</v>
      </c>
      <c r="K139" s="148"/>
      <c r="L139" s="32"/>
      <c r="M139" s="149" t="s">
        <v>1</v>
      </c>
      <c r="N139" s="150" t="s">
        <v>41</v>
      </c>
      <c r="P139" s="151">
        <f t="shared" si="1"/>
        <v>0</v>
      </c>
      <c r="Q139" s="151">
        <v>0</v>
      </c>
      <c r="R139" s="151">
        <f t="shared" si="2"/>
        <v>0</v>
      </c>
      <c r="S139" s="151">
        <v>0</v>
      </c>
      <c r="T139" s="152">
        <f t="shared" si="3"/>
        <v>0</v>
      </c>
      <c r="AR139" s="153" t="s">
        <v>700</v>
      </c>
      <c r="AT139" s="153" t="s">
        <v>185</v>
      </c>
      <c r="AU139" s="153" t="s">
        <v>83</v>
      </c>
      <c r="AY139" s="17" t="s">
        <v>181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7" t="s">
        <v>190</v>
      </c>
      <c r="BK139" s="154">
        <f t="shared" si="9"/>
        <v>0</v>
      </c>
      <c r="BL139" s="17" t="s">
        <v>700</v>
      </c>
      <c r="BM139" s="153" t="s">
        <v>509</v>
      </c>
    </row>
    <row r="140" spans="2:65" s="1" customFormat="1" ht="24.2" customHeight="1">
      <c r="B140" s="140"/>
      <c r="C140" s="141" t="s">
        <v>351</v>
      </c>
      <c r="D140" s="141" t="s">
        <v>185</v>
      </c>
      <c r="E140" s="142" t="s">
        <v>3216</v>
      </c>
      <c r="F140" s="143" t="s">
        <v>3217</v>
      </c>
      <c r="G140" s="144" t="s">
        <v>231</v>
      </c>
      <c r="H140" s="145">
        <v>5</v>
      </c>
      <c r="I140" s="146"/>
      <c r="J140" s="147">
        <f t="shared" si="0"/>
        <v>0</v>
      </c>
      <c r="K140" s="148"/>
      <c r="L140" s="32"/>
      <c r="M140" s="149" t="s">
        <v>1</v>
      </c>
      <c r="N140" s="150" t="s">
        <v>41</v>
      </c>
      <c r="P140" s="151">
        <f t="shared" si="1"/>
        <v>0</v>
      </c>
      <c r="Q140" s="151">
        <v>0</v>
      </c>
      <c r="R140" s="151">
        <f t="shared" si="2"/>
        <v>0</v>
      </c>
      <c r="S140" s="151">
        <v>0</v>
      </c>
      <c r="T140" s="152">
        <f t="shared" si="3"/>
        <v>0</v>
      </c>
      <c r="AR140" s="153" t="s">
        <v>700</v>
      </c>
      <c r="AT140" s="153" t="s">
        <v>185</v>
      </c>
      <c r="AU140" s="153" t="s">
        <v>83</v>
      </c>
      <c r="AY140" s="17" t="s">
        <v>181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7" t="s">
        <v>190</v>
      </c>
      <c r="BK140" s="154">
        <f t="shared" si="9"/>
        <v>0</v>
      </c>
      <c r="BL140" s="17" t="s">
        <v>700</v>
      </c>
      <c r="BM140" s="153" t="s">
        <v>533</v>
      </c>
    </row>
    <row r="141" spans="2:65" s="1" customFormat="1" ht="24.2" customHeight="1">
      <c r="B141" s="140"/>
      <c r="C141" s="141" t="s">
        <v>7</v>
      </c>
      <c r="D141" s="141" t="s">
        <v>185</v>
      </c>
      <c r="E141" s="142" t="s">
        <v>3218</v>
      </c>
      <c r="F141" s="143" t="s">
        <v>3219</v>
      </c>
      <c r="G141" s="144" t="s">
        <v>231</v>
      </c>
      <c r="H141" s="145">
        <v>5</v>
      </c>
      <c r="I141" s="146"/>
      <c r="J141" s="147">
        <f t="shared" si="0"/>
        <v>0</v>
      </c>
      <c r="K141" s="148"/>
      <c r="L141" s="32"/>
      <c r="M141" s="149" t="s">
        <v>1</v>
      </c>
      <c r="N141" s="150" t="s">
        <v>41</v>
      </c>
      <c r="P141" s="151">
        <f t="shared" si="1"/>
        <v>0</v>
      </c>
      <c r="Q141" s="151">
        <v>0</v>
      </c>
      <c r="R141" s="151">
        <f t="shared" si="2"/>
        <v>0</v>
      </c>
      <c r="S141" s="151">
        <v>0</v>
      </c>
      <c r="T141" s="152">
        <f t="shared" si="3"/>
        <v>0</v>
      </c>
      <c r="AR141" s="153" t="s">
        <v>700</v>
      </c>
      <c r="AT141" s="153" t="s">
        <v>185</v>
      </c>
      <c r="AU141" s="153" t="s">
        <v>83</v>
      </c>
      <c r="AY141" s="17" t="s">
        <v>181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7" t="s">
        <v>190</v>
      </c>
      <c r="BK141" s="154">
        <f t="shared" si="9"/>
        <v>0</v>
      </c>
      <c r="BL141" s="17" t="s">
        <v>700</v>
      </c>
      <c r="BM141" s="153" t="s">
        <v>545</v>
      </c>
    </row>
    <row r="142" spans="2:65" s="1" customFormat="1" ht="44.25" customHeight="1">
      <c r="B142" s="140"/>
      <c r="C142" s="141" t="s">
        <v>379</v>
      </c>
      <c r="D142" s="141" t="s">
        <v>185</v>
      </c>
      <c r="E142" s="142" t="s">
        <v>3220</v>
      </c>
      <c r="F142" s="143" t="s">
        <v>3221</v>
      </c>
      <c r="G142" s="144" t="s">
        <v>407</v>
      </c>
      <c r="H142" s="145">
        <v>250</v>
      </c>
      <c r="I142" s="146"/>
      <c r="J142" s="147">
        <f t="shared" si="0"/>
        <v>0</v>
      </c>
      <c r="K142" s="148"/>
      <c r="L142" s="32"/>
      <c r="M142" s="149" t="s">
        <v>1</v>
      </c>
      <c r="N142" s="150" t="s">
        <v>41</v>
      </c>
      <c r="P142" s="151">
        <f t="shared" si="1"/>
        <v>0</v>
      </c>
      <c r="Q142" s="151">
        <v>0</v>
      </c>
      <c r="R142" s="151">
        <f t="shared" si="2"/>
        <v>0</v>
      </c>
      <c r="S142" s="151">
        <v>0</v>
      </c>
      <c r="T142" s="152">
        <f t="shared" si="3"/>
        <v>0</v>
      </c>
      <c r="AR142" s="153" t="s">
        <v>700</v>
      </c>
      <c r="AT142" s="153" t="s">
        <v>185</v>
      </c>
      <c r="AU142" s="153" t="s">
        <v>83</v>
      </c>
      <c r="AY142" s="17" t="s">
        <v>181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7" t="s">
        <v>190</v>
      </c>
      <c r="BK142" s="154">
        <f t="shared" si="9"/>
        <v>0</v>
      </c>
      <c r="BL142" s="17" t="s">
        <v>700</v>
      </c>
      <c r="BM142" s="153" t="s">
        <v>555</v>
      </c>
    </row>
    <row r="143" spans="2:65" s="1" customFormat="1" ht="44.25" customHeight="1">
      <c r="B143" s="140"/>
      <c r="C143" s="141" t="s">
        <v>392</v>
      </c>
      <c r="D143" s="141" t="s">
        <v>185</v>
      </c>
      <c r="E143" s="142" t="s">
        <v>3222</v>
      </c>
      <c r="F143" s="143" t="s">
        <v>3223</v>
      </c>
      <c r="G143" s="144" t="s">
        <v>407</v>
      </c>
      <c r="H143" s="145">
        <v>250</v>
      </c>
      <c r="I143" s="146"/>
      <c r="J143" s="147">
        <f t="shared" si="0"/>
        <v>0</v>
      </c>
      <c r="K143" s="148"/>
      <c r="L143" s="32"/>
      <c r="M143" s="149" t="s">
        <v>1</v>
      </c>
      <c r="N143" s="150" t="s">
        <v>41</v>
      </c>
      <c r="P143" s="151">
        <f t="shared" si="1"/>
        <v>0</v>
      </c>
      <c r="Q143" s="151">
        <v>0</v>
      </c>
      <c r="R143" s="151">
        <f t="shared" si="2"/>
        <v>0</v>
      </c>
      <c r="S143" s="151">
        <v>0</v>
      </c>
      <c r="T143" s="152">
        <f t="shared" si="3"/>
        <v>0</v>
      </c>
      <c r="AR143" s="153" t="s">
        <v>700</v>
      </c>
      <c r="AT143" s="153" t="s">
        <v>185</v>
      </c>
      <c r="AU143" s="153" t="s">
        <v>83</v>
      </c>
      <c r="AY143" s="17" t="s">
        <v>181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7" t="s">
        <v>190</v>
      </c>
      <c r="BK143" s="154">
        <f t="shared" si="9"/>
        <v>0</v>
      </c>
      <c r="BL143" s="17" t="s">
        <v>700</v>
      </c>
      <c r="BM143" s="153" t="s">
        <v>564</v>
      </c>
    </row>
    <row r="144" spans="2:65" s="1" customFormat="1" ht="16.5" customHeight="1">
      <c r="B144" s="140"/>
      <c r="C144" s="141" t="s">
        <v>398</v>
      </c>
      <c r="D144" s="141" t="s">
        <v>185</v>
      </c>
      <c r="E144" s="142" t="s">
        <v>3224</v>
      </c>
      <c r="F144" s="143" t="s">
        <v>3225</v>
      </c>
      <c r="G144" s="144" t="s">
        <v>407</v>
      </c>
      <c r="H144" s="145">
        <v>4000</v>
      </c>
      <c r="I144" s="146"/>
      <c r="J144" s="147">
        <f t="shared" si="0"/>
        <v>0</v>
      </c>
      <c r="K144" s="148"/>
      <c r="L144" s="32"/>
      <c r="M144" s="149" t="s">
        <v>1</v>
      </c>
      <c r="N144" s="150" t="s">
        <v>41</v>
      </c>
      <c r="P144" s="151">
        <f t="shared" si="1"/>
        <v>0</v>
      </c>
      <c r="Q144" s="151">
        <v>0</v>
      </c>
      <c r="R144" s="151">
        <f t="shared" si="2"/>
        <v>0</v>
      </c>
      <c r="S144" s="151">
        <v>0</v>
      </c>
      <c r="T144" s="152">
        <f t="shared" si="3"/>
        <v>0</v>
      </c>
      <c r="AR144" s="153" t="s">
        <v>700</v>
      </c>
      <c r="AT144" s="153" t="s">
        <v>185</v>
      </c>
      <c r="AU144" s="153" t="s">
        <v>83</v>
      </c>
      <c r="AY144" s="17" t="s">
        <v>181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7" t="s">
        <v>190</v>
      </c>
      <c r="BK144" s="154">
        <f t="shared" si="9"/>
        <v>0</v>
      </c>
      <c r="BL144" s="17" t="s">
        <v>700</v>
      </c>
      <c r="BM144" s="153" t="s">
        <v>585</v>
      </c>
    </row>
    <row r="145" spans="2:65" s="1" customFormat="1" ht="24.2" customHeight="1">
      <c r="B145" s="140"/>
      <c r="C145" s="141" t="s">
        <v>417</v>
      </c>
      <c r="D145" s="141" t="s">
        <v>185</v>
      </c>
      <c r="E145" s="142" t="s">
        <v>3226</v>
      </c>
      <c r="F145" s="143" t="s">
        <v>3227</v>
      </c>
      <c r="G145" s="144" t="s">
        <v>231</v>
      </c>
      <c r="H145" s="145">
        <v>52</v>
      </c>
      <c r="I145" s="146"/>
      <c r="J145" s="147">
        <f t="shared" si="0"/>
        <v>0</v>
      </c>
      <c r="K145" s="148"/>
      <c r="L145" s="32"/>
      <c r="M145" s="149" t="s">
        <v>1</v>
      </c>
      <c r="N145" s="150" t="s">
        <v>41</v>
      </c>
      <c r="P145" s="151">
        <f t="shared" si="1"/>
        <v>0</v>
      </c>
      <c r="Q145" s="151">
        <v>0</v>
      </c>
      <c r="R145" s="151">
        <f t="shared" si="2"/>
        <v>0</v>
      </c>
      <c r="S145" s="151">
        <v>0</v>
      </c>
      <c r="T145" s="152">
        <f t="shared" si="3"/>
        <v>0</v>
      </c>
      <c r="AR145" s="153" t="s">
        <v>700</v>
      </c>
      <c r="AT145" s="153" t="s">
        <v>185</v>
      </c>
      <c r="AU145" s="153" t="s">
        <v>83</v>
      </c>
      <c r="AY145" s="17" t="s">
        <v>181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7" t="s">
        <v>190</v>
      </c>
      <c r="BK145" s="154">
        <f t="shared" si="9"/>
        <v>0</v>
      </c>
      <c r="BL145" s="17" t="s">
        <v>700</v>
      </c>
      <c r="BM145" s="153" t="s">
        <v>598</v>
      </c>
    </row>
    <row r="146" spans="2:65" s="1" customFormat="1" ht="21.75" customHeight="1">
      <c r="B146" s="140"/>
      <c r="C146" s="141" t="s">
        <v>422</v>
      </c>
      <c r="D146" s="141" t="s">
        <v>185</v>
      </c>
      <c r="E146" s="142" t="s">
        <v>3228</v>
      </c>
      <c r="F146" s="143" t="s">
        <v>3229</v>
      </c>
      <c r="G146" s="144" t="s">
        <v>231</v>
      </c>
      <c r="H146" s="145">
        <v>4</v>
      </c>
      <c r="I146" s="146"/>
      <c r="J146" s="147">
        <f t="shared" si="0"/>
        <v>0</v>
      </c>
      <c r="K146" s="148"/>
      <c r="L146" s="32"/>
      <c r="M146" s="149" t="s">
        <v>1</v>
      </c>
      <c r="N146" s="150" t="s">
        <v>41</v>
      </c>
      <c r="P146" s="151">
        <f t="shared" si="1"/>
        <v>0</v>
      </c>
      <c r="Q146" s="151">
        <v>0</v>
      </c>
      <c r="R146" s="151">
        <f t="shared" si="2"/>
        <v>0</v>
      </c>
      <c r="S146" s="151">
        <v>0</v>
      </c>
      <c r="T146" s="152">
        <f t="shared" si="3"/>
        <v>0</v>
      </c>
      <c r="AR146" s="153" t="s">
        <v>700</v>
      </c>
      <c r="AT146" s="153" t="s">
        <v>185</v>
      </c>
      <c r="AU146" s="153" t="s">
        <v>83</v>
      </c>
      <c r="AY146" s="17" t="s">
        <v>181</v>
      </c>
      <c r="BE146" s="154">
        <f t="shared" si="4"/>
        <v>0</v>
      </c>
      <c r="BF146" s="154">
        <f t="shared" si="5"/>
        <v>0</v>
      </c>
      <c r="BG146" s="154">
        <f t="shared" si="6"/>
        <v>0</v>
      </c>
      <c r="BH146" s="154">
        <f t="shared" si="7"/>
        <v>0</v>
      </c>
      <c r="BI146" s="154">
        <f t="shared" si="8"/>
        <v>0</v>
      </c>
      <c r="BJ146" s="17" t="s">
        <v>190</v>
      </c>
      <c r="BK146" s="154">
        <f t="shared" si="9"/>
        <v>0</v>
      </c>
      <c r="BL146" s="17" t="s">
        <v>700</v>
      </c>
      <c r="BM146" s="153" t="s">
        <v>618</v>
      </c>
    </row>
    <row r="147" spans="2:65" s="1" customFormat="1" ht="16.5" customHeight="1">
      <c r="B147" s="140"/>
      <c r="C147" s="141" t="s">
        <v>436</v>
      </c>
      <c r="D147" s="141" t="s">
        <v>185</v>
      </c>
      <c r="E147" s="142" t="s">
        <v>3230</v>
      </c>
      <c r="F147" s="143" t="s">
        <v>3231</v>
      </c>
      <c r="G147" s="144" t="s">
        <v>231</v>
      </c>
      <c r="H147" s="145">
        <v>208</v>
      </c>
      <c r="I147" s="146"/>
      <c r="J147" s="147">
        <f t="shared" si="0"/>
        <v>0</v>
      </c>
      <c r="K147" s="148"/>
      <c r="L147" s="32"/>
      <c r="M147" s="149" t="s">
        <v>1</v>
      </c>
      <c r="N147" s="150" t="s">
        <v>41</v>
      </c>
      <c r="P147" s="151">
        <f t="shared" si="1"/>
        <v>0</v>
      </c>
      <c r="Q147" s="151">
        <v>0</v>
      </c>
      <c r="R147" s="151">
        <f t="shared" si="2"/>
        <v>0</v>
      </c>
      <c r="S147" s="151">
        <v>0</v>
      </c>
      <c r="T147" s="152">
        <f t="shared" si="3"/>
        <v>0</v>
      </c>
      <c r="AR147" s="153" t="s">
        <v>700</v>
      </c>
      <c r="AT147" s="153" t="s">
        <v>185</v>
      </c>
      <c r="AU147" s="153" t="s">
        <v>83</v>
      </c>
      <c r="AY147" s="17" t="s">
        <v>181</v>
      </c>
      <c r="BE147" s="154">
        <f t="shared" si="4"/>
        <v>0</v>
      </c>
      <c r="BF147" s="154">
        <f t="shared" si="5"/>
        <v>0</v>
      </c>
      <c r="BG147" s="154">
        <f t="shared" si="6"/>
        <v>0</v>
      </c>
      <c r="BH147" s="154">
        <f t="shared" si="7"/>
        <v>0</v>
      </c>
      <c r="BI147" s="154">
        <f t="shared" si="8"/>
        <v>0</v>
      </c>
      <c r="BJ147" s="17" t="s">
        <v>190</v>
      </c>
      <c r="BK147" s="154">
        <f t="shared" si="9"/>
        <v>0</v>
      </c>
      <c r="BL147" s="17" t="s">
        <v>700</v>
      </c>
      <c r="BM147" s="153" t="s">
        <v>632</v>
      </c>
    </row>
    <row r="148" spans="2:65" s="1" customFormat="1" ht="16.5" customHeight="1">
      <c r="B148" s="140"/>
      <c r="C148" s="141" t="s">
        <v>469</v>
      </c>
      <c r="D148" s="141" t="s">
        <v>185</v>
      </c>
      <c r="E148" s="142" t="s">
        <v>3232</v>
      </c>
      <c r="F148" s="143" t="s">
        <v>3233</v>
      </c>
      <c r="G148" s="144" t="s">
        <v>231</v>
      </c>
      <c r="H148" s="145">
        <v>850</v>
      </c>
      <c r="I148" s="146"/>
      <c r="J148" s="147">
        <f t="shared" si="0"/>
        <v>0</v>
      </c>
      <c r="K148" s="148"/>
      <c r="L148" s="32"/>
      <c r="M148" s="149" t="s">
        <v>1</v>
      </c>
      <c r="N148" s="150" t="s">
        <v>41</v>
      </c>
      <c r="P148" s="151">
        <f t="shared" si="1"/>
        <v>0</v>
      </c>
      <c r="Q148" s="151">
        <v>0</v>
      </c>
      <c r="R148" s="151">
        <f t="shared" si="2"/>
        <v>0</v>
      </c>
      <c r="S148" s="151">
        <v>0</v>
      </c>
      <c r="T148" s="152">
        <f t="shared" si="3"/>
        <v>0</v>
      </c>
      <c r="AR148" s="153" t="s">
        <v>700</v>
      </c>
      <c r="AT148" s="153" t="s">
        <v>185</v>
      </c>
      <c r="AU148" s="153" t="s">
        <v>83</v>
      </c>
      <c r="AY148" s="17" t="s">
        <v>181</v>
      </c>
      <c r="BE148" s="154">
        <f t="shared" si="4"/>
        <v>0</v>
      </c>
      <c r="BF148" s="154">
        <f t="shared" si="5"/>
        <v>0</v>
      </c>
      <c r="BG148" s="154">
        <f t="shared" si="6"/>
        <v>0</v>
      </c>
      <c r="BH148" s="154">
        <f t="shared" si="7"/>
        <v>0</v>
      </c>
      <c r="BI148" s="154">
        <f t="shared" si="8"/>
        <v>0</v>
      </c>
      <c r="BJ148" s="17" t="s">
        <v>190</v>
      </c>
      <c r="BK148" s="154">
        <f t="shared" si="9"/>
        <v>0</v>
      </c>
      <c r="BL148" s="17" t="s">
        <v>700</v>
      </c>
      <c r="BM148" s="153" t="s">
        <v>641</v>
      </c>
    </row>
    <row r="149" spans="2:65" s="1" customFormat="1" ht="16.5" customHeight="1">
      <c r="B149" s="140"/>
      <c r="C149" s="141" t="s">
        <v>475</v>
      </c>
      <c r="D149" s="141" t="s">
        <v>185</v>
      </c>
      <c r="E149" s="142" t="s">
        <v>3234</v>
      </c>
      <c r="F149" s="143" t="s">
        <v>3235</v>
      </c>
      <c r="G149" s="144" t="s">
        <v>231</v>
      </c>
      <c r="H149" s="145">
        <v>850</v>
      </c>
      <c r="I149" s="146"/>
      <c r="J149" s="147">
        <f t="shared" si="0"/>
        <v>0</v>
      </c>
      <c r="K149" s="148"/>
      <c r="L149" s="32"/>
      <c r="M149" s="149" t="s">
        <v>1</v>
      </c>
      <c r="N149" s="150" t="s">
        <v>41</v>
      </c>
      <c r="P149" s="151">
        <f t="shared" si="1"/>
        <v>0</v>
      </c>
      <c r="Q149" s="151">
        <v>0</v>
      </c>
      <c r="R149" s="151">
        <f t="shared" si="2"/>
        <v>0</v>
      </c>
      <c r="S149" s="151">
        <v>0</v>
      </c>
      <c r="T149" s="152">
        <f t="shared" si="3"/>
        <v>0</v>
      </c>
      <c r="AR149" s="153" t="s">
        <v>700</v>
      </c>
      <c r="AT149" s="153" t="s">
        <v>185</v>
      </c>
      <c r="AU149" s="153" t="s">
        <v>83</v>
      </c>
      <c r="AY149" s="17" t="s">
        <v>181</v>
      </c>
      <c r="BE149" s="154">
        <f t="shared" si="4"/>
        <v>0</v>
      </c>
      <c r="BF149" s="154">
        <f t="shared" si="5"/>
        <v>0</v>
      </c>
      <c r="BG149" s="154">
        <f t="shared" si="6"/>
        <v>0</v>
      </c>
      <c r="BH149" s="154">
        <f t="shared" si="7"/>
        <v>0</v>
      </c>
      <c r="BI149" s="154">
        <f t="shared" si="8"/>
        <v>0</v>
      </c>
      <c r="BJ149" s="17" t="s">
        <v>190</v>
      </c>
      <c r="BK149" s="154">
        <f t="shared" si="9"/>
        <v>0</v>
      </c>
      <c r="BL149" s="17" t="s">
        <v>700</v>
      </c>
      <c r="BM149" s="153" t="s">
        <v>665</v>
      </c>
    </row>
    <row r="150" spans="2:65" s="1" customFormat="1" ht="16.5" customHeight="1">
      <c r="B150" s="140"/>
      <c r="C150" s="141" t="s">
        <v>1048</v>
      </c>
      <c r="D150" s="141" t="s">
        <v>185</v>
      </c>
      <c r="E150" s="142" t="s">
        <v>3236</v>
      </c>
      <c r="F150" s="143" t="s">
        <v>3237</v>
      </c>
      <c r="G150" s="144" t="s">
        <v>231</v>
      </c>
      <c r="H150" s="145">
        <v>104</v>
      </c>
      <c r="I150" s="146"/>
      <c r="J150" s="147">
        <f t="shared" si="0"/>
        <v>0</v>
      </c>
      <c r="K150" s="148"/>
      <c r="L150" s="32"/>
      <c r="M150" s="149" t="s">
        <v>1</v>
      </c>
      <c r="N150" s="150" t="s">
        <v>41</v>
      </c>
      <c r="P150" s="151">
        <f t="shared" si="1"/>
        <v>0</v>
      </c>
      <c r="Q150" s="151">
        <v>0</v>
      </c>
      <c r="R150" s="151">
        <f t="shared" si="2"/>
        <v>0</v>
      </c>
      <c r="S150" s="151">
        <v>0</v>
      </c>
      <c r="T150" s="152">
        <f t="shared" si="3"/>
        <v>0</v>
      </c>
      <c r="AR150" s="153" t="s">
        <v>700</v>
      </c>
      <c r="AT150" s="153" t="s">
        <v>185</v>
      </c>
      <c r="AU150" s="153" t="s">
        <v>83</v>
      </c>
      <c r="AY150" s="17" t="s">
        <v>181</v>
      </c>
      <c r="BE150" s="154">
        <f t="shared" si="4"/>
        <v>0</v>
      </c>
      <c r="BF150" s="154">
        <f t="shared" si="5"/>
        <v>0</v>
      </c>
      <c r="BG150" s="154">
        <f t="shared" si="6"/>
        <v>0</v>
      </c>
      <c r="BH150" s="154">
        <f t="shared" si="7"/>
        <v>0</v>
      </c>
      <c r="BI150" s="154">
        <f t="shared" si="8"/>
        <v>0</v>
      </c>
      <c r="BJ150" s="17" t="s">
        <v>190</v>
      </c>
      <c r="BK150" s="154">
        <f t="shared" si="9"/>
        <v>0</v>
      </c>
      <c r="BL150" s="17" t="s">
        <v>700</v>
      </c>
      <c r="BM150" s="153" t="s">
        <v>674</v>
      </c>
    </row>
    <row r="151" spans="2:65" s="1" customFormat="1" ht="16.5" customHeight="1">
      <c r="B151" s="140"/>
      <c r="C151" s="141" t="s">
        <v>480</v>
      </c>
      <c r="D151" s="141" t="s">
        <v>185</v>
      </c>
      <c r="E151" s="142" t="s">
        <v>3238</v>
      </c>
      <c r="F151" s="143" t="s">
        <v>3239</v>
      </c>
      <c r="G151" s="144" t="s">
        <v>231</v>
      </c>
      <c r="H151" s="145">
        <v>850</v>
      </c>
      <c r="I151" s="146"/>
      <c r="J151" s="147">
        <f t="shared" si="0"/>
        <v>0</v>
      </c>
      <c r="K151" s="148"/>
      <c r="L151" s="32"/>
      <c r="M151" s="149" t="s">
        <v>1</v>
      </c>
      <c r="N151" s="150" t="s">
        <v>41</v>
      </c>
      <c r="P151" s="151">
        <f t="shared" si="1"/>
        <v>0</v>
      </c>
      <c r="Q151" s="151">
        <v>0</v>
      </c>
      <c r="R151" s="151">
        <f t="shared" si="2"/>
        <v>0</v>
      </c>
      <c r="S151" s="151">
        <v>0</v>
      </c>
      <c r="T151" s="152">
        <f t="shared" si="3"/>
        <v>0</v>
      </c>
      <c r="AR151" s="153" t="s">
        <v>700</v>
      </c>
      <c r="AT151" s="153" t="s">
        <v>185</v>
      </c>
      <c r="AU151" s="153" t="s">
        <v>83</v>
      </c>
      <c r="AY151" s="17" t="s">
        <v>181</v>
      </c>
      <c r="BE151" s="154">
        <f t="shared" si="4"/>
        <v>0</v>
      </c>
      <c r="BF151" s="154">
        <f t="shared" si="5"/>
        <v>0</v>
      </c>
      <c r="BG151" s="154">
        <f t="shared" si="6"/>
        <v>0</v>
      </c>
      <c r="BH151" s="154">
        <f t="shared" si="7"/>
        <v>0</v>
      </c>
      <c r="BI151" s="154">
        <f t="shared" si="8"/>
        <v>0</v>
      </c>
      <c r="BJ151" s="17" t="s">
        <v>190</v>
      </c>
      <c r="BK151" s="154">
        <f t="shared" si="9"/>
        <v>0</v>
      </c>
      <c r="BL151" s="17" t="s">
        <v>700</v>
      </c>
      <c r="BM151" s="153" t="s">
        <v>682</v>
      </c>
    </row>
    <row r="152" spans="2:65" s="1" customFormat="1" ht="24.2" customHeight="1">
      <c r="B152" s="140"/>
      <c r="C152" s="141" t="s">
        <v>485</v>
      </c>
      <c r="D152" s="141" t="s">
        <v>185</v>
      </c>
      <c r="E152" s="142" t="s">
        <v>3240</v>
      </c>
      <c r="F152" s="143" t="s">
        <v>3241</v>
      </c>
      <c r="G152" s="144" t="s">
        <v>231</v>
      </c>
      <c r="H152" s="145">
        <v>150</v>
      </c>
      <c r="I152" s="146"/>
      <c r="J152" s="147">
        <f t="shared" si="0"/>
        <v>0</v>
      </c>
      <c r="K152" s="148"/>
      <c r="L152" s="32"/>
      <c r="M152" s="149" t="s">
        <v>1</v>
      </c>
      <c r="N152" s="150" t="s">
        <v>41</v>
      </c>
      <c r="P152" s="151">
        <f t="shared" si="1"/>
        <v>0</v>
      </c>
      <c r="Q152" s="151">
        <v>0</v>
      </c>
      <c r="R152" s="151">
        <f t="shared" si="2"/>
        <v>0</v>
      </c>
      <c r="S152" s="151">
        <v>0</v>
      </c>
      <c r="T152" s="152">
        <f t="shared" si="3"/>
        <v>0</v>
      </c>
      <c r="AR152" s="153" t="s">
        <v>700</v>
      </c>
      <c r="AT152" s="153" t="s">
        <v>185</v>
      </c>
      <c r="AU152" s="153" t="s">
        <v>83</v>
      </c>
      <c r="AY152" s="17" t="s">
        <v>181</v>
      </c>
      <c r="BE152" s="154">
        <f t="shared" si="4"/>
        <v>0</v>
      </c>
      <c r="BF152" s="154">
        <f t="shared" si="5"/>
        <v>0</v>
      </c>
      <c r="BG152" s="154">
        <f t="shared" si="6"/>
        <v>0</v>
      </c>
      <c r="BH152" s="154">
        <f t="shared" si="7"/>
        <v>0</v>
      </c>
      <c r="BI152" s="154">
        <f t="shared" si="8"/>
        <v>0</v>
      </c>
      <c r="BJ152" s="17" t="s">
        <v>190</v>
      </c>
      <c r="BK152" s="154">
        <f t="shared" si="9"/>
        <v>0</v>
      </c>
      <c r="BL152" s="17" t="s">
        <v>700</v>
      </c>
      <c r="BM152" s="153" t="s">
        <v>692</v>
      </c>
    </row>
    <row r="153" spans="2:65" s="1" customFormat="1" ht="16.5" customHeight="1">
      <c r="B153" s="140"/>
      <c r="C153" s="141" t="s">
        <v>491</v>
      </c>
      <c r="D153" s="141" t="s">
        <v>185</v>
      </c>
      <c r="E153" s="142" t="s">
        <v>3242</v>
      </c>
      <c r="F153" s="143" t="s">
        <v>3243</v>
      </c>
      <c r="G153" s="144" t="s">
        <v>231</v>
      </c>
      <c r="H153" s="145">
        <v>154</v>
      </c>
      <c r="I153" s="146"/>
      <c r="J153" s="147">
        <f t="shared" si="0"/>
        <v>0</v>
      </c>
      <c r="K153" s="148"/>
      <c r="L153" s="32"/>
      <c r="M153" s="149" t="s">
        <v>1</v>
      </c>
      <c r="N153" s="150" t="s">
        <v>41</v>
      </c>
      <c r="P153" s="151">
        <f t="shared" si="1"/>
        <v>0</v>
      </c>
      <c r="Q153" s="151">
        <v>0</v>
      </c>
      <c r="R153" s="151">
        <f t="shared" si="2"/>
        <v>0</v>
      </c>
      <c r="S153" s="151">
        <v>0</v>
      </c>
      <c r="T153" s="152">
        <f t="shared" si="3"/>
        <v>0</v>
      </c>
      <c r="AR153" s="153" t="s">
        <v>700</v>
      </c>
      <c r="AT153" s="153" t="s">
        <v>185</v>
      </c>
      <c r="AU153" s="153" t="s">
        <v>83</v>
      </c>
      <c r="AY153" s="17" t="s">
        <v>181</v>
      </c>
      <c r="BE153" s="154">
        <f t="shared" si="4"/>
        <v>0</v>
      </c>
      <c r="BF153" s="154">
        <f t="shared" si="5"/>
        <v>0</v>
      </c>
      <c r="BG153" s="154">
        <f t="shared" si="6"/>
        <v>0</v>
      </c>
      <c r="BH153" s="154">
        <f t="shared" si="7"/>
        <v>0</v>
      </c>
      <c r="BI153" s="154">
        <f t="shared" si="8"/>
        <v>0</v>
      </c>
      <c r="BJ153" s="17" t="s">
        <v>190</v>
      </c>
      <c r="BK153" s="154">
        <f t="shared" si="9"/>
        <v>0</v>
      </c>
      <c r="BL153" s="17" t="s">
        <v>700</v>
      </c>
      <c r="BM153" s="153" t="s">
        <v>700</v>
      </c>
    </row>
    <row r="154" spans="2:65" s="1" customFormat="1" ht="16.5" customHeight="1">
      <c r="B154" s="140"/>
      <c r="C154" s="141" t="s">
        <v>496</v>
      </c>
      <c r="D154" s="141" t="s">
        <v>185</v>
      </c>
      <c r="E154" s="142" t="s">
        <v>3244</v>
      </c>
      <c r="F154" s="143" t="s">
        <v>3245</v>
      </c>
      <c r="G154" s="144" t="s">
        <v>231</v>
      </c>
      <c r="H154" s="145">
        <v>24</v>
      </c>
      <c r="I154" s="146"/>
      <c r="J154" s="147">
        <f t="shared" si="0"/>
        <v>0</v>
      </c>
      <c r="K154" s="148"/>
      <c r="L154" s="32"/>
      <c r="M154" s="149" t="s">
        <v>1</v>
      </c>
      <c r="N154" s="150" t="s">
        <v>41</v>
      </c>
      <c r="P154" s="151">
        <f t="shared" si="1"/>
        <v>0</v>
      </c>
      <c r="Q154" s="151">
        <v>0</v>
      </c>
      <c r="R154" s="151">
        <f t="shared" si="2"/>
        <v>0</v>
      </c>
      <c r="S154" s="151">
        <v>0</v>
      </c>
      <c r="T154" s="152">
        <f t="shared" si="3"/>
        <v>0</v>
      </c>
      <c r="AR154" s="153" t="s">
        <v>700</v>
      </c>
      <c r="AT154" s="153" t="s">
        <v>185</v>
      </c>
      <c r="AU154" s="153" t="s">
        <v>83</v>
      </c>
      <c r="AY154" s="17" t="s">
        <v>181</v>
      </c>
      <c r="BE154" s="154">
        <f t="shared" si="4"/>
        <v>0</v>
      </c>
      <c r="BF154" s="154">
        <f t="shared" si="5"/>
        <v>0</v>
      </c>
      <c r="BG154" s="154">
        <f t="shared" si="6"/>
        <v>0</v>
      </c>
      <c r="BH154" s="154">
        <f t="shared" si="7"/>
        <v>0</v>
      </c>
      <c r="BI154" s="154">
        <f t="shared" si="8"/>
        <v>0</v>
      </c>
      <c r="BJ154" s="17" t="s">
        <v>190</v>
      </c>
      <c r="BK154" s="154">
        <f t="shared" si="9"/>
        <v>0</v>
      </c>
      <c r="BL154" s="17" t="s">
        <v>700</v>
      </c>
      <c r="BM154" s="153" t="s">
        <v>711</v>
      </c>
    </row>
    <row r="155" spans="2:65" s="1" customFormat="1" ht="16.5" customHeight="1">
      <c r="B155" s="140"/>
      <c r="C155" s="141" t="s">
        <v>500</v>
      </c>
      <c r="D155" s="141" t="s">
        <v>185</v>
      </c>
      <c r="E155" s="142" t="s">
        <v>3246</v>
      </c>
      <c r="F155" s="143" t="s">
        <v>3247</v>
      </c>
      <c r="G155" s="144" t="s">
        <v>231</v>
      </c>
      <c r="H155" s="145">
        <v>1</v>
      </c>
      <c r="I155" s="146"/>
      <c r="J155" s="147">
        <f t="shared" si="0"/>
        <v>0</v>
      </c>
      <c r="K155" s="148"/>
      <c r="L155" s="32"/>
      <c r="M155" s="149" t="s">
        <v>1</v>
      </c>
      <c r="N155" s="150" t="s">
        <v>41</v>
      </c>
      <c r="P155" s="151">
        <f t="shared" si="1"/>
        <v>0</v>
      </c>
      <c r="Q155" s="151">
        <v>0</v>
      </c>
      <c r="R155" s="151">
        <f t="shared" si="2"/>
        <v>0</v>
      </c>
      <c r="S155" s="151">
        <v>0</v>
      </c>
      <c r="T155" s="152">
        <f t="shared" si="3"/>
        <v>0</v>
      </c>
      <c r="AR155" s="153" t="s">
        <v>700</v>
      </c>
      <c r="AT155" s="153" t="s">
        <v>185</v>
      </c>
      <c r="AU155" s="153" t="s">
        <v>83</v>
      </c>
      <c r="AY155" s="17" t="s">
        <v>181</v>
      </c>
      <c r="BE155" s="154">
        <f t="shared" si="4"/>
        <v>0</v>
      </c>
      <c r="BF155" s="154">
        <f t="shared" si="5"/>
        <v>0</v>
      </c>
      <c r="BG155" s="154">
        <f t="shared" si="6"/>
        <v>0</v>
      </c>
      <c r="BH155" s="154">
        <f t="shared" si="7"/>
        <v>0</v>
      </c>
      <c r="BI155" s="154">
        <f t="shared" si="8"/>
        <v>0</v>
      </c>
      <c r="BJ155" s="17" t="s">
        <v>190</v>
      </c>
      <c r="BK155" s="154">
        <f t="shared" si="9"/>
        <v>0</v>
      </c>
      <c r="BL155" s="17" t="s">
        <v>700</v>
      </c>
      <c r="BM155" s="153" t="s">
        <v>721</v>
      </c>
    </row>
    <row r="156" spans="2:65" s="11" customFormat="1" ht="25.9" customHeight="1">
      <c r="B156" s="128"/>
      <c r="D156" s="129" t="s">
        <v>74</v>
      </c>
      <c r="E156" s="130" t="s">
        <v>3248</v>
      </c>
      <c r="F156" s="130" t="s">
        <v>3249</v>
      </c>
      <c r="I156" s="131"/>
      <c r="J156" s="132">
        <f>BK156</f>
        <v>0</v>
      </c>
      <c r="L156" s="128"/>
      <c r="M156" s="133"/>
      <c r="P156" s="134">
        <f>SUM(P157:P168)</f>
        <v>0</v>
      </c>
      <c r="R156" s="134">
        <f>SUM(R157:R168)</f>
        <v>0</v>
      </c>
      <c r="T156" s="135">
        <f>SUM(T157:T168)</f>
        <v>0</v>
      </c>
      <c r="AR156" s="129" t="s">
        <v>83</v>
      </c>
      <c r="AT156" s="136" t="s">
        <v>74</v>
      </c>
      <c r="AU156" s="136" t="s">
        <v>75</v>
      </c>
      <c r="AY156" s="129" t="s">
        <v>181</v>
      </c>
      <c r="BK156" s="137">
        <f>SUM(BK157:BK168)</f>
        <v>0</v>
      </c>
    </row>
    <row r="157" spans="2:65" s="1" customFormat="1" ht="24.2" customHeight="1">
      <c r="B157" s="140"/>
      <c r="C157" s="141" t="s">
        <v>505</v>
      </c>
      <c r="D157" s="141" t="s">
        <v>185</v>
      </c>
      <c r="E157" s="142" t="s">
        <v>3250</v>
      </c>
      <c r="F157" s="143" t="s">
        <v>3251</v>
      </c>
      <c r="G157" s="144" t="s">
        <v>231</v>
      </c>
      <c r="H157" s="145">
        <v>1</v>
      </c>
      <c r="I157" s="146"/>
      <c r="J157" s="147">
        <f t="shared" ref="J157:J168" si="10">ROUND(I157*H157,2)</f>
        <v>0</v>
      </c>
      <c r="K157" s="148"/>
      <c r="L157" s="32"/>
      <c r="M157" s="149" t="s">
        <v>1</v>
      </c>
      <c r="N157" s="150" t="s">
        <v>41</v>
      </c>
      <c r="P157" s="151">
        <f t="shared" ref="P157:P168" si="11">O157*H157</f>
        <v>0</v>
      </c>
      <c r="Q157" s="151">
        <v>0</v>
      </c>
      <c r="R157" s="151">
        <f t="shared" ref="R157:R168" si="12">Q157*H157</f>
        <v>0</v>
      </c>
      <c r="S157" s="151">
        <v>0</v>
      </c>
      <c r="T157" s="152">
        <f t="shared" ref="T157:T168" si="13">S157*H157</f>
        <v>0</v>
      </c>
      <c r="AR157" s="153" t="s">
        <v>700</v>
      </c>
      <c r="AT157" s="153" t="s">
        <v>185</v>
      </c>
      <c r="AU157" s="153" t="s">
        <v>83</v>
      </c>
      <c r="AY157" s="17" t="s">
        <v>181</v>
      </c>
      <c r="BE157" s="154">
        <f t="shared" ref="BE157:BE168" si="14">IF(N157="základná",J157,0)</f>
        <v>0</v>
      </c>
      <c r="BF157" s="154">
        <f t="shared" ref="BF157:BF168" si="15">IF(N157="znížená",J157,0)</f>
        <v>0</v>
      </c>
      <c r="BG157" s="154">
        <f t="shared" ref="BG157:BG168" si="16">IF(N157="zákl. prenesená",J157,0)</f>
        <v>0</v>
      </c>
      <c r="BH157" s="154">
        <f t="shared" ref="BH157:BH168" si="17">IF(N157="zníž. prenesená",J157,0)</f>
        <v>0</v>
      </c>
      <c r="BI157" s="154">
        <f t="shared" ref="BI157:BI168" si="18">IF(N157="nulová",J157,0)</f>
        <v>0</v>
      </c>
      <c r="BJ157" s="17" t="s">
        <v>190</v>
      </c>
      <c r="BK157" s="154">
        <f t="shared" ref="BK157:BK168" si="19">ROUND(I157*H157,2)</f>
        <v>0</v>
      </c>
      <c r="BL157" s="17" t="s">
        <v>700</v>
      </c>
      <c r="BM157" s="153" t="s">
        <v>733</v>
      </c>
    </row>
    <row r="158" spans="2:65" s="1" customFormat="1" ht="24.2" customHeight="1">
      <c r="B158" s="140"/>
      <c r="C158" s="141" t="s">
        <v>509</v>
      </c>
      <c r="D158" s="141" t="s">
        <v>185</v>
      </c>
      <c r="E158" s="142" t="s">
        <v>3252</v>
      </c>
      <c r="F158" s="143" t="s">
        <v>3253</v>
      </c>
      <c r="G158" s="144" t="s">
        <v>231</v>
      </c>
      <c r="H158" s="145">
        <v>1</v>
      </c>
      <c r="I158" s="146"/>
      <c r="J158" s="147">
        <f t="shared" si="10"/>
        <v>0</v>
      </c>
      <c r="K158" s="148"/>
      <c r="L158" s="32"/>
      <c r="M158" s="149" t="s">
        <v>1</v>
      </c>
      <c r="N158" s="150" t="s">
        <v>41</v>
      </c>
      <c r="P158" s="151">
        <f t="shared" si="11"/>
        <v>0</v>
      </c>
      <c r="Q158" s="151">
        <v>0</v>
      </c>
      <c r="R158" s="151">
        <f t="shared" si="12"/>
        <v>0</v>
      </c>
      <c r="S158" s="151">
        <v>0</v>
      </c>
      <c r="T158" s="152">
        <f t="shared" si="13"/>
        <v>0</v>
      </c>
      <c r="AR158" s="153" t="s">
        <v>700</v>
      </c>
      <c r="AT158" s="153" t="s">
        <v>185</v>
      </c>
      <c r="AU158" s="153" t="s">
        <v>83</v>
      </c>
      <c r="AY158" s="17" t="s">
        <v>181</v>
      </c>
      <c r="BE158" s="154">
        <f t="shared" si="14"/>
        <v>0</v>
      </c>
      <c r="BF158" s="154">
        <f t="shared" si="15"/>
        <v>0</v>
      </c>
      <c r="BG158" s="154">
        <f t="shared" si="16"/>
        <v>0</v>
      </c>
      <c r="BH158" s="154">
        <f t="shared" si="17"/>
        <v>0</v>
      </c>
      <c r="BI158" s="154">
        <f t="shared" si="18"/>
        <v>0</v>
      </c>
      <c r="BJ158" s="17" t="s">
        <v>190</v>
      </c>
      <c r="BK158" s="154">
        <f t="shared" si="19"/>
        <v>0</v>
      </c>
      <c r="BL158" s="17" t="s">
        <v>700</v>
      </c>
      <c r="BM158" s="153" t="s">
        <v>525</v>
      </c>
    </row>
    <row r="159" spans="2:65" s="1" customFormat="1" ht="24.2" customHeight="1">
      <c r="B159" s="140"/>
      <c r="C159" s="141" t="s">
        <v>513</v>
      </c>
      <c r="D159" s="141" t="s">
        <v>185</v>
      </c>
      <c r="E159" s="142" t="s">
        <v>3254</v>
      </c>
      <c r="F159" s="143" t="s">
        <v>3255</v>
      </c>
      <c r="G159" s="144" t="s">
        <v>231</v>
      </c>
      <c r="H159" s="145">
        <v>1</v>
      </c>
      <c r="I159" s="146"/>
      <c r="J159" s="147">
        <f t="shared" si="10"/>
        <v>0</v>
      </c>
      <c r="K159" s="148"/>
      <c r="L159" s="32"/>
      <c r="M159" s="149" t="s">
        <v>1</v>
      </c>
      <c r="N159" s="150" t="s">
        <v>41</v>
      </c>
      <c r="P159" s="151">
        <f t="shared" si="11"/>
        <v>0</v>
      </c>
      <c r="Q159" s="151">
        <v>0</v>
      </c>
      <c r="R159" s="151">
        <f t="shared" si="12"/>
        <v>0</v>
      </c>
      <c r="S159" s="151">
        <v>0</v>
      </c>
      <c r="T159" s="152">
        <f t="shared" si="13"/>
        <v>0</v>
      </c>
      <c r="AR159" s="153" t="s">
        <v>700</v>
      </c>
      <c r="AT159" s="153" t="s">
        <v>185</v>
      </c>
      <c r="AU159" s="153" t="s">
        <v>83</v>
      </c>
      <c r="AY159" s="17" t="s">
        <v>181</v>
      </c>
      <c r="BE159" s="154">
        <f t="shared" si="14"/>
        <v>0</v>
      </c>
      <c r="BF159" s="154">
        <f t="shared" si="15"/>
        <v>0</v>
      </c>
      <c r="BG159" s="154">
        <f t="shared" si="16"/>
        <v>0</v>
      </c>
      <c r="BH159" s="154">
        <f t="shared" si="17"/>
        <v>0</v>
      </c>
      <c r="BI159" s="154">
        <f t="shared" si="18"/>
        <v>0</v>
      </c>
      <c r="BJ159" s="17" t="s">
        <v>190</v>
      </c>
      <c r="BK159" s="154">
        <f t="shared" si="19"/>
        <v>0</v>
      </c>
      <c r="BL159" s="17" t="s">
        <v>700</v>
      </c>
      <c r="BM159" s="153" t="s">
        <v>404</v>
      </c>
    </row>
    <row r="160" spans="2:65" s="1" customFormat="1" ht="24.2" customHeight="1">
      <c r="B160" s="140"/>
      <c r="C160" s="141" t="s">
        <v>533</v>
      </c>
      <c r="D160" s="141" t="s">
        <v>185</v>
      </c>
      <c r="E160" s="142" t="s">
        <v>3256</v>
      </c>
      <c r="F160" s="143" t="s">
        <v>3257</v>
      </c>
      <c r="G160" s="144" t="s">
        <v>231</v>
      </c>
      <c r="H160" s="145">
        <v>1</v>
      </c>
      <c r="I160" s="146"/>
      <c r="J160" s="147">
        <f t="shared" si="10"/>
        <v>0</v>
      </c>
      <c r="K160" s="148"/>
      <c r="L160" s="32"/>
      <c r="M160" s="149" t="s">
        <v>1</v>
      </c>
      <c r="N160" s="150" t="s">
        <v>41</v>
      </c>
      <c r="P160" s="151">
        <f t="shared" si="11"/>
        <v>0</v>
      </c>
      <c r="Q160" s="151">
        <v>0</v>
      </c>
      <c r="R160" s="151">
        <f t="shared" si="12"/>
        <v>0</v>
      </c>
      <c r="S160" s="151">
        <v>0</v>
      </c>
      <c r="T160" s="152">
        <f t="shared" si="13"/>
        <v>0</v>
      </c>
      <c r="AR160" s="153" t="s">
        <v>700</v>
      </c>
      <c r="AT160" s="153" t="s">
        <v>185</v>
      </c>
      <c r="AU160" s="153" t="s">
        <v>83</v>
      </c>
      <c r="AY160" s="17" t="s">
        <v>181</v>
      </c>
      <c r="BE160" s="154">
        <f t="shared" si="14"/>
        <v>0</v>
      </c>
      <c r="BF160" s="154">
        <f t="shared" si="15"/>
        <v>0</v>
      </c>
      <c r="BG160" s="154">
        <f t="shared" si="16"/>
        <v>0</v>
      </c>
      <c r="BH160" s="154">
        <f t="shared" si="17"/>
        <v>0</v>
      </c>
      <c r="BI160" s="154">
        <f t="shared" si="18"/>
        <v>0</v>
      </c>
      <c r="BJ160" s="17" t="s">
        <v>190</v>
      </c>
      <c r="BK160" s="154">
        <f t="shared" si="19"/>
        <v>0</v>
      </c>
      <c r="BL160" s="17" t="s">
        <v>700</v>
      </c>
      <c r="BM160" s="153" t="s">
        <v>209</v>
      </c>
    </row>
    <row r="161" spans="2:65" s="1" customFormat="1" ht="24.2" customHeight="1">
      <c r="B161" s="140"/>
      <c r="C161" s="141" t="s">
        <v>540</v>
      </c>
      <c r="D161" s="141" t="s">
        <v>185</v>
      </c>
      <c r="E161" s="142" t="s">
        <v>3258</v>
      </c>
      <c r="F161" s="143" t="s">
        <v>3259</v>
      </c>
      <c r="G161" s="144" t="s">
        <v>231</v>
      </c>
      <c r="H161" s="145">
        <v>1</v>
      </c>
      <c r="I161" s="146"/>
      <c r="J161" s="147">
        <f t="shared" si="10"/>
        <v>0</v>
      </c>
      <c r="K161" s="148"/>
      <c r="L161" s="32"/>
      <c r="M161" s="149" t="s">
        <v>1</v>
      </c>
      <c r="N161" s="150" t="s">
        <v>41</v>
      </c>
      <c r="P161" s="151">
        <f t="shared" si="11"/>
        <v>0</v>
      </c>
      <c r="Q161" s="151">
        <v>0</v>
      </c>
      <c r="R161" s="151">
        <f t="shared" si="12"/>
        <v>0</v>
      </c>
      <c r="S161" s="151">
        <v>0</v>
      </c>
      <c r="T161" s="152">
        <f t="shared" si="13"/>
        <v>0</v>
      </c>
      <c r="AR161" s="153" t="s">
        <v>700</v>
      </c>
      <c r="AT161" s="153" t="s">
        <v>185</v>
      </c>
      <c r="AU161" s="153" t="s">
        <v>83</v>
      </c>
      <c r="AY161" s="17" t="s">
        <v>181</v>
      </c>
      <c r="BE161" s="154">
        <f t="shared" si="14"/>
        <v>0</v>
      </c>
      <c r="BF161" s="154">
        <f t="shared" si="15"/>
        <v>0</v>
      </c>
      <c r="BG161" s="154">
        <f t="shared" si="16"/>
        <v>0</v>
      </c>
      <c r="BH161" s="154">
        <f t="shared" si="17"/>
        <v>0</v>
      </c>
      <c r="BI161" s="154">
        <f t="shared" si="18"/>
        <v>0</v>
      </c>
      <c r="BJ161" s="17" t="s">
        <v>190</v>
      </c>
      <c r="BK161" s="154">
        <f t="shared" si="19"/>
        <v>0</v>
      </c>
      <c r="BL161" s="17" t="s">
        <v>700</v>
      </c>
      <c r="BM161" s="153" t="s">
        <v>228</v>
      </c>
    </row>
    <row r="162" spans="2:65" s="1" customFormat="1" ht="16.5" customHeight="1">
      <c r="B162" s="140"/>
      <c r="C162" s="141" t="s">
        <v>545</v>
      </c>
      <c r="D162" s="141" t="s">
        <v>185</v>
      </c>
      <c r="E162" s="142" t="s">
        <v>3260</v>
      </c>
      <c r="F162" s="143" t="s">
        <v>3261</v>
      </c>
      <c r="G162" s="144" t="s">
        <v>231</v>
      </c>
      <c r="H162" s="145">
        <v>1</v>
      </c>
      <c r="I162" s="146"/>
      <c r="J162" s="147">
        <f t="shared" si="10"/>
        <v>0</v>
      </c>
      <c r="K162" s="148"/>
      <c r="L162" s="32"/>
      <c r="M162" s="149" t="s">
        <v>1</v>
      </c>
      <c r="N162" s="150" t="s">
        <v>41</v>
      </c>
      <c r="P162" s="151">
        <f t="shared" si="11"/>
        <v>0</v>
      </c>
      <c r="Q162" s="151">
        <v>0</v>
      </c>
      <c r="R162" s="151">
        <f t="shared" si="12"/>
        <v>0</v>
      </c>
      <c r="S162" s="151">
        <v>0</v>
      </c>
      <c r="T162" s="152">
        <f t="shared" si="13"/>
        <v>0</v>
      </c>
      <c r="AR162" s="153" t="s">
        <v>700</v>
      </c>
      <c r="AT162" s="153" t="s">
        <v>185</v>
      </c>
      <c r="AU162" s="153" t="s">
        <v>83</v>
      </c>
      <c r="AY162" s="17" t="s">
        <v>181</v>
      </c>
      <c r="BE162" s="154">
        <f t="shared" si="14"/>
        <v>0</v>
      </c>
      <c r="BF162" s="154">
        <f t="shared" si="15"/>
        <v>0</v>
      </c>
      <c r="BG162" s="154">
        <f t="shared" si="16"/>
        <v>0</v>
      </c>
      <c r="BH162" s="154">
        <f t="shared" si="17"/>
        <v>0</v>
      </c>
      <c r="BI162" s="154">
        <f t="shared" si="18"/>
        <v>0</v>
      </c>
      <c r="BJ162" s="17" t="s">
        <v>190</v>
      </c>
      <c r="BK162" s="154">
        <f t="shared" si="19"/>
        <v>0</v>
      </c>
      <c r="BL162" s="17" t="s">
        <v>700</v>
      </c>
      <c r="BM162" s="153" t="s">
        <v>234</v>
      </c>
    </row>
    <row r="163" spans="2:65" s="1" customFormat="1" ht="16.5" customHeight="1">
      <c r="B163" s="140"/>
      <c r="C163" s="141" t="s">
        <v>549</v>
      </c>
      <c r="D163" s="141" t="s">
        <v>185</v>
      </c>
      <c r="E163" s="142" t="s">
        <v>3262</v>
      </c>
      <c r="F163" s="143" t="s">
        <v>3263</v>
      </c>
      <c r="G163" s="144" t="s">
        <v>231</v>
      </c>
      <c r="H163" s="145">
        <v>1</v>
      </c>
      <c r="I163" s="146"/>
      <c r="J163" s="147">
        <f t="shared" si="10"/>
        <v>0</v>
      </c>
      <c r="K163" s="148"/>
      <c r="L163" s="32"/>
      <c r="M163" s="149" t="s">
        <v>1</v>
      </c>
      <c r="N163" s="150" t="s">
        <v>41</v>
      </c>
      <c r="P163" s="151">
        <f t="shared" si="11"/>
        <v>0</v>
      </c>
      <c r="Q163" s="151">
        <v>0</v>
      </c>
      <c r="R163" s="151">
        <f t="shared" si="12"/>
        <v>0</v>
      </c>
      <c r="S163" s="151">
        <v>0</v>
      </c>
      <c r="T163" s="152">
        <f t="shared" si="13"/>
        <v>0</v>
      </c>
      <c r="AR163" s="153" t="s">
        <v>700</v>
      </c>
      <c r="AT163" s="153" t="s">
        <v>185</v>
      </c>
      <c r="AU163" s="153" t="s">
        <v>83</v>
      </c>
      <c r="AY163" s="17" t="s">
        <v>181</v>
      </c>
      <c r="BE163" s="154">
        <f t="shared" si="14"/>
        <v>0</v>
      </c>
      <c r="BF163" s="154">
        <f t="shared" si="15"/>
        <v>0</v>
      </c>
      <c r="BG163" s="154">
        <f t="shared" si="16"/>
        <v>0</v>
      </c>
      <c r="BH163" s="154">
        <f t="shared" si="17"/>
        <v>0</v>
      </c>
      <c r="BI163" s="154">
        <f t="shared" si="18"/>
        <v>0</v>
      </c>
      <c r="BJ163" s="17" t="s">
        <v>190</v>
      </c>
      <c r="BK163" s="154">
        <f t="shared" si="19"/>
        <v>0</v>
      </c>
      <c r="BL163" s="17" t="s">
        <v>700</v>
      </c>
      <c r="BM163" s="153" t="s">
        <v>411</v>
      </c>
    </row>
    <row r="164" spans="2:65" s="1" customFormat="1" ht="24.2" customHeight="1">
      <c r="B164" s="140"/>
      <c r="C164" s="141" t="s">
        <v>555</v>
      </c>
      <c r="D164" s="141" t="s">
        <v>185</v>
      </c>
      <c r="E164" s="142" t="s">
        <v>3264</v>
      </c>
      <c r="F164" s="143" t="s">
        <v>3265</v>
      </c>
      <c r="G164" s="144" t="s">
        <v>231</v>
      </c>
      <c r="H164" s="145">
        <v>1</v>
      </c>
      <c r="I164" s="146"/>
      <c r="J164" s="147">
        <f t="shared" si="10"/>
        <v>0</v>
      </c>
      <c r="K164" s="148"/>
      <c r="L164" s="32"/>
      <c r="M164" s="149" t="s">
        <v>1</v>
      </c>
      <c r="N164" s="150" t="s">
        <v>41</v>
      </c>
      <c r="P164" s="151">
        <f t="shared" si="11"/>
        <v>0</v>
      </c>
      <c r="Q164" s="151">
        <v>0</v>
      </c>
      <c r="R164" s="151">
        <f t="shared" si="12"/>
        <v>0</v>
      </c>
      <c r="S164" s="151">
        <v>0</v>
      </c>
      <c r="T164" s="152">
        <f t="shared" si="13"/>
        <v>0</v>
      </c>
      <c r="AR164" s="153" t="s">
        <v>700</v>
      </c>
      <c r="AT164" s="153" t="s">
        <v>185</v>
      </c>
      <c r="AU164" s="153" t="s">
        <v>83</v>
      </c>
      <c r="AY164" s="17" t="s">
        <v>181</v>
      </c>
      <c r="BE164" s="154">
        <f t="shared" si="14"/>
        <v>0</v>
      </c>
      <c r="BF164" s="154">
        <f t="shared" si="15"/>
        <v>0</v>
      </c>
      <c r="BG164" s="154">
        <f t="shared" si="16"/>
        <v>0</v>
      </c>
      <c r="BH164" s="154">
        <f t="shared" si="17"/>
        <v>0</v>
      </c>
      <c r="BI164" s="154">
        <f t="shared" si="18"/>
        <v>0</v>
      </c>
      <c r="BJ164" s="17" t="s">
        <v>190</v>
      </c>
      <c r="BK164" s="154">
        <f t="shared" si="19"/>
        <v>0</v>
      </c>
      <c r="BL164" s="17" t="s">
        <v>700</v>
      </c>
      <c r="BM164" s="153" t="s">
        <v>1476</v>
      </c>
    </row>
    <row r="165" spans="2:65" s="1" customFormat="1" ht="24.2" customHeight="1">
      <c r="B165" s="140"/>
      <c r="C165" s="141" t="s">
        <v>559</v>
      </c>
      <c r="D165" s="141" t="s">
        <v>185</v>
      </c>
      <c r="E165" s="142" t="s">
        <v>3266</v>
      </c>
      <c r="F165" s="143" t="s">
        <v>3267</v>
      </c>
      <c r="G165" s="144" t="s">
        <v>231</v>
      </c>
      <c r="H165" s="145">
        <v>1</v>
      </c>
      <c r="I165" s="146"/>
      <c r="J165" s="147">
        <f t="shared" si="10"/>
        <v>0</v>
      </c>
      <c r="K165" s="148"/>
      <c r="L165" s="32"/>
      <c r="M165" s="149" t="s">
        <v>1</v>
      </c>
      <c r="N165" s="150" t="s">
        <v>41</v>
      </c>
      <c r="P165" s="151">
        <f t="shared" si="11"/>
        <v>0</v>
      </c>
      <c r="Q165" s="151">
        <v>0</v>
      </c>
      <c r="R165" s="151">
        <f t="shared" si="12"/>
        <v>0</v>
      </c>
      <c r="S165" s="151">
        <v>0</v>
      </c>
      <c r="T165" s="152">
        <f t="shared" si="13"/>
        <v>0</v>
      </c>
      <c r="AR165" s="153" t="s">
        <v>700</v>
      </c>
      <c r="AT165" s="153" t="s">
        <v>185</v>
      </c>
      <c r="AU165" s="153" t="s">
        <v>83</v>
      </c>
      <c r="AY165" s="17" t="s">
        <v>181</v>
      </c>
      <c r="BE165" s="154">
        <f t="shared" si="14"/>
        <v>0</v>
      </c>
      <c r="BF165" s="154">
        <f t="shared" si="15"/>
        <v>0</v>
      </c>
      <c r="BG165" s="154">
        <f t="shared" si="16"/>
        <v>0</v>
      </c>
      <c r="BH165" s="154">
        <f t="shared" si="17"/>
        <v>0</v>
      </c>
      <c r="BI165" s="154">
        <f t="shared" si="18"/>
        <v>0</v>
      </c>
      <c r="BJ165" s="17" t="s">
        <v>190</v>
      </c>
      <c r="BK165" s="154">
        <f t="shared" si="19"/>
        <v>0</v>
      </c>
      <c r="BL165" s="17" t="s">
        <v>700</v>
      </c>
      <c r="BM165" s="153" t="s">
        <v>1491</v>
      </c>
    </row>
    <row r="166" spans="2:65" s="1" customFormat="1" ht="24.2" customHeight="1">
      <c r="B166" s="140"/>
      <c r="C166" s="141" t="s">
        <v>564</v>
      </c>
      <c r="D166" s="141" t="s">
        <v>185</v>
      </c>
      <c r="E166" s="142" t="s">
        <v>3268</v>
      </c>
      <c r="F166" s="143" t="s">
        <v>3269</v>
      </c>
      <c r="G166" s="144" t="s">
        <v>231</v>
      </c>
      <c r="H166" s="145">
        <v>1</v>
      </c>
      <c r="I166" s="146"/>
      <c r="J166" s="147">
        <f t="shared" si="10"/>
        <v>0</v>
      </c>
      <c r="K166" s="148"/>
      <c r="L166" s="32"/>
      <c r="M166" s="149" t="s">
        <v>1</v>
      </c>
      <c r="N166" s="150" t="s">
        <v>41</v>
      </c>
      <c r="P166" s="151">
        <f t="shared" si="11"/>
        <v>0</v>
      </c>
      <c r="Q166" s="151">
        <v>0</v>
      </c>
      <c r="R166" s="151">
        <f t="shared" si="12"/>
        <v>0</v>
      </c>
      <c r="S166" s="151">
        <v>0</v>
      </c>
      <c r="T166" s="152">
        <f t="shared" si="13"/>
        <v>0</v>
      </c>
      <c r="AR166" s="153" t="s">
        <v>700</v>
      </c>
      <c r="AT166" s="153" t="s">
        <v>185</v>
      </c>
      <c r="AU166" s="153" t="s">
        <v>83</v>
      </c>
      <c r="AY166" s="17" t="s">
        <v>181</v>
      </c>
      <c r="BE166" s="154">
        <f t="shared" si="14"/>
        <v>0</v>
      </c>
      <c r="BF166" s="154">
        <f t="shared" si="15"/>
        <v>0</v>
      </c>
      <c r="BG166" s="154">
        <f t="shared" si="16"/>
        <v>0</v>
      </c>
      <c r="BH166" s="154">
        <f t="shared" si="17"/>
        <v>0</v>
      </c>
      <c r="BI166" s="154">
        <f t="shared" si="18"/>
        <v>0</v>
      </c>
      <c r="BJ166" s="17" t="s">
        <v>190</v>
      </c>
      <c r="BK166" s="154">
        <f t="shared" si="19"/>
        <v>0</v>
      </c>
      <c r="BL166" s="17" t="s">
        <v>700</v>
      </c>
      <c r="BM166" s="153" t="s">
        <v>1502</v>
      </c>
    </row>
    <row r="167" spans="2:65" s="1" customFormat="1" ht="16.5" customHeight="1">
      <c r="B167" s="140"/>
      <c r="C167" s="141" t="s">
        <v>578</v>
      </c>
      <c r="D167" s="141" t="s">
        <v>185</v>
      </c>
      <c r="E167" s="142" t="s">
        <v>3270</v>
      </c>
      <c r="F167" s="143" t="s">
        <v>3271</v>
      </c>
      <c r="G167" s="144" t="s">
        <v>231</v>
      </c>
      <c r="H167" s="145">
        <v>1</v>
      </c>
      <c r="I167" s="146"/>
      <c r="J167" s="147">
        <f t="shared" si="10"/>
        <v>0</v>
      </c>
      <c r="K167" s="148"/>
      <c r="L167" s="32"/>
      <c r="M167" s="149" t="s">
        <v>1</v>
      </c>
      <c r="N167" s="150" t="s">
        <v>41</v>
      </c>
      <c r="P167" s="151">
        <f t="shared" si="11"/>
        <v>0</v>
      </c>
      <c r="Q167" s="151">
        <v>0</v>
      </c>
      <c r="R167" s="151">
        <f t="shared" si="12"/>
        <v>0</v>
      </c>
      <c r="S167" s="151">
        <v>0</v>
      </c>
      <c r="T167" s="152">
        <f t="shared" si="13"/>
        <v>0</v>
      </c>
      <c r="AR167" s="153" t="s">
        <v>700</v>
      </c>
      <c r="AT167" s="153" t="s">
        <v>185</v>
      </c>
      <c r="AU167" s="153" t="s">
        <v>83</v>
      </c>
      <c r="AY167" s="17" t="s">
        <v>181</v>
      </c>
      <c r="BE167" s="154">
        <f t="shared" si="14"/>
        <v>0</v>
      </c>
      <c r="BF167" s="154">
        <f t="shared" si="15"/>
        <v>0</v>
      </c>
      <c r="BG167" s="154">
        <f t="shared" si="16"/>
        <v>0</v>
      </c>
      <c r="BH167" s="154">
        <f t="shared" si="17"/>
        <v>0</v>
      </c>
      <c r="BI167" s="154">
        <f t="shared" si="18"/>
        <v>0</v>
      </c>
      <c r="BJ167" s="17" t="s">
        <v>190</v>
      </c>
      <c r="BK167" s="154">
        <f t="shared" si="19"/>
        <v>0</v>
      </c>
      <c r="BL167" s="17" t="s">
        <v>700</v>
      </c>
      <c r="BM167" s="153" t="s">
        <v>1511</v>
      </c>
    </row>
    <row r="168" spans="2:65" s="1" customFormat="1" ht="24.2" customHeight="1">
      <c r="B168" s="140"/>
      <c r="C168" s="141" t="s">
        <v>585</v>
      </c>
      <c r="D168" s="141" t="s">
        <v>185</v>
      </c>
      <c r="E168" s="142" t="s">
        <v>3272</v>
      </c>
      <c r="F168" s="143" t="s">
        <v>3273</v>
      </c>
      <c r="G168" s="144" t="s">
        <v>231</v>
      </c>
      <c r="H168" s="145">
        <v>1</v>
      </c>
      <c r="I168" s="146"/>
      <c r="J168" s="147">
        <f t="shared" si="10"/>
        <v>0</v>
      </c>
      <c r="K168" s="148"/>
      <c r="L168" s="32"/>
      <c r="M168" s="149" t="s">
        <v>1</v>
      </c>
      <c r="N168" s="150" t="s">
        <v>41</v>
      </c>
      <c r="P168" s="151">
        <f t="shared" si="11"/>
        <v>0</v>
      </c>
      <c r="Q168" s="151">
        <v>0</v>
      </c>
      <c r="R168" s="151">
        <f t="shared" si="12"/>
        <v>0</v>
      </c>
      <c r="S168" s="151">
        <v>0</v>
      </c>
      <c r="T168" s="152">
        <f t="shared" si="13"/>
        <v>0</v>
      </c>
      <c r="AR168" s="153" t="s">
        <v>700</v>
      </c>
      <c r="AT168" s="153" t="s">
        <v>185</v>
      </c>
      <c r="AU168" s="153" t="s">
        <v>83</v>
      </c>
      <c r="AY168" s="17" t="s">
        <v>181</v>
      </c>
      <c r="BE168" s="154">
        <f t="shared" si="14"/>
        <v>0</v>
      </c>
      <c r="BF168" s="154">
        <f t="shared" si="15"/>
        <v>0</v>
      </c>
      <c r="BG168" s="154">
        <f t="shared" si="16"/>
        <v>0</v>
      </c>
      <c r="BH168" s="154">
        <f t="shared" si="17"/>
        <v>0</v>
      </c>
      <c r="BI168" s="154">
        <f t="shared" si="18"/>
        <v>0</v>
      </c>
      <c r="BJ168" s="17" t="s">
        <v>190</v>
      </c>
      <c r="BK168" s="154">
        <f t="shared" si="19"/>
        <v>0</v>
      </c>
      <c r="BL168" s="17" t="s">
        <v>700</v>
      </c>
      <c r="BM168" s="153" t="s">
        <v>1525</v>
      </c>
    </row>
    <row r="169" spans="2:65" s="11" customFormat="1" ht="25.9" customHeight="1">
      <c r="B169" s="128"/>
      <c r="D169" s="129" t="s">
        <v>74</v>
      </c>
      <c r="E169" s="130" t="s">
        <v>3274</v>
      </c>
      <c r="F169" s="130" t="s">
        <v>3275</v>
      </c>
      <c r="I169" s="131"/>
      <c r="J169" s="132">
        <f>BK169</f>
        <v>0</v>
      </c>
      <c r="L169" s="128"/>
      <c r="M169" s="133"/>
      <c r="P169" s="134">
        <f>SUM(P170:P185)</f>
        <v>0</v>
      </c>
      <c r="R169" s="134">
        <f>SUM(R170:R185)</f>
        <v>0</v>
      </c>
      <c r="T169" s="135">
        <f>SUM(T170:T185)</f>
        <v>0</v>
      </c>
      <c r="AR169" s="129" t="s">
        <v>83</v>
      </c>
      <c r="AT169" s="136" t="s">
        <v>74</v>
      </c>
      <c r="AU169" s="136" t="s">
        <v>75</v>
      </c>
      <c r="AY169" s="129" t="s">
        <v>181</v>
      </c>
      <c r="BK169" s="137">
        <f>SUM(BK170:BK185)</f>
        <v>0</v>
      </c>
    </row>
    <row r="170" spans="2:65" s="1" customFormat="1" ht="62.65" customHeight="1">
      <c r="B170" s="140"/>
      <c r="C170" s="141" t="s">
        <v>591</v>
      </c>
      <c r="D170" s="141" t="s">
        <v>185</v>
      </c>
      <c r="E170" s="142" t="s">
        <v>3276</v>
      </c>
      <c r="F170" s="143" t="s">
        <v>3277</v>
      </c>
      <c r="G170" s="144" t="s">
        <v>231</v>
      </c>
      <c r="H170" s="145">
        <v>16</v>
      </c>
      <c r="I170" s="146"/>
      <c r="J170" s="147">
        <f t="shared" ref="J170:J185" si="20">ROUND(I170*H170,2)</f>
        <v>0</v>
      </c>
      <c r="K170" s="148"/>
      <c r="L170" s="32"/>
      <c r="M170" s="149" t="s">
        <v>1</v>
      </c>
      <c r="N170" s="150" t="s">
        <v>41</v>
      </c>
      <c r="P170" s="151">
        <f t="shared" ref="P170:P185" si="21">O170*H170</f>
        <v>0</v>
      </c>
      <c r="Q170" s="151">
        <v>0</v>
      </c>
      <c r="R170" s="151">
        <f t="shared" ref="R170:R185" si="22">Q170*H170</f>
        <v>0</v>
      </c>
      <c r="S170" s="151">
        <v>0</v>
      </c>
      <c r="T170" s="152">
        <f t="shared" ref="T170:T185" si="23">S170*H170</f>
        <v>0</v>
      </c>
      <c r="AR170" s="153" t="s">
        <v>700</v>
      </c>
      <c r="AT170" s="153" t="s">
        <v>185</v>
      </c>
      <c r="AU170" s="153" t="s">
        <v>83</v>
      </c>
      <c r="AY170" s="17" t="s">
        <v>181</v>
      </c>
      <c r="BE170" s="154">
        <f t="shared" ref="BE170:BE185" si="24">IF(N170="základná",J170,0)</f>
        <v>0</v>
      </c>
      <c r="BF170" s="154">
        <f t="shared" ref="BF170:BF185" si="25">IF(N170="znížená",J170,0)</f>
        <v>0</v>
      </c>
      <c r="BG170" s="154">
        <f t="shared" ref="BG170:BG185" si="26">IF(N170="zákl. prenesená",J170,0)</f>
        <v>0</v>
      </c>
      <c r="BH170" s="154">
        <f t="shared" ref="BH170:BH185" si="27">IF(N170="zníž. prenesená",J170,0)</f>
        <v>0</v>
      </c>
      <c r="BI170" s="154">
        <f t="shared" ref="BI170:BI185" si="28">IF(N170="nulová",J170,0)</f>
        <v>0</v>
      </c>
      <c r="BJ170" s="17" t="s">
        <v>190</v>
      </c>
      <c r="BK170" s="154">
        <f t="shared" ref="BK170:BK185" si="29">ROUND(I170*H170,2)</f>
        <v>0</v>
      </c>
      <c r="BL170" s="17" t="s">
        <v>700</v>
      </c>
      <c r="BM170" s="153" t="s">
        <v>1534</v>
      </c>
    </row>
    <row r="171" spans="2:65" s="1" customFormat="1" ht="37.9" customHeight="1">
      <c r="B171" s="140"/>
      <c r="C171" s="141" t="s">
        <v>598</v>
      </c>
      <c r="D171" s="141" t="s">
        <v>185</v>
      </c>
      <c r="E171" s="142" t="s">
        <v>3278</v>
      </c>
      <c r="F171" s="143" t="s">
        <v>3279</v>
      </c>
      <c r="G171" s="144" t="s">
        <v>231</v>
      </c>
      <c r="H171" s="145">
        <v>16</v>
      </c>
      <c r="I171" s="146"/>
      <c r="J171" s="147">
        <f t="shared" si="20"/>
        <v>0</v>
      </c>
      <c r="K171" s="148"/>
      <c r="L171" s="32"/>
      <c r="M171" s="149" t="s">
        <v>1</v>
      </c>
      <c r="N171" s="150" t="s">
        <v>41</v>
      </c>
      <c r="P171" s="151">
        <f t="shared" si="21"/>
        <v>0</v>
      </c>
      <c r="Q171" s="151">
        <v>0</v>
      </c>
      <c r="R171" s="151">
        <f t="shared" si="22"/>
        <v>0</v>
      </c>
      <c r="S171" s="151">
        <v>0</v>
      </c>
      <c r="T171" s="152">
        <f t="shared" si="23"/>
        <v>0</v>
      </c>
      <c r="AR171" s="153" t="s">
        <v>700</v>
      </c>
      <c r="AT171" s="153" t="s">
        <v>185</v>
      </c>
      <c r="AU171" s="153" t="s">
        <v>83</v>
      </c>
      <c r="AY171" s="17" t="s">
        <v>181</v>
      </c>
      <c r="BE171" s="154">
        <f t="shared" si="24"/>
        <v>0</v>
      </c>
      <c r="BF171" s="154">
        <f t="shared" si="25"/>
        <v>0</v>
      </c>
      <c r="BG171" s="154">
        <f t="shared" si="26"/>
        <v>0</v>
      </c>
      <c r="BH171" s="154">
        <f t="shared" si="27"/>
        <v>0</v>
      </c>
      <c r="BI171" s="154">
        <f t="shared" si="28"/>
        <v>0</v>
      </c>
      <c r="BJ171" s="17" t="s">
        <v>190</v>
      </c>
      <c r="BK171" s="154">
        <f t="shared" si="29"/>
        <v>0</v>
      </c>
      <c r="BL171" s="17" t="s">
        <v>700</v>
      </c>
      <c r="BM171" s="153" t="s">
        <v>1544</v>
      </c>
    </row>
    <row r="172" spans="2:65" s="1" customFormat="1" ht="33" customHeight="1">
      <c r="B172" s="140"/>
      <c r="C172" s="141" t="s">
        <v>609</v>
      </c>
      <c r="D172" s="141" t="s">
        <v>185</v>
      </c>
      <c r="E172" s="142" t="s">
        <v>3280</v>
      </c>
      <c r="F172" s="143" t="s">
        <v>3281</v>
      </c>
      <c r="G172" s="144" t="s">
        <v>407</v>
      </c>
      <c r="H172" s="145">
        <v>600</v>
      </c>
      <c r="I172" s="146"/>
      <c r="J172" s="147">
        <f t="shared" si="20"/>
        <v>0</v>
      </c>
      <c r="K172" s="148"/>
      <c r="L172" s="32"/>
      <c r="M172" s="149" t="s">
        <v>1</v>
      </c>
      <c r="N172" s="150" t="s">
        <v>41</v>
      </c>
      <c r="P172" s="151">
        <f t="shared" si="21"/>
        <v>0</v>
      </c>
      <c r="Q172" s="151">
        <v>0</v>
      </c>
      <c r="R172" s="151">
        <f t="shared" si="22"/>
        <v>0</v>
      </c>
      <c r="S172" s="151">
        <v>0</v>
      </c>
      <c r="T172" s="152">
        <f t="shared" si="23"/>
        <v>0</v>
      </c>
      <c r="AR172" s="153" t="s">
        <v>700</v>
      </c>
      <c r="AT172" s="153" t="s">
        <v>185</v>
      </c>
      <c r="AU172" s="153" t="s">
        <v>83</v>
      </c>
      <c r="AY172" s="17" t="s">
        <v>181</v>
      </c>
      <c r="BE172" s="154">
        <f t="shared" si="24"/>
        <v>0</v>
      </c>
      <c r="BF172" s="154">
        <f t="shared" si="25"/>
        <v>0</v>
      </c>
      <c r="BG172" s="154">
        <f t="shared" si="26"/>
        <v>0</v>
      </c>
      <c r="BH172" s="154">
        <f t="shared" si="27"/>
        <v>0</v>
      </c>
      <c r="BI172" s="154">
        <f t="shared" si="28"/>
        <v>0</v>
      </c>
      <c r="BJ172" s="17" t="s">
        <v>190</v>
      </c>
      <c r="BK172" s="154">
        <f t="shared" si="29"/>
        <v>0</v>
      </c>
      <c r="BL172" s="17" t="s">
        <v>700</v>
      </c>
      <c r="BM172" s="153" t="s">
        <v>1552</v>
      </c>
    </row>
    <row r="173" spans="2:65" s="1" customFormat="1" ht="49.15" customHeight="1">
      <c r="B173" s="140"/>
      <c r="C173" s="141" t="s">
        <v>618</v>
      </c>
      <c r="D173" s="141" t="s">
        <v>185</v>
      </c>
      <c r="E173" s="142" t="s">
        <v>3282</v>
      </c>
      <c r="F173" s="143" t="s">
        <v>3283</v>
      </c>
      <c r="G173" s="144" t="s">
        <v>231</v>
      </c>
      <c r="H173" s="145">
        <v>2</v>
      </c>
      <c r="I173" s="146"/>
      <c r="J173" s="147">
        <f t="shared" si="20"/>
        <v>0</v>
      </c>
      <c r="K173" s="148"/>
      <c r="L173" s="32"/>
      <c r="M173" s="149" t="s">
        <v>1</v>
      </c>
      <c r="N173" s="150" t="s">
        <v>41</v>
      </c>
      <c r="P173" s="151">
        <f t="shared" si="21"/>
        <v>0</v>
      </c>
      <c r="Q173" s="151">
        <v>0</v>
      </c>
      <c r="R173" s="151">
        <f t="shared" si="22"/>
        <v>0</v>
      </c>
      <c r="S173" s="151">
        <v>0</v>
      </c>
      <c r="T173" s="152">
        <f t="shared" si="23"/>
        <v>0</v>
      </c>
      <c r="AR173" s="153" t="s">
        <v>700</v>
      </c>
      <c r="AT173" s="153" t="s">
        <v>185</v>
      </c>
      <c r="AU173" s="153" t="s">
        <v>83</v>
      </c>
      <c r="AY173" s="17" t="s">
        <v>181</v>
      </c>
      <c r="BE173" s="154">
        <f t="shared" si="24"/>
        <v>0</v>
      </c>
      <c r="BF173" s="154">
        <f t="shared" si="25"/>
        <v>0</v>
      </c>
      <c r="BG173" s="154">
        <f t="shared" si="26"/>
        <v>0</v>
      </c>
      <c r="BH173" s="154">
        <f t="shared" si="27"/>
        <v>0</v>
      </c>
      <c r="BI173" s="154">
        <f t="shared" si="28"/>
        <v>0</v>
      </c>
      <c r="BJ173" s="17" t="s">
        <v>190</v>
      </c>
      <c r="BK173" s="154">
        <f t="shared" si="29"/>
        <v>0</v>
      </c>
      <c r="BL173" s="17" t="s">
        <v>700</v>
      </c>
      <c r="BM173" s="153" t="s">
        <v>826</v>
      </c>
    </row>
    <row r="174" spans="2:65" s="1" customFormat="1" ht="76.349999999999994" customHeight="1">
      <c r="B174" s="140"/>
      <c r="C174" s="141" t="s">
        <v>628</v>
      </c>
      <c r="D174" s="141" t="s">
        <v>185</v>
      </c>
      <c r="E174" s="142" t="s">
        <v>3284</v>
      </c>
      <c r="F174" s="143" t="s">
        <v>3285</v>
      </c>
      <c r="G174" s="144" t="s">
        <v>231</v>
      </c>
      <c r="H174" s="145">
        <v>1</v>
      </c>
      <c r="I174" s="146"/>
      <c r="J174" s="147">
        <f t="shared" si="20"/>
        <v>0</v>
      </c>
      <c r="K174" s="148"/>
      <c r="L174" s="32"/>
      <c r="M174" s="149" t="s">
        <v>1</v>
      </c>
      <c r="N174" s="150" t="s">
        <v>41</v>
      </c>
      <c r="P174" s="151">
        <f t="shared" si="21"/>
        <v>0</v>
      </c>
      <c r="Q174" s="151">
        <v>0</v>
      </c>
      <c r="R174" s="151">
        <f t="shared" si="22"/>
        <v>0</v>
      </c>
      <c r="S174" s="151">
        <v>0</v>
      </c>
      <c r="T174" s="152">
        <f t="shared" si="23"/>
        <v>0</v>
      </c>
      <c r="AR174" s="153" t="s">
        <v>700</v>
      </c>
      <c r="AT174" s="153" t="s">
        <v>185</v>
      </c>
      <c r="AU174" s="153" t="s">
        <v>83</v>
      </c>
      <c r="AY174" s="17" t="s">
        <v>181</v>
      </c>
      <c r="BE174" s="154">
        <f t="shared" si="24"/>
        <v>0</v>
      </c>
      <c r="BF174" s="154">
        <f t="shared" si="25"/>
        <v>0</v>
      </c>
      <c r="BG174" s="154">
        <f t="shared" si="26"/>
        <v>0</v>
      </c>
      <c r="BH174" s="154">
        <f t="shared" si="27"/>
        <v>0</v>
      </c>
      <c r="BI174" s="154">
        <f t="shared" si="28"/>
        <v>0</v>
      </c>
      <c r="BJ174" s="17" t="s">
        <v>190</v>
      </c>
      <c r="BK174" s="154">
        <f t="shared" si="29"/>
        <v>0</v>
      </c>
      <c r="BL174" s="17" t="s">
        <v>700</v>
      </c>
      <c r="BM174" s="153" t="s">
        <v>1570</v>
      </c>
    </row>
    <row r="175" spans="2:65" s="1" customFormat="1" ht="24.2" customHeight="1">
      <c r="B175" s="140"/>
      <c r="C175" s="141" t="s">
        <v>632</v>
      </c>
      <c r="D175" s="141" t="s">
        <v>185</v>
      </c>
      <c r="E175" s="142" t="s">
        <v>3286</v>
      </c>
      <c r="F175" s="143" t="s">
        <v>3287</v>
      </c>
      <c r="G175" s="144" t="s">
        <v>231</v>
      </c>
      <c r="H175" s="145">
        <v>2</v>
      </c>
      <c r="I175" s="146"/>
      <c r="J175" s="147">
        <f t="shared" si="20"/>
        <v>0</v>
      </c>
      <c r="K175" s="148"/>
      <c r="L175" s="32"/>
      <c r="M175" s="149" t="s">
        <v>1</v>
      </c>
      <c r="N175" s="150" t="s">
        <v>41</v>
      </c>
      <c r="P175" s="151">
        <f t="shared" si="21"/>
        <v>0</v>
      </c>
      <c r="Q175" s="151">
        <v>0</v>
      </c>
      <c r="R175" s="151">
        <f t="shared" si="22"/>
        <v>0</v>
      </c>
      <c r="S175" s="151">
        <v>0</v>
      </c>
      <c r="T175" s="152">
        <f t="shared" si="23"/>
        <v>0</v>
      </c>
      <c r="AR175" s="153" t="s">
        <v>700</v>
      </c>
      <c r="AT175" s="153" t="s">
        <v>185</v>
      </c>
      <c r="AU175" s="153" t="s">
        <v>83</v>
      </c>
      <c r="AY175" s="17" t="s">
        <v>181</v>
      </c>
      <c r="BE175" s="154">
        <f t="shared" si="24"/>
        <v>0</v>
      </c>
      <c r="BF175" s="154">
        <f t="shared" si="25"/>
        <v>0</v>
      </c>
      <c r="BG175" s="154">
        <f t="shared" si="26"/>
        <v>0</v>
      </c>
      <c r="BH175" s="154">
        <f t="shared" si="27"/>
        <v>0</v>
      </c>
      <c r="BI175" s="154">
        <f t="shared" si="28"/>
        <v>0</v>
      </c>
      <c r="BJ175" s="17" t="s">
        <v>190</v>
      </c>
      <c r="BK175" s="154">
        <f t="shared" si="29"/>
        <v>0</v>
      </c>
      <c r="BL175" s="17" t="s">
        <v>700</v>
      </c>
      <c r="BM175" s="153" t="s">
        <v>1578</v>
      </c>
    </row>
    <row r="176" spans="2:65" s="1" customFormat="1" ht="37.9" customHeight="1">
      <c r="B176" s="140"/>
      <c r="C176" s="141" t="s">
        <v>636</v>
      </c>
      <c r="D176" s="141" t="s">
        <v>185</v>
      </c>
      <c r="E176" s="142" t="s">
        <v>3288</v>
      </c>
      <c r="F176" s="143" t="s">
        <v>3289</v>
      </c>
      <c r="G176" s="144" t="s">
        <v>231</v>
      </c>
      <c r="H176" s="145">
        <v>2</v>
      </c>
      <c r="I176" s="146"/>
      <c r="J176" s="147">
        <f t="shared" si="20"/>
        <v>0</v>
      </c>
      <c r="K176" s="148"/>
      <c r="L176" s="32"/>
      <c r="M176" s="149" t="s">
        <v>1</v>
      </c>
      <c r="N176" s="150" t="s">
        <v>41</v>
      </c>
      <c r="P176" s="151">
        <f t="shared" si="21"/>
        <v>0</v>
      </c>
      <c r="Q176" s="151">
        <v>0</v>
      </c>
      <c r="R176" s="151">
        <f t="shared" si="22"/>
        <v>0</v>
      </c>
      <c r="S176" s="151">
        <v>0</v>
      </c>
      <c r="T176" s="152">
        <f t="shared" si="23"/>
        <v>0</v>
      </c>
      <c r="AR176" s="153" t="s">
        <v>700</v>
      </c>
      <c r="AT176" s="153" t="s">
        <v>185</v>
      </c>
      <c r="AU176" s="153" t="s">
        <v>83</v>
      </c>
      <c r="AY176" s="17" t="s">
        <v>181</v>
      </c>
      <c r="BE176" s="154">
        <f t="shared" si="24"/>
        <v>0</v>
      </c>
      <c r="BF176" s="154">
        <f t="shared" si="25"/>
        <v>0</v>
      </c>
      <c r="BG176" s="154">
        <f t="shared" si="26"/>
        <v>0</v>
      </c>
      <c r="BH176" s="154">
        <f t="shared" si="27"/>
        <v>0</v>
      </c>
      <c r="BI176" s="154">
        <f t="shared" si="28"/>
        <v>0</v>
      </c>
      <c r="BJ176" s="17" t="s">
        <v>190</v>
      </c>
      <c r="BK176" s="154">
        <f t="shared" si="29"/>
        <v>0</v>
      </c>
      <c r="BL176" s="17" t="s">
        <v>700</v>
      </c>
      <c r="BM176" s="153" t="s">
        <v>1603</v>
      </c>
    </row>
    <row r="177" spans="2:65" s="1" customFormat="1" ht="37.9" customHeight="1">
      <c r="B177" s="140"/>
      <c r="C177" s="141" t="s">
        <v>641</v>
      </c>
      <c r="D177" s="141" t="s">
        <v>185</v>
      </c>
      <c r="E177" s="142" t="s">
        <v>3290</v>
      </c>
      <c r="F177" s="143" t="s">
        <v>3291</v>
      </c>
      <c r="G177" s="144" t="s">
        <v>231</v>
      </c>
      <c r="H177" s="145">
        <v>1</v>
      </c>
      <c r="I177" s="146"/>
      <c r="J177" s="147">
        <f t="shared" si="20"/>
        <v>0</v>
      </c>
      <c r="K177" s="148"/>
      <c r="L177" s="32"/>
      <c r="M177" s="149" t="s">
        <v>1</v>
      </c>
      <c r="N177" s="150" t="s">
        <v>41</v>
      </c>
      <c r="P177" s="151">
        <f t="shared" si="21"/>
        <v>0</v>
      </c>
      <c r="Q177" s="151">
        <v>0</v>
      </c>
      <c r="R177" s="151">
        <f t="shared" si="22"/>
        <v>0</v>
      </c>
      <c r="S177" s="151">
        <v>0</v>
      </c>
      <c r="T177" s="152">
        <f t="shared" si="23"/>
        <v>0</v>
      </c>
      <c r="AR177" s="153" t="s">
        <v>700</v>
      </c>
      <c r="AT177" s="153" t="s">
        <v>185</v>
      </c>
      <c r="AU177" s="153" t="s">
        <v>83</v>
      </c>
      <c r="AY177" s="17" t="s">
        <v>181</v>
      </c>
      <c r="BE177" s="154">
        <f t="shared" si="24"/>
        <v>0</v>
      </c>
      <c r="BF177" s="154">
        <f t="shared" si="25"/>
        <v>0</v>
      </c>
      <c r="BG177" s="154">
        <f t="shared" si="26"/>
        <v>0</v>
      </c>
      <c r="BH177" s="154">
        <f t="shared" si="27"/>
        <v>0</v>
      </c>
      <c r="BI177" s="154">
        <f t="shared" si="28"/>
        <v>0</v>
      </c>
      <c r="BJ177" s="17" t="s">
        <v>190</v>
      </c>
      <c r="BK177" s="154">
        <f t="shared" si="29"/>
        <v>0</v>
      </c>
      <c r="BL177" s="17" t="s">
        <v>700</v>
      </c>
      <c r="BM177" s="153" t="s">
        <v>1628</v>
      </c>
    </row>
    <row r="178" spans="2:65" s="1" customFormat="1" ht="33" customHeight="1">
      <c r="B178" s="140"/>
      <c r="C178" s="141" t="s">
        <v>652</v>
      </c>
      <c r="D178" s="141" t="s">
        <v>185</v>
      </c>
      <c r="E178" s="142" t="s">
        <v>3292</v>
      </c>
      <c r="F178" s="143" t="s">
        <v>3293</v>
      </c>
      <c r="G178" s="144" t="s">
        <v>231</v>
      </c>
      <c r="H178" s="145">
        <v>1</v>
      </c>
      <c r="I178" s="146"/>
      <c r="J178" s="147">
        <f t="shared" si="20"/>
        <v>0</v>
      </c>
      <c r="K178" s="148"/>
      <c r="L178" s="32"/>
      <c r="M178" s="149" t="s">
        <v>1</v>
      </c>
      <c r="N178" s="150" t="s">
        <v>41</v>
      </c>
      <c r="P178" s="151">
        <f t="shared" si="21"/>
        <v>0</v>
      </c>
      <c r="Q178" s="151">
        <v>0</v>
      </c>
      <c r="R178" s="151">
        <f t="shared" si="22"/>
        <v>0</v>
      </c>
      <c r="S178" s="151">
        <v>0</v>
      </c>
      <c r="T178" s="152">
        <f t="shared" si="23"/>
        <v>0</v>
      </c>
      <c r="AR178" s="153" t="s">
        <v>700</v>
      </c>
      <c r="AT178" s="153" t="s">
        <v>185</v>
      </c>
      <c r="AU178" s="153" t="s">
        <v>83</v>
      </c>
      <c r="AY178" s="17" t="s">
        <v>181</v>
      </c>
      <c r="BE178" s="154">
        <f t="shared" si="24"/>
        <v>0</v>
      </c>
      <c r="BF178" s="154">
        <f t="shared" si="25"/>
        <v>0</v>
      </c>
      <c r="BG178" s="154">
        <f t="shared" si="26"/>
        <v>0</v>
      </c>
      <c r="BH178" s="154">
        <f t="shared" si="27"/>
        <v>0</v>
      </c>
      <c r="BI178" s="154">
        <f t="shared" si="28"/>
        <v>0</v>
      </c>
      <c r="BJ178" s="17" t="s">
        <v>190</v>
      </c>
      <c r="BK178" s="154">
        <f t="shared" si="29"/>
        <v>0</v>
      </c>
      <c r="BL178" s="17" t="s">
        <v>700</v>
      </c>
      <c r="BM178" s="153" t="s">
        <v>1639</v>
      </c>
    </row>
    <row r="179" spans="2:65" s="1" customFormat="1" ht="16.5" customHeight="1">
      <c r="B179" s="140"/>
      <c r="C179" s="141" t="s">
        <v>665</v>
      </c>
      <c r="D179" s="141" t="s">
        <v>185</v>
      </c>
      <c r="E179" s="142" t="s">
        <v>3294</v>
      </c>
      <c r="F179" s="143" t="s">
        <v>3295</v>
      </c>
      <c r="G179" s="144" t="s">
        <v>231</v>
      </c>
      <c r="H179" s="145">
        <v>1</v>
      </c>
      <c r="I179" s="146"/>
      <c r="J179" s="147">
        <f t="shared" si="20"/>
        <v>0</v>
      </c>
      <c r="K179" s="148"/>
      <c r="L179" s="32"/>
      <c r="M179" s="149" t="s">
        <v>1</v>
      </c>
      <c r="N179" s="150" t="s">
        <v>41</v>
      </c>
      <c r="P179" s="151">
        <f t="shared" si="21"/>
        <v>0</v>
      </c>
      <c r="Q179" s="151">
        <v>0</v>
      </c>
      <c r="R179" s="151">
        <f t="shared" si="22"/>
        <v>0</v>
      </c>
      <c r="S179" s="151">
        <v>0</v>
      </c>
      <c r="T179" s="152">
        <f t="shared" si="23"/>
        <v>0</v>
      </c>
      <c r="AR179" s="153" t="s">
        <v>700</v>
      </c>
      <c r="AT179" s="153" t="s">
        <v>185</v>
      </c>
      <c r="AU179" s="153" t="s">
        <v>83</v>
      </c>
      <c r="AY179" s="17" t="s">
        <v>181</v>
      </c>
      <c r="BE179" s="154">
        <f t="shared" si="24"/>
        <v>0</v>
      </c>
      <c r="BF179" s="154">
        <f t="shared" si="25"/>
        <v>0</v>
      </c>
      <c r="BG179" s="154">
        <f t="shared" si="26"/>
        <v>0</v>
      </c>
      <c r="BH179" s="154">
        <f t="shared" si="27"/>
        <v>0</v>
      </c>
      <c r="BI179" s="154">
        <f t="shared" si="28"/>
        <v>0</v>
      </c>
      <c r="BJ179" s="17" t="s">
        <v>190</v>
      </c>
      <c r="BK179" s="154">
        <f t="shared" si="29"/>
        <v>0</v>
      </c>
      <c r="BL179" s="17" t="s">
        <v>700</v>
      </c>
      <c r="BM179" s="153" t="s">
        <v>1647</v>
      </c>
    </row>
    <row r="180" spans="2:65" s="1" customFormat="1" ht="24.2" customHeight="1">
      <c r="B180" s="140"/>
      <c r="C180" s="141" t="s">
        <v>669</v>
      </c>
      <c r="D180" s="141" t="s">
        <v>185</v>
      </c>
      <c r="E180" s="142" t="s">
        <v>3296</v>
      </c>
      <c r="F180" s="143" t="s">
        <v>3297</v>
      </c>
      <c r="G180" s="144" t="s">
        <v>231</v>
      </c>
      <c r="H180" s="145">
        <v>1</v>
      </c>
      <c r="I180" s="146"/>
      <c r="J180" s="147">
        <f t="shared" si="20"/>
        <v>0</v>
      </c>
      <c r="K180" s="148"/>
      <c r="L180" s="32"/>
      <c r="M180" s="149" t="s">
        <v>1</v>
      </c>
      <c r="N180" s="150" t="s">
        <v>41</v>
      </c>
      <c r="P180" s="151">
        <f t="shared" si="21"/>
        <v>0</v>
      </c>
      <c r="Q180" s="151">
        <v>0</v>
      </c>
      <c r="R180" s="151">
        <f t="shared" si="22"/>
        <v>0</v>
      </c>
      <c r="S180" s="151">
        <v>0</v>
      </c>
      <c r="T180" s="152">
        <f t="shared" si="23"/>
        <v>0</v>
      </c>
      <c r="AR180" s="153" t="s">
        <v>700</v>
      </c>
      <c r="AT180" s="153" t="s">
        <v>185</v>
      </c>
      <c r="AU180" s="153" t="s">
        <v>83</v>
      </c>
      <c r="AY180" s="17" t="s">
        <v>181</v>
      </c>
      <c r="BE180" s="154">
        <f t="shared" si="24"/>
        <v>0</v>
      </c>
      <c r="BF180" s="154">
        <f t="shared" si="25"/>
        <v>0</v>
      </c>
      <c r="BG180" s="154">
        <f t="shared" si="26"/>
        <v>0</v>
      </c>
      <c r="BH180" s="154">
        <f t="shared" si="27"/>
        <v>0</v>
      </c>
      <c r="BI180" s="154">
        <f t="shared" si="28"/>
        <v>0</v>
      </c>
      <c r="BJ180" s="17" t="s">
        <v>190</v>
      </c>
      <c r="BK180" s="154">
        <f t="shared" si="29"/>
        <v>0</v>
      </c>
      <c r="BL180" s="17" t="s">
        <v>700</v>
      </c>
      <c r="BM180" s="153" t="s">
        <v>1660</v>
      </c>
    </row>
    <row r="181" spans="2:65" s="1" customFormat="1" ht="37.9" customHeight="1">
      <c r="B181" s="140"/>
      <c r="C181" s="141" t="s">
        <v>674</v>
      </c>
      <c r="D181" s="141" t="s">
        <v>185</v>
      </c>
      <c r="E181" s="142" t="s">
        <v>3298</v>
      </c>
      <c r="F181" s="143" t="s">
        <v>3299</v>
      </c>
      <c r="G181" s="144" t="s">
        <v>231</v>
      </c>
      <c r="H181" s="145">
        <v>1</v>
      </c>
      <c r="I181" s="146"/>
      <c r="J181" s="147">
        <f t="shared" si="20"/>
        <v>0</v>
      </c>
      <c r="K181" s="148"/>
      <c r="L181" s="32"/>
      <c r="M181" s="149" t="s">
        <v>1</v>
      </c>
      <c r="N181" s="150" t="s">
        <v>41</v>
      </c>
      <c r="P181" s="151">
        <f t="shared" si="21"/>
        <v>0</v>
      </c>
      <c r="Q181" s="151">
        <v>0</v>
      </c>
      <c r="R181" s="151">
        <f t="shared" si="22"/>
        <v>0</v>
      </c>
      <c r="S181" s="151">
        <v>0</v>
      </c>
      <c r="T181" s="152">
        <f t="shared" si="23"/>
        <v>0</v>
      </c>
      <c r="AR181" s="153" t="s">
        <v>700</v>
      </c>
      <c r="AT181" s="153" t="s">
        <v>185</v>
      </c>
      <c r="AU181" s="153" t="s">
        <v>83</v>
      </c>
      <c r="AY181" s="17" t="s">
        <v>181</v>
      </c>
      <c r="BE181" s="154">
        <f t="shared" si="24"/>
        <v>0</v>
      </c>
      <c r="BF181" s="154">
        <f t="shared" si="25"/>
        <v>0</v>
      </c>
      <c r="BG181" s="154">
        <f t="shared" si="26"/>
        <v>0</v>
      </c>
      <c r="BH181" s="154">
        <f t="shared" si="27"/>
        <v>0</v>
      </c>
      <c r="BI181" s="154">
        <f t="shared" si="28"/>
        <v>0</v>
      </c>
      <c r="BJ181" s="17" t="s">
        <v>190</v>
      </c>
      <c r="BK181" s="154">
        <f t="shared" si="29"/>
        <v>0</v>
      </c>
      <c r="BL181" s="17" t="s">
        <v>700</v>
      </c>
      <c r="BM181" s="153" t="s">
        <v>1668</v>
      </c>
    </row>
    <row r="182" spans="2:65" s="1" customFormat="1" ht="16.5" customHeight="1">
      <c r="B182" s="140"/>
      <c r="C182" s="141" t="s">
        <v>678</v>
      </c>
      <c r="D182" s="141" t="s">
        <v>185</v>
      </c>
      <c r="E182" s="142" t="s">
        <v>3300</v>
      </c>
      <c r="F182" s="143" t="s">
        <v>3301</v>
      </c>
      <c r="G182" s="144" t="s">
        <v>231</v>
      </c>
      <c r="H182" s="145">
        <v>1</v>
      </c>
      <c r="I182" s="146"/>
      <c r="J182" s="147">
        <f t="shared" si="20"/>
        <v>0</v>
      </c>
      <c r="K182" s="148"/>
      <c r="L182" s="32"/>
      <c r="M182" s="149" t="s">
        <v>1</v>
      </c>
      <c r="N182" s="150" t="s">
        <v>41</v>
      </c>
      <c r="P182" s="151">
        <f t="shared" si="21"/>
        <v>0</v>
      </c>
      <c r="Q182" s="151">
        <v>0</v>
      </c>
      <c r="R182" s="151">
        <f t="shared" si="22"/>
        <v>0</v>
      </c>
      <c r="S182" s="151">
        <v>0</v>
      </c>
      <c r="T182" s="152">
        <f t="shared" si="23"/>
        <v>0</v>
      </c>
      <c r="AR182" s="153" t="s">
        <v>700</v>
      </c>
      <c r="AT182" s="153" t="s">
        <v>185</v>
      </c>
      <c r="AU182" s="153" t="s">
        <v>83</v>
      </c>
      <c r="AY182" s="17" t="s">
        <v>181</v>
      </c>
      <c r="BE182" s="154">
        <f t="shared" si="24"/>
        <v>0</v>
      </c>
      <c r="BF182" s="154">
        <f t="shared" si="25"/>
        <v>0</v>
      </c>
      <c r="BG182" s="154">
        <f t="shared" si="26"/>
        <v>0</v>
      </c>
      <c r="BH182" s="154">
        <f t="shared" si="27"/>
        <v>0</v>
      </c>
      <c r="BI182" s="154">
        <f t="shared" si="28"/>
        <v>0</v>
      </c>
      <c r="BJ182" s="17" t="s">
        <v>190</v>
      </c>
      <c r="BK182" s="154">
        <f t="shared" si="29"/>
        <v>0</v>
      </c>
      <c r="BL182" s="17" t="s">
        <v>700</v>
      </c>
      <c r="BM182" s="153" t="s">
        <v>1676</v>
      </c>
    </row>
    <row r="183" spans="2:65" s="1" customFormat="1" ht="24.2" customHeight="1">
      <c r="B183" s="140"/>
      <c r="C183" s="141" t="s">
        <v>682</v>
      </c>
      <c r="D183" s="141" t="s">
        <v>185</v>
      </c>
      <c r="E183" s="142" t="s">
        <v>3302</v>
      </c>
      <c r="F183" s="143" t="s">
        <v>3303</v>
      </c>
      <c r="G183" s="144" t="s">
        <v>231</v>
      </c>
      <c r="H183" s="145">
        <v>1</v>
      </c>
      <c r="I183" s="146"/>
      <c r="J183" s="147">
        <f t="shared" si="20"/>
        <v>0</v>
      </c>
      <c r="K183" s="148"/>
      <c r="L183" s="32"/>
      <c r="M183" s="149" t="s">
        <v>1</v>
      </c>
      <c r="N183" s="150" t="s">
        <v>41</v>
      </c>
      <c r="P183" s="151">
        <f t="shared" si="21"/>
        <v>0</v>
      </c>
      <c r="Q183" s="151">
        <v>0</v>
      </c>
      <c r="R183" s="151">
        <f t="shared" si="22"/>
        <v>0</v>
      </c>
      <c r="S183" s="151">
        <v>0</v>
      </c>
      <c r="T183" s="152">
        <f t="shared" si="23"/>
        <v>0</v>
      </c>
      <c r="AR183" s="153" t="s">
        <v>700</v>
      </c>
      <c r="AT183" s="153" t="s">
        <v>185</v>
      </c>
      <c r="AU183" s="153" t="s">
        <v>83</v>
      </c>
      <c r="AY183" s="17" t="s">
        <v>181</v>
      </c>
      <c r="BE183" s="154">
        <f t="shared" si="24"/>
        <v>0</v>
      </c>
      <c r="BF183" s="154">
        <f t="shared" si="25"/>
        <v>0</v>
      </c>
      <c r="BG183" s="154">
        <f t="shared" si="26"/>
        <v>0</v>
      </c>
      <c r="BH183" s="154">
        <f t="shared" si="27"/>
        <v>0</v>
      </c>
      <c r="BI183" s="154">
        <f t="shared" si="28"/>
        <v>0</v>
      </c>
      <c r="BJ183" s="17" t="s">
        <v>190</v>
      </c>
      <c r="BK183" s="154">
        <f t="shared" si="29"/>
        <v>0</v>
      </c>
      <c r="BL183" s="17" t="s">
        <v>700</v>
      </c>
      <c r="BM183" s="153" t="s">
        <v>1685</v>
      </c>
    </row>
    <row r="184" spans="2:65" s="1" customFormat="1" ht="16.5" customHeight="1">
      <c r="B184" s="140"/>
      <c r="C184" s="141" t="s">
        <v>686</v>
      </c>
      <c r="D184" s="141" t="s">
        <v>185</v>
      </c>
      <c r="E184" s="142" t="s">
        <v>3304</v>
      </c>
      <c r="F184" s="143" t="s">
        <v>3305</v>
      </c>
      <c r="G184" s="144" t="s">
        <v>3306</v>
      </c>
      <c r="H184" s="145">
        <v>40</v>
      </c>
      <c r="I184" s="146"/>
      <c r="J184" s="147">
        <f t="shared" si="20"/>
        <v>0</v>
      </c>
      <c r="K184" s="148"/>
      <c r="L184" s="32"/>
      <c r="M184" s="149" t="s">
        <v>1</v>
      </c>
      <c r="N184" s="150" t="s">
        <v>41</v>
      </c>
      <c r="P184" s="151">
        <f t="shared" si="21"/>
        <v>0</v>
      </c>
      <c r="Q184" s="151">
        <v>0</v>
      </c>
      <c r="R184" s="151">
        <f t="shared" si="22"/>
        <v>0</v>
      </c>
      <c r="S184" s="151">
        <v>0</v>
      </c>
      <c r="T184" s="152">
        <f t="shared" si="23"/>
        <v>0</v>
      </c>
      <c r="AR184" s="153" t="s">
        <v>700</v>
      </c>
      <c r="AT184" s="153" t="s">
        <v>185</v>
      </c>
      <c r="AU184" s="153" t="s">
        <v>83</v>
      </c>
      <c r="AY184" s="17" t="s">
        <v>181</v>
      </c>
      <c r="BE184" s="154">
        <f t="shared" si="24"/>
        <v>0</v>
      </c>
      <c r="BF184" s="154">
        <f t="shared" si="25"/>
        <v>0</v>
      </c>
      <c r="BG184" s="154">
        <f t="shared" si="26"/>
        <v>0</v>
      </c>
      <c r="BH184" s="154">
        <f t="shared" si="27"/>
        <v>0</v>
      </c>
      <c r="BI184" s="154">
        <f t="shared" si="28"/>
        <v>0</v>
      </c>
      <c r="BJ184" s="17" t="s">
        <v>190</v>
      </c>
      <c r="BK184" s="154">
        <f t="shared" si="29"/>
        <v>0</v>
      </c>
      <c r="BL184" s="17" t="s">
        <v>700</v>
      </c>
      <c r="BM184" s="153" t="s">
        <v>1693</v>
      </c>
    </row>
    <row r="185" spans="2:65" s="1" customFormat="1" ht="16.5" customHeight="1">
      <c r="B185" s="140"/>
      <c r="C185" s="141" t="s">
        <v>692</v>
      </c>
      <c r="D185" s="141" t="s">
        <v>185</v>
      </c>
      <c r="E185" s="142" t="s">
        <v>3307</v>
      </c>
      <c r="F185" s="143" t="s">
        <v>3308</v>
      </c>
      <c r="G185" s="144" t="s">
        <v>231</v>
      </c>
      <c r="H185" s="145">
        <v>5</v>
      </c>
      <c r="I185" s="146"/>
      <c r="J185" s="147">
        <f t="shared" si="20"/>
        <v>0</v>
      </c>
      <c r="K185" s="148"/>
      <c r="L185" s="32"/>
      <c r="M185" s="149" t="s">
        <v>1</v>
      </c>
      <c r="N185" s="150" t="s">
        <v>41</v>
      </c>
      <c r="P185" s="151">
        <f t="shared" si="21"/>
        <v>0</v>
      </c>
      <c r="Q185" s="151">
        <v>0</v>
      </c>
      <c r="R185" s="151">
        <f t="shared" si="22"/>
        <v>0</v>
      </c>
      <c r="S185" s="151">
        <v>0</v>
      </c>
      <c r="T185" s="152">
        <f t="shared" si="23"/>
        <v>0</v>
      </c>
      <c r="AR185" s="153" t="s">
        <v>700</v>
      </c>
      <c r="AT185" s="153" t="s">
        <v>185</v>
      </c>
      <c r="AU185" s="153" t="s">
        <v>83</v>
      </c>
      <c r="AY185" s="17" t="s">
        <v>181</v>
      </c>
      <c r="BE185" s="154">
        <f t="shared" si="24"/>
        <v>0</v>
      </c>
      <c r="BF185" s="154">
        <f t="shared" si="25"/>
        <v>0</v>
      </c>
      <c r="BG185" s="154">
        <f t="shared" si="26"/>
        <v>0</v>
      </c>
      <c r="BH185" s="154">
        <f t="shared" si="27"/>
        <v>0</v>
      </c>
      <c r="BI185" s="154">
        <f t="shared" si="28"/>
        <v>0</v>
      </c>
      <c r="BJ185" s="17" t="s">
        <v>190</v>
      </c>
      <c r="BK185" s="154">
        <f t="shared" si="29"/>
        <v>0</v>
      </c>
      <c r="BL185" s="17" t="s">
        <v>700</v>
      </c>
      <c r="BM185" s="153" t="s">
        <v>1703</v>
      </c>
    </row>
    <row r="186" spans="2:65" s="11" customFormat="1" ht="25.9" customHeight="1">
      <c r="B186" s="128"/>
      <c r="D186" s="129" t="s">
        <v>74</v>
      </c>
      <c r="E186" s="130" t="s">
        <v>3309</v>
      </c>
      <c r="F186" s="130" t="s">
        <v>3310</v>
      </c>
      <c r="I186" s="131"/>
      <c r="J186" s="132">
        <f>BK186</f>
        <v>0</v>
      </c>
      <c r="L186" s="128"/>
      <c r="M186" s="133"/>
      <c r="P186" s="134">
        <f>P187</f>
        <v>0</v>
      </c>
      <c r="R186" s="134">
        <f>R187</f>
        <v>0</v>
      </c>
      <c r="T186" s="135">
        <f>T187</f>
        <v>0</v>
      </c>
      <c r="AR186" s="129" t="s">
        <v>130</v>
      </c>
      <c r="AT186" s="136" t="s">
        <v>74</v>
      </c>
      <c r="AU186" s="136" t="s">
        <v>75</v>
      </c>
      <c r="AY186" s="129" t="s">
        <v>181</v>
      </c>
      <c r="BK186" s="137">
        <f>BK187</f>
        <v>0</v>
      </c>
    </row>
    <row r="187" spans="2:65" s="1" customFormat="1" ht="16.5" customHeight="1">
      <c r="B187" s="140"/>
      <c r="C187" s="189" t="s">
        <v>696</v>
      </c>
      <c r="D187" s="189" t="s">
        <v>966</v>
      </c>
      <c r="E187" s="190" t="s">
        <v>3311</v>
      </c>
      <c r="F187" s="191" t="s">
        <v>3312</v>
      </c>
      <c r="G187" s="192" t="s">
        <v>639</v>
      </c>
      <c r="H187" s="193">
        <v>1</v>
      </c>
      <c r="I187" s="194"/>
      <c r="J187" s="195">
        <f>ROUND(I187*H187,2)</f>
        <v>0</v>
      </c>
      <c r="K187" s="196"/>
      <c r="L187" s="197"/>
      <c r="M187" s="204" t="s">
        <v>1</v>
      </c>
      <c r="N187" s="205" t="s">
        <v>41</v>
      </c>
      <c r="O187" s="185"/>
      <c r="P187" s="186">
        <f>O187*H187</f>
        <v>0</v>
      </c>
      <c r="Q187" s="186">
        <v>0</v>
      </c>
      <c r="R187" s="186">
        <f>Q187*H187</f>
        <v>0</v>
      </c>
      <c r="S187" s="186">
        <v>0</v>
      </c>
      <c r="T187" s="187">
        <f>S187*H187</f>
        <v>0</v>
      </c>
      <c r="AR187" s="153" t="s">
        <v>2450</v>
      </c>
      <c r="AT187" s="153" t="s">
        <v>966</v>
      </c>
      <c r="AU187" s="153" t="s">
        <v>83</v>
      </c>
      <c r="AY187" s="17" t="s">
        <v>181</v>
      </c>
      <c r="BE187" s="154">
        <f>IF(N187="základná",J187,0)</f>
        <v>0</v>
      </c>
      <c r="BF187" s="154">
        <f>IF(N187="znížená",J187,0)</f>
        <v>0</v>
      </c>
      <c r="BG187" s="154">
        <f>IF(N187="zákl. prenesená",J187,0)</f>
        <v>0</v>
      </c>
      <c r="BH187" s="154">
        <f>IF(N187="zníž. prenesená",J187,0)</f>
        <v>0</v>
      </c>
      <c r="BI187" s="154">
        <f>IF(N187="nulová",J187,0)</f>
        <v>0</v>
      </c>
      <c r="BJ187" s="17" t="s">
        <v>190</v>
      </c>
      <c r="BK187" s="154">
        <f>ROUND(I187*H187,2)</f>
        <v>0</v>
      </c>
      <c r="BL187" s="17" t="s">
        <v>700</v>
      </c>
      <c r="BM187" s="153" t="s">
        <v>3313</v>
      </c>
    </row>
    <row r="188" spans="2:65" s="1" customFormat="1" ht="6.95" customHeight="1">
      <c r="B188" s="47"/>
      <c r="C188" s="48"/>
      <c r="D188" s="48"/>
      <c r="E188" s="48"/>
      <c r="F188" s="48"/>
      <c r="G188" s="48"/>
      <c r="H188" s="48"/>
      <c r="I188" s="48"/>
      <c r="J188" s="48"/>
      <c r="K188" s="48"/>
      <c r="L188" s="32"/>
    </row>
  </sheetData>
  <autoFilter ref="C119:K187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9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96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134</v>
      </c>
      <c r="L4" s="20"/>
      <c r="M4" s="92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Obnova a modernizácia objektu Centra univerzitného športu pri SPU v Nitre</v>
      </c>
      <c r="F7" s="258"/>
      <c r="G7" s="258"/>
      <c r="H7" s="258"/>
      <c r="L7" s="20"/>
    </row>
    <row r="8" spans="2:46" s="1" customFormat="1" ht="12" customHeight="1">
      <c r="B8" s="32"/>
      <c r="D8" s="27" t="s">
        <v>144</v>
      </c>
      <c r="L8" s="32"/>
    </row>
    <row r="9" spans="2:46" s="1" customFormat="1" ht="16.5" customHeight="1">
      <c r="B9" s="32"/>
      <c r="E9" s="250" t="s">
        <v>3314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9" t="str">
        <f>'Rekapitulácia stavby'!E14</f>
        <v>Vyplň údaj</v>
      </c>
      <c r="F18" s="241"/>
      <c r="G18" s="241"/>
      <c r="H18" s="241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>Béger</v>
      </c>
      <c r="I24" s="27" t="s">
        <v>26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3"/>
      <c r="E27" s="245" t="s">
        <v>1</v>
      </c>
      <c r="F27" s="245"/>
      <c r="G27" s="245"/>
      <c r="H27" s="245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35</v>
      </c>
      <c r="J30" s="69">
        <f>ROUND(J123,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5">
        <f>ROUND((SUM(BE123:BE188)),  2)</f>
        <v>0</v>
      </c>
      <c r="G33" s="96"/>
      <c r="H33" s="96"/>
      <c r="I33" s="97">
        <v>0.2</v>
      </c>
      <c r="J33" s="95">
        <f>ROUND(((SUM(BE123:BE188))*I33),  2)</f>
        <v>0</v>
      </c>
      <c r="L33" s="32"/>
    </row>
    <row r="34" spans="2:12" s="1" customFormat="1" ht="14.45" customHeight="1">
      <c r="B34" s="32"/>
      <c r="E34" s="37" t="s">
        <v>41</v>
      </c>
      <c r="F34" s="95">
        <f>ROUND((SUM(BF123:BF188)),  2)</f>
        <v>0</v>
      </c>
      <c r="G34" s="96"/>
      <c r="H34" s="96"/>
      <c r="I34" s="97">
        <v>0.2</v>
      </c>
      <c r="J34" s="95">
        <f>ROUND(((SUM(BF123:BF188))*I34),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8">
        <f>ROUND((SUM(BG123:BG188)),  2)</f>
        <v>0</v>
      </c>
      <c r="I35" s="99">
        <v>0.2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8">
        <f>ROUND((SUM(BH123:BH188)),  2)</f>
        <v>0</v>
      </c>
      <c r="I36" s="99">
        <v>0.2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5">
        <f>ROUND((SUM(BI123:BI188)),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45</v>
      </c>
      <c r="E39" s="60"/>
      <c r="F39" s="60"/>
      <c r="G39" s="102" t="s">
        <v>46</v>
      </c>
      <c r="H39" s="103" t="s">
        <v>47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6" t="s">
        <v>51</v>
      </c>
      <c r="G61" s="46" t="s">
        <v>50</v>
      </c>
      <c r="H61" s="34"/>
      <c r="I61" s="34"/>
      <c r="J61" s="107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6" t="s">
        <v>51</v>
      </c>
      <c r="G76" s="46" t="s">
        <v>50</v>
      </c>
      <c r="H76" s="34"/>
      <c r="I76" s="34"/>
      <c r="J76" s="107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7" t="str">
        <f>E7</f>
        <v>Obnova a modernizácia objektu Centra univerzitného športu pri SPU v Nitre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144</v>
      </c>
      <c r="L86" s="32"/>
    </row>
    <row r="87" spans="2:47" s="1" customFormat="1" ht="16.5" customHeight="1">
      <c r="B87" s="32"/>
      <c r="E87" s="250" t="str">
        <f>E9</f>
        <v>05 - E1-10 - Prístupový systém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Nitra</v>
      </c>
      <c r="I89" s="27" t="s">
        <v>21</v>
      </c>
      <c r="J89" s="55" t="str">
        <f>IF(J12="","",J12)</f>
        <v>1. 2. 2024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SPU v Nitre</v>
      </c>
      <c r="I91" s="27" t="s">
        <v>29</v>
      </c>
      <c r="J91" s="30" t="str">
        <f>E21</f>
        <v>Ing. Stanislav Mikle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Béger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147</v>
      </c>
      <c r="D94" s="100"/>
      <c r="E94" s="100"/>
      <c r="F94" s="100"/>
      <c r="G94" s="100"/>
      <c r="H94" s="100"/>
      <c r="I94" s="100"/>
      <c r="J94" s="109" t="s">
        <v>148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149</v>
      </c>
      <c r="J96" s="69">
        <f>J123</f>
        <v>0</v>
      </c>
      <c r="L96" s="32"/>
      <c r="AU96" s="17" t="s">
        <v>150</v>
      </c>
    </row>
    <row r="97" spans="2:12" s="8" customFormat="1" ht="24.95" customHeight="1">
      <c r="B97" s="111"/>
      <c r="D97" s="112" t="s">
        <v>3315</v>
      </c>
      <c r="E97" s="113"/>
      <c r="F97" s="113"/>
      <c r="G97" s="113"/>
      <c r="H97" s="113"/>
      <c r="I97" s="113"/>
      <c r="J97" s="114">
        <f>J124</f>
        <v>0</v>
      </c>
      <c r="L97" s="111"/>
    </row>
    <row r="98" spans="2:12" s="8" customFormat="1" ht="24.95" customHeight="1">
      <c r="B98" s="111"/>
      <c r="D98" s="112" t="s">
        <v>3316</v>
      </c>
      <c r="E98" s="113"/>
      <c r="F98" s="113"/>
      <c r="G98" s="113"/>
      <c r="H98" s="113"/>
      <c r="I98" s="113"/>
      <c r="J98" s="114">
        <f>J140</f>
        <v>0</v>
      </c>
      <c r="L98" s="111"/>
    </row>
    <row r="99" spans="2:12" s="8" customFormat="1" ht="24.95" customHeight="1">
      <c r="B99" s="111"/>
      <c r="D99" s="112" t="s">
        <v>3317</v>
      </c>
      <c r="E99" s="113"/>
      <c r="F99" s="113"/>
      <c r="G99" s="113"/>
      <c r="H99" s="113"/>
      <c r="I99" s="113"/>
      <c r="J99" s="114">
        <f>J149</f>
        <v>0</v>
      </c>
      <c r="L99" s="111"/>
    </row>
    <row r="100" spans="2:12" s="8" customFormat="1" ht="24.95" customHeight="1">
      <c r="B100" s="111"/>
      <c r="D100" s="112" t="s">
        <v>3318</v>
      </c>
      <c r="E100" s="113"/>
      <c r="F100" s="113"/>
      <c r="G100" s="113"/>
      <c r="H100" s="113"/>
      <c r="I100" s="113"/>
      <c r="J100" s="114">
        <f>J159</f>
        <v>0</v>
      </c>
      <c r="L100" s="111"/>
    </row>
    <row r="101" spans="2:12" s="8" customFormat="1" ht="24.95" customHeight="1">
      <c r="B101" s="111"/>
      <c r="D101" s="112" t="s">
        <v>3319</v>
      </c>
      <c r="E101" s="113"/>
      <c r="F101" s="113"/>
      <c r="G101" s="113"/>
      <c r="H101" s="113"/>
      <c r="I101" s="113"/>
      <c r="J101" s="114">
        <f>J168</f>
        <v>0</v>
      </c>
      <c r="L101" s="111"/>
    </row>
    <row r="102" spans="2:12" s="8" customFormat="1" ht="24.95" customHeight="1">
      <c r="B102" s="111"/>
      <c r="D102" s="112" t="s">
        <v>3320</v>
      </c>
      <c r="E102" s="113"/>
      <c r="F102" s="113"/>
      <c r="G102" s="113"/>
      <c r="H102" s="113"/>
      <c r="I102" s="113"/>
      <c r="J102" s="114">
        <f>J180</f>
        <v>0</v>
      </c>
      <c r="L102" s="111"/>
    </row>
    <row r="103" spans="2:12" s="8" customFormat="1" ht="24.95" customHeight="1">
      <c r="B103" s="111"/>
      <c r="D103" s="112" t="s">
        <v>3321</v>
      </c>
      <c r="E103" s="113"/>
      <c r="F103" s="113"/>
      <c r="G103" s="113"/>
      <c r="H103" s="113"/>
      <c r="I103" s="113"/>
      <c r="J103" s="114">
        <f>J185</f>
        <v>0</v>
      </c>
      <c r="L103" s="111"/>
    </row>
    <row r="104" spans="2:12" s="1" customFormat="1" ht="21.75" customHeight="1">
      <c r="B104" s="32"/>
      <c r="L104" s="32"/>
    </row>
    <row r="105" spans="2:12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12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12" s="1" customFormat="1" ht="24.95" customHeight="1">
      <c r="B110" s="32"/>
      <c r="C110" s="21" t="s">
        <v>167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15</v>
      </c>
      <c r="L112" s="32"/>
    </row>
    <row r="113" spans="2:65" s="1" customFormat="1" ht="26.25" customHeight="1">
      <c r="B113" s="32"/>
      <c r="E113" s="257" t="str">
        <f>E7</f>
        <v>Obnova a modernizácia objektu Centra univerzitného športu pri SPU v Nitre</v>
      </c>
      <c r="F113" s="258"/>
      <c r="G113" s="258"/>
      <c r="H113" s="258"/>
      <c r="L113" s="32"/>
    </row>
    <row r="114" spans="2:65" s="1" customFormat="1" ht="12" customHeight="1">
      <c r="B114" s="32"/>
      <c r="C114" s="27" t="s">
        <v>144</v>
      </c>
      <c r="L114" s="32"/>
    </row>
    <row r="115" spans="2:65" s="1" customFormat="1" ht="16.5" customHeight="1">
      <c r="B115" s="32"/>
      <c r="E115" s="250" t="str">
        <f>E9</f>
        <v>05 - E1-10 - Prístupový systém</v>
      </c>
      <c r="F115" s="256"/>
      <c r="G115" s="256"/>
      <c r="H115" s="256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F12</f>
        <v>Nitra</v>
      </c>
      <c r="I117" s="27" t="s">
        <v>21</v>
      </c>
      <c r="J117" s="55" t="str">
        <f>IF(J12="","",J12)</f>
        <v>1. 2. 2024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23</v>
      </c>
      <c r="F119" s="25" t="str">
        <f>E15</f>
        <v>SPU v Nitre</v>
      </c>
      <c r="I119" s="27" t="s">
        <v>29</v>
      </c>
      <c r="J119" s="30" t="str">
        <f>E21</f>
        <v>Ing. Stanislav Mikle</v>
      </c>
      <c r="L119" s="32"/>
    </row>
    <row r="120" spans="2:65" s="1" customFormat="1" ht="15.2" customHeight="1">
      <c r="B120" s="32"/>
      <c r="C120" s="27" t="s">
        <v>27</v>
      </c>
      <c r="F120" s="25" t="str">
        <f>IF(E18="","",E18)</f>
        <v>Vyplň údaj</v>
      </c>
      <c r="I120" s="27" t="s">
        <v>32</v>
      </c>
      <c r="J120" s="30" t="str">
        <f>E24</f>
        <v>Béger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9"/>
      <c r="C122" s="120" t="s">
        <v>168</v>
      </c>
      <c r="D122" s="121" t="s">
        <v>60</v>
      </c>
      <c r="E122" s="121" t="s">
        <v>56</v>
      </c>
      <c r="F122" s="121" t="s">
        <v>57</v>
      </c>
      <c r="G122" s="121" t="s">
        <v>169</v>
      </c>
      <c r="H122" s="121" t="s">
        <v>170</v>
      </c>
      <c r="I122" s="121" t="s">
        <v>171</v>
      </c>
      <c r="J122" s="122" t="s">
        <v>148</v>
      </c>
      <c r="K122" s="123" t="s">
        <v>172</v>
      </c>
      <c r="L122" s="119"/>
      <c r="M122" s="62" t="s">
        <v>1</v>
      </c>
      <c r="N122" s="63" t="s">
        <v>39</v>
      </c>
      <c r="O122" s="63" t="s">
        <v>173</v>
      </c>
      <c r="P122" s="63" t="s">
        <v>174</v>
      </c>
      <c r="Q122" s="63" t="s">
        <v>175</v>
      </c>
      <c r="R122" s="63" t="s">
        <v>176</v>
      </c>
      <c r="S122" s="63" t="s">
        <v>177</v>
      </c>
      <c r="T122" s="64" t="s">
        <v>178</v>
      </c>
    </row>
    <row r="123" spans="2:65" s="1" customFormat="1" ht="22.9" customHeight="1">
      <c r="B123" s="32"/>
      <c r="C123" s="67" t="s">
        <v>149</v>
      </c>
      <c r="J123" s="124">
        <f>BK123</f>
        <v>0</v>
      </c>
      <c r="L123" s="32"/>
      <c r="M123" s="65"/>
      <c r="N123" s="56"/>
      <c r="O123" s="56"/>
      <c r="P123" s="125">
        <f>P124+P140+P149+P159+P168+P180+P185</f>
        <v>0</v>
      </c>
      <c r="Q123" s="56"/>
      <c r="R123" s="125">
        <f>R124+R140+R149+R159+R168+R180+R185</f>
        <v>0</v>
      </c>
      <c r="S123" s="56"/>
      <c r="T123" s="126">
        <f>T124+T140+T149+T159+T168+T180+T185</f>
        <v>0</v>
      </c>
      <c r="AT123" s="17" t="s">
        <v>74</v>
      </c>
      <c r="AU123" s="17" t="s">
        <v>150</v>
      </c>
      <c r="BK123" s="127">
        <f>BK124+BK140+BK149+BK159+BK168+BK180+BK185</f>
        <v>0</v>
      </c>
    </row>
    <row r="124" spans="2:65" s="11" customFormat="1" ht="25.9" customHeight="1">
      <c r="B124" s="128"/>
      <c r="D124" s="129" t="s">
        <v>74</v>
      </c>
      <c r="E124" s="130" t="s">
        <v>3248</v>
      </c>
      <c r="F124" s="130" t="s">
        <v>3322</v>
      </c>
      <c r="I124" s="131"/>
      <c r="J124" s="132">
        <f>BK124</f>
        <v>0</v>
      </c>
      <c r="L124" s="128"/>
      <c r="M124" s="133"/>
      <c r="P124" s="134">
        <f>SUM(P125:P139)</f>
        <v>0</v>
      </c>
      <c r="R124" s="134">
        <f>SUM(R125:R139)</f>
        <v>0</v>
      </c>
      <c r="T124" s="135">
        <f>SUM(T125:T139)</f>
        <v>0</v>
      </c>
      <c r="AR124" s="129" t="s">
        <v>83</v>
      </c>
      <c r="AT124" s="136" t="s">
        <v>74</v>
      </c>
      <c r="AU124" s="136" t="s">
        <v>75</v>
      </c>
      <c r="AY124" s="129" t="s">
        <v>181</v>
      </c>
      <c r="BK124" s="137">
        <f>SUM(BK125:BK139)</f>
        <v>0</v>
      </c>
    </row>
    <row r="125" spans="2:65" s="1" customFormat="1" ht="16.5" customHeight="1">
      <c r="B125" s="140"/>
      <c r="C125" s="141" t="s">
        <v>83</v>
      </c>
      <c r="D125" s="141" t="s">
        <v>185</v>
      </c>
      <c r="E125" s="142" t="s">
        <v>3323</v>
      </c>
      <c r="F125" s="143" t="s">
        <v>3324</v>
      </c>
      <c r="G125" s="144" t="s">
        <v>231</v>
      </c>
      <c r="H125" s="145">
        <v>1</v>
      </c>
      <c r="I125" s="146"/>
      <c r="J125" s="147">
        <f t="shared" ref="J125:J139" si="0">ROUND(I125*H125,2)</f>
        <v>0</v>
      </c>
      <c r="K125" s="148"/>
      <c r="L125" s="32"/>
      <c r="M125" s="149" t="s">
        <v>1</v>
      </c>
      <c r="N125" s="150" t="s">
        <v>41</v>
      </c>
      <c r="P125" s="151">
        <f t="shared" ref="P125:P139" si="1">O125*H125</f>
        <v>0</v>
      </c>
      <c r="Q125" s="151">
        <v>0</v>
      </c>
      <c r="R125" s="151">
        <f t="shared" ref="R125:R139" si="2">Q125*H125</f>
        <v>0</v>
      </c>
      <c r="S125" s="151">
        <v>0</v>
      </c>
      <c r="T125" s="152">
        <f t="shared" ref="T125:T139" si="3">S125*H125</f>
        <v>0</v>
      </c>
      <c r="AR125" s="153" t="s">
        <v>700</v>
      </c>
      <c r="AT125" s="153" t="s">
        <v>185</v>
      </c>
      <c r="AU125" s="153" t="s">
        <v>83</v>
      </c>
      <c r="AY125" s="17" t="s">
        <v>181</v>
      </c>
      <c r="BE125" s="154">
        <f t="shared" ref="BE125:BE139" si="4">IF(N125="základná",J125,0)</f>
        <v>0</v>
      </c>
      <c r="BF125" s="154">
        <f t="shared" ref="BF125:BF139" si="5">IF(N125="znížená",J125,0)</f>
        <v>0</v>
      </c>
      <c r="BG125" s="154">
        <f t="shared" ref="BG125:BG139" si="6">IF(N125="zákl. prenesená",J125,0)</f>
        <v>0</v>
      </c>
      <c r="BH125" s="154">
        <f t="shared" ref="BH125:BH139" si="7">IF(N125="zníž. prenesená",J125,0)</f>
        <v>0</v>
      </c>
      <c r="BI125" s="154">
        <f t="shared" ref="BI125:BI139" si="8">IF(N125="nulová",J125,0)</f>
        <v>0</v>
      </c>
      <c r="BJ125" s="17" t="s">
        <v>190</v>
      </c>
      <c r="BK125" s="154">
        <f t="shared" ref="BK125:BK139" si="9">ROUND(I125*H125,2)</f>
        <v>0</v>
      </c>
      <c r="BL125" s="17" t="s">
        <v>700</v>
      </c>
      <c r="BM125" s="153" t="s">
        <v>190</v>
      </c>
    </row>
    <row r="126" spans="2:65" s="1" customFormat="1" ht="16.5" customHeight="1">
      <c r="B126" s="140"/>
      <c r="C126" s="141" t="s">
        <v>190</v>
      </c>
      <c r="D126" s="141" t="s">
        <v>185</v>
      </c>
      <c r="E126" s="142" t="s">
        <v>3325</v>
      </c>
      <c r="F126" s="143" t="s">
        <v>3326</v>
      </c>
      <c r="G126" s="144" t="s">
        <v>231</v>
      </c>
      <c r="H126" s="145">
        <v>1</v>
      </c>
      <c r="I126" s="146"/>
      <c r="J126" s="147">
        <f t="shared" si="0"/>
        <v>0</v>
      </c>
      <c r="K126" s="148"/>
      <c r="L126" s="32"/>
      <c r="M126" s="149" t="s">
        <v>1</v>
      </c>
      <c r="N126" s="150" t="s">
        <v>41</v>
      </c>
      <c r="P126" s="151">
        <f t="shared" si="1"/>
        <v>0</v>
      </c>
      <c r="Q126" s="151">
        <v>0</v>
      </c>
      <c r="R126" s="151">
        <f t="shared" si="2"/>
        <v>0</v>
      </c>
      <c r="S126" s="151">
        <v>0</v>
      </c>
      <c r="T126" s="152">
        <f t="shared" si="3"/>
        <v>0</v>
      </c>
      <c r="AR126" s="153" t="s">
        <v>700</v>
      </c>
      <c r="AT126" s="153" t="s">
        <v>185</v>
      </c>
      <c r="AU126" s="153" t="s">
        <v>83</v>
      </c>
      <c r="AY126" s="17" t="s">
        <v>181</v>
      </c>
      <c r="BE126" s="154">
        <f t="shared" si="4"/>
        <v>0</v>
      </c>
      <c r="BF126" s="154">
        <f t="shared" si="5"/>
        <v>0</v>
      </c>
      <c r="BG126" s="154">
        <f t="shared" si="6"/>
        <v>0</v>
      </c>
      <c r="BH126" s="154">
        <f t="shared" si="7"/>
        <v>0</v>
      </c>
      <c r="BI126" s="154">
        <f t="shared" si="8"/>
        <v>0</v>
      </c>
      <c r="BJ126" s="17" t="s">
        <v>190</v>
      </c>
      <c r="BK126" s="154">
        <f t="shared" si="9"/>
        <v>0</v>
      </c>
      <c r="BL126" s="17" t="s">
        <v>700</v>
      </c>
      <c r="BM126" s="153" t="s">
        <v>189</v>
      </c>
    </row>
    <row r="127" spans="2:65" s="1" customFormat="1" ht="24.2" customHeight="1">
      <c r="B127" s="140"/>
      <c r="C127" s="141" t="s">
        <v>130</v>
      </c>
      <c r="D127" s="141" t="s">
        <v>185</v>
      </c>
      <c r="E127" s="142" t="s">
        <v>3327</v>
      </c>
      <c r="F127" s="143" t="s">
        <v>3328</v>
      </c>
      <c r="G127" s="144" t="s">
        <v>231</v>
      </c>
      <c r="H127" s="145">
        <v>1</v>
      </c>
      <c r="I127" s="146"/>
      <c r="J127" s="147">
        <f t="shared" si="0"/>
        <v>0</v>
      </c>
      <c r="K127" s="148"/>
      <c r="L127" s="32"/>
      <c r="M127" s="149" t="s">
        <v>1</v>
      </c>
      <c r="N127" s="150" t="s">
        <v>41</v>
      </c>
      <c r="P127" s="151">
        <f t="shared" si="1"/>
        <v>0</v>
      </c>
      <c r="Q127" s="151">
        <v>0</v>
      </c>
      <c r="R127" s="151">
        <f t="shared" si="2"/>
        <v>0</v>
      </c>
      <c r="S127" s="151">
        <v>0</v>
      </c>
      <c r="T127" s="152">
        <f t="shared" si="3"/>
        <v>0</v>
      </c>
      <c r="AR127" s="153" t="s">
        <v>700</v>
      </c>
      <c r="AT127" s="153" t="s">
        <v>185</v>
      </c>
      <c r="AU127" s="153" t="s">
        <v>83</v>
      </c>
      <c r="AY127" s="17" t="s">
        <v>181</v>
      </c>
      <c r="BE127" s="154">
        <f t="shared" si="4"/>
        <v>0</v>
      </c>
      <c r="BF127" s="154">
        <f t="shared" si="5"/>
        <v>0</v>
      </c>
      <c r="BG127" s="154">
        <f t="shared" si="6"/>
        <v>0</v>
      </c>
      <c r="BH127" s="154">
        <f t="shared" si="7"/>
        <v>0</v>
      </c>
      <c r="BI127" s="154">
        <f t="shared" si="8"/>
        <v>0</v>
      </c>
      <c r="BJ127" s="17" t="s">
        <v>190</v>
      </c>
      <c r="BK127" s="154">
        <f t="shared" si="9"/>
        <v>0</v>
      </c>
      <c r="BL127" s="17" t="s">
        <v>700</v>
      </c>
      <c r="BM127" s="153" t="s">
        <v>933</v>
      </c>
    </row>
    <row r="128" spans="2:65" s="1" customFormat="1" ht="21.75" customHeight="1">
      <c r="B128" s="140"/>
      <c r="C128" s="141" t="s">
        <v>189</v>
      </c>
      <c r="D128" s="141" t="s">
        <v>185</v>
      </c>
      <c r="E128" s="142" t="s">
        <v>3329</v>
      </c>
      <c r="F128" s="143" t="s">
        <v>3330</v>
      </c>
      <c r="G128" s="144" t="s">
        <v>231</v>
      </c>
      <c r="H128" s="145">
        <v>1</v>
      </c>
      <c r="I128" s="146"/>
      <c r="J128" s="147">
        <f t="shared" si="0"/>
        <v>0</v>
      </c>
      <c r="K128" s="148"/>
      <c r="L128" s="32"/>
      <c r="M128" s="149" t="s">
        <v>1</v>
      </c>
      <c r="N128" s="150" t="s">
        <v>41</v>
      </c>
      <c r="P128" s="151">
        <f t="shared" si="1"/>
        <v>0</v>
      </c>
      <c r="Q128" s="151">
        <v>0</v>
      </c>
      <c r="R128" s="151">
        <f t="shared" si="2"/>
        <v>0</v>
      </c>
      <c r="S128" s="151">
        <v>0</v>
      </c>
      <c r="T128" s="152">
        <f t="shared" si="3"/>
        <v>0</v>
      </c>
      <c r="AR128" s="153" t="s">
        <v>700</v>
      </c>
      <c r="AT128" s="153" t="s">
        <v>185</v>
      </c>
      <c r="AU128" s="153" t="s">
        <v>83</v>
      </c>
      <c r="AY128" s="17" t="s">
        <v>181</v>
      </c>
      <c r="BE128" s="154">
        <f t="shared" si="4"/>
        <v>0</v>
      </c>
      <c r="BF128" s="154">
        <f t="shared" si="5"/>
        <v>0</v>
      </c>
      <c r="BG128" s="154">
        <f t="shared" si="6"/>
        <v>0</v>
      </c>
      <c r="BH128" s="154">
        <f t="shared" si="7"/>
        <v>0</v>
      </c>
      <c r="BI128" s="154">
        <f t="shared" si="8"/>
        <v>0</v>
      </c>
      <c r="BJ128" s="17" t="s">
        <v>190</v>
      </c>
      <c r="BK128" s="154">
        <f t="shared" si="9"/>
        <v>0</v>
      </c>
      <c r="BL128" s="17" t="s">
        <v>700</v>
      </c>
      <c r="BM128" s="153" t="s">
        <v>943</v>
      </c>
    </row>
    <row r="129" spans="2:65" s="1" customFormat="1" ht="21.75" customHeight="1">
      <c r="B129" s="140"/>
      <c r="C129" s="141" t="s">
        <v>732</v>
      </c>
      <c r="D129" s="141" t="s">
        <v>185</v>
      </c>
      <c r="E129" s="142" t="s">
        <v>3331</v>
      </c>
      <c r="F129" s="143" t="s">
        <v>3332</v>
      </c>
      <c r="G129" s="144" t="s">
        <v>231</v>
      </c>
      <c r="H129" s="145">
        <v>1</v>
      </c>
      <c r="I129" s="146"/>
      <c r="J129" s="147">
        <f t="shared" si="0"/>
        <v>0</v>
      </c>
      <c r="K129" s="148"/>
      <c r="L129" s="32"/>
      <c r="M129" s="149" t="s">
        <v>1</v>
      </c>
      <c r="N129" s="150" t="s">
        <v>41</v>
      </c>
      <c r="P129" s="151">
        <f t="shared" si="1"/>
        <v>0</v>
      </c>
      <c r="Q129" s="151">
        <v>0</v>
      </c>
      <c r="R129" s="151">
        <f t="shared" si="2"/>
        <v>0</v>
      </c>
      <c r="S129" s="151">
        <v>0</v>
      </c>
      <c r="T129" s="152">
        <f t="shared" si="3"/>
        <v>0</v>
      </c>
      <c r="AR129" s="153" t="s">
        <v>700</v>
      </c>
      <c r="AT129" s="153" t="s">
        <v>185</v>
      </c>
      <c r="AU129" s="153" t="s">
        <v>83</v>
      </c>
      <c r="AY129" s="17" t="s">
        <v>181</v>
      </c>
      <c r="BE129" s="154">
        <f t="shared" si="4"/>
        <v>0</v>
      </c>
      <c r="BF129" s="154">
        <f t="shared" si="5"/>
        <v>0</v>
      </c>
      <c r="BG129" s="154">
        <f t="shared" si="6"/>
        <v>0</v>
      </c>
      <c r="BH129" s="154">
        <f t="shared" si="7"/>
        <v>0</v>
      </c>
      <c r="BI129" s="154">
        <f t="shared" si="8"/>
        <v>0</v>
      </c>
      <c r="BJ129" s="17" t="s">
        <v>190</v>
      </c>
      <c r="BK129" s="154">
        <f t="shared" si="9"/>
        <v>0</v>
      </c>
      <c r="BL129" s="17" t="s">
        <v>700</v>
      </c>
      <c r="BM129" s="153" t="s">
        <v>109</v>
      </c>
    </row>
    <row r="130" spans="2:65" s="1" customFormat="1" ht="16.5" customHeight="1">
      <c r="B130" s="140"/>
      <c r="C130" s="141" t="s">
        <v>933</v>
      </c>
      <c r="D130" s="141" t="s">
        <v>185</v>
      </c>
      <c r="E130" s="142" t="s">
        <v>3333</v>
      </c>
      <c r="F130" s="143" t="s">
        <v>3334</v>
      </c>
      <c r="G130" s="144" t="s">
        <v>231</v>
      </c>
      <c r="H130" s="145">
        <v>1</v>
      </c>
      <c r="I130" s="146"/>
      <c r="J130" s="147">
        <f t="shared" si="0"/>
        <v>0</v>
      </c>
      <c r="K130" s="148"/>
      <c r="L130" s="32"/>
      <c r="M130" s="149" t="s">
        <v>1</v>
      </c>
      <c r="N130" s="150" t="s">
        <v>41</v>
      </c>
      <c r="P130" s="151">
        <f t="shared" si="1"/>
        <v>0</v>
      </c>
      <c r="Q130" s="151">
        <v>0</v>
      </c>
      <c r="R130" s="151">
        <f t="shared" si="2"/>
        <v>0</v>
      </c>
      <c r="S130" s="151">
        <v>0</v>
      </c>
      <c r="T130" s="152">
        <f t="shared" si="3"/>
        <v>0</v>
      </c>
      <c r="AR130" s="153" t="s">
        <v>700</v>
      </c>
      <c r="AT130" s="153" t="s">
        <v>185</v>
      </c>
      <c r="AU130" s="153" t="s">
        <v>83</v>
      </c>
      <c r="AY130" s="17" t="s">
        <v>181</v>
      </c>
      <c r="BE130" s="154">
        <f t="shared" si="4"/>
        <v>0</v>
      </c>
      <c r="BF130" s="154">
        <f t="shared" si="5"/>
        <v>0</v>
      </c>
      <c r="BG130" s="154">
        <f t="shared" si="6"/>
        <v>0</v>
      </c>
      <c r="BH130" s="154">
        <f t="shared" si="7"/>
        <v>0</v>
      </c>
      <c r="BI130" s="154">
        <f t="shared" si="8"/>
        <v>0</v>
      </c>
      <c r="BJ130" s="17" t="s">
        <v>190</v>
      </c>
      <c r="BK130" s="154">
        <f t="shared" si="9"/>
        <v>0</v>
      </c>
      <c r="BL130" s="17" t="s">
        <v>700</v>
      </c>
      <c r="BM130" s="153" t="s">
        <v>115</v>
      </c>
    </row>
    <row r="131" spans="2:65" s="1" customFormat="1" ht="24.2" customHeight="1">
      <c r="B131" s="140"/>
      <c r="C131" s="141" t="s">
        <v>938</v>
      </c>
      <c r="D131" s="141" t="s">
        <v>185</v>
      </c>
      <c r="E131" s="142" t="s">
        <v>3335</v>
      </c>
      <c r="F131" s="143" t="s">
        <v>3336</v>
      </c>
      <c r="G131" s="144" t="s">
        <v>231</v>
      </c>
      <c r="H131" s="145">
        <v>1</v>
      </c>
      <c r="I131" s="146"/>
      <c r="J131" s="147">
        <f t="shared" si="0"/>
        <v>0</v>
      </c>
      <c r="K131" s="148"/>
      <c r="L131" s="32"/>
      <c r="M131" s="149" t="s">
        <v>1</v>
      </c>
      <c r="N131" s="150" t="s">
        <v>41</v>
      </c>
      <c r="P131" s="151">
        <f t="shared" si="1"/>
        <v>0</v>
      </c>
      <c r="Q131" s="151">
        <v>0</v>
      </c>
      <c r="R131" s="151">
        <f t="shared" si="2"/>
        <v>0</v>
      </c>
      <c r="S131" s="151">
        <v>0</v>
      </c>
      <c r="T131" s="152">
        <f t="shared" si="3"/>
        <v>0</v>
      </c>
      <c r="AR131" s="153" t="s">
        <v>700</v>
      </c>
      <c r="AT131" s="153" t="s">
        <v>185</v>
      </c>
      <c r="AU131" s="153" t="s">
        <v>83</v>
      </c>
      <c r="AY131" s="17" t="s">
        <v>181</v>
      </c>
      <c r="BE131" s="154">
        <f t="shared" si="4"/>
        <v>0</v>
      </c>
      <c r="BF131" s="154">
        <f t="shared" si="5"/>
        <v>0</v>
      </c>
      <c r="BG131" s="154">
        <f t="shared" si="6"/>
        <v>0</v>
      </c>
      <c r="BH131" s="154">
        <f t="shared" si="7"/>
        <v>0</v>
      </c>
      <c r="BI131" s="154">
        <f t="shared" si="8"/>
        <v>0</v>
      </c>
      <c r="BJ131" s="17" t="s">
        <v>190</v>
      </c>
      <c r="BK131" s="154">
        <f t="shared" si="9"/>
        <v>0</v>
      </c>
      <c r="BL131" s="17" t="s">
        <v>700</v>
      </c>
      <c r="BM131" s="153" t="s">
        <v>121</v>
      </c>
    </row>
    <row r="132" spans="2:65" s="1" customFormat="1" ht="24.2" customHeight="1">
      <c r="B132" s="140"/>
      <c r="C132" s="141" t="s">
        <v>943</v>
      </c>
      <c r="D132" s="141" t="s">
        <v>185</v>
      </c>
      <c r="E132" s="142" t="s">
        <v>3337</v>
      </c>
      <c r="F132" s="143" t="s">
        <v>3338</v>
      </c>
      <c r="G132" s="144" t="s">
        <v>231</v>
      </c>
      <c r="H132" s="145">
        <v>1</v>
      </c>
      <c r="I132" s="146"/>
      <c r="J132" s="147">
        <f t="shared" si="0"/>
        <v>0</v>
      </c>
      <c r="K132" s="148"/>
      <c r="L132" s="32"/>
      <c r="M132" s="149" t="s">
        <v>1</v>
      </c>
      <c r="N132" s="150" t="s">
        <v>41</v>
      </c>
      <c r="P132" s="151">
        <f t="shared" si="1"/>
        <v>0</v>
      </c>
      <c r="Q132" s="151">
        <v>0</v>
      </c>
      <c r="R132" s="151">
        <f t="shared" si="2"/>
        <v>0</v>
      </c>
      <c r="S132" s="151">
        <v>0</v>
      </c>
      <c r="T132" s="152">
        <f t="shared" si="3"/>
        <v>0</v>
      </c>
      <c r="AR132" s="153" t="s">
        <v>700</v>
      </c>
      <c r="AT132" s="153" t="s">
        <v>185</v>
      </c>
      <c r="AU132" s="153" t="s">
        <v>83</v>
      </c>
      <c r="AY132" s="17" t="s">
        <v>181</v>
      </c>
      <c r="BE132" s="154">
        <f t="shared" si="4"/>
        <v>0</v>
      </c>
      <c r="BF132" s="154">
        <f t="shared" si="5"/>
        <v>0</v>
      </c>
      <c r="BG132" s="154">
        <f t="shared" si="6"/>
        <v>0</v>
      </c>
      <c r="BH132" s="154">
        <f t="shared" si="7"/>
        <v>0</v>
      </c>
      <c r="BI132" s="154">
        <f t="shared" si="8"/>
        <v>0</v>
      </c>
      <c r="BJ132" s="17" t="s">
        <v>190</v>
      </c>
      <c r="BK132" s="154">
        <f t="shared" si="9"/>
        <v>0</v>
      </c>
      <c r="BL132" s="17" t="s">
        <v>700</v>
      </c>
      <c r="BM132" s="153" t="s">
        <v>280</v>
      </c>
    </row>
    <row r="133" spans="2:65" s="1" customFormat="1" ht="16.5" customHeight="1">
      <c r="B133" s="140"/>
      <c r="C133" s="141" t="s">
        <v>182</v>
      </c>
      <c r="D133" s="141" t="s">
        <v>185</v>
      </c>
      <c r="E133" s="142" t="s">
        <v>3339</v>
      </c>
      <c r="F133" s="143" t="s">
        <v>3340</v>
      </c>
      <c r="G133" s="144" t="s">
        <v>231</v>
      </c>
      <c r="H133" s="145">
        <v>1</v>
      </c>
      <c r="I133" s="146"/>
      <c r="J133" s="147">
        <f t="shared" si="0"/>
        <v>0</v>
      </c>
      <c r="K133" s="148"/>
      <c r="L133" s="32"/>
      <c r="M133" s="149" t="s">
        <v>1</v>
      </c>
      <c r="N133" s="150" t="s">
        <v>41</v>
      </c>
      <c r="P133" s="151">
        <f t="shared" si="1"/>
        <v>0</v>
      </c>
      <c r="Q133" s="151">
        <v>0</v>
      </c>
      <c r="R133" s="151">
        <f t="shared" si="2"/>
        <v>0</v>
      </c>
      <c r="S133" s="151">
        <v>0</v>
      </c>
      <c r="T133" s="152">
        <f t="shared" si="3"/>
        <v>0</v>
      </c>
      <c r="AR133" s="153" t="s">
        <v>700</v>
      </c>
      <c r="AT133" s="153" t="s">
        <v>185</v>
      </c>
      <c r="AU133" s="153" t="s">
        <v>83</v>
      </c>
      <c r="AY133" s="17" t="s">
        <v>181</v>
      </c>
      <c r="BE133" s="154">
        <f t="shared" si="4"/>
        <v>0</v>
      </c>
      <c r="BF133" s="154">
        <f t="shared" si="5"/>
        <v>0</v>
      </c>
      <c r="BG133" s="154">
        <f t="shared" si="6"/>
        <v>0</v>
      </c>
      <c r="BH133" s="154">
        <f t="shared" si="7"/>
        <v>0</v>
      </c>
      <c r="BI133" s="154">
        <f t="shared" si="8"/>
        <v>0</v>
      </c>
      <c r="BJ133" s="17" t="s">
        <v>190</v>
      </c>
      <c r="BK133" s="154">
        <f t="shared" si="9"/>
        <v>0</v>
      </c>
      <c r="BL133" s="17" t="s">
        <v>700</v>
      </c>
      <c r="BM133" s="153" t="s">
        <v>291</v>
      </c>
    </row>
    <row r="134" spans="2:65" s="1" customFormat="1" ht="55.5" customHeight="1">
      <c r="B134" s="140"/>
      <c r="C134" s="141" t="s">
        <v>109</v>
      </c>
      <c r="D134" s="141" t="s">
        <v>185</v>
      </c>
      <c r="E134" s="142" t="s">
        <v>3341</v>
      </c>
      <c r="F134" s="143" t="s">
        <v>3342</v>
      </c>
      <c r="G134" s="144" t="s">
        <v>231</v>
      </c>
      <c r="H134" s="145">
        <v>1</v>
      </c>
      <c r="I134" s="146"/>
      <c r="J134" s="147">
        <f t="shared" si="0"/>
        <v>0</v>
      </c>
      <c r="K134" s="148"/>
      <c r="L134" s="32"/>
      <c r="M134" s="149" t="s">
        <v>1</v>
      </c>
      <c r="N134" s="150" t="s">
        <v>41</v>
      </c>
      <c r="P134" s="151">
        <f t="shared" si="1"/>
        <v>0</v>
      </c>
      <c r="Q134" s="151">
        <v>0</v>
      </c>
      <c r="R134" s="151">
        <f t="shared" si="2"/>
        <v>0</v>
      </c>
      <c r="S134" s="151">
        <v>0</v>
      </c>
      <c r="T134" s="152">
        <f t="shared" si="3"/>
        <v>0</v>
      </c>
      <c r="AR134" s="153" t="s">
        <v>700</v>
      </c>
      <c r="AT134" s="153" t="s">
        <v>185</v>
      </c>
      <c r="AU134" s="153" t="s">
        <v>83</v>
      </c>
      <c r="AY134" s="17" t="s">
        <v>181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7" t="s">
        <v>190</v>
      </c>
      <c r="BK134" s="154">
        <f t="shared" si="9"/>
        <v>0</v>
      </c>
      <c r="BL134" s="17" t="s">
        <v>700</v>
      </c>
      <c r="BM134" s="153" t="s">
        <v>7</v>
      </c>
    </row>
    <row r="135" spans="2:65" s="1" customFormat="1" ht="16.5" customHeight="1">
      <c r="B135" s="140"/>
      <c r="C135" s="141" t="s">
        <v>112</v>
      </c>
      <c r="D135" s="141" t="s">
        <v>185</v>
      </c>
      <c r="E135" s="142" t="s">
        <v>3343</v>
      </c>
      <c r="F135" s="143" t="s">
        <v>3344</v>
      </c>
      <c r="G135" s="144" t="s">
        <v>231</v>
      </c>
      <c r="H135" s="145">
        <v>1</v>
      </c>
      <c r="I135" s="146"/>
      <c r="J135" s="147">
        <f t="shared" si="0"/>
        <v>0</v>
      </c>
      <c r="K135" s="148"/>
      <c r="L135" s="32"/>
      <c r="M135" s="149" t="s">
        <v>1</v>
      </c>
      <c r="N135" s="150" t="s">
        <v>41</v>
      </c>
      <c r="P135" s="151">
        <f t="shared" si="1"/>
        <v>0</v>
      </c>
      <c r="Q135" s="151">
        <v>0</v>
      </c>
      <c r="R135" s="151">
        <f t="shared" si="2"/>
        <v>0</v>
      </c>
      <c r="S135" s="151">
        <v>0</v>
      </c>
      <c r="T135" s="152">
        <f t="shared" si="3"/>
        <v>0</v>
      </c>
      <c r="AR135" s="153" t="s">
        <v>700</v>
      </c>
      <c r="AT135" s="153" t="s">
        <v>185</v>
      </c>
      <c r="AU135" s="153" t="s">
        <v>83</v>
      </c>
      <c r="AY135" s="17" t="s">
        <v>181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7" t="s">
        <v>190</v>
      </c>
      <c r="BK135" s="154">
        <f t="shared" si="9"/>
        <v>0</v>
      </c>
      <c r="BL135" s="17" t="s">
        <v>700</v>
      </c>
      <c r="BM135" s="153" t="s">
        <v>392</v>
      </c>
    </row>
    <row r="136" spans="2:65" s="1" customFormat="1" ht="16.5" customHeight="1">
      <c r="B136" s="140"/>
      <c r="C136" s="141" t="s">
        <v>115</v>
      </c>
      <c r="D136" s="141" t="s">
        <v>185</v>
      </c>
      <c r="E136" s="142" t="s">
        <v>3345</v>
      </c>
      <c r="F136" s="143" t="s">
        <v>3346</v>
      </c>
      <c r="G136" s="144" t="s">
        <v>231</v>
      </c>
      <c r="H136" s="145">
        <v>1</v>
      </c>
      <c r="I136" s="146"/>
      <c r="J136" s="147">
        <f t="shared" si="0"/>
        <v>0</v>
      </c>
      <c r="K136" s="148"/>
      <c r="L136" s="32"/>
      <c r="M136" s="149" t="s">
        <v>1</v>
      </c>
      <c r="N136" s="150" t="s">
        <v>41</v>
      </c>
      <c r="P136" s="151">
        <f t="shared" si="1"/>
        <v>0</v>
      </c>
      <c r="Q136" s="151">
        <v>0</v>
      </c>
      <c r="R136" s="151">
        <f t="shared" si="2"/>
        <v>0</v>
      </c>
      <c r="S136" s="151">
        <v>0</v>
      </c>
      <c r="T136" s="152">
        <f t="shared" si="3"/>
        <v>0</v>
      </c>
      <c r="AR136" s="153" t="s">
        <v>700</v>
      </c>
      <c r="AT136" s="153" t="s">
        <v>185</v>
      </c>
      <c r="AU136" s="153" t="s">
        <v>83</v>
      </c>
      <c r="AY136" s="17" t="s">
        <v>181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7" t="s">
        <v>190</v>
      </c>
      <c r="BK136" s="154">
        <f t="shared" si="9"/>
        <v>0</v>
      </c>
      <c r="BL136" s="17" t="s">
        <v>700</v>
      </c>
      <c r="BM136" s="153" t="s">
        <v>417</v>
      </c>
    </row>
    <row r="137" spans="2:65" s="1" customFormat="1" ht="16.5" customHeight="1">
      <c r="B137" s="140"/>
      <c r="C137" s="141" t="s">
        <v>118</v>
      </c>
      <c r="D137" s="141" t="s">
        <v>185</v>
      </c>
      <c r="E137" s="142" t="s">
        <v>3347</v>
      </c>
      <c r="F137" s="143" t="s">
        <v>3348</v>
      </c>
      <c r="G137" s="144" t="s">
        <v>231</v>
      </c>
      <c r="H137" s="145">
        <v>1</v>
      </c>
      <c r="I137" s="146"/>
      <c r="J137" s="147">
        <f t="shared" si="0"/>
        <v>0</v>
      </c>
      <c r="K137" s="148"/>
      <c r="L137" s="32"/>
      <c r="M137" s="149" t="s">
        <v>1</v>
      </c>
      <c r="N137" s="150" t="s">
        <v>41</v>
      </c>
      <c r="P137" s="151">
        <f t="shared" si="1"/>
        <v>0</v>
      </c>
      <c r="Q137" s="151">
        <v>0</v>
      </c>
      <c r="R137" s="151">
        <f t="shared" si="2"/>
        <v>0</v>
      </c>
      <c r="S137" s="151">
        <v>0</v>
      </c>
      <c r="T137" s="152">
        <f t="shared" si="3"/>
        <v>0</v>
      </c>
      <c r="AR137" s="153" t="s">
        <v>700</v>
      </c>
      <c r="AT137" s="153" t="s">
        <v>185</v>
      </c>
      <c r="AU137" s="153" t="s">
        <v>83</v>
      </c>
      <c r="AY137" s="17" t="s">
        <v>181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7" t="s">
        <v>190</v>
      </c>
      <c r="BK137" s="154">
        <f t="shared" si="9"/>
        <v>0</v>
      </c>
      <c r="BL137" s="17" t="s">
        <v>700</v>
      </c>
      <c r="BM137" s="153" t="s">
        <v>436</v>
      </c>
    </row>
    <row r="138" spans="2:65" s="1" customFormat="1" ht="37.9" customHeight="1">
      <c r="B138" s="140"/>
      <c r="C138" s="141" t="s">
        <v>121</v>
      </c>
      <c r="D138" s="141" t="s">
        <v>185</v>
      </c>
      <c r="E138" s="142" t="s">
        <v>3349</v>
      </c>
      <c r="F138" s="143" t="s">
        <v>3350</v>
      </c>
      <c r="G138" s="144" t="s">
        <v>231</v>
      </c>
      <c r="H138" s="145">
        <v>1</v>
      </c>
      <c r="I138" s="146"/>
      <c r="J138" s="147">
        <f t="shared" si="0"/>
        <v>0</v>
      </c>
      <c r="K138" s="148"/>
      <c r="L138" s="32"/>
      <c r="M138" s="149" t="s">
        <v>1</v>
      </c>
      <c r="N138" s="150" t="s">
        <v>41</v>
      </c>
      <c r="P138" s="151">
        <f t="shared" si="1"/>
        <v>0</v>
      </c>
      <c r="Q138" s="151">
        <v>0</v>
      </c>
      <c r="R138" s="151">
        <f t="shared" si="2"/>
        <v>0</v>
      </c>
      <c r="S138" s="151">
        <v>0</v>
      </c>
      <c r="T138" s="152">
        <f t="shared" si="3"/>
        <v>0</v>
      </c>
      <c r="AR138" s="153" t="s">
        <v>700</v>
      </c>
      <c r="AT138" s="153" t="s">
        <v>185</v>
      </c>
      <c r="AU138" s="153" t="s">
        <v>83</v>
      </c>
      <c r="AY138" s="17" t="s">
        <v>181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7" t="s">
        <v>190</v>
      </c>
      <c r="BK138" s="154">
        <f t="shared" si="9"/>
        <v>0</v>
      </c>
      <c r="BL138" s="17" t="s">
        <v>700</v>
      </c>
      <c r="BM138" s="153" t="s">
        <v>475</v>
      </c>
    </row>
    <row r="139" spans="2:65" s="1" customFormat="1" ht="44.25" customHeight="1">
      <c r="B139" s="140"/>
      <c r="C139" s="141" t="s">
        <v>124</v>
      </c>
      <c r="D139" s="141" t="s">
        <v>185</v>
      </c>
      <c r="E139" s="142" t="s">
        <v>3351</v>
      </c>
      <c r="F139" s="143" t="s">
        <v>3352</v>
      </c>
      <c r="G139" s="144" t="s">
        <v>231</v>
      </c>
      <c r="H139" s="145">
        <v>1</v>
      </c>
      <c r="I139" s="146"/>
      <c r="J139" s="147">
        <f t="shared" si="0"/>
        <v>0</v>
      </c>
      <c r="K139" s="148"/>
      <c r="L139" s="32"/>
      <c r="M139" s="149" t="s">
        <v>1</v>
      </c>
      <c r="N139" s="150" t="s">
        <v>41</v>
      </c>
      <c r="P139" s="151">
        <f t="shared" si="1"/>
        <v>0</v>
      </c>
      <c r="Q139" s="151">
        <v>0</v>
      </c>
      <c r="R139" s="151">
        <f t="shared" si="2"/>
        <v>0</v>
      </c>
      <c r="S139" s="151">
        <v>0</v>
      </c>
      <c r="T139" s="152">
        <f t="shared" si="3"/>
        <v>0</v>
      </c>
      <c r="AR139" s="153" t="s">
        <v>700</v>
      </c>
      <c r="AT139" s="153" t="s">
        <v>185</v>
      </c>
      <c r="AU139" s="153" t="s">
        <v>83</v>
      </c>
      <c r="AY139" s="17" t="s">
        <v>181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7" t="s">
        <v>190</v>
      </c>
      <c r="BK139" s="154">
        <f t="shared" si="9"/>
        <v>0</v>
      </c>
      <c r="BL139" s="17" t="s">
        <v>700</v>
      </c>
      <c r="BM139" s="153" t="s">
        <v>480</v>
      </c>
    </row>
    <row r="140" spans="2:65" s="11" customFormat="1" ht="25.9" customHeight="1">
      <c r="B140" s="128"/>
      <c r="D140" s="129" t="s">
        <v>74</v>
      </c>
      <c r="E140" s="130" t="s">
        <v>3274</v>
      </c>
      <c r="F140" s="130" t="s">
        <v>3353</v>
      </c>
      <c r="I140" s="131"/>
      <c r="J140" s="132">
        <f>BK140</f>
        <v>0</v>
      </c>
      <c r="L140" s="128"/>
      <c r="M140" s="133"/>
      <c r="P140" s="134">
        <f>SUM(P141:P148)</f>
        <v>0</v>
      </c>
      <c r="R140" s="134">
        <f>SUM(R141:R148)</f>
        <v>0</v>
      </c>
      <c r="T140" s="135">
        <f>SUM(T141:T148)</f>
        <v>0</v>
      </c>
      <c r="AR140" s="129" t="s">
        <v>83</v>
      </c>
      <c r="AT140" s="136" t="s">
        <v>74</v>
      </c>
      <c r="AU140" s="136" t="s">
        <v>75</v>
      </c>
      <c r="AY140" s="129" t="s">
        <v>181</v>
      </c>
      <c r="BK140" s="137">
        <f>SUM(BK141:BK148)</f>
        <v>0</v>
      </c>
    </row>
    <row r="141" spans="2:65" s="1" customFormat="1" ht="37.9" customHeight="1">
      <c r="B141" s="140"/>
      <c r="C141" s="141" t="s">
        <v>280</v>
      </c>
      <c r="D141" s="141" t="s">
        <v>185</v>
      </c>
      <c r="E141" s="142" t="s">
        <v>3354</v>
      </c>
      <c r="F141" s="143" t="s">
        <v>3355</v>
      </c>
      <c r="G141" s="144" t="s">
        <v>231</v>
      </c>
      <c r="H141" s="145">
        <v>200</v>
      </c>
      <c r="I141" s="146"/>
      <c r="J141" s="147">
        <f t="shared" ref="J141:J148" si="10">ROUND(I141*H141,2)</f>
        <v>0</v>
      </c>
      <c r="K141" s="148"/>
      <c r="L141" s="32"/>
      <c r="M141" s="149" t="s">
        <v>1</v>
      </c>
      <c r="N141" s="150" t="s">
        <v>41</v>
      </c>
      <c r="P141" s="151">
        <f t="shared" ref="P141:P148" si="11">O141*H141</f>
        <v>0</v>
      </c>
      <c r="Q141" s="151">
        <v>0</v>
      </c>
      <c r="R141" s="151">
        <f t="shared" ref="R141:R148" si="12">Q141*H141</f>
        <v>0</v>
      </c>
      <c r="S141" s="151">
        <v>0</v>
      </c>
      <c r="T141" s="152">
        <f t="shared" ref="T141:T148" si="13">S141*H141</f>
        <v>0</v>
      </c>
      <c r="AR141" s="153" t="s">
        <v>700</v>
      </c>
      <c r="AT141" s="153" t="s">
        <v>185</v>
      </c>
      <c r="AU141" s="153" t="s">
        <v>83</v>
      </c>
      <c r="AY141" s="17" t="s">
        <v>181</v>
      </c>
      <c r="BE141" s="154">
        <f t="shared" ref="BE141:BE148" si="14">IF(N141="základná",J141,0)</f>
        <v>0</v>
      </c>
      <c r="BF141" s="154">
        <f t="shared" ref="BF141:BF148" si="15">IF(N141="znížená",J141,0)</f>
        <v>0</v>
      </c>
      <c r="BG141" s="154">
        <f t="shared" ref="BG141:BG148" si="16">IF(N141="zákl. prenesená",J141,0)</f>
        <v>0</v>
      </c>
      <c r="BH141" s="154">
        <f t="shared" ref="BH141:BH148" si="17">IF(N141="zníž. prenesená",J141,0)</f>
        <v>0</v>
      </c>
      <c r="BI141" s="154">
        <f t="shared" ref="BI141:BI148" si="18">IF(N141="nulová",J141,0)</f>
        <v>0</v>
      </c>
      <c r="BJ141" s="17" t="s">
        <v>190</v>
      </c>
      <c r="BK141" s="154">
        <f t="shared" ref="BK141:BK148" si="19">ROUND(I141*H141,2)</f>
        <v>0</v>
      </c>
      <c r="BL141" s="17" t="s">
        <v>700</v>
      </c>
      <c r="BM141" s="153" t="s">
        <v>491</v>
      </c>
    </row>
    <row r="142" spans="2:65" s="1" customFormat="1" ht="37.9" customHeight="1">
      <c r="B142" s="140"/>
      <c r="C142" s="141" t="s">
        <v>285</v>
      </c>
      <c r="D142" s="141" t="s">
        <v>185</v>
      </c>
      <c r="E142" s="142" t="s">
        <v>3356</v>
      </c>
      <c r="F142" s="143" t="s">
        <v>3357</v>
      </c>
      <c r="G142" s="144" t="s">
        <v>231</v>
      </c>
      <c r="H142" s="145">
        <v>1</v>
      </c>
      <c r="I142" s="146"/>
      <c r="J142" s="147">
        <f t="shared" si="10"/>
        <v>0</v>
      </c>
      <c r="K142" s="148"/>
      <c r="L142" s="32"/>
      <c r="M142" s="149" t="s">
        <v>1</v>
      </c>
      <c r="N142" s="150" t="s">
        <v>41</v>
      </c>
      <c r="P142" s="151">
        <f t="shared" si="11"/>
        <v>0</v>
      </c>
      <c r="Q142" s="151">
        <v>0</v>
      </c>
      <c r="R142" s="151">
        <f t="shared" si="12"/>
        <v>0</v>
      </c>
      <c r="S142" s="151">
        <v>0</v>
      </c>
      <c r="T142" s="152">
        <f t="shared" si="13"/>
        <v>0</v>
      </c>
      <c r="AR142" s="153" t="s">
        <v>700</v>
      </c>
      <c r="AT142" s="153" t="s">
        <v>185</v>
      </c>
      <c r="AU142" s="153" t="s">
        <v>83</v>
      </c>
      <c r="AY142" s="17" t="s">
        <v>181</v>
      </c>
      <c r="BE142" s="154">
        <f t="shared" si="14"/>
        <v>0</v>
      </c>
      <c r="BF142" s="154">
        <f t="shared" si="15"/>
        <v>0</v>
      </c>
      <c r="BG142" s="154">
        <f t="shared" si="16"/>
        <v>0</v>
      </c>
      <c r="BH142" s="154">
        <f t="shared" si="17"/>
        <v>0</v>
      </c>
      <c r="BI142" s="154">
        <f t="shared" si="18"/>
        <v>0</v>
      </c>
      <c r="BJ142" s="17" t="s">
        <v>190</v>
      </c>
      <c r="BK142" s="154">
        <f t="shared" si="19"/>
        <v>0</v>
      </c>
      <c r="BL142" s="17" t="s">
        <v>700</v>
      </c>
      <c r="BM142" s="153" t="s">
        <v>500</v>
      </c>
    </row>
    <row r="143" spans="2:65" s="1" customFormat="1" ht="21.75" customHeight="1">
      <c r="B143" s="140"/>
      <c r="C143" s="141" t="s">
        <v>291</v>
      </c>
      <c r="D143" s="141" t="s">
        <v>185</v>
      </c>
      <c r="E143" s="142" t="s">
        <v>3358</v>
      </c>
      <c r="F143" s="143" t="s">
        <v>3359</v>
      </c>
      <c r="G143" s="144" t="s">
        <v>231</v>
      </c>
      <c r="H143" s="145">
        <v>1</v>
      </c>
      <c r="I143" s="146"/>
      <c r="J143" s="147">
        <f t="shared" si="10"/>
        <v>0</v>
      </c>
      <c r="K143" s="148"/>
      <c r="L143" s="32"/>
      <c r="M143" s="149" t="s">
        <v>1</v>
      </c>
      <c r="N143" s="150" t="s">
        <v>41</v>
      </c>
      <c r="P143" s="151">
        <f t="shared" si="11"/>
        <v>0</v>
      </c>
      <c r="Q143" s="151">
        <v>0</v>
      </c>
      <c r="R143" s="151">
        <f t="shared" si="12"/>
        <v>0</v>
      </c>
      <c r="S143" s="151">
        <v>0</v>
      </c>
      <c r="T143" s="152">
        <f t="shared" si="13"/>
        <v>0</v>
      </c>
      <c r="AR143" s="153" t="s">
        <v>700</v>
      </c>
      <c r="AT143" s="153" t="s">
        <v>185</v>
      </c>
      <c r="AU143" s="153" t="s">
        <v>83</v>
      </c>
      <c r="AY143" s="17" t="s">
        <v>181</v>
      </c>
      <c r="BE143" s="154">
        <f t="shared" si="14"/>
        <v>0</v>
      </c>
      <c r="BF143" s="154">
        <f t="shared" si="15"/>
        <v>0</v>
      </c>
      <c r="BG143" s="154">
        <f t="shared" si="16"/>
        <v>0</v>
      </c>
      <c r="BH143" s="154">
        <f t="shared" si="17"/>
        <v>0</v>
      </c>
      <c r="BI143" s="154">
        <f t="shared" si="18"/>
        <v>0</v>
      </c>
      <c r="BJ143" s="17" t="s">
        <v>190</v>
      </c>
      <c r="BK143" s="154">
        <f t="shared" si="19"/>
        <v>0</v>
      </c>
      <c r="BL143" s="17" t="s">
        <v>700</v>
      </c>
      <c r="BM143" s="153" t="s">
        <v>509</v>
      </c>
    </row>
    <row r="144" spans="2:65" s="1" customFormat="1" ht="16.5" customHeight="1">
      <c r="B144" s="140"/>
      <c r="C144" s="141" t="s">
        <v>351</v>
      </c>
      <c r="D144" s="141" t="s">
        <v>185</v>
      </c>
      <c r="E144" s="142" t="s">
        <v>3360</v>
      </c>
      <c r="F144" s="143" t="s">
        <v>3361</v>
      </c>
      <c r="G144" s="144" t="s">
        <v>231</v>
      </c>
      <c r="H144" s="145">
        <v>1</v>
      </c>
      <c r="I144" s="146"/>
      <c r="J144" s="147">
        <f t="shared" si="10"/>
        <v>0</v>
      </c>
      <c r="K144" s="148"/>
      <c r="L144" s="32"/>
      <c r="M144" s="149" t="s">
        <v>1</v>
      </c>
      <c r="N144" s="150" t="s">
        <v>41</v>
      </c>
      <c r="P144" s="151">
        <f t="shared" si="11"/>
        <v>0</v>
      </c>
      <c r="Q144" s="151">
        <v>0</v>
      </c>
      <c r="R144" s="151">
        <f t="shared" si="12"/>
        <v>0</v>
      </c>
      <c r="S144" s="151">
        <v>0</v>
      </c>
      <c r="T144" s="152">
        <f t="shared" si="13"/>
        <v>0</v>
      </c>
      <c r="AR144" s="153" t="s">
        <v>700</v>
      </c>
      <c r="AT144" s="153" t="s">
        <v>185</v>
      </c>
      <c r="AU144" s="153" t="s">
        <v>83</v>
      </c>
      <c r="AY144" s="17" t="s">
        <v>181</v>
      </c>
      <c r="BE144" s="154">
        <f t="shared" si="14"/>
        <v>0</v>
      </c>
      <c r="BF144" s="154">
        <f t="shared" si="15"/>
        <v>0</v>
      </c>
      <c r="BG144" s="154">
        <f t="shared" si="16"/>
        <v>0</v>
      </c>
      <c r="BH144" s="154">
        <f t="shared" si="17"/>
        <v>0</v>
      </c>
      <c r="BI144" s="154">
        <f t="shared" si="18"/>
        <v>0</v>
      </c>
      <c r="BJ144" s="17" t="s">
        <v>190</v>
      </c>
      <c r="BK144" s="154">
        <f t="shared" si="19"/>
        <v>0</v>
      </c>
      <c r="BL144" s="17" t="s">
        <v>700</v>
      </c>
      <c r="BM144" s="153" t="s">
        <v>533</v>
      </c>
    </row>
    <row r="145" spans="2:65" s="1" customFormat="1" ht="16.5" customHeight="1">
      <c r="B145" s="140"/>
      <c r="C145" s="141" t="s">
        <v>7</v>
      </c>
      <c r="D145" s="141" t="s">
        <v>185</v>
      </c>
      <c r="E145" s="142" t="s">
        <v>3362</v>
      </c>
      <c r="F145" s="143" t="s">
        <v>3363</v>
      </c>
      <c r="G145" s="144" t="s">
        <v>231</v>
      </c>
      <c r="H145" s="145">
        <v>5</v>
      </c>
      <c r="I145" s="146"/>
      <c r="J145" s="147">
        <f t="shared" si="10"/>
        <v>0</v>
      </c>
      <c r="K145" s="148"/>
      <c r="L145" s="32"/>
      <c r="M145" s="149" t="s">
        <v>1</v>
      </c>
      <c r="N145" s="150" t="s">
        <v>41</v>
      </c>
      <c r="P145" s="151">
        <f t="shared" si="11"/>
        <v>0</v>
      </c>
      <c r="Q145" s="151">
        <v>0</v>
      </c>
      <c r="R145" s="151">
        <f t="shared" si="12"/>
        <v>0</v>
      </c>
      <c r="S145" s="151">
        <v>0</v>
      </c>
      <c r="T145" s="152">
        <f t="shared" si="13"/>
        <v>0</v>
      </c>
      <c r="AR145" s="153" t="s">
        <v>700</v>
      </c>
      <c r="AT145" s="153" t="s">
        <v>185</v>
      </c>
      <c r="AU145" s="153" t="s">
        <v>83</v>
      </c>
      <c r="AY145" s="17" t="s">
        <v>181</v>
      </c>
      <c r="BE145" s="154">
        <f t="shared" si="14"/>
        <v>0</v>
      </c>
      <c r="BF145" s="154">
        <f t="shared" si="15"/>
        <v>0</v>
      </c>
      <c r="BG145" s="154">
        <f t="shared" si="16"/>
        <v>0</v>
      </c>
      <c r="BH145" s="154">
        <f t="shared" si="17"/>
        <v>0</v>
      </c>
      <c r="BI145" s="154">
        <f t="shared" si="18"/>
        <v>0</v>
      </c>
      <c r="BJ145" s="17" t="s">
        <v>190</v>
      </c>
      <c r="BK145" s="154">
        <f t="shared" si="19"/>
        <v>0</v>
      </c>
      <c r="BL145" s="17" t="s">
        <v>700</v>
      </c>
      <c r="BM145" s="153" t="s">
        <v>545</v>
      </c>
    </row>
    <row r="146" spans="2:65" s="1" customFormat="1" ht="49.15" customHeight="1">
      <c r="B146" s="140"/>
      <c r="C146" s="141" t="s">
        <v>379</v>
      </c>
      <c r="D146" s="141" t="s">
        <v>185</v>
      </c>
      <c r="E146" s="142" t="s">
        <v>3364</v>
      </c>
      <c r="F146" s="143" t="s">
        <v>3365</v>
      </c>
      <c r="G146" s="144" t="s">
        <v>231</v>
      </c>
      <c r="H146" s="145">
        <v>1</v>
      </c>
      <c r="I146" s="146"/>
      <c r="J146" s="147">
        <f t="shared" si="10"/>
        <v>0</v>
      </c>
      <c r="K146" s="148"/>
      <c r="L146" s="32"/>
      <c r="M146" s="149" t="s">
        <v>1</v>
      </c>
      <c r="N146" s="150" t="s">
        <v>41</v>
      </c>
      <c r="P146" s="151">
        <f t="shared" si="11"/>
        <v>0</v>
      </c>
      <c r="Q146" s="151">
        <v>0</v>
      </c>
      <c r="R146" s="151">
        <f t="shared" si="12"/>
        <v>0</v>
      </c>
      <c r="S146" s="151">
        <v>0</v>
      </c>
      <c r="T146" s="152">
        <f t="shared" si="13"/>
        <v>0</v>
      </c>
      <c r="AR146" s="153" t="s">
        <v>700</v>
      </c>
      <c r="AT146" s="153" t="s">
        <v>185</v>
      </c>
      <c r="AU146" s="153" t="s">
        <v>83</v>
      </c>
      <c r="AY146" s="17" t="s">
        <v>181</v>
      </c>
      <c r="BE146" s="154">
        <f t="shared" si="14"/>
        <v>0</v>
      </c>
      <c r="BF146" s="154">
        <f t="shared" si="15"/>
        <v>0</v>
      </c>
      <c r="BG146" s="154">
        <f t="shared" si="16"/>
        <v>0</v>
      </c>
      <c r="BH146" s="154">
        <f t="shared" si="17"/>
        <v>0</v>
      </c>
      <c r="BI146" s="154">
        <f t="shared" si="18"/>
        <v>0</v>
      </c>
      <c r="BJ146" s="17" t="s">
        <v>190</v>
      </c>
      <c r="BK146" s="154">
        <f t="shared" si="19"/>
        <v>0</v>
      </c>
      <c r="BL146" s="17" t="s">
        <v>700</v>
      </c>
      <c r="BM146" s="153" t="s">
        <v>555</v>
      </c>
    </row>
    <row r="147" spans="2:65" s="1" customFormat="1" ht="16.5" customHeight="1">
      <c r="B147" s="140"/>
      <c r="C147" s="141" t="s">
        <v>392</v>
      </c>
      <c r="D147" s="141" t="s">
        <v>185</v>
      </c>
      <c r="E147" s="142" t="s">
        <v>3366</v>
      </c>
      <c r="F147" s="143" t="s">
        <v>3367</v>
      </c>
      <c r="G147" s="144" t="s">
        <v>231</v>
      </c>
      <c r="H147" s="145">
        <v>1</v>
      </c>
      <c r="I147" s="146"/>
      <c r="J147" s="147">
        <f t="shared" si="10"/>
        <v>0</v>
      </c>
      <c r="K147" s="148"/>
      <c r="L147" s="32"/>
      <c r="M147" s="149" t="s">
        <v>1</v>
      </c>
      <c r="N147" s="150" t="s">
        <v>41</v>
      </c>
      <c r="P147" s="151">
        <f t="shared" si="11"/>
        <v>0</v>
      </c>
      <c r="Q147" s="151">
        <v>0</v>
      </c>
      <c r="R147" s="151">
        <f t="shared" si="12"/>
        <v>0</v>
      </c>
      <c r="S147" s="151">
        <v>0</v>
      </c>
      <c r="T147" s="152">
        <f t="shared" si="13"/>
        <v>0</v>
      </c>
      <c r="AR147" s="153" t="s">
        <v>700</v>
      </c>
      <c r="AT147" s="153" t="s">
        <v>185</v>
      </c>
      <c r="AU147" s="153" t="s">
        <v>83</v>
      </c>
      <c r="AY147" s="17" t="s">
        <v>181</v>
      </c>
      <c r="BE147" s="154">
        <f t="shared" si="14"/>
        <v>0</v>
      </c>
      <c r="BF147" s="154">
        <f t="shared" si="15"/>
        <v>0</v>
      </c>
      <c r="BG147" s="154">
        <f t="shared" si="16"/>
        <v>0</v>
      </c>
      <c r="BH147" s="154">
        <f t="shared" si="17"/>
        <v>0</v>
      </c>
      <c r="BI147" s="154">
        <f t="shared" si="18"/>
        <v>0</v>
      </c>
      <c r="BJ147" s="17" t="s">
        <v>190</v>
      </c>
      <c r="BK147" s="154">
        <f t="shared" si="19"/>
        <v>0</v>
      </c>
      <c r="BL147" s="17" t="s">
        <v>700</v>
      </c>
      <c r="BM147" s="153" t="s">
        <v>564</v>
      </c>
    </row>
    <row r="148" spans="2:65" s="1" customFormat="1" ht="16.5" customHeight="1">
      <c r="B148" s="140"/>
      <c r="C148" s="141" t="s">
        <v>398</v>
      </c>
      <c r="D148" s="141" t="s">
        <v>185</v>
      </c>
      <c r="E148" s="142" t="s">
        <v>3347</v>
      </c>
      <c r="F148" s="143" t="s">
        <v>3348</v>
      </c>
      <c r="G148" s="144" t="s">
        <v>231</v>
      </c>
      <c r="H148" s="145">
        <v>1</v>
      </c>
      <c r="I148" s="146"/>
      <c r="J148" s="147">
        <f t="shared" si="10"/>
        <v>0</v>
      </c>
      <c r="K148" s="148"/>
      <c r="L148" s="32"/>
      <c r="M148" s="149" t="s">
        <v>1</v>
      </c>
      <c r="N148" s="150" t="s">
        <v>41</v>
      </c>
      <c r="P148" s="151">
        <f t="shared" si="11"/>
        <v>0</v>
      </c>
      <c r="Q148" s="151">
        <v>0</v>
      </c>
      <c r="R148" s="151">
        <f t="shared" si="12"/>
        <v>0</v>
      </c>
      <c r="S148" s="151">
        <v>0</v>
      </c>
      <c r="T148" s="152">
        <f t="shared" si="13"/>
        <v>0</v>
      </c>
      <c r="AR148" s="153" t="s">
        <v>700</v>
      </c>
      <c r="AT148" s="153" t="s">
        <v>185</v>
      </c>
      <c r="AU148" s="153" t="s">
        <v>83</v>
      </c>
      <c r="AY148" s="17" t="s">
        <v>181</v>
      </c>
      <c r="BE148" s="154">
        <f t="shared" si="14"/>
        <v>0</v>
      </c>
      <c r="BF148" s="154">
        <f t="shared" si="15"/>
        <v>0</v>
      </c>
      <c r="BG148" s="154">
        <f t="shared" si="16"/>
        <v>0</v>
      </c>
      <c r="BH148" s="154">
        <f t="shared" si="17"/>
        <v>0</v>
      </c>
      <c r="BI148" s="154">
        <f t="shared" si="18"/>
        <v>0</v>
      </c>
      <c r="BJ148" s="17" t="s">
        <v>190</v>
      </c>
      <c r="BK148" s="154">
        <f t="shared" si="19"/>
        <v>0</v>
      </c>
      <c r="BL148" s="17" t="s">
        <v>700</v>
      </c>
      <c r="BM148" s="153" t="s">
        <v>585</v>
      </c>
    </row>
    <row r="149" spans="2:65" s="11" customFormat="1" ht="25.9" customHeight="1">
      <c r="B149" s="128"/>
      <c r="D149" s="129" t="s">
        <v>74</v>
      </c>
      <c r="E149" s="130" t="s">
        <v>3368</v>
      </c>
      <c r="F149" s="130" t="s">
        <v>3369</v>
      </c>
      <c r="I149" s="131"/>
      <c r="J149" s="132">
        <f>BK149</f>
        <v>0</v>
      </c>
      <c r="L149" s="128"/>
      <c r="M149" s="133"/>
      <c r="P149" s="134">
        <f>SUM(P150:P158)</f>
        <v>0</v>
      </c>
      <c r="R149" s="134">
        <f>SUM(R150:R158)</f>
        <v>0</v>
      </c>
      <c r="T149" s="135">
        <f>SUM(T150:T158)</f>
        <v>0</v>
      </c>
      <c r="AR149" s="129" t="s">
        <v>83</v>
      </c>
      <c r="AT149" s="136" t="s">
        <v>74</v>
      </c>
      <c r="AU149" s="136" t="s">
        <v>75</v>
      </c>
      <c r="AY149" s="129" t="s">
        <v>181</v>
      </c>
      <c r="BK149" s="137">
        <f>SUM(BK150:BK158)</f>
        <v>0</v>
      </c>
    </row>
    <row r="150" spans="2:65" s="1" customFormat="1" ht="66.75" customHeight="1">
      <c r="B150" s="140"/>
      <c r="C150" s="141" t="s">
        <v>417</v>
      </c>
      <c r="D150" s="141" t="s">
        <v>185</v>
      </c>
      <c r="E150" s="142" t="s">
        <v>3370</v>
      </c>
      <c r="F150" s="143" t="s">
        <v>3371</v>
      </c>
      <c r="G150" s="144" t="s">
        <v>231</v>
      </c>
      <c r="H150" s="145">
        <v>2</v>
      </c>
      <c r="I150" s="146"/>
      <c r="J150" s="147">
        <f t="shared" ref="J150:J158" si="20">ROUND(I150*H150,2)</f>
        <v>0</v>
      </c>
      <c r="K150" s="148"/>
      <c r="L150" s="32"/>
      <c r="M150" s="149" t="s">
        <v>1</v>
      </c>
      <c r="N150" s="150" t="s">
        <v>41</v>
      </c>
      <c r="P150" s="151">
        <f t="shared" ref="P150:P158" si="21">O150*H150</f>
        <v>0</v>
      </c>
      <c r="Q150" s="151">
        <v>0</v>
      </c>
      <c r="R150" s="151">
        <f t="shared" ref="R150:R158" si="22">Q150*H150</f>
        <v>0</v>
      </c>
      <c r="S150" s="151">
        <v>0</v>
      </c>
      <c r="T150" s="152">
        <f t="shared" ref="T150:T158" si="23">S150*H150</f>
        <v>0</v>
      </c>
      <c r="AR150" s="153" t="s">
        <v>700</v>
      </c>
      <c r="AT150" s="153" t="s">
        <v>185</v>
      </c>
      <c r="AU150" s="153" t="s">
        <v>83</v>
      </c>
      <c r="AY150" s="17" t="s">
        <v>181</v>
      </c>
      <c r="BE150" s="154">
        <f t="shared" ref="BE150:BE158" si="24">IF(N150="základná",J150,0)</f>
        <v>0</v>
      </c>
      <c r="BF150" s="154">
        <f t="shared" ref="BF150:BF158" si="25">IF(N150="znížená",J150,0)</f>
        <v>0</v>
      </c>
      <c r="BG150" s="154">
        <f t="shared" ref="BG150:BG158" si="26">IF(N150="zákl. prenesená",J150,0)</f>
        <v>0</v>
      </c>
      <c r="BH150" s="154">
        <f t="shared" ref="BH150:BH158" si="27">IF(N150="zníž. prenesená",J150,0)</f>
        <v>0</v>
      </c>
      <c r="BI150" s="154">
        <f t="shared" ref="BI150:BI158" si="28">IF(N150="nulová",J150,0)</f>
        <v>0</v>
      </c>
      <c r="BJ150" s="17" t="s">
        <v>190</v>
      </c>
      <c r="BK150" s="154">
        <f t="shared" ref="BK150:BK158" si="29">ROUND(I150*H150,2)</f>
        <v>0</v>
      </c>
      <c r="BL150" s="17" t="s">
        <v>700</v>
      </c>
      <c r="BM150" s="153" t="s">
        <v>598</v>
      </c>
    </row>
    <row r="151" spans="2:65" s="1" customFormat="1" ht="78" customHeight="1">
      <c r="B151" s="140"/>
      <c r="C151" s="141" t="s">
        <v>422</v>
      </c>
      <c r="D151" s="141" t="s">
        <v>185</v>
      </c>
      <c r="E151" s="142" t="s">
        <v>3372</v>
      </c>
      <c r="F151" s="143" t="s">
        <v>3373</v>
      </c>
      <c r="G151" s="144" t="s">
        <v>231</v>
      </c>
      <c r="H151" s="145">
        <v>1</v>
      </c>
      <c r="I151" s="146"/>
      <c r="J151" s="147">
        <f t="shared" si="20"/>
        <v>0</v>
      </c>
      <c r="K151" s="148"/>
      <c r="L151" s="32"/>
      <c r="M151" s="149" t="s">
        <v>1</v>
      </c>
      <c r="N151" s="150" t="s">
        <v>41</v>
      </c>
      <c r="P151" s="151">
        <f t="shared" si="21"/>
        <v>0</v>
      </c>
      <c r="Q151" s="151">
        <v>0</v>
      </c>
      <c r="R151" s="151">
        <f t="shared" si="22"/>
        <v>0</v>
      </c>
      <c r="S151" s="151">
        <v>0</v>
      </c>
      <c r="T151" s="152">
        <f t="shared" si="23"/>
        <v>0</v>
      </c>
      <c r="AR151" s="153" t="s">
        <v>700</v>
      </c>
      <c r="AT151" s="153" t="s">
        <v>185</v>
      </c>
      <c r="AU151" s="153" t="s">
        <v>83</v>
      </c>
      <c r="AY151" s="17" t="s">
        <v>181</v>
      </c>
      <c r="BE151" s="154">
        <f t="shared" si="24"/>
        <v>0</v>
      </c>
      <c r="BF151" s="154">
        <f t="shared" si="25"/>
        <v>0</v>
      </c>
      <c r="BG151" s="154">
        <f t="shared" si="26"/>
        <v>0</v>
      </c>
      <c r="BH151" s="154">
        <f t="shared" si="27"/>
        <v>0</v>
      </c>
      <c r="BI151" s="154">
        <f t="shared" si="28"/>
        <v>0</v>
      </c>
      <c r="BJ151" s="17" t="s">
        <v>190</v>
      </c>
      <c r="BK151" s="154">
        <f t="shared" si="29"/>
        <v>0</v>
      </c>
      <c r="BL151" s="17" t="s">
        <v>700</v>
      </c>
      <c r="BM151" s="153" t="s">
        <v>618</v>
      </c>
    </row>
    <row r="152" spans="2:65" s="1" customFormat="1" ht="21.75" customHeight="1">
      <c r="B152" s="140"/>
      <c r="C152" s="141" t="s">
        <v>436</v>
      </c>
      <c r="D152" s="141" t="s">
        <v>185</v>
      </c>
      <c r="E152" s="142" t="s">
        <v>3374</v>
      </c>
      <c r="F152" s="143" t="s">
        <v>3375</v>
      </c>
      <c r="G152" s="144" t="s">
        <v>231</v>
      </c>
      <c r="H152" s="145">
        <v>2</v>
      </c>
      <c r="I152" s="146"/>
      <c r="J152" s="147">
        <f t="shared" si="20"/>
        <v>0</v>
      </c>
      <c r="K152" s="148"/>
      <c r="L152" s="32"/>
      <c r="M152" s="149" t="s">
        <v>1</v>
      </c>
      <c r="N152" s="150" t="s">
        <v>41</v>
      </c>
      <c r="P152" s="151">
        <f t="shared" si="21"/>
        <v>0</v>
      </c>
      <c r="Q152" s="151">
        <v>0</v>
      </c>
      <c r="R152" s="151">
        <f t="shared" si="22"/>
        <v>0</v>
      </c>
      <c r="S152" s="151">
        <v>0</v>
      </c>
      <c r="T152" s="152">
        <f t="shared" si="23"/>
        <v>0</v>
      </c>
      <c r="AR152" s="153" t="s">
        <v>700</v>
      </c>
      <c r="AT152" s="153" t="s">
        <v>185</v>
      </c>
      <c r="AU152" s="153" t="s">
        <v>83</v>
      </c>
      <c r="AY152" s="17" t="s">
        <v>181</v>
      </c>
      <c r="BE152" s="154">
        <f t="shared" si="24"/>
        <v>0</v>
      </c>
      <c r="BF152" s="154">
        <f t="shared" si="25"/>
        <v>0</v>
      </c>
      <c r="BG152" s="154">
        <f t="shared" si="26"/>
        <v>0</v>
      </c>
      <c r="BH152" s="154">
        <f t="shared" si="27"/>
        <v>0</v>
      </c>
      <c r="BI152" s="154">
        <f t="shared" si="28"/>
        <v>0</v>
      </c>
      <c r="BJ152" s="17" t="s">
        <v>190</v>
      </c>
      <c r="BK152" s="154">
        <f t="shared" si="29"/>
        <v>0</v>
      </c>
      <c r="BL152" s="17" t="s">
        <v>700</v>
      </c>
      <c r="BM152" s="153" t="s">
        <v>632</v>
      </c>
    </row>
    <row r="153" spans="2:65" s="1" customFormat="1" ht="24.2" customHeight="1">
      <c r="B153" s="140"/>
      <c r="C153" s="141" t="s">
        <v>469</v>
      </c>
      <c r="D153" s="141" t="s">
        <v>185</v>
      </c>
      <c r="E153" s="142" t="s">
        <v>3376</v>
      </c>
      <c r="F153" s="143" t="s">
        <v>3377</v>
      </c>
      <c r="G153" s="144" t="s">
        <v>231</v>
      </c>
      <c r="H153" s="145">
        <v>2</v>
      </c>
      <c r="I153" s="146"/>
      <c r="J153" s="147">
        <f t="shared" si="20"/>
        <v>0</v>
      </c>
      <c r="K153" s="148"/>
      <c r="L153" s="32"/>
      <c r="M153" s="149" t="s">
        <v>1</v>
      </c>
      <c r="N153" s="150" t="s">
        <v>41</v>
      </c>
      <c r="P153" s="151">
        <f t="shared" si="21"/>
        <v>0</v>
      </c>
      <c r="Q153" s="151">
        <v>0</v>
      </c>
      <c r="R153" s="151">
        <f t="shared" si="22"/>
        <v>0</v>
      </c>
      <c r="S153" s="151">
        <v>0</v>
      </c>
      <c r="T153" s="152">
        <f t="shared" si="23"/>
        <v>0</v>
      </c>
      <c r="AR153" s="153" t="s">
        <v>700</v>
      </c>
      <c r="AT153" s="153" t="s">
        <v>185</v>
      </c>
      <c r="AU153" s="153" t="s">
        <v>83</v>
      </c>
      <c r="AY153" s="17" t="s">
        <v>181</v>
      </c>
      <c r="BE153" s="154">
        <f t="shared" si="24"/>
        <v>0</v>
      </c>
      <c r="BF153" s="154">
        <f t="shared" si="25"/>
        <v>0</v>
      </c>
      <c r="BG153" s="154">
        <f t="shared" si="26"/>
        <v>0</v>
      </c>
      <c r="BH153" s="154">
        <f t="shared" si="27"/>
        <v>0</v>
      </c>
      <c r="BI153" s="154">
        <f t="shared" si="28"/>
        <v>0</v>
      </c>
      <c r="BJ153" s="17" t="s">
        <v>190</v>
      </c>
      <c r="BK153" s="154">
        <f t="shared" si="29"/>
        <v>0</v>
      </c>
      <c r="BL153" s="17" t="s">
        <v>700</v>
      </c>
      <c r="BM153" s="153" t="s">
        <v>641</v>
      </c>
    </row>
    <row r="154" spans="2:65" s="1" customFormat="1" ht="44.25" customHeight="1">
      <c r="B154" s="140"/>
      <c r="C154" s="141" t="s">
        <v>475</v>
      </c>
      <c r="D154" s="141" t="s">
        <v>185</v>
      </c>
      <c r="E154" s="142" t="s">
        <v>3378</v>
      </c>
      <c r="F154" s="143" t="s">
        <v>3379</v>
      </c>
      <c r="G154" s="144" t="s">
        <v>231</v>
      </c>
      <c r="H154" s="145">
        <v>4</v>
      </c>
      <c r="I154" s="146"/>
      <c r="J154" s="147">
        <f t="shared" si="20"/>
        <v>0</v>
      </c>
      <c r="K154" s="148"/>
      <c r="L154" s="32"/>
      <c r="M154" s="149" t="s">
        <v>1</v>
      </c>
      <c r="N154" s="150" t="s">
        <v>41</v>
      </c>
      <c r="P154" s="151">
        <f t="shared" si="21"/>
        <v>0</v>
      </c>
      <c r="Q154" s="151">
        <v>0</v>
      </c>
      <c r="R154" s="151">
        <f t="shared" si="22"/>
        <v>0</v>
      </c>
      <c r="S154" s="151">
        <v>0</v>
      </c>
      <c r="T154" s="152">
        <f t="shared" si="23"/>
        <v>0</v>
      </c>
      <c r="AR154" s="153" t="s">
        <v>700</v>
      </c>
      <c r="AT154" s="153" t="s">
        <v>185</v>
      </c>
      <c r="AU154" s="153" t="s">
        <v>83</v>
      </c>
      <c r="AY154" s="17" t="s">
        <v>181</v>
      </c>
      <c r="BE154" s="154">
        <f t="shared" si="24"/>
        <v>0</v>
      </c>
      <c r="BF154" s="154">
        <f t="shared" si="25"/>
        <v>0</v>
      </c>
      <c r="BG154" s="154">
        <f t="shared" si="26"/>
        <v>0</v>
      </c>
      <c r="BH154" s="154">
        <f t="shared" si="27"/>
        <v>0</v>
      </c>
      <c r="BI154" s="154">
        <f t="shared" si="28"/>
        <v>0</v>
      </c>
      <c r="BJ154" s="17" t="s">
        <v>190</v>
      </c>
      <c r="BK154" s="154">
        <f t="shared" si="29"/>
        <v>0</v>
      </c>
      <c r="BL154" s="17" t="s">
        <v>700</v>
      </c>
      <c r="BM154" s="153" t="s">
        <v>665</v>
      </c>
    </row>
    <row r="155" spans="2:65" s="1" customFormat="1" ht="24.2" customHeight="1">
      <c r="B155" s="140"/>
      <c r="C155" s="141" t="s">
        <v>1048</v>
      </c>
      <c r="D155" s="141" t="s">
        <v>185</v>
      </c>
      <c r="E155" s="142" t="s">
        <v>3380</v>
      </c>
      <c r="F155" s="143" t="s">
        <v>3381</v>
      </c>
      <c r="G155" s="144" t="s">
        <v>231</v>
      </c>
      <c r="H155" s="145">
        <v>4</v>
      </c>
      <c r="I155" s="146"/>
      <c r="J155" s="147">
        <f t="shared" si="20"/>
        <v>0</v>
      </c>
      <c r="K155" s="148"/>
      <c r="L155" s="32"/>
      <c r="M155" s="149" t="s">
        <v>1</v>
      </c>
      <c r="N155" s="150" t="s">
        <v>41</v>
      </c>
      <c r="P155" s="151">
        <f t="shared" si="21"/>
        <v>0</v>
      </c>
      <c r="Q155" s="151">
        <v>0</v>
      </c>
      <c r="R155" s="151">
        <f t="shared" si="22"/>
        <v>0</v>
      </c>
      <c r="S155" s="151">
        <v>0</v>
      </c>
      <c r="T155" s="152">
        <f t="shared" si="23"/>
        <v>0</v>
      </c>
      <c r="AR155" s="153" t="s">
        <v>700</v>
      </c>
      <c r="AT155" s="153" t="s">
        <v>185</v>
      </c>
      <c r="AU155" s="153" t="s">
        <v>83</v>
      </c>
      <c r="AY155" s="17" t="s">
        <v>181</v>
      </c>
      <c r="BE155" s="154">
        <f t="shared" si="24"/>
        <v>0</v>
      </c>
      <c r="BF155" s="154">
        <f t="shared" si="25"/>
        <v>0</v>
      </c>
      <c r="BG155" s="154">
        <f t="shared" si="26"/>
        <v>0</v>
      </c>
      <c r="BH155" s="154">
        <f t="shared" si="27"/>
        <v>0</v>
      </c>
      <c r="BI155" s="154">
        <f t="shared" si="28"/>
        <v>0</v>
      </c>
      <c r="BJ155" s="17" t="s">
        <v>190</v>
      </c>
      <c r="BK155" s="154">
        <f t="shared" si="29"/>
        <v>0</v>
      </c>
      <c r="BL155" s="17" t="s">
        <v>700</v>
      </c>
      <c r="BM155" s="153" t="s">
        <v>674</v>
      </c>
    </row>
    <row r="156" spans="2:65" s="1" customFormat="1" ht="24.2" customHeight="1">
      <c r="B156" s="140"/>
      <c r="C156" s="141" t="s">
        <v>480</v>
      </c>
      <c r="D156" s="141" t="s">
        <v>185</v>
      </c>
      <c r="E156" s="142" t="s">
        <v>3382</v>
      </c>
      <c r="F156" s="143" t="s">
        <v>3383</v>
      </c>
      <c r="G156" s="144" t="s">
        <v>231</v>
      </c>
      <c r="H156" s="145">
        <v>1</v>
      </c>
      <c r="I156" s="146"/>
      <c r="J156" s="147">
        <f t="shared" si="20"/>
        <v>0</v>
      </c>
      <c r="K156" s="148"/>
      <c r="L156" s="32"/>
      <c r="M156" s="149" t="s">
        <v>1</v>
      </c>
      <c r="N156" s="150" t="s">
        <v>41</v>
      </c>
      <c r="P156" s="151">
        <f t="shared" si="21"/>
        <v>0</v>
      </c>
      <c r="Q156" s="151">
        <v>0</v>
      </c>
      <c r="R156" s="151">
        <f t="shared" si="22"/>
        <v>0</v>
      </c>
      <c r="S156" s="151">
        <v>0</v>
      </c>
      <c r="T156" s="152">
        <f t="shared" si="23"/>
        <v>0</v>
      </c>
      <c r="AR156" s="153" t="s">
        <v>700</v>
      </c>
      <c r="AT156" s="153" t="s">
        <v>185</v>
      </c>
      <c r="AU156" s="153" t="s">
        <v>83</v>
      </c>
      <c r="AY156" s="17" t="s">
        <v>181</v>
      </c>
      <c r="BE156" s="154">
        <f t="shared" si="24"/>
        <v>0</v>
      </c>
      <c r="BF156" s="154">
        <f t="shared" si="25"/>
        <v>0</v>
      </c>
      <c r="BG156" s="154">
        <f t="shared" si="26"/>
        <v>0</v>
      </c>
      <c r="BH156" s="154">
        <f t="shared" si="27"/>
        <v>0</v>
      </c>
      <c r="BI156" s="154">
        <f t="shared" si="28"/>
        <v>0</v>
      </c>
      <c r="BJ156" s="17" t="s">
        <v>190</v>
      </c>
      <c r="BK156" s="154">
        <f t="shared" si="29"/>
        <v>0</v>
      </c>
      <c r="BL156" s="17" t="s">
        <v>700</v>
      </c>
      <c r="BM156" s="153" t="s">
        <v>682</v>
      </c>
    </row>
    <row r="157" spans="2:65" s="1" customFormat="1" ht="24.2" customHeight="1">
      <c r="B157" s="140"/>
      <c r="C157" s="141" t="s">
        <v>485</v>
      </c>
      <c r="D157" s="141" t="s">
        <v>185</v>
      </c>
      <c r="E157" s="142" t="s">
        <v>3384</v>
      </c>
      <c r="F157" s="143" t="s">
        <v>3385</v>
      </c>
      <c r="G157" s="144" t="s">
        <v>231</v>
      </c>
      <c r="H157" s="145">
        <v>1</v>
      </c>
      <c r="I157" s="146"/>
      <c r="J157" s="147">
        <f t="shared" si="20"/>
        <v>0</v>
      </c>
      <c r="K157" s="148"/>
      <c r="L157" s="32"/>
      <c r="M157" s="149" t="s">
        <v>1</v>
      </c>
      <c r="N157" s="150" t="s">
        <v>41</v>
      </c>
      <c r="P157" s="151">
        <f t="shared" si="21"/>
        <v>0</v>
      </c>
      <c r="Q157" s="151">
        <v>0</v>
      </c>
      <c r="R157" s="151">
        <f t="shared" si="22"/>
        <v>0</v>
      </c>
      <c r="S157" s="151">
        <v>0</v>
      </c>
      <c r="T157" s="152">
        <f t="shared" si="23"/>
        <v>0</v>
      </c>
      <c r="AR157" s="153" t="s">
        <v>700</v>
      </c>
      <c r="AT157" s="153" t="s">
        <v>185</v>
      </c>
      <c r="AU157" s="153" t="s">
        <v>83</v>
      </c>
      <c r="AY157" s="17" t="s">
        <v>181</v>
      </c>
      <c r="BE157" s="154">
        <f t="shared" si="24"/>
        <v>0</v>
      </c>
      <c r="BF157" s="154">
        <f t="shared" si="25"/>
        <v>0</v>
      </c>
      <c r="BG157" s="154">
        <f t="shared" si="26"/>
        <v>0</v>
      </c>
      <c r="BH157" s="154">
        <f t="shared" si="27"/>
        <v>0</v>
      </c>
      <c r="BI157" s="154">
        <f t="shared" si="28"/>
        <v>0</v>
      </c>
      <c r="BJ157" s="17" t="s">
        <v>190</v>
      </c>
      <c r="BK157" s="154">
        <f t="shared" si="29"/>
        <v>0</v>
      </c>
      <c r="BL157" s="17" t="s">
        <v>700</v>
      </c>
      <c r="BM157" s="153" t="s">
        <v>692</v>
      </c>
    </row>
    <row r="158" spans="2:65" s="1" customFormat="1" ht="16.5" customHeight="1">
      <c r="B158" s="140"/>
      <c r="C158" s="141" t="s">
        <v>491</v>
      </c>
      <c r="D158" s="141" t="s">
        <v>185</v>
      </c>
      <c r="E158" s="142" t="s">
        <v>3386</v>
      </c>
      <c r="F158" s="143" t="s">
        <v>3387</v>
      </c>
      <c r="G158" s="144" t="s">
        <v>231</v>
      </c>
      <c r="H158" s="145">
        <v>1</v>
      </c>
      <c r="I158" s="146"/>
      <c r="J158" s="147">
        <f t="shared" si="20"/>
        <v>0</v>
      </c>
      <c r="K158" s="148"/>
      <c r="L158" s="32"/>
      <c r="M158" s="149" t="s">
        <v>1</v>
      </c>
      <c r="N158" s="150" t="s">
        <v>41</v>
      </c>
      <c r="P158" s="151">
        <f t="shared" si="21"/>
        <v>0</v>
      </c>
      <c r="Q158" s="151">
        <v>0</v>
      </c>
      <c r="R158" s="151">
        <f t="shared" si="22"/>
        <v>0</v>
      </c>
      <c r="S158" s="151">
        <v>0</v>
      </c>
      <c r="T158" s="152">
        <f t="shared" si="23"/>
        <v>0</v>
      </c>
      <c r="AR158" s="153" t="s">
        <v>700</v>
      </c>
      <c r="AT158" s="153" t="s">
        <v>185</v>
      </c>
      <c r="AU158" s="153" t="s">
        <v>83</v>
      </c>
      <c r="AY158" s="17" t="s">
        <v>181</v>
      </c>
      <c r="BE158" s="154">
        <f t="shared" si="24"/>
        <v>0</v>
      </c>
      <c r="BF158" s="154">
        <f t="shared" si="25"/>
        <v>0</v>
      </c>
      <c r="BG158" s="154">
        <f t="shared" si="26"/>
        <v>0</v>
      </c>
      <c r="BH158" s="154">
        <f t="shared" si="27"/>
        <v>0</v>
      </c>
      <c r="BI158" s="154">
        <f t="shared" si="28"/>
        <v>0</v>
      </c>
      <c r="BJ158" s="17" t="s">
        <v>190</v>
      </c>
      <c r="BK158" s="154">
        <f t="shared" si="29"/>
        <v>0</v>
      </c>
      <c r="BL158" s="17" t="s">
        <v>700</v>
      </c>
      <c r="BM158" s="153" t="s">
        <v>700</v>
      </c>
    </row>
    <row r="159" spans="2:65" s="11" customFormat="1" ht="25.9" customHeight="1">
      <c r="B159" s="128"/>
      <c r="D159" s="129" t="s">
        <v>74</v>
      </c>
      <c r="E159" s="130" t="s">
        <v>3388</v>
      </c>
      <c r="F159" s="130" t="s">
        <v>3389</v>
      </c>
      <c r="I159" s="131"/>
      <c r="J159" s="132">
        <f>BK159</f>
        <v>0</v>
      </c>
      <c r="L159" s="128"/>
      <c r="M159" s="133"/>
      <c r="P159" s="134">
        <f>SUM(P160:P167)</f>
        <v>0</v>
      </c>
      <c r="R159" s="134">
        <f>SUM(R160:R167)</f>
        <v>0</v>
      </c>
      <c r="T159" s="135">
        <f>SUM(T160:T167)</f>
        <v>0</v>
      </c>
      <c r="AR159" s="129" t="s">
        <v>83</v>
      </c>
      <c r="AT159" s="136" t="s">
        <v>74</v>
      </c>
      <c r="AU159" s="136" t="s">
        <v>75</v>
      </c>
      <c r="AY159" s="129" t="s">
        <v>181</v>
      </c>
      <c r="BK159" s="137">
        <f>SUM(BK160:BK167)</f>
        <v>0</v>
      </c>
    </row>
    <row r="160" spans="2:65" s="1" customFormat="1" ht="66.75" customHeight="1">
      <c r="B160" s="140"/>
      <c r="C160" s="141" t="s">
        <v>496</v>
      </c>
      <c r="D160" s="141" t="s">
        <v>185</v>
      </c>
      <c r="E160" s="142" t="s">
        <v>3370</v>
      </c>
      <c r="F160" s="143" t="s">
        <v>3371</v>
      </c>
      <c r="G160" s="144" t="s">
        <v>231</v>
      </c>
      <c r="H160" s="145">
        <v>2</v>
      </c>
      <c r="I160" s="146"/>
      <c r="J160" s="147">
        <f t="shared" ref="J160:J167" si="30">ROUND(I160*H160,2)</f>
        <v>0</v>
      </c>
      <c r="K160" s="148"/>
      <c r="L160" s="32"/>
      <c r="M160" s="149" t="s">
        <v>1</v>
      </c>
      <c r="N160" s="150" t="s">
        <v>41</v>
      </c>
      <c r="P160" s="151">
        <f t="shared" ref="P160:P167" si="31">O160*H160</f>
        <v>0</v>
      </c>
      <c r="Q160" s="151">
        <v>0</v>
      </c>
      <c r="R160" s="151">
        <f t="shared" ref="R160:R167" si="32">Q160*H160</f>
        <v>0</v>
      </c>
      <c r="S160" s="151">
        <v>0</v>
      </c>
      <c r="T160" s="152">
        <f t="shared" ref="T160:T167" si="33">S160*H160</f>
        <v>0</v>
      </c>
      <c r="AR160" s="153" t="s">
        <v>700</v>
      </c>
      <c r="AT160" s="153" t="s">
        <v>185</v>
      </c>
      <c r="AU160" s="153" t="s">
        <v>83</v>
      </c>
      <c r="AY160" s="17" t="s">
        <v>181</v>
      </c>
      <c r="BE160" s="154">
        <f t="shared" ref="BE160:BE167" si="34">IF(N160="základná",J160,0)</f>
        <v>0</v>
      </c>
      <c r="BF160" s="154">
        <f t="shared" ref="BF160:BF167" si="35">IF(N160="znížená",J160,0)</f>
        <v>0</v>
      </c>
      <c r="BG160" s="154">
        <f t="shared" ref="BG160:BG167" si="36">IF(N160="zákl. prenesená",J160,0)</f>
        <v>0</v>
      </c>
      <c r="BH160" s="154">
        <f t="shared" ref="BH160:BH167" si="37">IF(N160="zníž. prenesená",J160,0)</f>
        <v>0</v>
      </c>
      <c r="BI160" s="154">
        <f t="shared" ref="BI160:BI167" si="38">IF(N160="nulová",J160,0)</f>
        <v>0</v>
      </c>
      <c r="BJ160" s="17" t="s">
        <v>190</v>
      </c>
      <c r="BK160" s="154">
        <f t="shared" ref="BK160:BK167" si="39">ROUND(I160*H160,2)</f>
        <v>0</v>
      </c>
      <c r="BL160" s="17" t="s">
        <v>700</v>
      </c>
      <c r="BM160" s="153" t="s">
        <v>711</v>
      </c>
    </row>
    <row r="161" spans="2:65" s="1" customFormat="1" ht="78" customHeight="1">
      <c r="B161" s="140"/>
      <c r="C161" s="141" t="s">
        <v>500</v>
      </c>
      <c r="D161" s="141" t="s">
        <v>185</v>
      </c>
      <c r="E161" s="142" t="s">
        <v>3372</v>
      </c>
      <c r="F161" s="143" t="s">
        <v>3373</v>
      </c>
      <c r="G161" s="144" t="s">
        <v>231</v>
      </c>
      <c r="H161" s="145">
        <v>4</v>
      </c>
      <c r="I161" s="146"/>
      <c r="J161" s="147">
        <f t="shared" si="30"/>
        <v>0</v>
      </c>
      <c r="K161" s="148"/>
      <c r="L161" s="32"/>
      <c r="M161" s="149" t="s">
        <v>1</v>
      </c>
      <c r="N161" s="150" t="s">
        <v>41</v>
      </c>
      <c r="P161" s="151">
        <f t="shared" si="31"/>
        <v>0</v>
      </c>
      <c r="Q161" s="151">
        <v>0</v>
      </c>
      <c r="R161" s="151">
        <f t="shared" si="32"/>
        <v>0</v>
      </c>
      <c r="S161" s="151">
        <v>0</v>
      </c>
      <c r="T161" s="152">
        <f t="shared" si="33"/>
        <v>0</v>
      </c>
      <c r="AR161" s="153" t="s">
        <v>700</v>
      </c>
      <c r="AT161" s="153" t="s">
        <v>185</v>
      </c>
      <c r="AU161" s="153" t="s">
        <v>83</v>
      </c>
      <c r="AY161" s="17" t="s">
        <v>181</v>
      </c>
      <c r="BE161" s="154">
        <f t="shared" si="34"/>
        <v>0</v>
      </c>
      <c r="BF161" s="154">
        <f t="shared" si="35"/>
        <v>0</v>
      </c>
      <c r="BG161" s="154">
        <f t="shared" si="36"/>
        <v>0</v>
      </c>
      <c r="BH161" s="154">
        <f t="shared" si="37"/>
        <v>0</v>
      </c>
      <c r="BI161" s="154">
        <f t="shared" si="38"/>
        <v>0</v>
      </c>
      <c r="BJ161" s="17" t="s">
        <v>190</v>
      </c>
      <c r="BK161" s="154">
        <f t="shared" si="39"/>
        <v>0</v>
      </c>
      <c r="BL161" s="17" t="s">
        <v>700</v>
      </c>
      <c r="BM161" s="153" t="s">
        <v>721</v>
      </c>
    </row>
    <row r="162" spans="2:65" s="1" customFormat="1" ht="16.5" customHeight="1">
      <c r="B162" s="140"/>
      <c r="C162" s="141" t="s">
        <v>505</v>
      </c>
      <c r="D162" s="141" t="s">
        <v>185</v>
      </c>
      <c r="E162" s="142" t="s">
        <v>3390</v>
      </c>
      <c r="F162" s="143" t="s">
        <v>3391</v>
      </c>
      <c r="G162" s="144" t="s">
        <v>231</v>
      </c>
      <c r="H162" s="145">
        <v>5</v>
      </c>
      <c r="I162" s="146"/>
      <c r="J162" s="147">
        <f t="shared" si="30"/>
        <v>0</v>
      </c>
      <c r="K162" s="148"/>
      <c r="L162" s="32"/>
      <c r="M162" s="149" t="s">
        <v>1</v>
      </c>
      <c r="N162" s="150" t="s">
        <v>41</v>
      </c>
      <c r="P162" s="151">
        <f t="shared" si="31"/>
        <v>0</v>
      </c>
      <c r="Q162" s="151">
        <v>0</v>
      </c>
      <c r="R162" s="151">
        <f t="shared" si="32"/>
        <v>0</v>
      </c>
      <c r="S162" s="151">
        <v>0</v>
      </c>
      <c r="T162" s="152">
        <f t="shared" si="33"/>
        <v>0</v>
      </c>
      <c r="AR162" s="153" t="s">
        <v>700</v>
      </c>
      <c r="AT162" s="153" t="s">
        <v>185</v>
      </c>
      <c r="AU162" s="153" t="s">
        <v>83</v>
      </c>
      <c r="AY162" s="17" t="s">
        <v>181</v>
      </c>
      <c r="BE162" s="154">
        <f t="shared" si="34"/>
        <v>0</v>
      </c>
      <c r="BF162" s="154">
        <f t="shared" si="35"/>
        <v>0</v>
      </c>
      <c r="BG162" s="154">
        <f t="shared" si="36"/>
        <v>0</v>
      </c>
      <c r="BH162" s="154">
        <f t="shared" si="37"/>
        <v>0</v>
      </c>
      <c r="BI162" s="154">
        <f t="shared" si="38"/>
        <v>0</v>
      </c>
      <c r="BJ162" s="17" t="s">
        <v>190</v>
      </c>
      <c r="BK162" s="154">
        <f t="shared" si="39"/>
        <v>0</v>
      </c>
      <c r="BL162" s="17" t="s">
        <v>700</v>
      </c>
      <c r="BM162" s="153" t="s">
        <v>733</v>
      </c>
    </row>
    <row r="163" spans="2:65" s="1" customFormat="1" ht="24.2" customHeight="1">
      <c r="B163" s="140"/>
      <c r="C163" s="141" t="s">
        <v>509</v>
      </c>
      <c r="D163" s="141" t="s">
        <v>185</v>
      </c>
      <c r="E163" s="142" t="s">
        <v>3376</v>
      </c>
      <c r="F163" s="143" t="s">
        <v>3377</v>
      </c>
      <c r="G163" s="144" t="s">
        <v>231</v>
      </c>
      <c r="H163" s="145">
        <v>5</v>
      </c>
      <c r="I163" s="146"/>
      <c r="J163" s="147">
        <f t="shared" si="30"/>
        <v>0</v>
      </c>
      <c r="K163" s="148"/>
      <c r="L163" s="32"/>
      <c r="M163" s="149" t="s">
        <v>1</v>
      </c>
      <c r="N163" s="150" t="s">
        <v>41</v>
      </c>
      <c r="P163" s="151">
        <f t="shared" si="31"/>
        <v>0</v>
      </c>
      <c r="Q163" s="151">
        <v>0</v>
      </c>
      <c r="R163" s="151">
        <f t="shared" si="32"/>
        <v>0</v>
      </c>
      <c r="S163" s="151">
        <v>0</v>
      </c>
      <c r="T163" s="152">
        <f t="shared" si="33"/>
        <v>0</v>
      </c>
      <c r="AR163" s="153" t="s">
        <v>700</v>
      </c>
      <c r="AT163" s="153" t="s">
        <v>185</v>
      </c>
      <c r="AU163" s="153" t="s">
        <v>83</v>
      </c>
      <c r="AY163" s="17" t="s">
        <v>181</v>
      </c>
      <c r="BE163" s="154">
        <f t="shared" si="34"/>
        <v>0</v>
      </c>
      <c r="BF163" s="154">
        <f t="shared" si="35"/>
        <v>0</v>
      </c>
      <c r="BG163" s="154">
        <f t="shared" si="36"/>
        <v>0</v>
      </c>
      <c r="BH163" s="154">
        <f t="shared" si="37"/>
        <v>0</v>
      </c>
      <c r="BI163" s="154">
        <f t="shared" si="38"/>
        <v>0</v>
      </c>
      <c r="BJ163" s="17" t="s">
        <v>190</v>
      </c>
      <c r="BK163" s="154">
        <f t="shared" si="39"/>
        <v>0</v>
      </c>
      <c r="BL163" s="17" t="s">
        <v>700</v>
      </c>
      <c r="BM163" s="153" t="s">
        <v>525</v>
      </c>
    </row>
    <row r="164" spans="2:65" s="1" customFormat="1" ht="44.25" customHeight="1">
      <c r="B164" s="140"/>
      <c r="C164" s="141" t="s">
        <v>513</v>
      </c>
      <c r="D164" s="141" t="s">
        <v>185</v>
      </c>
      <c r="E164" s="142" t="s">
        <v>3378</v>
      </c>
      <c r="F164" s="143" t="s">
        <v>3379</v>
      </c>
      <c r="G164" s="144" t="s">
        <v>231</v>
      </c>
      <c r="H164" s="145">
        <v>10</v>
      </c>
      <c r="I164" s="146"/>
      <c r="J164" s="147">
        <f t="shared" si="30"/>
        <v>0</v>
      </c>
      <c r="K164" s="148"/>
      <c r="L164" s="32"/>
      <c r="M164" s="149" t="s">
        <v>1</v>
      </c>
      <c r="N164" s="150" t="s">
        <v>41</v>
      </c>
      <c r="P164" s="151">
        <f t="shared" si="31"/>
        <v>0</v>
      </c>
      <c r="Q164" s="151">
        <v>0</v>
      </c>
      <c r="R164" s="151">
        <f t="shared" si="32"/>
        <v>0</v>
      </c>
      <c r="S164" s="151">
        <v>0</v>
      </c>
      <c r="T164" s="152">
        <f t="shared" si="33"/>
        <v>0</v>
      </c>
      <c r="AR164" s="153" t="s">
        <v>700</v>
      </c>
      <c r="AT164" s="153" t="s">
        <v>185</v>
      </c>
      <c r="AU164" s="153" t="s">
        <v>83</v>
      </c>
      <c r="AY164" s="17" t="s">
        <v>181</v>
      </c>
      <c r="BE164" s="154">
        <f t="shared" si="34"/>
        <v>0</v>
      </c>
      <c r="BF164" s="154">
        <f t="shared" si="35"/>
        <v>0</v>
      </c>
      <c r="BG164" s="154">
        <f t="shared" si="36"/>
        <v>0</v>
      </c>
      <c r="BH164" s="154">
        <f t="shared" si="37"/>
        <v>0</v>
      </c>
      <c r="BI164" s="154">
        <f t="shared" si="38"/>
        <v>0</v>
      </c>
      <c r="BJ164" s="17" t="s">
        <v>190</v>
      </c>
      <c r="BK164" s="154">
        <f t="shared" si="39"/>
        <v>0</v>
      </c>
      <c r="BL164" s="17" t="s">
        <v>700</v>
      </c>
      <c r="BM164" s="153" t="s">
        <v>404</v>
      </c>
    </row>
    <row r="165" spans="2:65" s="1" customFormat="1" ht="24.2" customHeight="1">
      <c r="B165" s="140"/>
      <c r="C165" s="141" t="s">
        <v>533</v>
      </c>
      <c r="D165" s="141" t="s">
        <v>185</v>
      </c>
      <c r="E165" s="142" t="s">
        <v>3380</v>
      </c>
      <c r="F165" s="143" t="s">
        <v>3381</v>
      </c>
      <c r="G165" s="144" t="s">
        <v>231</v>
      </c>
      <c r="H165" s="145">
        <v>10</v>
      </c>
      <c r="I165" s="146"/>
      <c r="J165" s="147">
        <f t="shared" si="30"/>
        <v>0</v>
      </c>
      <c r="K165" s="148"/>
      <c r="L165" s="32"/>
      <c r="M165" s="149" t="s">
        <v>1</v>
      </c>
      <c r="N165" s="150" t="s">
        <v>41</v>
      </c>
      <c r="P165" s="151">
        <f t="shared" si="31"/>
        <v>0</v>
      </c>
      <c r="Q165" s="151">
        <v>0</v>
      </c>
      <c r="R165" s="151">
        <f t="shared" si="32"/>
        <v>0</v>
      </c>
      <c r="S165" s="151">
        <v>0</v>
      </c>
      <c r="T165" s="152">
        <f t="shared" si="33"/>
        <v>0</v>
      </c>
      <c r="AR165" s="153" t="s">
        <v>700</v>
      </c>
      <c r="AT165" s="153" t="s">
        <v>185</v>
      </c>
      <c r="AU165" s="153" t="s">
        <v>83</v>
      </c>
      <c r="AY165" s="17" t="s">
        <v>181</v>
      </c>
      <c r="BE165" s="154">
        <f t="shared" si="34"/>
        <v>0</v>
      </c>
      <c r="BF165" s="154">
        <f t="shared" si="35"/>
        <v>0</v>
      </c>
      <c r="BG165" s="154">
        <f t="shared" si="36"/>
        <v>0</v>
      </c>
      <c r="BH165" s="154">
        <f t="shared" si="37"/>
        <v>0</v>
      </c>
      <c r="BI165" s="154">
        <f t="shared" si="38"/>
        <v>0</v>
      </c>
      <c r="BJ165" s="17" t="s">
        <v>190</v>
      </c>
      <c r="BK165" s="154">
        <f t="shared" si="39"/>
        <v>0</v>
      </c>
      <c r="BL165" s="17" t="s">
        <v>700</v>
      </c>
      <c r="BM165" s="153" t="s">
        <v>209</v>
      </c>
    </row>
    <row r="166" spans="2:65" s="1" customFormat="1" ht="24.2" customHeight="1">
      <c r="B166" s="140"/>
      <c r="C166" s="141" t="s">
        <v>540</v>
      </c>
      <c r="D166" s="141" t="s">
        <v>185</v>
      </c>
      <c r="E166" s="142" t="s">
        <v>3392</v>
      </c>
      <c r="F166" s="143" t="s">
        <v>3385</v>
      </c>
      <c r="G166" s="144" t="s">
        <v>231</v>
      </c>
      <c r="H166" s="145">
        <v>1</v>
      </c>
      <c r="I166" s="146"/>
      <c r="J166" s="147">
        <f t="shared" si="30"/>
        <v>0</v>
      </c>
      <c r="K166" s="148"/>
      <c r="L166" s="32"/>
      <c r="M166" s="149" t="s">
        <v>1</v>
      </c>
      <c r="N166" s="150" t="s">
        <v>41</v>
      </c>
      <c r="P166" s="151">
        <f t="shared" si="31"/>
        <v>0</v>
      </c>
      <c r="Q166" s="151">
        <v>0</v>
      </c>
      <c r="R166" s="151">
        <f t="shared" si="32"/>
        <v>0</v>
      </c>
      <c r="S166" s="151">
        <v>0</v>
      </c>
      <c r="T166" s="152">
        <f t="shared" si="33"/>
        <v>0</v>
      </c>
      <c r="AR166" s="153" t="s">
        <v>700</v>
      </c>
      <c r="AT166" s="153" t="s">
        <v>185</v>
      </c>
      <c r="AU166" s="153" t="s">
        <v>83</v>
      </c>
      <c r="AY166" s="17" t="s">
        <v>181</v>
      </c>
      <c r="BE166" s="154">
        <f t="shared" si="34"/>
        <v>0</v>
      </c>
      <c r="BF166" s="154">
        <f t="shared" si="35"/>
        <v>0</v>
      </c>
      <c r="BG166" s="154">
        <f t="shared" si="36"/>
        <v>0</v>
      </c>
      <c r="BH166" s="154">
        <f t="shared" si="37"/>
        <v>0</v>
      </c>
      <c r="BI166" s="154">
        <f t="shared" si="38"/>
        <v>0</v>
      </c>
      <c r="BJ166" s="17" t="s">
        <v>190</v>
      </c>
      <c r="BK166" s="154">
        <f t="shared" si="39"/>
        <v>0</v>
      </c>
      <c r="BL166" s="17" t="s">
        <v>700</v>
      </c>
      <c r="BM166" s="153" t="s">
        <v>228</v>
      </c>
    </row>
    <row r="167" spans="2:65" s="1" customFormat="1" ht="16.5" customHeight="1">
      <c r="B167" s="140"/>
      <c r="C167" s="141" t="s">
        <v>545</v>
      </c>
      <c r="D167" s="141" t="s">
        <v>185</v>
      </c>
      <c r="E167" s="142" t="s">
        <v>3386</v>
      </c>
      <c r="F167" s="143" t="s">
        <v>3387</v>
      </c>
      <c r="G167" s="144" t="s">
        <v>231</v>
      </c>
      <c r="H167" s="145">
        <v>1</v>
      </c>
      <c r="I167" s="146"/>
      <c r="J167" s="147">
        <f t="shared" si="30"/>
        <v>0</v>
      </c>
      <c r="K167" s="148"/>
      <c r="L167" s="32"/>
      <c r="M167" s="149" t="s">
        <v>1</v>
      </c>
      <c r="N167" s="150" t="s">
        <v>41</v>
      </c>
      <c r="P167" s="151">
        <f t="shared" si="31"/>
        <v>0</v>
      </c>
      <c r="Q167" s="151">
        <v>0</v>
      </c>
      <c r="R167" s="151">
        <f t="shared" si="32"/>
        <v>0</v>
      </c>
      <c r="S167" s="151">
        <v>0</v>
      </c>
      <c r="T167" s="152">
        <f t="shared" si="33"/>
        <v>0</v>
      </c>
      <c r="AR167" s="153" t="s">
        <v>700</v>
      </c>
      <c r="AT167" s="153" t="s">
        <v>185</v>
      </c>
      <c r="AU167" s="153" t="s">
        <v>83</v>
      </c>
      <c r="AY167" s="17" t="s">
        <v>181</v>
      </c>
      <c r="BE167" s="154">
        <f t="shared" si="34"/>
        <v>0</v>
      </c>
      <c r="BF167" s="154">
        <f t="shared" si="35"/>
        <v>0</v>
      </c>
      <c r="BG167" s="154">
        <f t="shared" si="36"/>
        <v>0</v>
      </c>
      <c r="BH167" s="154">
        <f t="shared" si="37"/>
        <v>0</v>
      </c>
      <c r="BI167" s="154">
        <f t="shared" si="38"/>
        <v>0</v>
      </c>
      <c r="BJ167" s="17" t="s">
        <v>190</v>
      </c>
      <c r="BK167" s="154">
        <f t="shared" si="39"/>
        <v>0</v>
      </c>
      <c r="BL167" s="17" t="s">
        <v>700</v>
      </c>
      <c r="BM167" s="153" t="s">
        <v>234</v>
      </c>
    </row>
    <row r="168" spans="2:65" s="11" customFormat="1" ht="25.9" customHeight="1">
      <c r="B168" s="128"/>
      <c r="D168" s="129" t="s">
        <v>74</v>
      </c>
      <c r="E168" s="130" t="s">
        <v>3393</v>
      </c>
      <c r="F168" s="130" t="s">
        <v>3394</v>
      </c>
      <c r="I168" s="131"/>
      <c r="J168" s="132">
        <f>BK168</f>
        <v>0</v>
      </c>
      <c r="L168" s="128"/>
      <c r="M168" s="133"/>
      <c r="P168" s="134">
        <f>SUM(P169:P179)</f>
        <v>0</v>
      </c>
      <c r="R168" s="134">
        <f>SUM(R169:R179)</f>
        <v>0</v>
      </c>
      <c r="T168" s="135">
        <f>SUM(T169:T179)</f>
        <v>0</v>
      </c>
      <c r="AR168" s="129" t="s">
        <v>83</v>
      </c>
      <c r="AT168" s="136" t="s">
        <v>74</v>
      </c>
      <c r="AU168" s="136" t="s">
        <v>75</v>
      </c>
      <c r="AY168" s="129" t="s">
        <v>181</v>
      </c>
      <c r="BK168" s="137">
        <f>SUM(BK169:BK179)</f>
        <v>0</v>
      </c>
    </row>
    <row r="169" spans="2:65" s="1" customFormat="1" ht="24.2" customHeight="1">
      <c r="B169" s="140"/>
      <c r="C169" s="141" t="s">
        <v>549</v>
      </c>
      <c r="D169" s="141" t="s">
        <v>185</v>
      </c>
      <c r="E169" s="142" t="s">
        <v>3395</v>
      </c>
      <c r="F169" s="143" t="s">
        <v>3396</v>
      </c>
      <c r="G169" s="144" t="s">
        <v>231</v>
      </c>
      <c r="H169" s="145">
        <v>14</v>
      </c>
      <c r="I169" s="146"/>
      <c r="J169" s="147">
        <f t="shared" ref="J169:J179" si="40">ROUND(I169*H169,2)</f>
        <v>0</v>
      </c>
      <c r="K169" s="148"/>
      <c r="L169" s="32"/>
      <c r="M169" s="149" t="s">
        <v>1</v>
      </c>
      <c r="N169" s="150" t="s">
        <v>41</v>
      </c>
      <c r="P169" s="151">
        <f t="shared" ref="P169:P179" si="41">O169*H169</f>
        <v>0</v>
      </c>
      <c r="Q169" s="151">
        <v>0</v>
      </c>
      <c r="R169" s="151">
        <f t="shared" ref="R169:R179" si="42">Q169*H169</f>
        <v>0</v>
      </c>
      <c r="S169" s="151">
        <v>0</v>
      </c>
      <c r="T169" s="152">
        <f t="shared" ref="T169:T179" si="43">S169*H169</f>
        <v>0</v>
      </c>
      <c r="AR169" s="153" t="s">
        <v>700</v>
      </c>
      <c r="AT169" s="153" t="s">
        <v>185</v>
      </c>
      <c r="AU169" s="153" t="s">
        <v>83</v>
      </c>
      <c r="AY169" s="17" t="s">
        <v>181</v>
      </c>
      <c r="BE169" s="154">
        <f t="shared" ref="BE169:BE179" si="44">IF(N169="základná",J169,0)</f>
        <v>0</v>
      </c>
      <c r="BF169" s="154">
        <f t="shared" ref="BF169:BF179" si="45">IF(N169="znížená",J169,0)</f>
        <v>0</v>
      </c>
      <c r="BG169" s="154">
        <f t="shared" ref="BG169:BG179" si="46">IF(N169="zákl. prenesená",J169,0)</f>
        <v>0</v>
      </c>
      <c r="BH169" s="154">
        <f t="shared" ref="BH169:BH179" si="47">IF(N169="zníž. prenesená",J169,0)</f>
        <v>0</v>
      </c>
      <c r="BI169" s="154">
        <f t="shared" ref="BI169:BI179" si="48">IF(N169="nulová",J169,0)</f>
        <v>0</v>
      </c>
      <c r="BJ169" s="17" t="s">
        <v>190</v>
      </c>
      <c r="BK169" s="154">
        <f t="shared" ref="BK169:BK179" si="49">ROUND(I169*H169,2)</f>
        <v>0</v>
      </c>
      <c r="BL169" s="17" t="s">
        <v>700</v>
      </c>
      <c r="BM169" s="153" t="s">
        <v>411</v>
      </c>
    </row>
    <row r="170" spans="2:65" s="1" customFormat="1" ht="44.25" customHeight="1">
      <c r="B170" s="140"/>
      <c r="C170" s="141" t="s">
        <v>555</v>
      </c>
      <c r="D170" s="141" t="s">
        <v>185</v>
      </c>
      <c r="E170" s="142" t="s">
        <v>3397</v>
      </c>
      <c r="F170" s="143" t="s">
        <v>3398</v>
      </c>
      <c r="G170" s="144" t="s">
        <v>231</v>
      </c>
      <c r="H170" s="145">
        <v>4</v>
      </c>
      <c r="I170" s="146"/>
      <c r="J170" s="147">
        <f t="shared" si="40"/>
        <v>0</v>
      </c>
      <c r="K170" s="148"/>
      <c r="L170" s="32"/>
      <c r="M170" s="149" t="s">
        <v>1</v>
      </c>
      <c r="N170" s="150" t="s">
        <v>41</v>
      </c>
      <c r="P170" s="151">
        <f t="shared" si="41"/>
        <v>0</v>
      </c>
      <c r="Q170" s="151">
        <v>0</v>
      </c>
      <c r="R170" s="151">
        <f t="shared" si="42"/>
        <v>0</v>
      </c>
      <c r="S170" s="151">
        <v>0</v>
      </c>
      <c r="T170" s="152">
        <f t="shared" si="43"/>
        <v>0</v>
      </c>
      <c r="AR170" s="153" t="s">
        <v>700</v>
      </c>
      <c r="AT170" s="153" t="s">
        <v>185</v>
      </c>
      <c r="AU170" s="153" t="s">
        <v>83</v>
      </c>
      <c r="AY170" s="17" t="s">
        <v>181</v>
      </c>
      <c r="BE170" s="154">
        <f t="shared" si="44"/>
        <v>0</v>
      </c>
      <c r="BF170" s="154">
        <f t="shared" si="45"/>
        <v>0</v>
      </c>
      <c r="BG170" s="154">
        <f t="shared" si="46"/>
        <v>0</v>
      </c>
      <c r="BH170" s="154">
        <f t="shared" si="47"/>
        <v>0</v>
      </c>
      <c r="BI170" s="154">
        <f t="shared" si="48"/>
        <v>0</v>
      </c>
      <c r="BJ170" s="17" t="s">
        <v>190</v>
      </c>
      <c r="BK170" s="154">
        <f t="shared" si="49"/>
        <v>0</v>
      </c>
      <c r="BL170" s="17" t="s">
        <v>700</v>
      </c>
      <c r="BM170" s="153" t="s">
        <v>1476</v>
      </c>
    </row>
    <row r="171" spans="2:65" s="1" customFormat="1" ht="16.5" customHeight="1">
      <c r="B171" s="140"/>
      <c r="C171" s="141" t="s">
        <v>559</v>
      </c>
      <c r="D171" s="141" t="s">
        <v>185</v>
      </c>
      <c r="E171" s="142" t="s">
        <v>3399</v>
      </c>
      <c r="F171" s="143" t="s">
        <v>3400</v>
      </c>
      <c r="G171" s="144" t="s">
        <v>231</v>
      </c>
      <c r="H171" s="145">
        <v>4</v>
      </c>
      <c r="I171" s="146"/>
      <c r="J171" s="147">
        <f t="shared" si="40"/>
        <v>0</v>
      </c>
      <c r="K171" s="148"/>
      <c r="L171" s="32"/>
      <c r="M171" s="149" t="s">
        <v>1</v>
      </c>
      <c r="N171" s="150" t="s">
        <v>41</v>
      </c>
      <c r="P171" s="151">
        <f t="shared" si="41"/>
        <v>0</v>
      </c>
      <c r="Q171" s="151">
        <v>0</v>
      </c>
      <c r="R171" s="151">
        <f t="shared" si="42"/>
        <v>0</v>
      </c>
      <c r="S171" s="151">
        <v>0</v>
      </c>
      <c r="T171" s="152">
        <f t="shared" si="43"/>
        <v>0</v>
      </c>
      <c r="AR171" s="153" t="s">
        <v>700</v>
      </c>
      <c r="AT171" s="153" t="s">
        <v>185</v>
      </c>
      <c r="AU171" s="153" t="s">
        <v>83</v>
      </c>
      <c r="AY171" s="17" t="s">
        <v>181</v>
      </c>
      <c r="BE171" s="154">
        <f t="shared" si="44"/>
        <v>0</v>
      </c>
      <c r="BF171" s="154">
        <f t="shared" si="45"/>
        <v>0</v>
      </c>
      <c r="BG171" s="154">
        <f t="shared" si="46"/>
        <v>0</v>
      </c>
      <c r="BH171" s="154">
        <f t="shared" si="47"/>
        <v>0</v>
      </c>
      <c r="BI171" s="154">
        <f t="shared" si="48"/>
        <v>0</v>
      </c>
      <c r="BJ171" s="17" t="s">
        <v>190</v>
      </c>
      <c r="BK171" s="154">
        <f t="shared" si="49"/>
        <v>0</v>
      </c>
      <c r="BL171" s="17" t="s">
        <v>700</v>
      </c>
      <c r="BM171" s="153" t="s">
        <v>1491</v>
      </c>
    </row>
    <row r="172" spans="2:65" s="1" customFormat="1" ht="16.5" customHeight="1">
      <c r="B172" s="140"/>
      <c r="C172" s="141" t="s">
        <v>564</v>
      </c>
      <c r="D172" s="141" t="s">
        <v>185</v>
      </c>
      <c r="E172" s="142" t="s">
        <v>3401</v>
      </c>
      <c r="F172" s="143" t="s">
        <v>3402</v>
      </c>
      <c r="G172" s="144" t="s">
        <v>231</v>
      </c>
      <c r="H172" s="145">
        <v>4</v>
      </c>
      <c r="I172" s="146"/>
      <c r="J172" s="147">
        <f t="shared" si="40"/>
        <v>0</v>
      </c>
      <c r="K172" s="148"/>
      <c r="L172" s="32"/>
      <c r="M172" s="149" t="s">
        <v>1</v>
      </c>
      <c r="N172" s="150" t="s">
        <v>41</v>
      </c>
      <c r="P172" s="151">
        <f t="shared" si="41"/>
        <v>0</v>
      </c>
      <c r="Q172" s="151">
        <v>0</v>
      </c>
      <c r="R172" s="151">
        <f t="shared" si="42"/>
        <v>0</v>
      </c>
      <c r="S172" s="151">
        <v>0</v>
      </c>
      <c r="T172" s="152">
        <f t="shared" si="43"/>
        <v>0</v>
      </c>
      <c r="AR172" s="153" t="s">
        <v>700</v>
      </c>
      <c r="AT172" s="153" t="s">
        <v>185</v>
      </c>
      <c r="AU172" s="153" t="s">
        <v>83</v>
      </c>
      <c r="AY172" s="17" t="s">
        <v>181</v>
      </c>
      <c r="BE172" s="154">
        <f t="shared" si="44"/>
        <v>0</v>
      </c>
      <c r="BF172" s="154">
        <f t="shared" si="45"/>
        <v>0</v>
      </c>
      <c r="BG172" s="154">
        <f t="shared" si="46"/>
        <v>0</v>
      </c>
      <c r="BH172" s="154">
        <f t="shared" si="47"/>
        <v>0</v>
      </c>
      <c r="BI172" s="154">
        <f t="shared" si="48"/>
        <v>0</v>
      </c>
      <c r="BJ172" s="17" t="s">
        <v>190</v>
      </c>
      <c r="BK172" s="154">
        <f t="shared" si="49"/>
        <v>0</v>
      </c>
      <c r="BL172" s="17" t="s">
        <v>700</v>
      </c>
      <c r="BM172" s="153" t="s">
        <v>1502</v>
      </c>
    </row>
    <row r="173" spans="2:65" s="1" customFormat="1" ht="16.5" customHeight="1">
      <c r="B173" s="140"/>
      <c r="C173" s="141" t="s">
        <v>578</v>
      </c>
      <c r="D173" s="141" t="s">
        <v>185</v>
      </c>
      <c r="E173" s="142" t="s">
        <v>3403</v>
      </c>
      <c r="F173" s="143" t="s">
        <v>3404</v>
      </c>
      <c r="G173" s="144" t="s">
        <v>231</v>
      </c>
      <c r="H173" s="145">
        <v>4</v>
      </c>
      <c r="I173" s="146"/>
      <c r="J173" s="147">
        <f t="shared" si="40"/>
        <v>0</v>
      </c>
      <c r="K173" s="148"/>
      <c r="L173" s="32"/>
      <c r="M173" s="149" t="s">
        <v>1</v>
      </c>
      <c r="N173" s="150" t="s">
        <v>41</v>
      </c>
      <c r="P173" s="151">
        <f t="shared" si="41"/>
        <v>0</v>
      </c>
      <c r="Q173" s="151">
        <v>0</v>
      </c>
      <c r="R173" s="151">
        <f t="shared" si="42"/>
        <v>0</v>
      </c>
      <c r="S173" s="151">
        <v>0</v>
      </c>
      <c r="T173" s="152">
        <f t="shared" si="43"/>
        <v>0</v>
      </c>
      <c r="AR173" s="153" t="s">
        <v>700</v>
      </c>
      <c r="AT173" s="153" t="s">
        <v>185</v>
      </c>
      <c r="AU173" s="153" t="s">
        <v>83</v>
      </c>
      <c r="AY173" s="17" t="s">
        <v>181</v>
      </c>
      <c r="BE173" s="154">
        <f t="shared" si="44"/>
        <v>0</v>
      </c>
      <c r="BF173" s="154">
        <f t="shared" si="45"/>
        <v>0</v>
      </c>
      <c r="BG173" s="154">
        <f t="shared" si="46"/>
        <v>0</v>
      </c>
      <c r="BH173" s="154">
        <f t="shared" si="47"/>
        <v>0</v>
      </c>
      <c r="BI173" s="154">
        <f t="shared" si="48"/>
        <v>0</v>
      </c>
      <c r="BJ173" s="17" t="s">
        <v>190</v>
      </c>
      <c r="BK173" s="154">
        <f t="shared" si="49"/>
        <v>0</v>
      </c>
      <c r="BL173" s="17" t="s">
        <v>700</v>
      </c>
      <c r="BM173" s="153" t="s">
        <v>1511</v>
      </c>
    </row>
    <row r="174" spans="2:65" s="1" customFormat="1" ht="16.5" customHeight="1">
      <c r="B174" s="140"/>
      <c r="C174" s="141" t="s">
        <v>585</v>
      </c>
      <c r="D174" s="141" t="s">
        <v>185</v>
      </c>
      <c r="E174" s="142" t="s">
        <v>3405</v>
      </c>
      <c r="F174" s="143" t="s">
        <v>3406</v>
      </c>
      <c r="G174" s="144" t="s">
        <v>231</v>
      </c>
      <c r="H174" s="145">
        <v>1</v>
      </c>
      <c r="I174" s="146"/>
      <c r="J174" s="147">
        <f t="shared" si="40"/>
        <v>0</v>
      </c>
      <c r="K174" s="148"/>
      <c r="L174" s="32"/>
      <c r="M174" s="149" t="s">
        <v>1</v>
      </c>
      <c r="N174" s="150" t="s">
        <v>41</v>
      </c>
      <c r="P174" s="151">
        <f t="shared" si="41"/>
        <v>0</v>
      </c>
      <c r="Q174" s="151">
        <v>0</v>
      </c>
      <c r="R174" s="151">
        <f t="shared" si="42"/>
        <v>0</v>
      </c>
      <c r="S174" s="151">
        <v>0</v>
      </c>
      <c r="T174" s="152">
        <f t="shared" si="43"/>
        <v>0</v>
      </c>
      <c r="AR174" s="153" t="s">
        <v>700</v>
      </c>
      <c r="AT174" s="153" t="s">
        <v>185</v>
      </c>
      <c r="AU174" s="153" t="s">
        <v>83</v>
      </c>
      <c r="AY174" s="17" t="s">
        <v>181</v>
      </c>
      <c r="BE174" s="154">
        <f t="shared" si="44"/>
        <v>0</v>
      </c>
      <c r="BF174" s="154">
        <f t="shared" si="45"/>
        <v>0</v>
      </c>
      <c r="BG174" s="154">
        <f t="shared" si="46"/>
        <v>0</v>
      </c>
      <c r="BH174" s="154">
        <f t="shared" si="47"/>
        <v>0</v>
      </c>
      <c r="BI174" s="154">
        <f t="shared" si="48"/>
        <v>0</v>
      </c>
      <c r="BJ174" s="17" t="s">
        <v>190</v>
      </c>
      <c r="BK174" s="154">
        <f t="shared" si="49"/>
        <v>0</v>
      </c>
      <c r="BL174" s="17" t="s">
        <v>700</v>
      </c>
      <c r="BM174" s="153" t="s">
        <v>1525</v>
      </c>
    </row>
    <row r="175" spans="2:65" s="1" customFormat="1" ht="16.5" customHeight="1">
      <c r="B175" s="140"/>
      <c r="C175" s="141" t="s">
        <v>591</v>
      </c>
      <c r="D175" s="141" t="s">
        <v>185</v>
      </c>
      <c r="E175" s="142" t="s">
        <v>3407</v>
      </c>
      <c r="F175" s="143" t="s">
        <v>3408</v>
      </c>
      <c r="G175" s="144" t="s">
        <v>231</v>
      </c>
      <c r="H175" s="145">
        <v>14</v>
      </c>
      <c r="I175" s="146"/>
      <c r="J175" s="147">
        <f t="shared" si="40"/>
        <v>0</v>
      </c>
      <c r="K175" s="148"/>
      <c r="L175" s="32"/>
      <c r="M175" s="149" t="s">
        <v>1</v>
      </c>
      <c r="N175" s="150" t="s">
        <v>41</v>
      </c>
      <c r="P175" s="151">
        <f t="shared" si="41"/>
        <v>0</v>
      </c>
      <c r="Q175" s="151">
        <v>0</v>
      </c>
      <c r="R175" s="151">
        <f t="shared" si="42"/>
        <v>0</v>
      </c>
      <c r="S175" s="151">
        <v>0</v>
      </c>
      <c r="T175" s="152">
        <f t="shared" si="43"/>
        <v>0</v>
      </c>
      <c r="AR175" s="153" t="s">
        <v>700</v>
      </c>
      <c r="AT175" s="153" t="s">
        <v>185</v>
      </c>
      <c r="AU175" s="153" t="s">
        <v>83</v>
      </c>
      <c r="AY175" s="17" t="s">
        <v>181</v>
      </c>
      <c r="BE175" s="154">
        <f t="shared" si="44"/>
        <v>0</v>
      </c>
      <c r="BF175" s="154">
        <f t="shared" si="45"/>
        <v>0</v>
      </c>
      <c r="BG175" s="154">
        <f t="shared" si="46"/>
        <v>0</v>
      </c>
      <c r="BH175" s="154">
        <f t="shared" si="47"/>
        <v>0</v>
      </c>
      <c r="BI175" s="154">
        <f t="shared" si="48"/>
        <v>0</v>
      </c>
      <c r="BJ175" s="17" t="s">
        <v>190</v>
      </c>
      <c r="BK175" s="154">
        <f t="shared" si="49"/>
        <v>0</v>
      </c>
      <c r="BL175" s="17" t="s">
        <v>700</v>
      </c>
      <c r="BM175" s="153" t="s">
        <v>1534</v>
      </c>
    </row>
    <row r="176" spans="2:65" s="1" customFormat="1" ht="16.5" customHeight="1">
      <c r="B176" s="140"/>
      <c r="C176" s="141" t="s">
        <v>598</v>
      </c>
      <c r="D176" s="141" t="s">
        <v>185</v>
      </c>
      <c r="E176" s="142" t="s">
        <v>3409</v>
      </c>
      <c r="F176" s="143" t="s">
        <v>3410</v>
      </c>
      <c r="G176" s="144" t="s">
        <v>231</v>
      </c>
      <c r="H176" s="145">
        <v>1</v>
      </c>
      <c r="I176" s="146"/>
      <c r="J176" s="147">
        <f t="shared" si="40"/>
        <v>0</v>
      </c>
      <c r="K176" s="148"/>
      <c r="L176" s="32"/>
      <c r="M176" s="149" t="s">
        <v>1</v>
      </c>
      <c r="N176" s="150" t="s">
        <v>41</v>
      </c>
      <c r="P176" s="151">
        <f t="shared" si="41"/>
        <v>0</v>
      </c>
      <c r="Q176" s="151">
        <v>0</v>
      </c>
      <c r="R176" s="151">
        <f t="shared" si="42"/>
        <v>0</v>
      </c>
      <c r="S176" s="151">
        <v>0</v>
      </c>
      <c r="T176" s="152">
        <f t="shared" si="43"/>
        <v>0</v>
      </c>
      <c r="AR176" s="153" t="s">
        <v>700</v>
      </c>
      <c r="AT176" s="153" t="s">
        <v>185</v>
      </c>
      <c r="AU176" s="153" t="s">
        <v>83</v>
      </c>
      <c r="AY176" s="17" t="s">
        <v>181</v>
      </c>
      <c r="BE176" s="154">
        <f t="shared" si="44"/>
        <v>0</v>
      </c>
      <c r="BF176" s="154">
        <f t="shared" si="45"/>
        <v>0</v>
      </c>
      <c r="BG176" s="154">
        <f t="shared" si="46"/>
        <v>0</v>
      </c>
      <c r="BH176" s="154">
        <f t="shared" si="47"/>
        <v>0</v>
      </c>
      <c r="BI176" s="154">
        <f t="shared" si="48"/>
        <v>0</v>
      </c>
      <c r="BJ176" s="17" t="s">
        <v>190</v>
      </c>
      <c r="BK176" s="154">
        <f t="shared" si="49"/>
        <v>0</v>
      </c>
      <c r="BL176" s="17" t="s">
        <v>700</v>
      </c>
      <c r="BM176" s="153" t="s">
        <v>1544</v>
      </c>
    </row>
    <row r="177" spans="2:65" s="1" customFormat="1" ht="16.5" customHeight="1">
      <c r="B177" s="140"/>
      <c r="C177" s="141" t="s">
        <v>609</v>
      </c>
      <c r="D177" s="141" t="s">
        <v>185</v>
      </c>
      <c r="E177" s="142" t="s">
        <v>3411</v>
      </c>
      <c r="F177" s="143" t="s">
        <v>3346</v>
      </c>
      <c r="G177" s="144" t="s">
        <v>407</v>
      </c>
      <c r="H177" s="145">
        <v>1</v>
      </c>
      <c r="I177" s="146"/>
      <c r="J177" s="147">
        <f t="shared" si="40"/>
        <v>0</v>
      </c>
      <c r="K177" s="148"/>
      <c r="L177" s="32"/>
      <c r="M177" s="149" t="s">
        <v>1</v>
      </c>
      <c r="N177" s="150" t="s">
        <v>41</v>
      </c>
      <c r="P177" s="151">
        <f t="shared" si="41"/>
        <v>0</v>
      </c>
      <c r="Q177" s="151">
        <v>0</v>
      </c>
      <c r="R177" s="151">
        <f t="shared" si="42"/>
        <v>0</v>
      </c>
      <c r="S177" s="151">
        <v>0</v>
      </c>
      <c r="T177" s="152">
        <f t="shared" si="43"/>
        <v>0</v>
      </c>
      <c r="AR177" s="153" t="s">
        <v>700</v>
      </c>
      <c r="AT177" s="153" t="s">
        <v>185</v>
      </c>
      <c r="AU177" s="153" t="s">
        <v>83</v>
      </c>
      <c r="AY177" s="17" t="s">
        <v>181</v>
      </c>
      <c r="BE177" s="154">
        <f t="shared" si="44"/>
        <v>0</v>
      </c>
      <c r="BF177" s="154">
        <f t="shared" si="45"/>
        <v>0</v>
      </c>
      <c r="BG177" s="154">
        <f t="shared" si="46"/>
        <v>0</v>
      </c>
      <c r="BH177" s="154">
        <f t="shared" si="47"/>
        <v>0</v>
      </c>
      <c r="BI177" s="154">
        <f t="shared" si="48"/>
        <v>0</v>
      </c>
      <c r="BJ177" s="17" t="s">
        <v>190</v>
      </c>
      <c r="BK177" s="154">
        <f t="shared" si="49"/>
        <v>0</v>
      </c>
      <c r="BL177" s="17" t="s">
        <v>700</v>
      </c>
      <c r="BM177" s="153" t="s">
        <v>1552</v>
      </c>
    </row>
    <row r="178" spans="2:65" s="1" customFormat="1" ht="24.2" customHeight="1">
      <c r="B178" s="140"/>
      <c r="C178" s="141" t="s">
        <v>618</v>
      </c>
      <c r="D178" s="141" t="s">
        <v>185</v>
      </c>
      <c r="E178" s="142" t="s">
        <v>3412</v>
      </c>
      <c r="F178" s="143" t="s">
        <v>3385</v>
      </c>
      <c r="G178" s="144" t="s">
        <v>231</v>
      </c>
      <c r="H178" s="145">
        <v>1</v>
      </c>
      <c r="I178" s="146"/>
      <c r="J178" s="147">
        <f t="shared" si="40"/>
        <v>0</v>
      </c>
      <c r="K178" s="148"/>
      <c r="L178" s="32"/>
      <c r="M178" s="149" t="s">
        <v>1</v>
      </c>
      <c r="N178" s="150" t="s">
        <v>41</v>
      </c>
      <c r="P178" s="151">
        <f t="shared" si="41"/>
        <v>0</v>
      </c>
      <c r="Q178" s="151">
        <v>0</v>
      </c>
      <c r="R178" s="151">
        <f t="shared" si="42"/>
        <v>0</v>
      </c>
      <c r="S178" s="151">
        <v>0</v>
      </c>
      <c r="T178" s="152">
        <f t="shared" si="43"/>
        <v>0</v>
      </c>
      <c r="AR178" s="153" t="s">
        <v>700</v>
      </c>
      <c r="AT178" s="153" t="s">
        <v>185</v>
      </c>
      <c r="AU178" s="153" t="s">
        <v>83</v>
      </c>
      <c r="AY178" s="17" t="s">
        <v>181</v>
      </c>
      <c r="BE178" s="154">
        <f t="shared" si="44"/>
        <v>0</v>
      </c>
      <c r="BF178" s="154">
        <f t="shared" si="45"/>
        <v>0</v>
      </c>
      <c r="BG178" s="154">
        <f t="shared" si="46"/>
        <v>0</v>
      </c>
      <c r="BH178" s="154">
        <f t="shared" si="47"/>
        <v>0</v>
      </c>
      <c r="BI178" s="154">
        <f t="shared" si="48"/>
        <v>0</v>
      </c>
      <c r="BJ178" s="17" t="s">
        <v>190</v>
      </c>
      <c r="BK178" s="154">
        <f t="shared" si="49"/>
        <v>0</v>
      </c>
      <c r="BL178" s="17" t="s">
        <v>700</v>
      </c>
      <c r="BM178" s="153" t="s">
        <v>826</v>
      </c>
    </row>
    <row r="179" spans="2:65" s="1" customFormat="1" ht="16.5" customHeight="1">
      <c r="B179" s="140"/>
      <c r="C179" s="141" t="s">
        <v>628</v>
      </c>
      <c r="D179" s="141" t="s">
        <v>185</v>
      </c>
      <c r="E179" s="142" t="s">
        <v>3413</v>
      </c>
      <c r="F179" s="143" t="s">
        <v>3348</v>
      </c>
      <c r="G179" s="144" t="s">
        <v>231</v>
      </c>
      <c r="H179" s="145">
        <v>1</v>
      </c>
      <c r="I179" s="146"/>
      <c r="J179" s="147">
        <f t="shared" si="40"/>
        <v>0</v>
      </c>
      <c r="K179" s="148"/>
      <c r="L179" s="32"/>
      <c r="M179" s="149" t="s">
        <v>1</v>
      </c>
      <c r="N179" s="150" t="s">
        <v>41</v>
      </c>
      <c r="P179" s="151">
        <f t="shared" si="41"/>
        <v>0</v>
      </c>
      <c r="Q179" s="151">
        <v>0</v>
      </c>
      <c r="R179" s="151">
        <f t="shared" si="42"/>
        <v>0</v>
      </c>
      <c r="S179" s="151">
        <v>0</v>
      </c>
      <c r="T179" s="152">
        <f t="shared" si="43"/>
        <v>0</v>
      </c>
      <c r="AR179" s="153" t="s">
        <v>700</v>
      </c>
      <c r="AT179" s="153" t="s">
        <v>185</v>
      </c>
      <c r="AU179" s="153" t="s">
        <v>83</v>
      </c>
      <c r="AY179" s="17" t="s">
        <v>181</v>
      </c>
      <c r="BE179" s="154">
        <f t="shared" si="44"/>
        <v>0</v>
      </c>
      <c r="BF179" s="154">
        <f t="shared" si="45"/>
        <v>0</v>
      </c>
      <c r="BG179" s="154">
        <f t="shared" si="46"/>
        <v>0</v>
      </c>
      <c r="BH179" s="154">
        <f t="shared" si="47"/>
        <v>0</v>
      </c>
      <c r="BI179" s="154">
        <f t="shared" si="48"/>
        <v>0</v>
      </c>
      <c r="BJ179" s="17" t="s">
        <v>190</v>
      </c>
      <c r="BK179" s="154">
        <f t="shared" si="49"/>
        <v>0</v>
      </c>
      <c r="BL179" s="17" t="s">
        <v>700</v>
      </c>
      <c r="BM179" s="153" t="s">
        <v>1570</v>
      </c>
    </row>
    <row r="180" spans="2:65" s="11" customFormat="1" ht="25.9" customHeight="1">
      <c r="B180" s="128"/>
      <c r="D180" s="129" t="s">
        <v>74</v>
      </c>
      <c r="E180" s="130" t="s">
        <v>3414</v>
      </c>
      <c r="F180" s="130" t="s">
        <v>3415</v>
      </c>
      <c r="I180" s="131"/>
      <c r="J180" s="132">
        <f>BK180</f>
        <v>0</v>
      </c>
      <c r="L180" s="128"/>
      <c r="M180" s="133"/>
      <c r="P180" s="134">
        <f>SUM(P181:P184)</f>
        <v>0</v>
      </c>
      <c r="R180" s="134">
        <f>SUM(R181:R184)</f>
        <v>0</v>
      </c>
      <c r="T180" s="135">
        <f>SUM(T181:T184)</f>
        <v>0</v>
      </c>
      <c r="AR180" s="129" t="s">
        <v>83</v>
      </c>
      <c r="AT180" s="136" t="s">
        <v>74</v>
      </c>
      <c r="AU180" s="136" t="s">
        <v>75</v>
      </c>
      <c r="AY180" s="129" t="s">
        <v>181</v>
      </c>
      <c r="BK180" s="137">
        <f>SUM(BK181:BK184)</f>
        <v>0</v>
      </c>
    </row>
    <row r="181" spans="2:65" s="1" customFormat="1" ht="24.2" customHeight="1">
      <c r="B181" s="140"/>
      <c r="C181" s="141" t="s">
        <v>632</v>
      </c>
      <c r="D181" s="141" t="s">
        <v>185</v>
      </c>
      <c r="E181" s="142" t="s">
        <v>3416</v>
      </c>
      <c r="F181" s="143" t="s">
        <v>3417</v>
      </c>
      <c r="G181" s="144" t="s">
        <v>231</v>
      </c>
      <c r="H181" s="145">
        <v>200</v>
      </c>
      <c r="I181" s="146"/>
      <c r="J181" s="147">
        <f>ROUND(I181*H181,2)</f>
        <v>0</v>
      </c>
      <c r="K181" s="148"/>
      <c r="L181" s="32"/>
      <c r="M181" s="149" t="s">
        <v>1</v>
      </c>
      <c r="N181" s="150" t="s">
        <v>41</v>
      </c>
      <c r="P181" s="151">
        <f>O181*H181</f>
        <v>0</v>
      </c>
      <c r="Q181" s="151">
        <v>0</v>
      </c>
      <c r="R181" s="151">
        <f>Q181*H181</f>
        <v>0</v>
      </c>
      <c r="S181" s="151">
        <v>0</v>
      </c>
      <c r="T181" s="152">
        <f>S181*H181</f>
        <v>0</v>
      </c>
      <c r="AR181" s="153" t="s">
        <v>700</v>
      </c>
      <c r="AT181" s="153" t="s">
        <v>185</v>
      </c>
      <c r="AU181" s="153" t="s">
        <v>83</v>
      </c>
      <c r="AY181" s="17" t="s">
        <v>181</v>
      </c>
      <c r="BE181" s="154">
        <f>IF(N181="základná",J181,0)</f>
        <v>0</v>
      </c>
      <c r="BF181" s="154">
        <f>IF(N181="znížená",J181,0)</f>
        <v>0</v>
      </c>
      <c r="BG181" s="154">
        <f>IF(N181="zákl. prenesená",J181,0)</f>
        <v>0</v>
      </c>
      <c r="BH181" s="154">
        <f>IF(N181="zníž. prenesená",J181,0)</f>
        <v>0</v>
      </c>
      <c r="BI181" s="154">
        <f>IF(N181="nulová",J181,0)</f>
        <v>0</v>
      </c>
      <c r="BJ181" s="17" t="s">
        <v>190</v>
      </c>
      <c r="BK181" s="154">
        <f>ROUND(I181*H181,2)</f>
        <v>0</v>
      </c>
      <c r="BL181" s="17" t="s">
        <v>700</v>
      </c>
      <c r="BM181" s="153" t="s">
        <v>1578</v>
      </c>
    </row>
    <row r="182" spans="2:65" s="1" customFormat="1" ht="24.2" customHeight="1">
      <c r="B182" s="140"/>
      <c r="C182" s="141" t="s">
        <v>636</v>
      </c>
      <c r="D182" s="141" t="s">
        <v>185</v>
      </c>
      <c r="E182" s="142" t="s">
        <v>3418</v>
      </c>
      <c r="F182" s="143" t="s">
        <v>3419</v>
      </c>
      <c r="G182" s="144" t="s">
        <v>231</v>
      </c>
      <c r="H182" s="145">
        <v>120</v>
      </c>
      <c r="I182" s="146"/>
      <c r="J182" s="147">
        <f>ROUND(I182*H182,2)</f>
        <v>0</v>
      </c>
      <c r="K182" s="148"/>
      <c r="L182" s="32"/>
      <c r="M182" s="149" t="s">
        <v>1</v>
      </c>
      <c r="N182" s="150" t="s">
        <v>41</v>
      </c>
      <c r="P182" s="151">
        <f>O182*H182</f>
        <v>0</v>
      </c>
      <c r="Q182" s="151">
        <v>0</v>
      </c>
      <c r="R182" s="151">
        <f>Q182*H182</f>
        <v>0</v>
      </c>
      <c r="S182" s="151">
        <v>0</v>
      </c>
      <c r="T182" s="152">
        <f>S182*H182</f>
        <v>0</v>
      </c>
      <c r="AR182" s="153" t="s">
        <v>700</v>
      </c>
      <c r="AT182" s="153" t="s">
        <v>185</v>
      </c>
      <c r="AU182" s="153" t="s">
        <v>83</v>
      </c>
      <c r="AY182" s="17" t="s">
        <v>181</v>
      </c>
      <c r="BE182" s="154">
        <f>IF(N182="základná",J182,0)</f>
        <v>0</v>
      </c>
      <c r="BF182" s="154">
        <f>IF(N182="znížená",J182,0)</f>
        <v>0</v>
      </c>
      <c r="BG182" s="154">
        <f>IF(N182="zákl. prenesená",J182,0)</f>
        <v>0</v>
      </c>
      <c r="BH182" s="154">
        <f>IF(N182="zníž. prenesená",J182,0)</f>
        <v>0</v>
      </c>
      <c r="BI182" s="154">
        <f>IF(N182="nulová",J182,0)</f>
        <v>0</v>
      </c>
      <c r="BJ182" s="17" t="s">
        <v>190</v>
      </c>
      <c r="BK182" s="154">
        <f>ROUND(I182*H182,2)</f>
        <v>0</v>
      </c>
      <c r="BL182" s="17" t="s">
        <v>700</v>
      </c>
      <c r="BM182" s="153" t="s">
        <v>1603</v>
      </c>
    </row>
    <row r="183" spans="2:65" s="1" customFormat="1" ht="21.75" customHeight="1">
      <c r="B183" s="140"/>
      <c r="C183" s="141" t="s">
        <v>641</v>
      </c>
      <c r="D183" s="141" t="s">
        <v>185</v>
      </c>
      <c r="E183" s="142" t="s">
        <v>3420</v>
      </c>
      <c r="F183" s="143" t="s">
        <v>3421</v>
      </c>
      <c r="G183" s="144" t="s">
        <v>231</v>
      </c>
      <c r="H183" s="145">
        <v>120</v>
      </c>
      <c r="I183" s="146"/>
      <c r="J183" s="147">
        <f>ROUND(I183*H183,2)</f>
        <v>0</v>
      </c>
      <c r="K183" s="148"/>
      <c r="L183" s="32"/>
      <c r="M183" s="149" t="s">
        <v>1</v>
      </c>
      <c r="N183" s="150" t="s">
        <v>41</v>
      </c>
      <c r="P183" s="151">
        <f>O183*H183</f>
        <v>0</v>
      </c>
      <c r="Q183" s="151">
        <v>0</v>
      </c>
      <c r="R183" s="151">
        <f>Q183*H183</f>
        <v>0</v>
      </c>
      <c r="S183" s="151">
        <v>0</v>
      </c>
      <c r="T183" s="152">
        <f>S183*H183</f>
        <v>0</v>
      </c>
      <c r="AR183" s="153" t="s">
        <v>700</v>
      </c>
      <c r="AT183" s="153" t="s">
        <v>185</v>
      </c>
      <c r="AU183" s="153" t="s">
        <v>83</v>
      </c>
      <c r="AY183" s="17" t="s">
        <v>181</v>
      </c>
      <c r="BE183" s="154">
        <f>IF(N183="základná",J183,0)</f>
        <v>0</v>
      </c>
      <c r="BF183" s="154">
        <f>IF(N183="znížená",J183,0)</f>
        <v>0</v>
      </c>
      <c r="BG183" s="154">
        <f>IF(N183="zákl. prenesená",J183,0)</f>
        <v>0</v>
      </c>
      <c r="BH183" s="154">
        <f>IF(N183="zníž. prenesená",J183,0)</f>
        <v>0</v>
      </c>
      <c r="BI183" s="154">
        <f>IF(N183="nulová",J183,0)</f>
        <v>0</v>
      </c>
      <c r="BJ183" s="17" t="s">
        <v>190</v>
      </c>
      <c r="BK183" s="154">
        <f>ROUND(I183*H183,2)</f>
        <v>0</v>
      </c>
      <c r="BL183" s="17" t="s">
        <v>700</v>
      </c>
      <c r="BM183" s="153" t="s">
        <v>1628</v>
      </c>
    </row>
    <row r="184" spans="2:65" s="1" customFormat="1" ht="16.5" customHeight="1">
      <c r="B184" s="140"/>
      <c r="C184" s="141" t="s">
        <v>652</v>
      </c>
      <c r="D184" s="141" t="s">
        <v>185</v>
      </c>
      <c r="E184" s="142" t="s">
        <v>3422</v>
      </c>
      <c r="F184" s="143" t="s">
        <v>3423</v>
      </c>
      <c r="G184" s="144" t="s">
        <v>231</v>
      </c>
      <c r="H184" s="145">
        <v>120</v>
      </c>
      <c r="I184" s="146"/>
      <c r="J184" s="147">
        <f>ROUND(I184*H184,2)</f>
        <v>0</v>
      </c>
      <c r="K184" s="148"/>
      <c r="L184" s="32"/>
      <c r="M184" s="149" t="s">
        <v>1</v>
      </c>
      <c r="N184" s="150" t="s">
        <v>41</v>
      </c>
      <c r="P184" s="151">
        <f>O184*H184</f>
        <v>0</v>
      </c>
      <c r="Q184" s="151">
        <v>0</v>
      </c>
      <c r="R184" s="151">
        <f>Q184*H184</f>
        <v>0</v>
      </c>
      <c r="S184" s="151">
        <v>0</v>
      </c>
      <c r="T184" s="152">
        <f>S184*H184</f>
        <v>0</v>
      </c>
      <c r="AR184" s="153" t="s">
        <v>700</v>
      </c>
      <c r="AT184" s="153" t="s">
        <v>185</v>
      </c>
      <c r="AU184" s="153" t="s">
        <v>83</v>
      </c>
      <c r="AY184" s="17" t="s">
        <v>181</v>
      </c>
      <c r="BE184" s="154">
        <f>IF(N184="základná",J184,0)</f>
        <v>0</v>
      </c>
      <c r="BF184" s="154">
        <f>IF(N184="znížená",J184,0)</f>
        <v>0</v>
      </c>
      <c r="BG184" s="154">
        <f>IF(N184="zákl. prenesená",J184,0)</f>
        <v>0</v>
      </c>
      <c r="BH184" s="154">
        <f>IF(N184="zníž. prenesená",J184,0)</f>
        <v>0</v>
      </c>
      <c r="BI184" s="154">
        <f>IF(N184="nulová",J184,0)</f>
        <v>0</v>
      </c>
      <c r="BJ184" s="17" t="s">
        <v>190</v>
      </c>
      <c r="BK184" s="154">
        <f>ROUND(I184*H184,2)</f>
        <v>0</v>
      </c>
      <c r="BL184" s="17" t="s">
        <v>700</v>
      </c>
      <c r="BM184" s="153" t="s">
        <v>1639</v>
      </c>
    </row>
    <row r="185" spans="2:65" s="11" customFormat="1" ht="25.9" customHeight="1">
      <c r="B185" s="128"/>
      <c r="D185" s="129" t="s">
        <v>74</v>
      </c>
      <c r="E185" s="130" t="s">
        <v>3424</v>
      </c>
      <c r="F185" s="130" t="s">
        <v>3425</v>
      </c>
      <c r="I185" s="131"/>
      <c r="J185" s="132">
        <f>BK185</f>
        <v>0</v>
      </c>
      <c r="L185" s="128"/>
      <c r="M185" s="133"/>
      <c r="P185" s="134">
        <f>SUM(P186:P188)</f>
        <v>0</v>
      </c>
      <c r="R185" s="134">
        <f>SUM(R186:R188)</f>
        <v>0</v>
      </c>
      <c r="T185" s="135">
        <f>SUM(T186:T188)</f>
        <v>0</v>
      </c>
      <c r="AR185" s="129" t="s">
        <v>83</v>
      </c>
      <c r="AT185" s="136" t="s">
        <v>74</v>
      </c>
      <c r="AU185" s="136" t="s">
        <v>75</v>
      </c>
      <c r="AY185" s="129" t="s">
        <v>181</v>
      </c>
      <c r="BK185" s="137">
        <f>SUM(BK186:BK188)</f>
        <v>0</v>
      </c>
    </row>
    <row r="186" spans="2:65" s="1" customFormat="1" ht="24.2" customHeight="1">
      <c r="B186" s="140"/>
      <c r="C186" s="141" t="s">
        <v>665</v>
      </c>
      <c r="D186" s="141" t="s">
        <v>185</v>
      </c>
      <c r="E186" s="142" t="s">
        <v>3426</v>
      </c>
      <c r="F186" s="143" t="s">
        <v>3427</v>
      </c>
      <c r="G186" s="144" t="s">
        <v>231</v>
      </c>
      <c r="H186" s="145">
        <v>1</v>
      </c>
      <c r="I186" s="146"/>
      <c r="J186" s="147">
        <f>ROUND(I186*H186,2)</f>
        <v>0</v>
      </c>
      <c r="K186" s="148"/>
      <c r="L186" s="32"/>
      <c r="M186" s="149" t="s">
        <v>1</v>
      </c>
      <c r="N186" s="150" t="s">
        <v>41</v>
      </c>
      <c r="P186" s="151">
        <f>O186*H186</f>
        <v>0</v>
      </c>
      <c r="Q186" s="151">
        <v>0</v>
      </c>
      <c r="R186" s="151">
        <f>Q186*H186</f>
        <v>0</v>
      </c>
      <c r="S186" s="151">
        <v>0</v>
      </c>
      <c r="T186" s="152">
        <f>S186*H186</f>
        <v>0</v>
      </c>
      <c r="AR186" s="153" t="s">
        <v>700</v>
      </c>
      <c r="AT186" s="153" t="s">
        <v>185</v>
      </c>
      <c r="AU186" s="153" t="s">
        <v>83</v>
      </c>
      <c r="AY186" s="17" t="s">
        <v>181</v>
      </c>
      <c r="BE186" s="154">
        <f>IF(N186="základná",J186,0)</f>
        <v>0</v>
      </c>
      <c r="BF186" s="154">
        <f>IF(N186="znížená",J186,0)</f>
        <v>0</v>
      </c>
      <c r="BG186" s="154">
        <f>IF(N186="zákl. prenesená",J186,0)</f>
        <v>0</v>
      </c>
      <c r="BH186" s="154">
        <f>IF(N186="zníž. prenesená",J186,0)</f>
        <v>0</v>
      </c>
      <c r="BI186" s="154">
        <f>IF(N186="nulová",J186,0)</f>
        <v>0</v>
      </c>
      <c r="BJ186" s="17" t="s">
        <v>190</v>
      </c>
      <c r="BK186" s="154">
        <f>ROUND(I186*H186,2)</f>
        <v>0</v>
      </c>
      <c r="BL186" s="17" t="s">
        <v>700</v>
      </c>
      <c r="BM186" s="153" t="s">
        <v>1647</v>
      </c>
    </row>
    <row r="187" spans="2:65" s="1" customFormat="1" ht="16.5" customHeight="1">
      <c r="B187" s="140"/>
      <c r="C187" s="141" t="s">
        <v>669</v>
      </c>
      <c r="D187" s="141" t="s">
        <v>185</v>
      </c>
      <c r="E187" s="142" t="s">
        <v>3428</v>
      </c>
      <c r="F187" s="143" t="s">
        <v>3429</v>
      </c>
      <c r="G187" s="144" t="s">
        <v>231</v>
      </c>
      <c r="H187" s="145">
        <v>1</v>
      </c>
      <c r="I187" s="146"/>
      <c r="J187" s="147">
        <f>ROUND(I187*H187,2)</f>
        <v>0</v>
      </c>
      <c r="K187" s="148"/>
      <c r="L187" s="32"/>
      <c r="M187" s="149" t="s">
        <v>1</v>
      </c>
      <c r="N187" s="150" t="s">
        <v>41</v>
      </c>
      <c r="P187" s="151">
        <f>O187*H187</f>
        <v>0</v>
      </c>
      <c r="Q187" s="151">
        <v>0</v>
      </c>
      <c r="R187" s="151">
        <f>Q187*H187</f>
        <v>0</v>
      </c>
      <c r="S187" s="151">
        <v>0</v>
      </c>
      <c r="T187" s="152">
        <f>S187*H187</f>
        <v>0</v>
      </c>
      <c r="AR187" s="153" t="s">
        <v>700</v>
      </c>
      <c r="AT187" s="153" t="s">
        <v>185</v>
      </c>
      <c r="AU187" s="153" t="s">
        <v>83</v>
      </c>
      <c r="AY187" s="17" t="s">
        <v>181</v>
      </c>
      <c r="BE187" s="154">
        <f>IF(N187="základná",J187,0)</f>
        <v>0</v>
      </c>
      <c r="BF187" s="154">
        <f>IF(N187="znížená",J187,0)</f>
        <v>0</v>
      </c>
      <c r="BG187" s="154">
        <f>IF(N187="zákl. prenesená",J187,0)</f>
        <v>0</v>
      </c>
      <c r="BH187" s="154">
        <f>IF(N187="zníž. prenesená",J187,0)</f>
        <v>0</v>
      </c>
      <c r="BI187" s="154">
        <f>IF(N187="nulová",J187,0)</f>
        <v>0</v>
      </c>
      <c r="BJ187" s="17" t="s">
        <v>190</v>
      </c>
      <c r="BK187" s="154">
        <f>ROUND(I187*H187,2)</f>
        <v>0</v>
      </c>
      <c r="BL187" s="17" t="s">
        <v>700</v>
      </c>
      <c r="BM187" s="153" t="s">
        <v>1660</v>
      </c>
    </row>
    <row r="188" spans="2:65" s="1" customFormat="1" ht="16.5" customHeight="1">
      <c r="B188" s="140"/>
      <c r="C188" s="141" t="s">
        <v>674</v>
      </c>
      <c r="D188" s="141" t="s">
        <v>185</v>
      </c>
      <c r="E188" s="142" t="s">
        <v>3430</v>
      </c>
      <c r="F188" s="143" t="s">
        <v>3431</v>
      </c>
      <c r="G188" s="144" t="s">
        <v>231</v>
      </c>
      <c r="H188" s="145">
        <v>1</v>
      </c>
      <c r="I188" s="146"/>
      <c r="J188" s="147">
        <f>ROUND(I188*H188,2)</f>
        <v>0</v>
      </c>
      <c r="K188" s="148"/>
      <c r="L188" s="32"/>
      <c r="M188" s="183" t="s">
        <v>1</v>
      </c>
      <c r="N188" s="184" t="s">
        <v>41</v>
      </c>
      <c r="O188" s="185"/>
      <c r="P188" s="186">
        <f>O188*H188</f>
        <v>0</v>
      </c>
      <c r="Q188" s="186">
        <v>0</v>
      </c>
      <c r="R188" s="186">
        <f>Q188*H188</f>
        <v>0</v>
      </c>
      <c r="S188" s="186">
        <v>0</v>
      </c>
      <c r="T188" s="187">
        <f>S188*H188</f>
        <v>0</v>
      </c>
      <c r="AR188" s="153" t="s">
        <v>700</v>
      </c>
      <c r="AT188" s="153" t="s">
        <v>185</v>
      </c>
      <c r="AU188" s="153" t="s">
        <v>83</v>
      </c>
      <c r="AY188" s="17" t="s">
        <v>181</v>
      </c>
      <c r="BE188" s="154">
        <f>IF(N188="základná",J188,0)</f>
        <v>0</v>
      </c>
      <c r="BF188" s="154">
        <f>IF(N188="znížená",J188,0)</f>
        <v>0</v>
      </c>
      <c r="BG188" s="154">
        <f>IF(N188="zákl. prenesená",J188,0)</f>
        <v>0</v>
      </c>
      <c r="BH188" s="154">
        <f>IF(N188="zníž. prenesená",J188,0)</f>
        <v>0</v>
      </c>
      <c r="BI188" s="154">
        <f>IF(N188="nulová",J188,0)</f>
        <v>0</v>
      </c>
      <c r="BJ188" s="17" t="s">
        <v>190</v>
      </c>
      <c r="BK188" s="154">
        <f>ROUND(I188*H188,2)</f>
        <v>0</v>
      </c>
      <c r="BL188" s="17" t="s">
        <v>700</v>
      </c>
      <c r="BM188" s="153" t="s">
        <v>1668</v>
      </c>
    </row>
    <row r="189" spans="2:65" s="1" customFormat="1" ht="6.95" customHeight="1">
      <c r="B189" s="47"/>
      <c r="C189" s="48"/>
      <c r="D189" s="48"/>
      <c r="E189" s="48"/>
      <c r="F189" s="48"/>
      <c r="G189" s="48"/>
      <c r="H189" s="48"/>
      <c r="I189" s="48"/>
      <c r="J189" s="48"/>
      <c r="K189" s="48"/>
      <c r="L189" s="32"/>
    </row>
  </sheetData>
  <autoFilter ref="C122:K188" xr:uid="{00000000-0009-0000-0000-000005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7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99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134</v>
      </c>
      <c r="L4" s="20"/>
      <c r="M4" s="92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Obnova a modernizácia objektu Centra univerzitného športu pri SPU v Nitre</v>
      </c>
      <c r="F7" s="258"/>
      <c r="G7" s="258"/>
      <c r="H7" s="258"/>
      <c r="L7" s="20"/>
    </row>
    <row r="8" spans="2:46" s="1" customFormat="1" ht="12" customHeight="1">
      <c r="B8" s="32"/>
      <c r="D8" s="27" t="s">
        <v>144</v>
      </c>
      <c r="L8" s="32"/>
    </row>
    <row r="9" spans="2:46" s="1" customFormat="1" ht="16.5" customHeight="1">
      <c r="B9" s="32"/>
      <c r="E9" s="250" t="s">
        <v>3432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9" t="str">
        <f>'Rekapitulácia stavby'!E14</f>
        <v>Vyplň údaj</v>
      </c>
      <c r="F18" s="241"/>
      <c r="G18" s="241"/>
      <c r="H18" s="241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>Béger</v>
      </c>
      <c r="I24" s="27" t="s">
        <v>26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3"/>
      <c r="E27" s="245" t="s">
        <v>1</v>
      </c>
      <c r="F27" s="245"/>
      <c r="G27" s="245"/>
      <c r="H27" s="245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35</v>
      </c>
      <c r="J30" s="69">
        <f>ROUND(J121,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5">
        <f>ROUND((SUM(BE121:BE169)),  2)</f>
        <v>0</v>
      </c>
      <c r="G33" s="96"/>
      <c r="H33" s="96"/>
      <c r="I33" s="97">
        <v>0.2</v>
      </c>
      <c r="J33" s="95">
        <f>ROUND(((SUM(BE121:BE169))*I33),  2)</f>
        <v>0</v>
      </c>
      <c r="L33" s="32"/>
    </row>
    <row r="34" spans="2:12" s="1" customFormat="1" ht="14.45" customHeight="1">
      <c r="B34" s="32"/>
      <c r="E34" s="37" t="s">
        <v>41</v>
      </c>
      <c r="F34" s="95">
        <f>ROUND((SUM(BF121:BF169)),  2)</f>
        <v>0</v>
      </c>
      <c r="G34" s="96"/>
      <c r="H34" s="96"/>
      <c r="I34" s="97">
        <v>0.2</v>
      </c>
      <c r="J34" s="95">
        <f>ROUND(((SUM(BF121:BF169))*I34),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8">
        <f>ROUND((SUM(BG121:BG169)),  2)</f>
        <v>0</v>
      </c>
      <c r="I35" s="99">
        <v>0.2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8">
        <f>ROUND((SUM(BH121:BH169)),  2)</f>
        <v>0</v>
      </c>
      <c r="I36" s="99">
        <v>0.2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5">
        <f>ROUND((SUM(BI121:BI169)),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45</v>
      </c>
      <c r="E39" s="60"/>
      <c r="F39" s="60"/>
      <c r="G39" s="102" t="s">
        <v>46</v>
      </c>
      <c r="H39" s="103" t="s">
        <v>47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6" t="s">
        <v>51</v>
      </c>
      <c r="G61" s="46" t="s">
        <v>50</v>
      </c>
      <c r="H61" s="34"/>
      <c r="I61" s="34"/>
      <c r="J61" s="107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6" t="s">
        <v>51</v>
      </c>
      <c r="G76" s="46" t="s">
        <v>50</v>
      </c>
      <c r="H76" s="34"/>
      <c r="I76" s="34"/>
      <c r="J76" s="107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7" t="str">
        <f>E7</f>
        <v>Obnova a modernizácia objektu Centra univerzitného športu pri SPU v Nitre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144</v>
      </c>
      <c r="L86" s="32"/>
    </row>
    <row r="87" spans="2:47" s="1" customFormat="1" ht="16.5" customHeight="1">
      <c r="B87" s="32"/>
      <c r="E87" s="250" t="str">
        <f>E9</f>
        <v>06 - OBNOVA A MODERNIZÁCIA - Spevnené plochy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Nitra</v>
      </c>
      <c r="I89" s="27" t="s">
        <v>21</v>
      </c>
      <c r="J89" s="55" t="str">
        <f>IF(J12="","",J12)</f>
        <v>1. 2. 2024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SPU v Nitre</v>
      </c>
      <c r="I91" s="27" t="s">
        <v>29</v>
      </c>
      <c r="J91" s="30" t="str">
        <f>E21</f>
        <v>Ing. Stanislav Mikle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Béger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147</v>
      </c>
      <c r="D94" s="100"/>
      <c r="E94" s="100"/>
      <c r="F94" s="100"/>
      <c r="G94" s="100"/>
      <c r="H94" s="100"/>
      <c r="I94" s="100"/>
      <c r="J94" s="109" t="s">
        <v>148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149</v>
      </c>
      <c r="J96" s="69">
        <f>J121</f>
        <v>0</v>
      </c>
      <c r="L96" s="32"/>
      <c r="AU96" s="17" t="s">
        <v>150</v>
      </c>
    </row>
    <row r="97" spans="2:12" s="8" customFormat="1" ht="24.95" customHeight="1">
      <c r="B97" s="111"/>
      <c r="D97" s="112" t="s">
        <v>3433</v>
      </c>
      <c r="E97" s="113"/>
      <c r="F97" s="113"/>
      <c r="G97" s="113"/>
      <c r="H97" s="113"/>
      <c r="I97" s="113"/>
      <c r="J97" s="114">
        <f>J122</f>
        <v>0</v>
      </c>
      <c r="L97" s="111"/>
    </row>
    <row r="98" spans="2:12" s="9" customFormat="1" ht="19.899999999999999" customHeight="1">
      <c r="B98" s="115"/>
      <c r="D98" s="116" t="s">
        <v>3434</v>
      </c>
      <c r="E98" s="117"/>
      <c r="F98" s="117"/>
      <c r="G98" s="117"/>
      <c r="H98" s="117"/>
      <c r="I98" s="117"/>
      <c r="J98" s="118">
        <f>J123</f>
        <v>0</v>
      </c>
      <c r="L98" s="115"/>
    </row>
    <row r="99" spans="2:12" s="9" customFormat="1" ht="19.899999999999999" customHeight="1">
      <c r="B99" s="115"/>
      <c r="D99" s="116" t="s">
        <v>3435</v>
      </c>
      <c r="E99" s="117"/>
      <c r="F99" s="117"/>
      <c r="G99" s="117"/>
      <c r="H99" s="117"/>
      <c r="I99" s="117"/>
      <c r="J99" s="118">
        <f>J133</f>
        <v>0</v>
      </c>
      <c r="L99" s="115"/>
    </row>
    <row r="100" spans="2:12" s="9" customFormat="1" ht="19.899999999999999" customHeight="1">
      <c r="B100" s="115"/>
      <c r="D100" s="116" t="s">
        <v>3436</v>
      </c>
      <c r="E100" s="117"/>
      <c r="F100" s="117"/>
      <c r="G100" s="117"/>
      <c r="H100" s="117"/>
      <c r="I100" s="117"/>
      <c r="J100" s="118">
        <f>J136</f>
        <v>0</v>
      </c>
      <c r="L100" s="115"/>
    </row>
    <row r="101" spans="2:12" s="9" customFormat="1" ht="19.899999999999999" customHeight="1">
      <c r="B101" s="115"/>
      <c r="D101" s="116" t="s">
        <v>3437</v>
      </c>
      <c r="E101" s="117"/>
      <c r="F101" s="117"/>
      <c r="G101" s="117"/>
      <c r="H101" s="117"/>
      <c r="I101" s="117"/>
      <c r="J101" s="118">
        <f>J168</f>
        <v>0</v>
      </c>
      <c r="L101" s="115"/>
    </row>
    <row r="102" spans="2:12" s="1" customFormat="1" ht="21.75" customHeight="1">
      <c r="B102" s="32"/>
      <c r="L102" s="32"/>
    </row>
    <row r="103" spans="2:12" s="1" customFormat="1" ht="6.95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12" s="1" customFormat="1" ht="6.95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12" s="1" customFormat="1" ht="24.95" customHeight="1">
      <c r="B108" s="32"/>
      <c r="C108" s="21" t="s">
        <v>167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15</v>
      </c>
      <c r="L110" s="32"/>
    </row>
    <row r="111" spans="2:12" s="1" customFormat="1" ht="26.25" customHeight="1">
      <c r="B111" s="32"/>
      <c r="E111" s="257" t="str">
        <f>E7</f>
        <v>Obnova a modernizácia objektu Centra univerzitného športu pri SPU v Nitre</v>
      </c>
      <c r="F111" s="258"/>
      <c r="G111" s="258"/>
      <c r="H111" s="258"/>
      <c r="L111" s="32"/>
    </row>
    <row r="112" spans="2:12" s="1" customFormat="1" ht="12" customHeight="1">
      <c r="B112" s="32"/>
      <c r="C112" s="27" t="s">
        <v>144</v>
      </c>
      <c r="L112" s="32"/>
    </row>
    <row r="113" spans="2:65" s="1" customFormat="1" ht="16.5" customHeight="1">
      <c r="B113" s="32"/>
      <c r="E113" s="250" t="str">
        <f>E9</f>
        <v>06 - OBNOVA A MODERNIZÁCIA - Spevnené plochy</v>
      </c>
      <c r="F113" s="256"/>
      <c r="G113" s="256"/>
      <c r="H113" s="256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19</v>
      </c>
      <c r="F115" s="25" t="str">
        <f>F12</f>
        <v>Nitra</v>
      </c>
      <c r="I115" s="27" t="s">
        <v>21</v>
      </c>
      <c r="J115" s="55" t="str">
        <f>IF(J12="","",J12)</f>
        <v>1. 2. 2024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23</v>
      </c>
      <c r="F117" s="25" t="str">
        <f>E15</f>
        <v>SPU v Nitre</v>
      </c>
      <c r="I117" s="27" t="s">
        <v>29</v>
      </c>
      <c r="J117" s="30" t="str">
        <f>E21</f>
        <v>Ing. Stanislav Mikle</v>
      </c>
      <c r="L117" s="32"/>
    </row>
    <row r="118" spans="2:65" s="1" customFormat="1" ht="15.2" customHeight="1">
      <c r="B118" s="32"/>
      <c r="C118" s="27" t="s">
        <v>27</v>
      </c>
      <c r="F118" s="25" t="str">
        <f>IF(E18="","",E18)</f>
        <v>Vyplň údaj</v>
      </c>
      <c r="I118" s="27" t="s">
        <v>32</v>
      </c>
      <c r="J118" s="30" t="str">
        <f>E24</f>
        <v>Béger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9"/>
      <c r="C120" s="120" t="s">
        <v>168</v>
      </c>
      <c r="D120" s="121" t="s">
        <v>60</v>
      </c>
      <c r="E120" s="121" t="s">
        <v>56</v>
      </c>
      <c r="F120" s="121" t="s">
        <v>57</v>
      </c>
      <c r="G120" s="121" t="s">
        <v>169</v>
      </c>
      <c r="H120" s="121" t="s">
        <v>170</v>
      </c>
      <c r="I120" s="121" t="s">
        <v>171</v>
      </c>
      <c r="J120" s="122" t="s">
        <v>148</v>
      </c>
      <c r="K120" s="123" t="s">
        <v>172</v>
      </c>
      <c r="L120" s="119"/>
      <c r="M120" s="62" t="s">
        <v>1</v>
      </c>
      <c r="N120" s="63" t="s">
        <v>39</v>
      </c>
      <c r="O120" s="63" t="s">
        <v>173</v>
      </c>
      <c r="P120" s="63" t="s">
        <v>174</v>
      </c>
      <c r="Q120" s="63" t="s">
        <v>175</v>
      </c>
      <c r="R120" s="63" t="s">
        <v>176</v>
      </c>
      <c r="S120" s="63" t="s">
        <v>177</v>
      </c>
      <c r="T120" s="64" t="s">
        <v>178</v>
      </c>
    </row>
    <row r="121" spans="2:65" s="1" customFormat="1" ht="22.9" customHeight="1">
      <c r="B121" s="32"/>
      <c r="C121" s="67" t="s">
        <v>149</v>
      </c>
      <c r="J121" s="124">
        <f>BK121</f>
        <v>0</v>
      </c>
      <c r="L121" s="32"/>
      <c r="M121" s="65"/>
      <c r="N121" s="56"/>
      <c r="O121" s="56"/>
      <c r="P121" s="125">
        <f>P122</f>
        <v>0</v>
      </c>
      <c r="Q121" s="56"/>
      <c r="R121" s="125">
        <f>R122</f>
        <v>0</v>
      </c>
      <c r="S121" s="56"/>
      <c r="T121" s="126">
        <f>T122</f>
        <v>0</v>
      </c>
      <c r="AT121" s="17" t="s">
        <v>74</v>
      </c>
      <c r="AU121" s="17" t="s">
        <v>150</v>
      </c>
      <c r="BK121" s="127">
        <f>BK122</f>
        <v>0</v>
      </c>
    </row>
    <row r="122" spans="2:65" s="11" customFormat="1" ht="25.9" customHeight="1">
      <c r="B122" s="128"/>
      <c r="D122" s="129" t="s">
        <v>74</v>
      </c>
      <c r="E122" s="130" t="s">
        <v>179</v>
      </c>
      <c r="F122" s="130" t="s">
        <v>3438</v>
      </c>
      <c r="I122" s="131"/>
      <c r="J122" s="132">
        <f>BK122</f>
        <v>0</v>
      </c>
      <c r="L122" s="128"/>
      <c r="M122" s="133"/>
      <c r="P122" s="134">
        <f>P123+P133+P136+P168</f>
        <v>0</v>
      </c>
      <c r="R122" s="134">
        <f>R123+R133+R136+R168</f>
        <v>0</v>
      </c>
      <c r="T122" s="135">
        <f>T123+T133+T136+T168</f>
        <v>0</v>
      </c>
      <c r="AR122" s="129" t="s">
        <v>83</v>
      </c>
      <c r="AT122" s="136" t="s">
        <v>74</v>
      </c>
      <c r="AU122" s="136" t="s">
        <v>75</v>
      </c>
      <c r="AY122" s="129" t="s">
        <v>181</v>
      </c>
      <c r="BK122" s="137">
        <f>BK123+BK133+BK136+BK168</f>
        <v>0</v>
      </c>
    </row>
    <row r="123" spans="2:65" s="11" customFormat="1" ht="22.9" customHeight="1">
      <c r="B123" s="128"/>
      <c r="D123" s="129" t="s">
        <v>74</v>
      </c>
      <c r="E123" s="138" t="s">
        <v>83</v>
      </c>
      <c r="F123" s="138" t="s">
        <v>3439</v>
      </c>
      <c r="I123" s="131"/>
      <c r="J123" s="139">
        <f>BK123</f>
        <v>0</v>
      </c>
      <c r="L123" s="128"/>
      <c r="M123" s="133"/>
      <c r="P123" s="134">
        <f>SUM(P124:P132)</f>
        <v>0</v>
      </c>
      <c r="R123" s="134">
        <f>SUM(R124:R132)</f>
        <v>0</v>
      </c>
      <c r="T123" s="135">
        <f>SUM(T124:T132)</f>
        <v>0</v>
      </c>
      <c r="AR123" s="129" t="s">
        <v>83</v>
      </c>
      <c r="AT123" s="136" t="s">
        <v>74</v>
      </c>
      <c r="AU123" s="136" t="s">
        <v>83</v>
      </c>
      <c r="AY123" s="129" t="s">
        <v>181</v>
      </c>
      <c r="BK123" s="137">
        <f>SUM(BK124:BK132)</f>
        <v>0</v>
      </c>
    </row>
    <row r="124" spans="2:65" s="1" customFormat="1" ht="37.9" customHeight="1">
      <c r="B124" s="140"/>
      <c r="C124" s="141" t="s">
        <v>83</v>
      </c>
      <c r="D124" s="141" t="s">
        <v>185</v>
      </c>
      <c r="E124" s="142" t="s">
        <v>3440</v>
      </c>
      <c r="F124" s="143" t="s">
        <v>3441</v>
      </c>
      <c r="G124" s="144" t="s">
        <v>188</v>
      </c>
      <c r="H124" s="145">
        <v>800</v>
      </c>
      <c r="I124" s="146"/>
      <c r="J124" s="147">
        <f>ROUND(I124*H124,2)</f>
        <v>0</v>
      </c>
      <c r="K124" s="148"/>
      <c r="L124" s="32"/>
      <c r="M124" s="149" t="s">
        <v>1</v>
      </c>
      <c r="N124" s="150" t="s">
        <v>41</v>
      </c>
      <c r="P124" s="151">
        <f>O124*H124</f>
        <v>0</v>
      </c>
      <c r="Q124" s="151">
        <v>0</v>
      </c>
      <c r="R124" s="151">
        <f>Q124*H124</f>
        <v>0</v>
      </c>
      <c r="S124" s="151">
        <v>0</v>
      </c>
      <c r="T124" s="152">
        <f>S124*H124</f>
        <v>0</v>
      </c>
      <c r="AR124" s="153" t="s">
        <v>189</v>
      </c>
      <c r="AT124" s="153" t="s">
        <v>185</v>
      </c>
      <c r="AU124" s="153" t="s">
        <v>190</v>
      </c>
      <c r="AY124" s="17" t="s">
        <v>181</v>
      </c>
      <c r="BE124" s="154">
        <f>IF(N124="základná",J124,0)</f>
        <v>0</v>
      </c>
      <c r="BF124" s="154">
        <f>IF(N124="znížená",J124,0)</f>
        <v>0</v>
      </c>
      <c r="BG124" s="154">
        <f>IF(N124="zákl. prenesená",J124,0)</f>
        <v>0</v>
      </c>
      <c r="BH124" s="154">
        <f>IF(N124="zníž. prenesená",J124,0)</f>
        <v>0</v>
      </c>
      <c r="BI124" s="154">
        <f>IF(N124="nulová",J124,0)</f>
        <v>0</v>
      </c>
      <c r="BJ124" s="17" t="s">
        <v>190</v>
      </c>
      <c r="BK124" s="154">
        <f>ROUND(I124*H124,2)</f>
        <v>0</v>
      </c>
      <c r="BL124" s="17" t="s">
        <v>189</v>
      </c>
      <c r="BM124" s="153" t="s">
        <v>190</v>
      </c>
    </row>
    <row r="125" spans="2:65" s="1" customFormat="1" ht="21.75" customHeight="1">
      <c r="B125" s="140"/>
      <c r="C125" s="141" t="s">
        <v>190</v>
      </c>
      <c r="D125" s="141" t="s">
        <v>185</v>
      </c>
      <c r="E125" s="142" t="s">
        <v>3442</v>
      </c>
      <c r="F125" s="143" t="s">
        <v>3443</v>
      </c>
      <c r="G125" s="144" t="s">
        <v>188</v>
      </c>
      <c r="H125" s="145">
        <v>50</v>
      </c>
      <c r="I125" s="146"/>
      <c r="J125" s="147">
        <f>ROUND(I125*H125,2)</f>
        <v>0</v>
      </c>
      <c r="K125" s="148"/>
      <c r="L125" s="32"/>
      <c r="M125" s="149" t="s">
        <v>1</v>
      </c>
      <c r="N125" s="150" t="s">
        <v>41</v>
      </c>
      <c r="P125" s="151">
        <f>O125*H125</f>
        <v>0</v>
      </c>
      <c r="Q125" s="151">
        <v>0</v>
      </c>
      <c r="R125" s="151">
        <f>Q125*H125</f>
        <v>0</v>
      </c>
      <c r="S125" s="151">
        <v>0</v>
      </c>
      <c r="T125" s="152">
        <f>S125*H125</f>
        <v>0</v>
      </c>
      <c r="AR125" s="153" t="s">
        <v>189</v>
      </c>
      <c r="AT125" s="153" t="s">
        <v>185</v>
      </c>
      <c r="AU125" s="153" t="s">
        <v>190</v>
      </c>
      <c r="AY125" s="17" t="s">
        <v>181</v>
      </c>
      <c r="BE125" s="154">
        <f>IF(N125="základná",J125,0)</f>
        <v>0</v>
      </c>
      <c r="BF125" s="154">
        <f>IF(N125="znížená",J125,0)</f>
        <v>0</v>
      </c>
      <c r="BG125" s="154">
        <f>IF(N125="zákl. prenesená",J125,0)</f>
        <v>0</v>
      </c>
      <c r="BH125" s="154">
        <f>IF(N125="zníž. prenesená",J125,0)</f>
        <v>0</v>
      </c>
      <c r="BI125" s="154">
        <f>IF(N125="nulová",J125,0)</f>
        <v>0</v>
      </c>
      <c r="BJ125" s="17" t="s">
        <v>190</v>
      </c>
      <c r="BK125" s="154">
        <f>ROUND(I125*H125,2)</f>
        <v>0</v>
      </c>
      <c r="BL125" s="17" t="s">
        <v>189</v>
      </c>
      <c r="BM125" s="153" t="s">
        <v>189</v>
      </c>
    </row>
    <row r="126" spans="2:65" s="1" customFormat="1" ht="16.5" customHeight="1">
      <c r="B126" s="140"/>
      <c r="C126" s="189" t="s">
        <v>130</v>
      </c>
      <c r="D126" s="189" t="s">
        <v>966</v>
      </c>
      <c r="E126" s="190" t="s">
        <v>3444</v>
      </c>
      <c r="F126" s="191" t="s">
        <v>3445</v>
      </c>
      <c r="G126" s="192" t="s">
        <v>672</v>
      </c>
      <c r="H126" s="193">
        <v>1.5449999999999999</v>
      </c>
      <c r="I126" s="194"/>
      <c r="J126" s="195">
        <f>ROUND(I126*H126,2)</f>
        <v>0</v>
      </c>
      <c r="K126" s="196"/>
      <c r="L126" s="197"/>
      <c r="M126" s="198" t="s">
        <v>1</v>
      </c>
      <c r="N126" s="199" t="s">
        <v>41</v>
      </c>
      <c r="P126" s="151">
        <f>O126*H126</f>
        <v>0</v>
      </c>
      <c r="Q126" s="151">
        <v>0</v>
      </c>
      <c r="R126" s="151">
        <f>Q126*H126</f>
        <v>0</v>
      </c>
      <c r="S126" s="151">
        <v>0</v>
      </c>
      <c r="T126" s="152">
        <f>S126*H126</f>
        <v>0</v>
      </c>
      <c r="AR126" s="153" t="s">
        <v>943</v>
      </c>
      <c r="AT126" s="153" t="s">
        <v>966</v>
      </c>
      <c r="AU126" s="153" t="s">
        <v>190</v>
      </c>
      <c r="AY126" s="17" t="s">
        <v>181</v>
      </c>
      <c r="BE126" s="154">
        <f>IF(N126="základná",J126,0)</f>
        <v>0</v>
      </c>
      <c r="BF126" s="154">
        <f>IF(N126="znížená",J126,0)</f>
        <v>0</v>
      </c>
      <c r="BG126" s="154">
        <f>IF(N126="zákl. prenesená",J126,0)</f>
        <v>0</v>
      </c>
      <c r="BH126" s="154">
        <f>IF(N126="zníž. prenesená",J126,0)</f>
        <v>0</v>
      </c>
      <c r="BI126" s="154">
        <f>IF(N126="nulová",J126,0)</f>
        <v>0</v>
      </c>
      <c r="BJ126" s="17" t="s">
        <v>190</v>
      </c>
      <c r="BK126" s="154">
        <f>ROUND(I126*H126,2)</f>
        <v>0</v>
      </c>
      <c r="BL126" s="17" t="s">
        <v>189</v>
      </c>
      <c r="BM126" s="153" t="s">
        <v>933</v>
      </c>
    </row>
    <row r="127" spans="2:65" s="13" customFormat="1">
      <c r="B127" s="162"/>
      <c r="D127" s="156" t="s">
        <v>192</v>
      </c>
      <c r="E127" s="163" t="s">
        <v>1</v>
      </c>
      <c r="F127" s="164" t="s">
        <v>3446</v>
      </c>
      <c r="H127" s="165">
        <v>1.5449999999999999</v>
      </c>
      <c r="I127" s="166"/>
      <c r="L127" s="162"/>
      <c r="M127" s="167"/>
      <c r="T127" s="168"/>
      <c r="AT127" s="163" t="s">
        <v>192</v>
      </c>
      <c r="AU127" s="163" t="s">
        <v>190</v>
      </c>
      <c r="AV127" s="13" t="s">
        <v>190</v>
      </c>
      <c r="AW127" s="13" t="s">
        <v>31</v>
      </c>
      <c r="AX127" s="13" t="s">
        <v>75</v>
      </c>
      <c r="AY127" s="163" t="s">
        <v>181</v>
      </c>
    </row>
    <row r="128" spans="2:65" s="14" customFormat="1">
      <c r="B128" s="169"/>
      <c r="D128" s="156" t="s">
        <v>192</v>
      </c>
      <c r="E128" s="170" t="s">
        <v>1</v>
      </c>
      <c r="F128" s="171" t="s">
        <v>195</v>
      </c>
      <c r="H128" s="172">
        <v>1.5449999999999999</v>
      </c>
      <c r="I128" s="173"/>
      <c r="L128" s="169"/>
      <c r="M128" s="174"/>
      <c r="T128" s="175"/>
      <c r="AT128" s="170" t="s">
        <v>192</v>
      </c>
      <c r="AU128" s="170" t="s">
        <v>190</v>
      </c>
      <c r="AV128" s="14" t="s">
        <v>189</v>
      </c>
      <c r="AW128" s="14" t="s">
        <v>31</v>
      </c>
      <c r="AX128" s="14" t="s">
        <v>83</v>
      </c>
      <c r="AY128" s="170" t="s">
        <v>181</v>
      </c>
    </row>
    <row r="129" spans="2:65" s="1" customFormat="1" ht="24.2" customHeight="1">
      <c r="B129" s="140"/>
      <c r="C129" s="141" t="s">
        <v>189</v>
      </c>
      <c r="D129" s="141" t="s">
        <v>185</v>
      </c>
      <c r="E129" s="142" t="s">
        <v>3447</v>
      </c>
      <c r="F129" s="143" t="s">
        <v>3448</v>
      </c>
      <c r="G129" s="144" t="s">
        <v>188</v>
      </c>
      <c r="H129" s="145">
        <v>50</v>
      </c>
      <c r="I129" s="146"/>
      <c r="J129" s="147">
        <f>ROUND(I129*H129,2)</f>
        <v>0</v>
      </c>
      <c r="K129" s="148"/>
      <c r="L129" s="32"/>
      <c r="M129" s="149" t="s">
        <v>1</v>
      </c>
      <c r="N129" s="150" t="s">
        <v>41</v>
      </c>
      <c r="P129" s="151">
        <f>O129*H129</f>
        <v>0</v>
      </c>
      <c r="Q129" s="151">
        <v>0</v>
      </c>
      <c r="R129" s="151">
        <f>Q129*H129</f>
        <v>0</v>
      </c>
      <c r="S129" s="151">
        <v>0</v>
      </c>
      <c r="T129" s="152">
        <f>S129*H129</f>
        <v>0</v>
      </c>
      <c r="AR129" s="153" t="s">
        <v>189</v>
      </c>
      <c r="AT129" s="153" t="s">
        <v>185</v>
      </c>
      <c r="AU129" s="153" t="s">
        <v>190</v>
      </c>
      <c r="AY129" s="17" t="s">
        <v>181</v>
      </c>
      <c r="BE129" s="154">
        <f>IF(N129="základná",J129,0)</f>
        <v>0</v>
      </c>
      <c r="BF129" s="154">
        <f>IF(N129="znížená",J129,0)</f>
        <v>0</v>
      </c>
      <c r="BG129" s="154">
        <f>IF(N129="zákl. prenesená",J129,0)</f>
        <v>0</v>
      </c>
      <c r="BH129" s="154">
        <f>IF(N129="zníž. prenesená",J129,0)</f>
        <v>0</v>
      </c>
      <c r="BI129" s="154">
        <f>IF(N129="nulová",J129,0)</f>
        <v>0</v>
      </c>
      <c r="BJ129" s="17" t="s">
        <v>190</v>
      </c>
      <c r="BK129" s="154">
        <f>ROUND(I129*H129,2)</f>
        <v>0</v>
      </c>
      <c r="BL129" s="17" t="s">
        <v>189</v>
      </c>
      <c r="BM129" s="153" t="s">
        <v>943</v>
      </c>
    </row>
    <row r="130" spans="2:65" s="1" customFormat="1" ht="16.5" customHeight="1">
      <c r="B130" s="140"/>
      <c r="C130" s="189" t="s">
        <v>732</v>
      </c>
      <c r="D130" s="189" t="s">
        <v>966</v>
      </c>
      <c r="E130" s="190" t="s">
        <v>3449</v>
      </c>
      <c r="F130" s="191" t="s">
        <v>3450</v>
      </c>
      <c r="G130" s="192" t="s">
        <v>478</v>
      </c>
      <c r="H130" s="193">
        <v>6.75</v>
      </c>
      <c r="I130" s="194"/>
      <c r="J130" s="195">
        <f>ROUND(I130*H130,2)</f>
        <v>0</v>
      </c>
      <c r="K130" s="196"/>
      <c r="L130" s="197"/>
      <c r="M130" s="198" t="s">
        <v>1</v>
      </c>
      <c r="N130" s="199" t="s">
        <v>41</v>
      </c>
      <c r="P130" s="151">
        <f>O130*H130</f>
        <v>0</v>
      </c>
      <c r="Q130" s="151">
        <v>0</v>
      </c>
      <c r="R130" s="151">
        <f>Q130*H130</f>
        <v>0</v>
      </c>
      <c r="S130" s="151">
        <v>0</v>
      </c>
      <c r="T130" s="152">
        <f>S130*H130</f>
        <v>0</v>
      </c>
      <c r="AR130" s="153" t="s">
        <v>943</v>
      </c>
      <c r="AT130" s="153" t="s">
        <v>966</v>
      </c>
      <c r="AU130" s="153" t="s">
        <v>190</v>
      </c>
      <c r="AY130" s="17" t="s">
        <v>181</v>
      </c>
      <c r="BE130" s="154">
        <f>IF(N130="základná",J130,0)</f>
        <v>0</v>
      </c>
      <c r="BF130" s="154">
        <f>IF(N130="znížená",J130,0)</f>
        <v>0</v>
      </c>
      <c r="BG130" s="154">
        <f>IF(N130="zákl. prenesená",J130,0)</f>
        <v>0</v>
      </c>
      <c r="BH130" s="154">
        <f>IF(N130="zníž. prenesená",J130,0)</f>
        <v>0</v>
      </c>
      <c r="BI130" s="154">
        <f>IF(N130="nulová",J130,0)</f>
        <v>0</v>
      </c>
      <c r="BJ130" s="17" t="s">
        <v>190</v>
      </c>
      <c r="BK130" s="154">
        <f>ROUND(I130*H130,2)</f>
        <v>0</v>
      </c>
      <c r="BL130" s="17" t="s">
        <v>189</v>
      </c>
      <c r="BM130" s="153" t="s">
        <v>109</v>
      </c>
    </row>
    <row r="131" spans="2:65" s="13" customFormat="1">
      <c r="B131" s="162"/>
      <c r="D131" s="156" t="s">
        <v>192</v>
      </c>
      <c r="E131" s="163" t="s">
        <v>1</v>
      </c>
      <c r="F131" s="164" t="s">
        <v>3451</v>
      </c>
      <c r="H131" s="165">
        <v>6.75</v>
      </c>
      <c r="I131" s="166"/>
      <c r="L131" s="162"/>
      <c r="M131" s="167"/>
      <c r="T131" s="168"/>
      <c r="AT131" s="163" t="s">
        <v>192</v>
      </c>
      <c r="AU131" s="163" t="s">
        <v>190</v>
      </c>
      <c r="AV131" s="13" t="s">
        <v>190</v>
      </c>
      <c r="AW131" s="13" t="s">
        <v>31</v>
      </c>
      <c r="AX131" s="13" t="s">
        <v>75</v>
      </c>
      <c r="AY131" s="163" t="s">
        <v>181</v>
      </c>
    </row>
    <row r="132" spans="2:65" s="14" customFormat="1">
      <c r="B132" s="169"/>
      <c r="D132" s="156" t="s">
        <v>192</v>
      </c>
      <c r="E132" s="170" t="s">
        <v>1</v>
      </c>
      <c r="F132" s="171" t="s">
        <v>195</v>
      </c>
      <c r="H132" s="172">
        <v>6.75</v>
      </c>
      <c r="I132" s="173"/>
      <c r="L132" s="169"/>
      <c r="M132" s="174"/>
      <c r="T132" s="175"/>
      <c r="AT132" s="170" t="s">
        <v>192</v>
      </c>
      <c r="AU132" s="170" t="s">
        <v>190</v>
      </c>
      <c r="AV132" s="14" t="s">
        <v>189</v>
      </c>
      <c r="AW132" s="14" t="s">
        <v>31</v>
      </c>
      <c r="AX132" s="14" t="s">
        <v>83</v>
      </c>
      <c r="AY132" s="170" t="s">
        <v>181</v>
      </c>
    </row>
    <row r="133" spans="2:65" s="11" customFormat="1" ht="22.9" customHeight="1">
      <c r="B133" s="128"/>
      <c r="D133" s="129" t="s">
        <v>74</v>
      </c>
      <c r="E133" s="138" t="s">
        <v>732</v>
      </c>
      <c r="F133" s="138" t="s">
        <v>3452</v>
      </c>
      <c r="I133" s="131"/>
      <c r="J133" s="139">
        <f>BK133</f>
        <v>0</v>
      </c>
      <c r="L133" s="128"/>
      <c r="M133" s="133"/>
      <c r="P133" s="134">
        <f>SUM(P134:P135)</f>
        <v>0</v>
      </c>
      <c r="R133" s="134">
        <f>SUM(R134:R135)</f>
        <v>0</v>
      </c>
      <c r="T133" s="135">
        <f>SUM(T134:T135)</f>
        <v>0</v>
      </c>
      <c r="AR133" s="129" t="s">
        <v>83</v>
      </c>
      <c r="AT133" s="136" t="s">
        <v>74</v>
      </c>
      <c r="AU133" s="136" t="s">
        <v>83</v>
      </c>
      <c r="AY133" s="129" t="s">
        <v>181</v>
      </c>
      <c r="BK133" s="137">
        <f>SUM(BK134:BK135)</f>
        <v>0</v>
      </c>
    </row>
    <row r="134" spans="2:65" s="1" customFormat="1" ht="33" customHeight="1">
      <c r="B134" s="140"/>
      <c r="C134" s="141" t="s">
        <v>933</v>
      </c>
      <c r="D134" s="141" t="s">
        <v>185</v>
      </c>
      <c r="E134" s="142" t="s">
        <v>3453</v>
      </c>
      <c r="F134" s="143" t="s">
        <v>3454</v>
      </c>
      <c r="G134" s="144" t="s">
        <v>188</v>
      </c>
      <c r="H134" s="145">
        <v>800</v>
      </c>
      <c r="I134" s="146"/>
      <c r="J134" s="147">
        <f>ROUND(I134*H134,2)</f>
        <v>0</v>
      </c>
      <c r="K134" s="148"/>
      <c r="L134" s="32"/>
      <c r="M134" s="149" t="s">
        <v>1</v>
      </c>
      <c r="N134" s="150" t="s">
        <v>41</v>
      </c>
      <c r="P134" s="151">
        <f>O134*H134</f>
        <v>0</v>
      </c>
      <c r="Q134" s="151">
        <v>0</v>
      </c>
      <c r="R134" s="151">
        <f>Q134*H134</f>
        <v>0</v>
      </c>
      <c r="S134" s="151">
        <v>0</v>
      </c>
      <c r="T134" s="152">
        <f>S134*H134</f>
        <v>0</v>
      </c>
      <c r="AR134" s="153" t="s">
        <v>189</v>
      </c>
      <c r="AT134" s="153" t="s">
        <v>185</v>
      </c>
      <c r="AU134" s="153" t="s">
        <v>190</v>
      </c>
      <c r="AY134" s="17" t="s">
        <v>181</v>
      </c>
      <c r="BE134" s="154">
        <f>IF(N134="základná",J134,0)</f>
        <v>0</v>
      </c>
      <c r="BF134" s="154">
        <f>IF(N134="znížená",J134,0)</f>
        <v>0</v>
      </c>
      <c r="BG134" s="154">
        <f>IF(N134="zákl. prenesená",J134,0)</f>
        <v>0</v>
      </c>
      <c r="BH134" s="154">
        <f>IF(N134="zníž. prenesená",J134,0)</f>
        <v>0</v>
      </c>
      <c r="BI134" s="154">
        <f>IF(N134="nulová",J134,0)</f>
        <v>0</v>
      </c>
      <c r="BJ134" s="17" t="s">
        <v>190</v>
      </c>
      <c r="BK134" s="154">
        <f>ROUND(I134*H134,2)</f>
        <v>0</v>
      </c>
      <c r="BL134" s="17" t="s">
        <v>189</v>
      </c>
      <c r="BM134" s="153" t="s">
        <v>115</v>
      </c>
    </row>
    <row r="135" spans="2:65" s="1" customFormat="1" ht="33" customHeight="1">
      <c r="B135" s="140"/>
      <c r="C135" s="141" t="s">
        <v>938</v>
      </c>
      <c r="D135" s="141" t="s">
        <v>185</v>
      </c>
      <c r="E135" s="142" t="s">
        <v>3455</v>
      </c>
      <c r="F135" s="143" t="s">
        <v>3456</v>
      </c>
      <c r="G135" s="144" t="s">
        <v>188</v>
      </c>
      <c r="H135" s="145">
        <v>800</v>
      </c>
      <c r="I135" s="146"/>
      <c r="J135" s="147">
        <f>ROUND(I135*H135,2)</f>
        <v>0</v>
      </c>
      <c r="K135" s="148"/>
      <c r="L135" s="32"/>
      <c r="M135" s="149" t="s">
        <v>1</v>
      </c>
      <c r="N135" s="150" t="s">
        <v>41</v>
      </c>
      <c r="P135" s="151">
        <f>O135*H135</f>
        <v>0</v>
      </c>
      <c r="Q135" s="151">
        <v>0</v>
      </c>
      <c r="R135" s="151">
        <f>Q135*H135</f>
        <v>0</v>
      </c>
      <c r="S135" s="151">
        <v>0</v>
      </c>
      <c r="T135" s="152">
        <f>S135*H135</f>
        <v>0</v>
      </c>
      <c r="AR135" s="153" t="s">
        <v>189</v>
      </c>
      <c r="AT135" s="153" t="s">
        <v>185</v>
      </c>
      <c r="AU135" s="153" t="s">
        <v>190</v>
      </c>
      <c r="AY135" s="17" t="s">
        <v>181</v>
      </c>
      <c r="BE135" s="154">
        <f>IF(N135="základná",J135,0)</f>
        <v>0</v>
      </c>
      <c r="BF135" s="154">
        <f>IF(N135="znížená",J135,0)</f>
        <v>0</v>
      </c>
      <c r="BG135" s="154">
        <f>IF(N135="zákl. prenesená",J135,0)</f>
        <v>0</v>
      </c>
      <c r="BH135" s="154">
        <f>IF(N135="zníž. prenesená",J135,0)</f>
        <v>0</v>
      </c>
      <c r="BI135" s="154">
        <f>IF(N135="nulová",J135,0)</f>
        <v>0</v>
      </c>
      <c r="BJ135" s="17" t="s">
        <v>190</v>
      </c>
      <c r="BK135" s="154">
        <f>ROUND(I135*H135,2)</f>
        <v>0</v>
      </c>
      <c r="BL135" s="17" t="s">
        <v>189</v>
      </c>
      <c r="BM135" s="153" t="s">
        <v>121</v>
      </c>
    </row>
    <row r="136" spans="2:65" s="11" customFormat="1" ht="22.9" customHeight="1">
      <c r="B136" s="128"/>
      <c r="D136" s="129" t="s">
        <v>74</v>
      </c>
      <c r="E136" s="138" t="s">
        <v>182</v>
      </c>
      <c r="F136" s="138" t="s">
        <v>3457</v>
      </c>
      <c r="I136" s="131"/>
      <c r="J136" s="139">
        <f>BK136</f>
        <v>0</v>
      </c>
      <c r="L136" s="128"/>
      <c r="M136" s="133"/>
      <c r="P136" s="134">
        <f>SUM(P137:P167)</f>
        <v>0</v>
      </c>
      <c r="R136" s="134">
        <f>SUM(R137:R167)</f>
        <v>0</v>
      </c>
      <c r="T136" s="135">
        <f>SUM(T137:T167)</f>
        <v>0</v>
      </c>
      <c r="AR136" s="129" t="s">
        <v>83</v>
      </c>
      <c r="AT136" s="136" t="s">
        <v>74</v>
      </c>
      <c r="AU136" s="136" t="s">
        <v>83</v>
      </c>
      <c r="AY136" s="129" t="s">
        <v>181</v>
      </c>
      <c r="BK136" s="137">
        <f>SUM(BK137:BK167)</f>
        <v>0</v>
      </c>
    </row>
    <row r="137" spans="2:65" s="1" customFormat="1" ht="24.2" customHeight="1">
      <c r="B137" s="140"/>
      <c r="C137" s="141" t="s">
        <v>943</v>
      </c>
      <c r="D137" s="141" t="s">
        <v>185</v>
      </c>
      <c r="E137" s="142" t="s">
        <v>3458</v>
      </c>
      <c r="F137" s="143" t="s">
        <v>3459</v>
      </c>
      <c r="G137" s="144" t="s">
        <v>231</v>
      </c>
      <c r="H137" s="145">
        <v>5</v>
      </c>
      <c r="I137" s="146"/>
      <c r="J137" s="147">
        <f t="shared" ref="J137:J152" si="0">ROUND(I137*H137,2)</f>
        <v>0</v>
      </c>
      <c r="K137" s="148"/>
      <c r="L137" s="32"/>
      <c r="M137" s="149" t="s">
        <v>1</v>
      </c>
      <c r="N137" s="150" t="s">
        <v>41</v>
      </c>
      <c r="P137" s="151">
        <f t="shared" ref="P137:P152" si="1">O137*H137</f>
        <v>0</v>
      </c>
      <c r="Q137" s="151">
        <v>0</v>
      </c>
      <c r="R137" s="151">
        <f t="shared" ref="R137:R152" si="2">Q137*H137</f>
        <v>0</v>
      </c>
      <c r="S137" s="151">
        <v>0</v>
      </c>
      <c r="T137" s="152">
        <f t="shared" ref="T137:T152" si="3">S137*H137</f>
        <v>0</v>
      </c>
      <c r="AR137" s="153" t="s">
        <v>189</v>
      </c>
      <c r="AT137" s="153" t="s">
        <v>185</v>
      </c>
      <c r="AU137" s="153" t="s">
        <v>190</v>
      </c>
      <c r="AY137" s="17" t="s">
        <v>181</v>
      </c>
      <c r="BE137" s="154">
        <f t="shared" ref="BE137:BE152" si="4">IF(N137="základná",J137,0)</f>
        <v>0</v>
      </c>
      <c r="BF137" s="154">
        <f t="shared" ref="BF137:BF152" si="5">IF(N137="znížená",J137,0)</f>
        <v>0</v>
      </c>
      <c r="BG137" s="154">
        <f t="shared" ref="BG137:BG152" si="6">IF(N137="zákl. prenesená",J137,0)</f>
        <v>0</v>
      </c>
      <c r="BH137" s="154">
        <f t="shared" ref="BH137:BH152" si="7">IF(N137="zníž. prenesená",J137,0)</f>
        <v>0</v>
      </c>
      <c r="BI137" s="154">
        <f t="shared" ref="BI137:BI152" si="8">IF(N137="nulová",J137,0)</f>
        <v>0</v>
      </c>
      <c r="BJ137" s="17" t="s">
        <v>190</v>
      </c>
      <c r="BK137" s="154">
        <f t="shared" ref="BK137:BK152" si="9">ROUND(I137*H137,2)</f>
        <v>0</v>
      </c>
      <c r="BL137" s="17" t="s">
        <v>189</v>
      </c>
      <c r="BM137" s="153" t="s">
        <v>280</v>
      </c>
    </row>
    <row r="138" spans="2:65" s="1" customFormat="1" ht="16.5" customHeight="1">
      <c r="B138" s="140"/>
      <c r="C138" s="189" t="s">
        <v>182</v>
      </c>
      <c r="D138" s="189" t="s">
        <v>966</v>
      </c>
      <c r="E138" s="190" t="s">
        <v>3460</v>
      </c>
      <c r="F138" s="191" t="s">
        <v>3461</v>
      </c>
      <c r="G138" s="192" t="s">
        <v>231</v>
      </c>
      <c r="H138" s="193">
        <v>8</v>
      </c>
      <c r="I138" s="194"/>
      <c r="J138" s="195">
        <f t="shared" si="0"/>
        <v>0</v>
      </c>
      <c r="K138" s="196"/>
      <c r="L138" s="197"/>
      <c r="M138" s="198" t="s">
        <v>1</v>
      </c>
      <c r="N138" s="199" t="s">
        <v>41</v>
      </c>
      <c r="P138" s="151">
        <f t="shared" si="1"/>
        <v>0</v>
      </c>
      <c r="Q138" s="151">
        <v>0</v>
      </c>
      <c r="R138" s="151">
        <f t="shared" si="2"/>
        <v>0</v>
      </c>
      <c r="S138" s="151">
        <v>0</v>
      </c>
      <c r="T138" s="152">
        <f t="shared" si="3"/>
        <v>0</v>
      </c>
      <c r="AR138" s="153" t="s">
        <v>943</v>
      </c>
      <c r="AT138" s="153" t="s">
        <v>966</v>
      </c>
      <c r="AU138" s="153" t="s">
        <v>190</v>
      </c>
      <c r="AY138" s="17" t="s">
        <v>181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7" t="s">
        <v>190</v>
      </c>
      <c r="BK138" s="154">
        <f t="shared" si="9"/>
        <v>0</v>
      </c>
      <c r="BL138" s="17" t="s">
        <v>189</v>
      </c>
      <c r="BM138" s="153" t="s">
        <v>291</v>
      </c>
    </row>
    <row r="139" spans="2:65" s="1" customFormat="1" ht="33" customHeight="1">
      <c r="B139" s="140"/>
      <c r="C139" s="189" t="s">
        <v>109</v>
      </c>
      <c r="D139" s="189" t="s">
        <v>966</v>
      </c>
      <c r="E139" s="190" t="s">
        <v>3462</v>
      </c>
      <c r="F139" s="191" t="s">
        <v>3463</v>
      </c>
      <c r="G139" s="192" t="s">
        <v>231</v>
      </c>
      <c r="H139" s="193">
        <v>1</v>
      </c>
      <c r="I139" s="194"/>
      <c r="J139" s="195">
        <f t="shared" si="0"/>
        <v>0</v>
      </c>
      <c r="K139" s="196"/>
      <c r="L139" s="197"/>
      <c r="M139" s="198" t="s">
        <v>1</v>
      </c>
      <c r="N139" s="199" t="s">
        <v>41</v>
      </c>
      <c r="P139" s="151">
        <f t="shared" si="1"/>
        <v>0</v>
      </c>
      <c r="Q139" s="151">
        <v>0</v>
      </c>
      <c r="R139" s="151">
        <f t="shared" si="2"/>
        <v>0</v>
      </c>
      <c r="S139" s="151">
        <v>0</v>
      </c>
      <c r="T139" s="152">
        <f t="shared" si="3"/>
        <v>0</v>
      </c>
      <c r="AR139" s="153" t="s">
        <v>943</v>
      </c>
      <c r="AT139" s="153" t="s">
        <v>966</v>
      </c>
      <c r="AU139" s="153" t="s">
        <v>190</v>
      </c>
      <c r="AY139" s="17" t="s">
        <v>181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7" t="s">
        <v>190</v>
      </c>
      <c r="BK139" s="154">
        <f t="shared" si="9"/>
        <v>0</v>
      </c>
      <c r="BL139" s="17" t="s">
        <v>189</v>
      </c>
      <c r="BM139" s="153" t="s">
        <v>7</v>
      </c>
    </row>
    <row r="140" spans="2:65" s="1" customFormat="1" ht="33" customHeight="1">
      <c r="B140" s="140"/>
      <c r="C140" s="189" t="s">
        <v>112</v>
      </c>
      <c r="D140" s="189" t="s">
        <v>966</v>
      </c>
      <c r="E140" s="190" t="s">
        <v>3464</v>
      </c>
      <c r="F140" s="191" t="s">
        <v>3465</v>
      </c>
      <c r="G140" s="192" t="s">
        <v>231</v>
      </c>
      <c r="H140" s="193">
        <v>1</v>
      </c>
      <c r="I140" s="194"/>
      <c r="J140" s="195">
        <f t="shared" si="0"/>
        <v>0</v>
      </c>
      <c r="K140" s="196"/>
      <c r="L140" s="197"/>
      <c r="M140" s="198" t="s">
        <v>1</v>
      </c>
      <c r="N140" s="199" t="s">
        <v>41</v>
      </c>
      <c r="P140" s="151">
        <f t="shared" si="1"/>
        <v>0</v>
      </c>
      <c r="Q140" s="151">
        <v>0</v>
      </c>
      <c r="R140" s="151">
        <f t="shared" si="2"/>
        <v>0</v>
      </c>
      <c r="S140" s="151">
        <v>0</v>
      </c>
      <c r="T140" s="152">
        <f t="shared" si="3"/>
        <v>0</v>
      </c>
      <c r="AR140" s="153" t="s">
        <v>943</v>
      </c>
      <c r="AT140" s="153" t="s">
        <v>966</v>
      </c>
      <c r="AU140" s="153" t="s">
        <v>190</v>
      </c>
      <c r="AY140" s="17" t="s">
        <v>181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7" t="s">
        <v>190</v>
      </c>
      <c r="BK140" s="154">
        <f t="shared" si="9"/>
        <v>0</v>
      </c>
      <c r="BL140" s="17" t="s">
        <v>189</v>
      </c>
      <c r="BM140" s="153" t="s">
        <v>392</v>
      </c>
    </row>
    <row r="141" spans="2:65" s="1" customFormat="1" ht="33" customHeight="1">
      <c r="B141" s="140"/>
      <c r="C141" s="189" t="s">
        <v>115</v>
      </c>
      <c r="D141" s="189" t="s">
        <v>966</v>
      </c>
      <c r="E141" s="190" t="s">
        <v>3466</v>
      </c>
      <c r="F141" s="191" t="s">
        <v>3467</v>
      </c>
      <c r="G141" s="192" t="s">
        <v>231</v>
      </c>
      <c r="H141" s="193">
        <v>1</v>
      </c>
      <c r="I141" s="194"/>
      <c r="J141" s="195">
        <f t="shared" si="0"/>
        <v>0</v>
      </c>
      <c r="K141" s="196"/>
      <c r="L141" s="197"/>
      <c r="M141" s="198" t="s">
        <v>1</v>
      </c>
      <c r="N141" s="199" t="s">
        <v>41</v>
      </c>
      <c r="P141" s="151">
        <f t="shared" si="1"/>
        <v>0</v>
      </c>
      <c r="Q141" s="151">
        <v>0</v>
      </c>
      <c r="R141" s="151">
        <f t="shared" si="2"/>
        <v>0</v>
      </c>
      <c r="S141" s="151">
        <v>0</v>
      </c>
      <c r="T141" s="152">
        <f t="shared" si="3"/>
        <v>0</v>
      </c>
      <c r="AR141" s="153" t="s">
        <v>943</v>
      </c>
      <c r="AT141" s="153" t="s">
        <v>966</v>
      </c>
      <c r="AU141" s="153" t="s">
        <v>190</v>
      </c>
      <c r="AY141" s="17" t="s">
        <v>181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7" t="s">
        <v>190</v>
      </c>
      <c r="BK141" s="154">
        <f t="shared" si="9"/>
        <v>0</v>
      </c>
      <c r="BL141" s="17" t="s">
        <v>189</v>
      </c>
      <c r="BM141" s="153" t="s">
        <v>417</v>
      </c>
    </row>
    <row r="142" spans="2:65" s="1" customFormat="1" ht="37.9" customHeight="1">
      <c r="B142" s="140"/>
      <c r="C142" s="189" t="s">
        <v>118</v>
      </c>
      <c r="D142" s="189" t="s">
        <v>966</v>
      </c>
      <c r="E142" s="190" t="s">
        <v>3468</v>
      </c>
      <c r="F142" s="191" t="s">
        <v>3469</v>
      </c>
      <c r="G142" s="192" t="s">
        <v>231</v>
      </c>
      <c r="H142" s="193">
        <v>1</v>
      </c>
      <c r="I142" s="194"/>
      <c r="J142" s="195">
        <f t="shared" si="0"/>
        <v>0</v>
      </c>
      <c r="K142" s="196"/>
      <c r="L142" s="197"/>
      <c r="M142" s="198" t="s">
        <v>1</v>
      </c>
      <c r="N142" s="199" t="s">
        <v>41</v>
      </c>
      <c r="P142" s="151">
        <f t="shared" si="1"/>
        <v>0</v>
      </c>
      <c r="Q142" s="151">
        <v>0</v>
      </c>
      <c r="R142" s="151">
        <f t="shared" si="2"/>
        <v>0</v>
      </c>
      <c r="S142" s="151">
        <v>0</v>
      </c>
      <c r="T142" s="152">
        <f t="shared" si="3"/>
        <v>0</v>
      </c>
      <c r="AR142" s="153" t="s">
        <v>943</v>
      </c>
      <c r="AT142" s="153" t="s">
        <v>966</v>
      </c>
      <c r="AU142" s="153" t="s">
        <v>190</v>
      </c>
      <c r="AY142" s="17" t="s">
        <v>181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7" t="s">
        <v>190</v>
      </c>
      <c r="BK142" s="154">
        <f t="shared" si="9"/>
        <v>0</v>
      </c>
      <c r="BL142" s="17" t="s">
        <v>189</v>
      </c>
      <c r="BM142" s="153" t="s">
        <v>436</v>
      </c>
    </row>
    <row r="143" spans="2:65" s="1" customFormat="1" ht="37.9" customHeight="1">
      <c r="B143" s="140"/>
      <c r="C143" s="189" t="s">
        <v>121</v>
      </c>
      <c r="D143" s="189" t="s">
        <v>966</v>
      </c>
      <c r="E143" s="190" t="s">
        <v>3470</v>
      </c>
      <c r="F143" s="191" t="s">
        <v>3471</v>
      </c>
      <c r="G143" s="192" t="s">
        <v>231</v>
      </c>
      <c r="H143" s="193">
        <v>1</v>
      </c>
      <c r="I143" s="194"/>
      <c r="J143" s="195">
        <f t="shared" si="0"/>
        <v>0</v>
      </c>
      <c r="K143" s="196"/>
      <c r="L143" s="197"/>
      <c r="M143" s="198" t="s">
        <v>1</v>
      </c>
      <c r="N143" s="199" t="s">
        <v>41</v>
      </c>
      <c r="P143" s="151">
        <f t="shared" si="1"/>
        <v>0</v>
      </c>
      <c r="Q143" s="151">
        <v>0</v>
      </c>
      <c r="R143" s="151">
        <f t="shared" si="2"/>
        <v>0</v>
      </c>
      <c r="S143" s="151">
        <v>0</v>
      </c>
      <c r="T143" s="152">
        <f t="shared" si="3"/>
        <v>0</v>
      </c>
      <c r="AR143" s="153" t="s">
        <v>943</v>
      </c>
      <c r="AT143" s="153" t="s">
        <v>966</v>
      </c>
      <c r="AU143" s="153" t="s">
        <v>190</v>
      </c>
      <c r="AY143" s="17" t="s">
        <v>181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7" t="s">
        <v>190</v>
      </c>
      <c r="BK143" s="154">
        <f t="shared" si="9"/>
        <v>0</v>
      </c>
      <c r="BL143" s="17" t="s">
        <v>189</v>
      </c>
      <c r="BM143" s="153" t="s">
        <v>475</v>
      </c>
    </row>
    <row r="144" spans="2:65" s="1" customFormat="1" ht="24.2" customHeight="1">
      <c r="B144" s="140"/>
      <c r="C144" s="141" t="s">
        <v>124</v>
      </c>
      <c r="D144" s="141" t="s">
        <v>185</v>
      </c>
      <c r="E144" s="142" t="s">
        <v>3472</v>
      </c>
      <c r="F144" s="143" t="s">
        <v>3473</v>
      </c>
      <c r="G144" s="144" t="s">
        <v>231</v>
      </c>
      <c r="H144" s="145">
        <v>2</v>
      </c>
      <c r="I144" s="146"/>
      <c r="J144" s="147">
        <f t="shared" si="0"/>
        <v>0</v>
      </c>
      <c r="K144" s="148"/>
      <c r="L144" s="32"/>
      <c r="M144" s="149" t="s">
        <v>1</v>
      </c>
      <c r="N144" s="150" t="s">
        <v>41</v>
      </c>
      <c r="P144" s="151">
        <f t="shared" si="1"/>
        <v>0</v>
      </c>
      <c r="Q144" s="151">
        <v>0</v>
      </c>
      <c r="R144" s="151">
        <f t="shared" si="2"/>
        <v>0</v>
      </c>
      <c r="S144" s="151">
        <v>0</v>
      </c>
      <c r="T144" s="152">
        <f t="shared" si="3"/>
        <v>0</v>
      </c>
      <c r="AR144" s="153" t="s">
        <v>189</v>
      </c>
      <c r="AT144" s="153" t="s">
        <v>185</v>
      </c>
      <c r="AU144" s="153" t="s">
        <v>190</v>
      </c>
      <c r="AY144" s="17" t="s">
        <v>181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7" t="s">
        <v>190</v>
      </c>
      <c r="BK144" s="154">
        <f t="shared" si="9"/>
        <v>0</v>
      </c>
      <c r="BL144" s="17" t="s">
        <v>189</v>
      </c>
      <c r="BM144" s="153" t="s">
        <v>480</v>
      </c>
    </row>
    <row r="145" spans="2:65" s="1" customFormat="1" ht="16.5" customHeight="1">
      <c r="B145" s="140"/>
      <c r="C145" s="189" t="s">
        <v>280</v>
      </c>
      <c r="D145" s="189" t="s">
        <v>966</v>
      </c>
      <c r="E145" s="190" t="s">
        <v>3474</v>
      </c>
      <c r="F145" s="191" t="s">
        <v>3475</v>
      </c>
      <c r="G145" s="192" t="s">
        <v>231</v>
      </c>
      <c r="H145" s="193">
        <v>8</v>
      </c>
      <c r="I145" s="194"/>
      <c r="J145" s="195">
        <f t="shared" si="0"/>
        <v>0</v>
      </c>
      <c r="K145" s="196"/>
      <c r="L145" s="197"/>
      <c r="M145" s="198" t="s">
        <v>1</v>
      </c>
      <c r="N145" s="199" t="s">
        <v>41</v>
      </c>
      <c r="P145" s="151">
        <f t="shared" si="1"/>
        <v>0</v>
      </c>
      <c r="Q145" s="151">
        <v>0</v>
      </c>
      <c r="R145" s="151">
        <f t="shared" si="2"/>
        <v>0</v>
      </c>
      <c r="S145" s="151">
        <v>0</v>
      </c>
      <c r="T145" s="152">
        <f t="shared" si="3"/>
        <v>0</v>
      </c>
      <c r="AR145" s="153" t="s">
        <v>943</v>
      </c>
      <c r="AT145" s="153" t="s">
        <v>966</v>
      </c>
      <c r="AU145" s="153" t="s">
        <v>190</v>
      </c>
      <c r="AY145" s="17" t="s">
        <v>181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7" t="s">
        <v>190</v>
      </c>
      <c r="BK145" s="154">
        <f t="shared" si="9"/>
        <v>0</v>
      </c>
      <c r="BL145" s="17" t="s">
        <v>189</v>
      </c>
      <c r="BM145" s="153" t="s">
        <v>491</v>
      </c>
    </row>
    <row r="146" spans="2:65" s="1" customFormat="1" ht="16.5" customHeight="1">
      <c r="B146" s="140"/>
      <c r="C146" s="189" t="s">
        <v>285</v>
      </c>
      <c r="D146" s="189" t="s">
        <v>966</v>
      </c>
      <c r="E146" s="190" t="s">
        <v>3476</v>
      </c>
      <c r="F146" s="191" t="s">
        <v>3477</v>
      </c>
      <c r="G146" s="192" t="s">
        <v>231</v>
      </c>
      <c r="H146" s="193">
        <v>2</v>
      </c>
      <c r="I146" s="194"/>
      <c r="J146" s="195">
        <f t="shared" si="0"/>
        <v>0</v>
      </c>
      <c r="K146" s="196"/>
      <c r="L146" s="197"/>
      <c r="M146" s="198" t="s">
        <v>1</v>
      </c>
      <c r="N146" s="199" t="s">
        <v>41</v>
      </c>
      <c r="P146" s="151">
        <f t="shared" si="1"/>
        <v>0</v>
      </c>
      <c r="Q146" s="151">
        <v>0</v>
      </c>
      <c r="R146" s="151">
        <f t="shared" si="2"/>
        <v>0</v>
      </c>
      <c r="S146" s="151">
        <v>0</v>
      </c>
      <c r="T146" s="152">
        <f t="shared" si="3"/>
        <v>0</v>
      </c>
      <c r="AR146" s="153" t="s">
        <v>943</v>
      </c>
      <c r="AT146" s="153" t="s">
        <v>966</v>
      </c>
      <c r="AU146" s="153" t="s">
        <v>190</v>
      </c>
      <c r="AY146" s="17" t="s">
        <v>181</v>
      </c>
      <c r="BE146" s="154">
        <f t="shared" si="4"/>
        <v>0</v>
      </c>
      <c r="BF146" s="154">
        <f t="shared" si="5"/>
        <v>0</v>
      </c>
      <c r="BG146" s="154">
        <f t="shared" si="6"/>
        <v>0</v>
      </c>
      <c r="BH146" s="154">
        <f t="shared" si="7"/>
        <v>0</v>
      </c>
      <c r="BI146" s="154">
        <f t="shared" si="8"/>
        <v>0</v>
      </c>
      <c r="BJ146" s="17" t="s">
        <v>190</v>
      </c>
      <c r="BK146" s="154">
        <f t="shared" si="9"/>
        <v>0</v>
      </c>
      <c r="BL146" s="17" t="s">
        <v>189</v>
      </c>
      <c r="BM146" s="153" t="s">
        <v>500</v>
      </c>
    </row>
    <row r="147" spans="2:65" s="1" customFormat="1" ht="24.2" customHeight="1">
      <c r="B147" s="140"/>
      <c r="C147" s="141" t="s">
        <v>291</v>
      </c>
      <c r="D147" s="141" t="s">
        <v>185</v>
      </c>
      <c r="E147" s="142" t="s">
        <v>3478</v>
      </c>
      <c r="F147" s="143" t="s">
        <v>3479</v>
      </c>
      <c r="G147" s="144" t="s">
        <v>231</v>
      </c>
      <c r="H147" s="145">
        <v>1</v>
      </c>
      <c r="I147" s="146"/>
      <c r="J147" s="147">
        <f t="shared" si="0"/>
        <v>0</v>
      </c>
      <c r="K147" s="148"/>
      <c r="L147" s="32"/>
      <c r="M147" s="149" t="s">
        <v>1</v>
      </c>
      <c r="N147" s="150" t="s">
        <v>41</v>
      </c>
      <c r="P147" s="151">
        <f t="shared" si="1"/>
        <v>0</v>
      </c>
      <c r="Q147" s="151">
        <v>0</v>
      </c>
      <c r="R147" s="151">
        <f t="shared" si="2"/>
        <v>0</v>
      </c>
      <c r="S147" s="151">
        <v>0</v>
      </c>
      <c r="T147" s="152">
        <f t="shared" si="3"/>
        <v>0</v>
      </c>
      <c r="AR147" s="153" t="s">
        <v>189</v>
      </c>
      <c r="AT147" s="153" t="s">
        <v>185</v>
      </c>
      <c r="AU147" s="153" t="s">
        <v>190</v>
      </c>
      <c r="AY147" s="17" t="s">
        <v>181</v>
      </c>
      <c r="BE147" s="154">
        <f t="shared" si="4"/>
        <v>0</v>
      </c>
      <c r="BF147" s="154">
        <f t="shared" si="5"/>
        <v>0</v>
      </c>
      <c r="BG147" s="154">
        <f t="shared" si="6"/>
        <v>0</v>
      </c>
      <c r="BH147" s="154">
        <f t="shared" si="7"/>
        <v>0</v>
      </c>
      <c r="BI147" s="154">
        <f t="shared" si="8"/>
        <v>0</v>
      </c>
      <c r="BJ147" s="17" t="s">
        <v>190</v>
      </c>
      <c r="BK147" s="154">
        <f t="shared" si="9"/>
        <v>0</v>
      </c>
      <c r="BL147" s="17" t="s">
        <v>189</v>
      </c>
      <c r="BM147" s="153" t="s">
        <v>509</v>
      </c>
    </row>
    <row r="148" spans="2:65" s="1" customFormat="1" ht="16.5" customHeight="1">
      <c r="B148" s="140"/>
      <c r="C148" s="189" t="s">
        <v>351</v>
      </c>
      <c r="D148" s="189" t="s">
        <v>966</v>
      </c>
      <c r="E148" s="190" t="s">
        <v>3474</v>
      </c>
      <c r="F148" s="191" t="s">
        <v>3475</v>
      </c>
      <c r="G148" s="192" t="s">
        <v>231</v>
      </c>
      <c r="H148" s="193">
        <v>3</v>
      </c>
      <c r="I148" s="194"/>
      <c r="J148" s="195">
        <f t="shared" si="0"/>
        <v>0</v>
      </c>
      <c r="K148" s="196"/>
      <c r="L148" s="197"/>
      <c r="M148" s="198" t="s">
        <v>1</v>
      </c>
      <c r="N148" s="199" t="s">
        <v>41</v>
      </c>
      <c r="P148" s="151">
        <f t="shared" si="1"/>
        <v>0</v>
      </c>
      <c r="Q148" s="151">
        <v>0</v>
      </c>
      <c r="R148" s="151">
        <f t="shared" si="2"/>
        <v>0</v>
      </c>
      <c r="S148" s="151">
        <v>0</v>
      </c>
      <c r="T148" s="152">
        <f t="shared" si="3"/>
        <v>0</v>
      </c>
      <c r="AR148" s="153" t="s">
        <v>943</v>
      </c>
      <c r="AT148" s="153" t="s">
        <v>966</v>
      </c>
      <c r="AU148" s="153" t="s">
        <v>190</v>
      </c>
      <c r="AY148" s="17" t="s">
        <v>181</v>
      </c>
      <c r="BE148" s="154">
        <f t="shared" si="4"/>
        <v>0</v>
      </c>
      <c r="BF148" s="154">
        <f t="shared" si="5"/>
        <v>0</v>
      </c>
      <c r="BG148" s="154">
        <f t="shared" si="6"/>
        <v>0</v>
      </c>
      <c r="BH148" s="154">
        <f t="shared" si="7"/>
        <v>0</v>
      </c>
      <c r="BI148" s="154">
        <f t="shared" si="8"/>
        <v>0</v>
      </c>
      <c r="BJ148" s="17" t="s">
        <v>190</v>
      </c>
      <c r="BK148" s="154">
        <f t="shared" si="9"/>
        <v>0</v>
      </c>
      <c r="BL148" s="17" t="s">
        <v>189</v>
      </c>
      <c r="BM148" s="153" t="s">
        <v>533</v>
      </c>
    </row>
    <row r="149" spans="2:65" s="1" customFormat="1" ht="16.5" customHeight="1">
      <c r="B149" s="140"/>
      <c r="C149" s="189" t="s">
        <v>7</v>
      </c>
      <c r="D149" s="189" t="s">
        <v>966</v>
      </c>
      <c r="E149" s="190" t="s">
        <v>3476</v>
      </c>
      <c r="F149" s="191" t="s">
        <v>3477</v>
      </c>
      <c r="G149" s="192" t="s">
        <v>231</v>
      </c>
      <c r="H149" s="193">
        <v>1</v>
      </c>
      <c r="I149" s="194"/>
      <c r="J149" s="195">
        <f t="shared" si="0"/>
        <v>0</v>
      </c>
      <c r="K149" s="196"/>
      <c r="L149" s="197"/>
      <c r="M149" s="198" t="s">
        <v>1</v>
      </c>
      <c r="N149" s="199" t="s">
        <v>41</v>
      </c>
      <c r="P149" s="151">
        <f t="shared" si="1"/>
        <v>0</v>
      </c>
      <c r="Q149" s="151">
        <v>0</v>
      </c>
      <c r="R149" s="151">
        <f t="shared" si="2"/>
        <v>0</v>
      </c>
      <c r="S149" s="151">
        <v>0</v>
      </c>
      <c r="T149" s="152">
        <f t="shared" si="3"/>
        <v>0</v>
      </c>
      <c r="AR149" s="153" t="s">
        <v>943</v>
      </c>
      <c r="AT149" s="153" t="s">
        <v>966</v>
      </c>
      <c r="AU149" s="153" t="s">
        <v>190</v>
      </c>
      <c r="AY149" s="17" t="s">
        <v>181</v>
      </c>
      <c r="BE149" s="154">
        <f t="shared" si="4"/>
        <v>0</v>
      </c>
      <c r="BF149" s="154">
        <f t="shared" si="5"/>
        <v>0</v>
      </c>
      <c r="BG149" s="154">
        <f t="shared" si="6"/>
        <v>0</v>
      </c>
      <c r="BH149" s="154">
        <f t="shared" si="7"/>
        <v>0</v>
      </c>
      <c r="BI149" s="154">
        <f t="shared" si="8"/>
        <v>0</v>
      </c>
      <c r="BJ149" s="17" t="s">
        <v>190</v>
      </c>
      <c r="BK149" s="154">
        <f t="shared" si="9"/>
        <v>0</v>
      </c>
      <c r="BL149" s="17" t="s">
        <v>189</v>
      </c>
      <c r="BM149" s="153" t="s">
        <v>545</v>
      </c>
    </row>
    <row r="150" spans="2:65" s="1" customFormat="1" ht="24.2" customHeight="1">
      <c r="B150" s="140"/>
      <c r="C150" s="189" t="s">
        <v>379</v>
      </c>
      <c r="D150" s="189" t="s">
        <v>966</v>
      </c>
      <c r="E150" s="190" t="s">
        <v>3480</v>
      </c>
      <c r="F150" s="191" t="s">
        <v>3481</v>
      </c>
      <c r="G150" s="192" t="s">
        <v>231</v>
      </c>
      <c r="H150" s="193">
        <v>1</v>
      </c>
      <c r="I150" s="194"/>
      <c r="J150" s="195">
        <f t="shared" si="0"/>
        <v>0</v>
      </c>
      <c r="K150" s="196"/>
      <c r="L150" s="197"/>
      <c r="M150" s="198" t="s">
        <v>1</v>
      </c>
      <c r="N150" s="199" t="s">
        <v>41</v>
      </c>
      <c r="P150" s="151">
        <f t="shared" si="1"/>
        <v>0</v>
      </c>
      <c r="Q150" s="151">
        <v>0</v>
      </c>
      <c r="R150" s="151">
        <f t="shared" si="2"/>
        <v>0</v>
      </c>
      <c r="S150" s="151">
        <v>0</v>
      </c>
      <c r="T150" s="152">
        <f t="shared" si="3"/>
        <v>0</v>
      </c>
      <c r="AR150" s="153" t="s">
        <v>943</v>
      </c>
      <c r="AT150" s="153" t="s">
        <v>966</v>
      </c>
      <c r="AU150" s="153" t="s">
        <v>190</v>
      </c>
      <c r="AY150" s="17" t="s">
        <v>181</v>
      </c>
      <c r="BE150" s="154">
        <f t="shared" si="4"/>
        <v>0</v>
      </c>
      <c r="BF150" s="154">
        <f t="shared" si="5"/>
        <v>0</v>
      </c>
      <c r="BG150" s="154">
        <f t="shared" si="6"/>
        <v>0</v>
      </c>
      <c r="BH150" s="154">
        <f t="shared" si="7"/>
        <v>0</v>
      </c>
      <c r="BI150" s="154">
        <f t="shared" si="8"/>
        <v>0</v>
      </c>
      <c r="BJ150" s="17" t="s">
        <v>190</v>
      </c>
      <c r="BK150" s="154">
        <f t="shared" si="9"/>
        <v>0</v>
      </c>
      <c r="BL150" s="17" t="s">
        <v>189</v>
      </c>
      <c r="BM150" s="153" t="s">
        <v>555</v>
      </c>
    </row>
    <row r="151" spans="2:65" s="1" customFormat="1" ht="24.2" customHeight="1">
      <c r="B151" s="140"/>
      <c r="C151" s="141" t="s">
        <v>392</v>
      </c>
      <c r="D151" s="141" t="s">
        <v>185</v>
      </c>
      <c r="E151" s="142" t="s">
        <v>3482</v>
      </c>
      <c r="F151" s="143" t="s">
        <v>3483</v>
      </c>
      <c r="G151" s="144" t="s">
        <v>231</v>
      </c>
      <c r="H151" s="145">
        <v>17</v>
      </c>
      <c r="I151" s="146"/>
      <c r="J151" s="147">
        <f t="shared" si="0"/>
        <v>0</v>
      </c>
      <c r="K151" s="148"/>
      <c r="L151" s="32"/>
      <c r="M151" s="149" t="s">
        <v>1</v>
      </c>
      <c r="N151" s="150" t="s">
        <v>41</v>
      </c>
      <c r="P151" s="151">
        <f t="shared" si="1"/>
        <v>0</v>
      </c>
      <c r="Q151" s="151">
        <v>0</v>
      </c>
      <c r="R151" s="151">
        <f t="shared" si="2"/>
        <v>0</v>
      </c>
      <c r="S151" s="151">
        <v>0</v>
      </c>
      <c r="T151" s="152">
        <f t="shared" si="3"/>
        <v>0</v>
      </c>
      <c r="AR151" s="153" t="s">
        <v>189</v>
      </c>
      <c r="AT151" s="153" t="s">
        <v>185</v>
      </c>
      <c r="AU151" s="153" t="s">
        <v>190</v>
      </c>
      <c r="AY151" s="17" t="s">
        <v>181</v>
      </c>
      <c r="BE151" s="154">
        <f t="shared" si="4"/>
        <v>0</v>
      </c>
      <c r="BF151" s="154">
        <f t="shared" si="5"/>
        <v>0</v>
      </c>
      <c r="BG151" s="154">
        <f t="shared" si="6"/>
        <v>0</v>
      </c>
      <c r="BH151" s="154">
        <f t="shared" si="7"/>
        <v>0</v>
      </c>
      <c r="BI151" s="154">
        <f t="shared" si="8"/>
        <v>0</v>
      </c>
      <c r="BJ151" s="17" t="s">
        <v>190</v>
      </c>
      <c r="BK151" s="154">
        <f t="shared" si="9"/>
        <v>0</v>
      </c>
      <c r="BL151" s="17" t="s">
        <v>189</v>
      </c>
      <c r="BM151" s="153" t="s">
        <v>564</v>
      </c>
    </row>
    <row r="152" spans="2:65" s="1" customFormat="1" ht="37.9" customHeight="1">
      <c r="B152" s="140"/>
      <c r="C152" s="141" t="s">
        <v>398</v>
      </c>
      <c r="D152" s="141" t="s">
        <v>185</v>
      </c>
      <c r="E152" s="142" t="s">
        <v>3484</v>
      </c>
      <c r="F152" s="143" t="s">
        <v>3485</v>
      </c>
      <c r="G152" s="144" t="s">
        <v>407</v>
      </c>
      <c r="H152" s="145">
        <v>189.7</v>
      </c>
      <c r="I152" s="146"/>
      <c r="J152" s="147">
        <f t="shared" si="0"/>
        <v>0</v>
      </c>
      <c r="K152" s="148"/>
      <c r="L152" s="32"/>
      <c r="M152" s="149" t="s">
        <v>1</v>
      </c>
      <c r="N152" s="150" t="s">
        <v>41</v>
      </c>
      <c r="P152" s="151">
        <f t="shared" si="1"/>
        <v>0</v>
      </c>
      <c r="Q152" s="151">
        <v>0</v>
      </c>
      <c r="R152" s="151">
        <f t="shared" si="2"/>
        <v>0</v>
      </c>
      <c r="S152" s="151">
        <v>0</v>
      </c>
      <c r="T152" s="152">
        <f t="shared" si="3"/>
        <v>0</v>
      </c>
      <c r="AR152" s="153" t="s">
        <v>189</v>
      </c>
      <c r="AT152" s="153" t="s">
        <v>185</v>
      </c>
      <c r="AU152" s="153" t="s">
        <v>190</v>
      </c>
      <c r="AY152" s="17" t="s">
        <v>181</v>
      </c>
      <c r="BE152" s="154">
        <f t="shared" si="4"/>
        <v>0</v>
      </c>
      <c r="BF152" s="154">
        <f t="shared" si="5"/>
        <v>0</v>
      </c>
      <c r="BG152" s="154">
        <f t="shared" si="6"/>
        <v>0</v>
      </c>
      <c r="BH152" s="154">
        <f t="shared" si="7"/>
        <v>0</v>
      </c>
      <c r="BI152" s="154">
        <f t="shared" si="8"/>
        <v>0</v>
      </c>
      <c r="BJ152" s="17" t="s">
        <v>190</v>
      </c>
      <c r="BK152" s="154">
        <f t="shared" si="9"/>
        <v>0</v>
      </c>
      <c r="BL152" s="17" t="s">
        <v>189</v>
      </c>
      <c r="BM152" s="153" t="s">
        <v>585</v>
      </c>
    </row>
    <row r="153" spans="2:65" s="13" customFormat="1">
      <c r="B153" s="162"/>
      <c r="D153" s="156" t="s">
        <v>192</v>
      </c>
      <c r="E153" s="163" t="s">
        <v>1</v>
      </c>
      <c r="F153" s="164" t="s">
        <v>3486</v>
      </c>
      <c r="H153" s="165">
        <v>189.7</v>
      </c>
      <c r="I153" s="166"/>
      <c r="L153" s="162"/>
      <c r="M153" s="167"/>
      <c r="T153" s="168"/>
      <c r="AT153" s="163" t="s">
        <v>192</v>
      </c>
      <c r="AU153" s="163" t="s">
        <v>190</v>
      </c>
      <c r="AV153" s="13" t="s">
        <v>190</v>
      </c>
      <c r="AW153" s="13" t="s">
        <v>31</v>
      </c>
      <c r="AX153" s="13" t="s">
        <v>75</v>
      </c>
      <c r="AY153" s="163" t="s">
        <v>181</v>
      </c>
    </row>
    <row r="154" spans="2:65" s="14" customFormat="1">
      <c r="B154" s="169"/>
      <c r="D154" s="156" t="s">
        <v>192</v>
      </c>
      <c r="E154" s="170" t="s">
        <v>1</v>
      </c>
      <c r="F154" s="171" t="s">
        <v>195</v>
      </c>
      <c r="H154" s="172">
        <v>189.7</v>
      </c>
      <c r="I154" s="173"/>
      <c r="L154" s="169"/>
      <c r="M154" s="174"/>
      <c r="T154" s="175"/>
      <c r="AT154" s="170" t="s">
        <v>192</v>
      </c>
      <c r="AU154" s="170" t="s">
        <v>190</v>
      </c>
      <c r="AV154" s="14" t="s">
        <v>189</v>
      </c>
      <c r="AW154" s="14" t="s">
        <v>31</v>
      </c>
      <c r="AX154" s="14" t="s">
        <v>83</v>
      </c>
      <c r="AY154" s="170" t="s">
        <v>181</v>
      </c>
    </row>
    <row r="155" spans="2:65" s="1" customFormat="1" ht="37.9" customHeight="1">
      <c r="B155" s="140"/>
      <c r="C155" s="141" t="s">
        <v>417</v>
      </c>
      <c r="D155" s="141" t="s">
        <v>185</v>
      </c>
      <c r="E155" s="142" t="s">
        <v>3487</v>
      </c>
      <c r="F155" s="143" t="s">
        <v>3488</v>
      </c>
      <c r="G155" s="144" t="s">
        <v>188</v>
      </c>
      <c r="H155" s="145">
        <v>6.5750000000000002</v>
      </c>
      <c r="I155" s="146"/>
      <c r="J155" s="147">
        <f>ROUND(I155*H155,2)</f>
        <v>0</v>
      </c>
      <c r="K155" s="148"/>
      <c r="L155" s="32"/>
      <c r="M155" s="149" t="s">
        <v>1</v>
      </c>
      <c r="N155" s="150" t="s">
        <v>41</v>
      </c>
      <c r="P155" s="151">
        <f>O155*H155</f>
        <v>0</v>
      </c>
      <c r="Q155" s="151">
        <v>0</v>
      </c>
      <c r="R155" s="151">
        <f>Q155*H155</f>
        <v>0</v>
      </c>
      <c r="S155" s="151">
        <v>0</v>
      </c>
      <c r="T155" s="152">
        <f>S155*H155</f>
        <v>0</v>
      </c>
      <c r="AR155" s="153" t="s">
        <v>189</v>
      </c>
      <c r="AT155" s="153" t="s">
        <v>185</v>
      </c>
      <c r="AU155" s="153" t="s">
        <v>190</v>
      </c>
      <c r="AY155" s="17" t="s">
        <v>181</v>
      </c>
      <c r="BE155" s="154">
        <f>IF(N155="základná",J155,0)</f>
        <v>0</v>
      </c>
      <c r="BF155" s="154">
        <f>IF(N155="znížená",J155,0)</f>
        <v>0</v>
      </c>
      <c r="BG155" s="154">
        <f>IF(N155="zákl. prenesená",J155,0)</f>
        <v>0</v>
      </c>
      <c r="BH155" s="154">
        <f>IF(N155="zníž. prenesená",J155,0)</f>
        <v>0</v>
      </c>
      <c r="BI155" s="154">
        <f>IF(N155="nulová",J155,0)</f>
        <v>0</v>
      </c>
      <c r="BJ155" s="17" t="s">
        <v>190</v>
      </c>
      <c r="BK155" s="154">
        <f>ROUND(I155*H155,2)</f>
        <v>0</v>
      </c>
      <c r="BL155" s="17" t="s">
        <v>189</v>
      </c>
      <c r="BM155" s="153" t="s">
        <v>598</v>
      </c>
    </row>
    <row r="156" spans="2:65" s="13" customFormat="1">
      <c r="B156" s="162"/>
      <c r="D156" s="156" t="s">
        <v>192</v>
      </c>
      <c r="E156" s="163" t="s">
        <v>1</v>
      </c>
      <c r="F156" s="164" t="s">
        <v>3489</v>
      </c>
      <c r="H156" s="165">
        <v>6.5750000000000002</v>
      </c>
      <c r="I156" s="166"/>
      <c r="L156" s="162"/>
      <c r="M156" s="167"/>
      <c r="T156" s="168"/>
      <c r="AT156" s="163" t="s">
        <v>192</v>
      </c>
      <c r="AU156" s="163" t="s">
        <v>190</v>
      </c>
      <c r="AV156" s="13" t="s">
        <v>190</v>
      </c>
      <c r="AW156" s="13" t="s">
        <v>31</v>
      </c>
      <c r="AX156" s="13" t="s">
        <v>75</v>
      </c>
      <c r="AY156" s="163" t="s">
        <v>181</v>
      </c>
    </row>
    <row r="157" spans="2:65" s="14" customFormat="1">
      <c r="B157" s="169"/>
      <c r="D157" s="156" t="s">
        <v>192</v>
      </c>
      <c r="E157" s="170" t="s">
        <v>1</v>
      </c>
      <c r="F157" s="171" t="s">
        <v>195</v>
      </c>
      <c r="H157" s="172">
        <v>6.5750000000000002</v>
      </c>
      <c r="I157" s="173"/>
      <c r="L157" s="169"/>
      <c r="M157" s="174"/>
      <c r="T157" s="175"/>
      <c r="AT157" s="170" t="s">
        <v>192</v>
      </c>
      <c r="AU157" s="170" t="s">
        <v>190</v>
      </c>
      <c r="AV157" s="14" t="s">
        <v>189</v>
      </c>
      <c r="AW157" s="14" t="s">
        <v>31</v>
      </c>
      <c r="AX157" s="14" t="s">
        <v>83</v>
      </c>
      <c r="AY157" s="170" t="s">
        <v>181</v>
      </c>
    </row>
    <row r="158" spans="2:65" s="1" customFormat="1" ht="24.2" customHeight="1">
      <c r="B158" s="140"/>
      <c r="C158" s="141" t="s">
        <v>422</v>
      </c>
      <c r="D158" s="141" t="s">
        <v>185</v>
      </c>
      <c r="E158" s="142" t="s">
        <v>3490</v>
      </c>
      <c r="F158" s="143" t="s">
        <v>3491</v>
      </c>
      <c r="G158" s="144" t="s">
        <v>407</v>
      </c>
      <c r="H158" s="145">
        <v>189.7</v>
      </c>
      <c r="I158" s="146"/>
      <c r="J158" s="147">
        <f>ROUND(I158*H158,2)</f>
        <v>0</v>
      </c>
      <c r="K158" s="148"/>
      <c r="L158" s="32"/>
      <c r="M158" s="149" t="s">
        <v>1</v>
      </c>
      <c r="N158" s="150" t="s">
        <v>41</v>
      </c>
      <c r="P158" s="151">
        <f>O158*H158</f>
        <v>0</v>
      </c>
      <c r="Q158" s="151">
        <v>0</v>
      </c>
      <c r="R158" s="151">
        <f>Q158*H158</f>
        <v>0</v>
      </c>
      <c r="S158" s="151">
        <v>0</v>
      </c>
      <c r="T158" s="152">
        <f>S158*H158</f>
        <v>0</v>
      </c>
      <c r="AR158" s="153" t="s">
        <v>189</v>
      </c>
      <c r="AT158" s="153" t="s">
        <v>185</v>
      </c>
      <c r="AU158" s="153" t="s">
        <v>190</v>
      </c>
      <c r="AY158" s="17" t="s">
        <v>181</v>
      </c>
      <c r="BE158" s="154">
        <f>IF(N158="základná",J158,0)</f>
        <v>0</v>
      </c>
      <c r="BF158" s="154">
        <f>IF(N158="znížená",J158,0)</f>
        <v>0</v>
      </c>
      <c r="BG158" s="154">
        <f>IF(N158="zákl. prenesená",J158,0)</f>
        <v>0</v>
      </c>
      <c r="BH158" s="154">
        <f>IF(N158="zníž. prenesená",J158,0)</f>
        <v>0</v>
      </c>
      <c r="BI158" s="154">
        <f>IF(N158="nulová",J158,0)</f>
        <v>0</v>
      </c>
      <c r="BJ158" s="17" t="s">
        <v>190</v>
      </c>
      <c r="BK158" s="154">
        <f>ROUND(I158*H158,2)</f>
        <v>0</v>
      </c>
      <c r="BL158" s="17" t="s">
        <v>189</v>
      </c>
      <c r="BM158" s="153" t="s">
        <v>618</v>
      </c>
    </row>
    <row r="159" spans="2:65" s="1" customFormat="1" ht="24.2" customHeight="1">
      <c r="B159" s="140"/>
      <c r="C159" s="141" t="s">
        <v>436</v>
      </c>
      <c r="D159" s="141" t="s">
        <v>185</v>
      </c>
      <c r="E159" s="142" t="s">
        <v>3492</v>
      </c>
      <c r="F159" s="143" t="s">
        <v>3493</v>
      </c>
      <c r="G159" s="144" t="s">
        <v>188</v>
      </c>
      <c r="H159" s="145">
        <v>6.5750000000000002</v>
      </c>
      <c r="I159" s="146"/>
      <c r="J159" s="147">
        <f>ROUND(I159*H159,2)</f>
        <v>0</v>
      </c>
      <c r="K159" s="148"/>
      <c r="L159" s="32"/>
      <c r="M159" s="149" t="s">
        <v>1</v>
      </c>
      <c r="N159" s="150" t="s">
        <v>41</v>
      </c>
      <c r="P159" s="151">
        <f>O159*H159</f>
        <v>0</v>
      </c>
      <c r="Q159" s="151">
        <v>0</v>
      </c>
      <c r="R159" s="151">
        <f>Q159*H159</f>
        <v>0</v>
      </c>
      <c r="S159" s="151">
        <v>0</v>
      </c>
      <c r="T159" s="152">
        <f>S159*H159</f>
        <v>0</v>
      </c>
      <c r="AR159" s="153" t="s">
        <v>189</v>
      </c>
      <c r="AT159" s="153" t="s">
        <v>185</v>
      </c>
      <c r="AU159" s="153" t="s">
        <v>190</v>
      </c>
      <c r="AY159" s="17" t="s">
        <v>181</v>
      </c>
      <c r="BE159" s="154">
        <f>IF(N159="základná",J159,0)</f>
        <v>0</v>
      </c>
      <c r="BF159" s="154">
        <f>IF(N159="znížená",J159,0)</f>
        <v>0</v>
      </c>
      <c r="BG159" s="154">
        <f>IF(N159="zákl. prenesená",J159,0)</f>
        <v>0</v>
      </c>
      <c r="BH159" s="154">
        <f>IF(N159="zníž. prenesená",J159,0)</f>
        <v>0</v>
      </c>
      <c r="BI159" s="154">
        <f>IF(N159="nulová",J159,0)</f>
        <v>0</v>
      </c>
      <c r="BJ159" s="17" t="s">
        <v>190</v>
      </c>
      <c r="BK159" s="154">
        <f>ROUND(I159*H159,2)</f>
        <v>0</v>
      </c>
      <c r="BL159" s="17" t="s">
        <v>189</v>
      </c>
      <c r="BM159" s="153" t="s">
        <v>632</v>
      </c>
    </row>
    <row r="160" spans="2:65" s="1" customFormat="1" ht="37.9" customHeight="1">
      <c r="B160" s="140"/>
      <c r="C160" s="141" t="s">
        <v>469</v>
      </c>
      <c r="D160" s="141" t="s">
        <v>185</v>
      </c>
      <c r="E160" s="142" t="s">
        <v>3494</v>
      </c>
      <c r="F160" s="143" t="s">
        <v>3495</v>
      </c>
      <c r="G160" s="144" t="s">
        <v>188</v>
      </c>
      <c r="H160" s="145">
        <v>800</v>
      </c>
      <c r="I160" s="146"/>
      <c r="J160" s="147">
        <f>ROUND(I160*H160,2)</f>
        <v>0</v>
      </c>
      <c r="K160" s="148"/>
      <c r="L160" s="32"/>
      <c r="M160" s="149" t="s">
        <v>1</v>
      </c>
      <c r="N160" s="150" t="s">
        <v>41</v>
      </c>
      <c r="P160" s="151">
        <f>O160*H160</f>
        <v>0</v>
      </c>
      <c r="Q160" s="151">
        <v>0</v>
      </c>
      <c r="R160" s="151">
        <f>Q160*H160</f>
        <v>0</v>
      </c>
      <c r="S160" s="151">
        <v>0</v>
      </c>
      <c r="T160" s="152">
        <f>S160*H160</f>
        <v>0</v>
      </c>
      <c r="AR160" s="153" t="s">
        <v>189</v>
      </c>
      <c r="AT160" s="153" t="s">
        <v>185</v>
      </c>
      <c r="AU160" s="153" t="s">
        <v>190</v>
      </c>
      <c r="AY160" s="17" t="s">
        <v>181</v>
      </c>
      <c r="BE160" s="154">
        <f>IF(N160="základná",J160,0)</f>
        <v>0</v>
      </c>
      <c r="BF160" s="154">
        <f>IF(N160="znížená",J160,0)</f>
        <v>0</v>
      </c>
      <c r="BG160" s="154">
        <f>IF(N160="zákl. prenesená",J160,0)</f>
        <v>0</v>
      </c>
      <c r="BH160" s="154">
        <f>IF(N160="zníž. prenesená",J160,0)</f>
        <v>0</v>
      </c>
      <c r="BI160" s="154">
        <f>IF(N160="nulová",J160,0)</f>
        <v>0</v>
      </c>
      <c r="BJ160" s="17" t="s">
        <v>190</v>
      </c>
      <c r="BK160" s="154">
        <f>ROUND(I160*H160,2)</f>
        <v>0</v>
      </c>
      <c r="BL160" s="17" t="s">
        <v>189</v>
      </c>
      <c r="BM160" s="153" t="s">
        <v>641</v>
      </c>
    </row>
    <row r="161" spans="2:65" s="1" customFormat="1" ht="24.2" customHeight="1">
      <c r="B161" s="140"/>
      <c r="C161" s="189" t="s">
        <v>475</v>
      </c>
      <c r="D161" s="189" t="s">
        <v>966</v>
      </c>
      <c r="E161" s="190" t="s">
        <v>3496</v>
      </c>
      <c r="F161" s="191" t="s">
        <v>3497</v>
      </c>
      <c r="G161" s="192" t="s">
        <v>188</v>
      </c>
      <c r="H161" s="193">
        <v>920</v>
      </c>
      <c r="I161" s="194"/>
      <c r="J161" s="195">
        <f>ROUND(I161*H161,2)</f>
        <v>0</v>
      </c>
      <c r="K161" s="196"/>
      <c r="L161" s="197"/>
      <c r="M161" s="198" t="s">
        <v>1</v>
      </c>
      <c r="N161" s="199" t="s">
        <v>41</v>
      </c>
      <c r="P161" s="151">
        <f>O161*H161</f>
        <v>0</v>
      </c>
      <c r="Q161" s="151">
        <v>0</v>
      </c>
      <c r="R161" s="151">
        <f>Q161*H161</f>
        <v>0</v>
      </c>
      <c r="S161" s="151">
        <v>0</v>
      </c>
      <c r="T161" s="152">
        <f>S161*H161</f>
        <v>0</v>
      </c>
      <c r="AR161" s="153" t="s">
        <v>943</v>
      </c>
      <c r="AT161" s="153" t="s">
        <v>966</v>
      </c>
      <c r="AU161" s="153" t="s">
        <v>190</v>
      </c>
      <c r="AY161" s="17" t="s">
        <v>181</v>
      </c>
      <c r="BE161" s="154">
        <f>IF(N161="základná",J161,0)</f>
        <v>0</v>
      </c>
      <c r="BF161" s="154">
        <f>IF(N161="znížená",J161,0)</f>
        <v>0</v>
      </c>
      <c r="BG161" s="154">
        <f>IF(N161="zákl. prenesená",J161,0)</f>
        <v>0</v>
      </c>
      <c r="BH161" s="154">
        <f>IF(N161="zníž. prenesená",J161,0)</f>
        <v>0</v>
      </c>
      <c r="BI161" s="154">
        <f>IF(N161="nulová",J161,0)</f>
        <v>0</v>
      </c>
      <c r="BJ161" s="17" t="s">
        <v>190</v>
      </c>
      <c r="BK161" s="154">
        <f>ROUND(I161*H161,2)</f>
        <v>0</v>
      </c>
      <c r="BL161" s="17" t="s">
        <v>189</v>
      </c>
      <c r="BM161" s="153" t="s">
        <v>665</v>
      </c>
    </row>
    <row r="162" spans="2:65" s="13" customFormat="1">
      <c r="B162" s="162"/>
      <c r="D162" s="156" t="s">
        <v>192</v>
      </c>
      <c r="E162" s="163" t="s">
        <v>1</v>
      </c>
      <c r="F162" s="164" t="s">
        <v>3498</v>
      </c>
      <c r="H162" s="165">
        <v>920</v>
      </c>
      <c r="I162" s="166"/>
      <c r="L162" s="162"/>
      <c r="M162" s="167"/>
      <c r="T162" s="168"/>
      <c r="AT162" s="163" t="s">
        <v>192</v>
      </c>
      <c r="AU162" s="163" t="s">
        <v>190</v>
      </c>
      <c r="AV162" s="13" t="s">
        <v>190</v>
      </c>
      <c r="AW162" s="13" t="s">
        <v>31</v>
      </c>
      <c r="AX162" s="13" t="s">
        <v>75</v>
      </c>
      <c r="AY162" s="163" t="s">
        <v>181</v>
      </c>
    </row>
    <row r="163" spans="2:65" s="14" customFormat="1">
      <c r="B163" s="169"/>
      <c r="D163" s="156" t="s">
        <v>192</v>
      </c>
      <c r="E163" s="170" t="s">
        <v>1</v>
      </c>
      <c r="F163" s="171" t="s">
        <v>195</v>
      </c>
      <c r="H163" s="172">
        <v>920</v>
      </c>
      <c r="I163" s="173"/>
      <c r="L163" s="169"/>
      <c r="M163" s="174"/>
      <c r="T163" s="175"/>
      <c r="AT163" s="170" t="s">
        <v>192</v>
      </c>
      <c r="AU163" s="170" t="s">
        <v>190</v>
      </c>
      <c r="AV163" s="14" t="s">
        <v>189</v>
      </c>
      <c r="AW163" s="14" t="s">
        <v>31</v>
      </c>
      <c r="AX163" s="14" t="s">
        <v>83</v>
      </c>
      <c r="AY163" s="170" t="s">
        <v>181</v>
      </c>
    </row>
    <row r="164" spans="2:65" s="1" customFormat="1" ht="24.2" customHeight="1">
      <c r="B164" s="140"/>
      <c r="C164" s="141" t="s">
        <v>1048</v>
      </c>
      <c r="D164" s="141" t="s">
        <v>185</v>
      </c>
      <c r="E164" s="142" t="s">
        <v>3499</v>
      </c>
      <c r="F164" s="143" t="s">
        <v>3500</v>
      </c>
      <c r="G164" s="144" t="s">
        <v>231</v>
      </c>
      <c r="H164" s="145">
        <v>1</v>
      </c>
      <c r="I164" s="146"/>
      <c r="J164" s="147">
        <f>ROUND(I164*H164,2)</f>
        <v>0</v>
      </c>
      <c r="K164" s="148"/>
      <c r="L164" s="32"/>
      <c r="M164" s="149" t="s">
        <v>1</v>
      </c>
      <c r="N164" s="150" t="s">
        <v>41</v>
      </c>
      <c r="P164" s="151">
        <f>O164*H164</f>
        <v>0</v>
      </c>
      <c r="Q164" s="151">
        <v>0</v>
      </c>
      <c r="R164" s="151">
        <f>Q164*H164</f>
        <v>0</v>
      </c>
      <c r="S164" s="151">
        <v>0</v>
      </c>
      <c r="T164" s="152">
        <f>S164*H164</f>
        <v>0</v>
      </c>
      <c r="AR164" s="153" t="s">
        <v>189</v>
      </c>
      <c r="AT164" s="153" t="s">
        <v>185</v>
      </c>
      <c r="AU164" s="153" t="s">
        <v>190</v>
      </c>
      <c r="AY164" s="17" t="s">
        <v>181</v>
      </c>
      <c r="BE164" s="154">
        <f>IF(N164="základná",J164,0)</f>
        <v>0</v>
      </c>
      <c r="BF164" s="154">
        <f>IF(N164="znížená",J164,0)</f>
        <v>0</v>
      </c>
      <c r="BG164" s="154">
        <f>IF(N164="zákl. prenesená",J164,0)</f>
        <v>0</v>
      </c>
      <c r="BH164" s="154">
        <f>IF(N164="zníž. prenesená",J164,0)</f>
        <v>0</v>
      </c>
      <c r="BI164" s="154">
        <f>IF(N164="nulová",J164,0)</f>
        <v>0</v>
      </c>
      <c r="BJ164" s="17" t="s">
        <v>190</v>
      </c>
      <c r="BK164" s="154">
        <f>ROUND(I164*H164,2)</f>
        <v>0</v>
      </c>
      <c r="BL164" s="17" t="s">
        <v>189</v>
      </c>
      <c r="BM164" s="153" t="s">
        <v>674</v>
      </c>
    </row>
    <row r="165" spans="2:65" s="1" customFormat="1" ht="21.75" customHeight="1">
      <c r="B165" s="140"/>
      <c r="C165" s="141" t="s">
        <v>480</v>
      </c>
      <c r="D165" s="141" t="s">
        <v>185</v>
      </c>
      <c r="E165" s="142" t="s">
        <v>497</v>
      </c>
      <c r="F165" s="143" t="s">
        <v>498</v>
      </c>
      <c r="G165" s="144" t="s">
        <v>478</v>
      </c>
      <c r="H165" s="145">
        <v>100.08199999999999</v>
      </c>
      <c r="I165" s="146"/>
      <c r="J165" s="147">
        <f>ROUND(I165*H165,2)</f>
        <v>0</v>
      </c>
      <c r="K165" s="148"/>
      <c r="L165" s="32"/>
      <c r="M165" s="149" t="s">
        <v>1</v>
      </c>
      <c r="N165" s="150" t="s">
        <v>41</v>
      </c>
      <c r="P165" s="151">
        <f>O165*H165</f>
        <v>0</v>
      </c>
      <c r="Q165" s="151">
        <v>0</v>
      </c>
      <c r="R165" s="151">
        <f>Q165*H165</f>
        <v>0</v>
      </c>
      <c r="S165" s="151">
        <v>0</v>
      </c>
      <c r="T165" s="152">
        <f>S165*H165</f>
        <v>0</v>
      </c>
      <c r="AR165" s="153" t="s">
        <v>189</v>
      </c>
      <c r="AT165" s="153" t="s">
        <v>185</v>
      </c>
      <c r="AU165" s="153" t="s">
        <v>190</v>
      </c>
      <c r="AY165" s="17" t="s">
        <v>181</v>
      </c>
      <c r="BE165" s="154">
        <f>IF(N165="základná",J165,0)</f>
        <v>0</v>
      </c>
      <c r="BF165" s="154">
        <f>IF(N165="znížená",J165,0)</f>
        <v>0</v>
      </c>
      <c r="BG165" s="154">
        <f>IF(N165="zákl. prenesená",J165,0)</f>
        <v>0</v>
      </c>
      <c r="BH165" s="154">
        <f>IF(N165="zníž. prenesená",J165,0)</f>
        <v>0</v>
      </c>
      <c r="BI165" s="154">
        <f>IF(N165="nulová",J165,0)</f>
        <v>0</v>
      </c>
      <c r="BJ165" s="17" t="s">
        <v>190</v>
      </c>
      <c r="BK165" s="154">
        <f>ROUND(I165*H165,2)</f>
        <v>0</v>
      </c>
      <c r="BL165" s="17" t="s">
        <v>189</v>
      </c>
      <c r="BM165" s="153" t="s">
        <v>682</v>
      </c>
    </row>
    <row r="166" spans="2:65" s="1" customFormat="1" ht="24.2" customHeight="1">
      <c r="B166" s="140"/>
      <c r="C166" s="141" t="s">
        <v>485</v>
      </c>
      <c r="D166" s="141" t="s">
        <v>185</v>
      </c>
      <c r="E166" s="142" t="s">
        <v>501</v>
      </c>
      <c r="F166" s="143" t="s">
        <v>3501</v>
      </c>
      <c r="G166" s="144" t="s">
        <v>478</v>
      </c>
      <c r="H166" s="145">
        <v>100.08199999999999</v>
      </c>
      <c r="I166" s="146"/>
      <c r="J166" s="147">
        <f>ROUND(I166*H166,2)</f>
        <v>0</v>
      </c>
      <c r="K166" s="148"/>
      <c r="L166" s="32"/>
      <c r="M166" s="149" t="s">
        <v>1</v>
      </c>
      <c r="N166" s="150" t="s">
        <v>41</v>
      </c>
      <c r="P166" s="151">
        <f>O166*H166</f>
        <v>0</v>
      </c>
      <c r="Q166" s="151">
        <v>0</v>
      </c>
      <c r="R166" s="151">
        <f>Q166*H166</f>
        <v>0</v>
      </c>
      <c r="S166" s="151">
        <v>0</v>
      </c>
      <c r="T166" s="152">
        <f>S166*H166</f>
        <v>0</v>
      </c>
      <c r="AR166" s="153" t="s">
        <v>189</v>
      </c>
      <c r="AT166" s="153" t="s">
        <v>185</v>
      </c>
      <c r="AU166" s="153" t="s">
        <v>190</v>
      </c>
      <c r="AY166" s="17" t="s">
        <v>181</v>
      </c>
      <c r="BE166" s="154">
        <f>IF(N166="základná",J166,0)</f>
        <v>0</v>
      </c>
      <c r="BF166" s="154">
        <f>IF(N166="znížená",J166,0)</f>
        <v>0</v>
      </c>
      <c r="BG166" s="154">
        <f>IF(N166="zákl. prenesená",J166,0)</f>
        <v>0</v>
      </c>
      <c r="BH166" s="154">
        <f>IF(N166="zníž. prenesená",J166,0)</f>
        <v>0</v>
      </c>
      <c r="BI166" s="154">
        <f>IF(N166="nulová",J166,0)</f>
        <v>0</v>
      </c>
      <c r="BJ166" s="17" t="s">
        <v>190</v>
      </c>
      <c r="BK166" s="154">
        <f>ROUND(I166*H166,2)</f>
        <v>0</v>
      </c>
      <c r="BL166" s="17" t="s">
        <v>189</v>
      </c>
      <c r="BM166" s="153" t="s">
        <v>692</v>
      </c>
    </row>
    <row r="167" spans="2:65" s="1" customFormat="1" ht="24.2" customHeight="1">
      <c r="B167" s="140"/>
      <c r="C167" s="141" t="s">
        <v>491</v>
      </c>
      <c r="D167" s="141" t="s">
        <v>185</v>
      </c>
      <c r="E167" s="142" t="s">
        <v>3502</v>
      </c>
      <c r="F167" s="143" t="s">
        <v>3503</v>
      </c>
      <c r="G167" s="144" t="s">
        <v>478</v>
      </c>
      <c r="H167" s="145">
        <v>100.08199999999999</v>
      </c>
      <c r="I167" s="146"/>
      <c r="J167" s="147">
        <f>ROUND(I167*H167,2)</f>
        <v>0</v>
      </c>
      <c r="K167" s="148"/>
      <c r="L167" s="32"/>
      <c r="M167" s="149" t="s">
        <v>1</v>
      </c>
      <c r="N167" s="150" t="s">
        <v>41</v>
      </c>
      <c r="P167" s="151">
        <f>O167*H167</f>
        <v>0</v>
      </c>
      <c r="Q167" s="151">
        <v>0</v>
      </c>
      <c r="R167" s="151">
        <f>Q167*H167</f>
        <v>0</v>
      </c>
      <c r="S167" s="151">
        <v>0</v>
      </c>
      <c r="T167" s="152">
        <f>S167*H167</f>
        <v>0</v>
      </c>
      <c r="AR167" s="153" t="s">
        <v>189</v>
      </c>
      <c r="AT167" s="153" t="s">
        <v>185</v>
      </c>
      <c r="AU167" s="153" t="s">
        <v>190</v>
      </c>
      <c r="AY167" s="17" t="s">
        <v>181</v>
      </c>
      <c r="BE167" s="154">
        <f>IF(N167="základná",J167,0)</f>
        <v>0</v>
      </c>
      <c r="BF167" s="154">
        <f>IF(N167="znížená",J167,0)</f>
        <v>0</v>
      </c>
      <c r="BG167" s="154">
        <f>IF(N167="zákl. prenesená",J167,0)</f>
        <v>0</v>
      </c>
      <c r="BH167" s="154">
        <f>IF(N167="zníž. prenesená",J167,0)</f>
        <v>0</v>
      </c>
      <c r="BI167" s="154">
        <f>IF(N167="nulová",J167,0)</f>
        <v>0</v>
      </c>
      <c r="BJ167" s="17" t="s">
        <v>190</v>
      </c>
      <c r="BK167" s="154">
        <f>ROUND(I167*H167,2)</f>
        <v>0</v>
      </c>
      <c r="BL167" s="17" t="s">
        <v>189</v>
      </c>
      <c r="BM167" s="153" t="s">
        <v>700</v>
      </c>
    </row>
    <row r="168" spans="2:65" s="11" customFormat="1" ht="22.9" customHeight="1">
      <c r="B168" s="128"/>
      <c r="D168" s="129" t="s">
        <v>74</v>
      </c>
      <c r="E168" s="138" t="s">
        <v>523</v>
      </c>
      <c r="F168" s="138" t="s">
        <v>3504</v>
      </c>
      <c r="I168" s="131"/>
      <c r="J168" s="139">
        <f>BK168</f>
        <v>0</v>
      </c>
      <c r="L168" s="128"/>
      <c r="M168" s="133"/>
      <c r="P168" s="134">
        <f>P169</f>
        <v>0</v>
      </c>
      <c r="R168" s="134">
        <f>R169</f>
        <v>0</v>
      </c>
      <c r="T168" s="135">
        <f>T169</f>
        <v>0</v>
      </c>
      <c r="AR168" s="129" t="s">
        <v>83</v>
      </c>
      <c r="AT168" s="136" t="s">
        <v>74</v>
      </c>
      <c r="AU168" s="136" t="s">
        <v>83</v>
      </c>
      <c r="AY168" s="129" t="s">
        <v>181</v>
      </c>
      <c r="BK168" s="137">
        <f>BK169</f>
        <v>0</v>
      </c>
    </row>
    <row r="169" spans="2:65" s="1" customFormat="1" ht="33" customHeight="1">
      <c r="B169" s="140"/>
      <c r="C169" s="141" t="s">
        <v>496</v>
      </c>
      <c r="D169" s="141" t="s">
        <v>185</v>
      </c>
      <c r="E169" s="142" t="s">
        <v>3505</v>
      </c>
      <c r="F169" s="143" t="s">
        <v>3506</v>
      </c>
      <c r="G169" s="144" t="s">
        <v>478</v>
      </c>
      <c r="H169" s="145">
        <v>125.962</v>
      </c>
      <c r="I169" s="146"/>
      <c r="J169" s="147">
        <f>ROUND(I169*H169,2)</f>
        <v>0</v>
      </c>
      <c r="K169" s="148"/>
      <c r="L169" s="32"/>
      <c r="M169" s="183" t="s">
        <v>1</v>
      </c>
      <c r="N169" s="184" t="s">
        <v>41</v>
      </c>
      <c r="O169" s="185"/>
      <c r="P169" s="186">
        <f>O169*H169</f>
        <v>0</v>
      </c>
      <c r="Q169" s="186">
        <v>0</v>
      </c>
      <c r="R169" s="186">
        <f>Q169*H169</f>
        <v>0</v>
      </c>
      <c r="S169" s="186">
        <v>0</v>
      </c>
      <c r="T169" s="187">
        <f>S169*H169</f>
        <v>0</v>
      </c>
      <c r="AR169" s="153" t="s">
        <v>189</v>
      </c>
      <c r="AT169" s="153" t="s">
        <v>185</v>
      </c>
      <c r="AU169" s="153" t="s">
        <v>190</v>
      </c>
      <c r="AY169" s="17" t="s">
        <v>181</v>
      </c>
      <c r="BE169" s="154">
        <f>IF(N169="základná",J169,0)</f>
        <v>0</v>
      </c>
      <c r="BF169" s="154">
        <f>IF(N169="znížená",J169,0)</f>
        <v>0</v>
      </c>
      <c r="BG169" s="154">
        <f>IF(N169="zákl. prenesená",J169,0)</f>
        <v>0</v>
      </c>
      <c r="BH169" s="154">
        <f>IF(N169="zníž. prenesená",J169,0)</f>
        <v>0</v>
      </c>
      <c r="BI169" s="154">
        <f>IF(N169="nulová",J169,0)</f>
        <v>0</v>
      </c>
      <c r="BJ169" s="17" t="s">
        <v>190</v>
      </c>
      <c r="BK169" s="154">
        <f>ROUND(I169*H169,2)</f>
        <v>0</v>
      </c>
      <c r="BL169" s="17" t="s">
        <v>189</v>
      </c>
      <c r="BM169" s="153" t="s">
        <v>711</v>
      </c>
    </row>
    <row r="170" spans="2:65" s="1" customFormat="1" ht="6.95" customHeight="1"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2"/>
    </row>
  </sheetData>
  <autoFilter ref="C120:K169" xr:uid="{00000000-0009-0000-0000-000006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6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102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134</v>
      </c>
      <c r="L4" s="20"/>
      <c r="M4" s="92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Obnova a modernizácia objektu Centra univerzitného športu pri SPU v Nitre</v>
      </c>
      <c r="F7" s="258"/>
      <c r="G7" s="258"/>
      <c r="H7" s="258"/>
      <c r="L7" s="20"/>
    </row>
    <row r="8" spans="2:46" s="1" customFormat="1" ht="12" customHeight="1">
      <c r="B8" s="32"/>
      <c r="D8" s="27" t="s">
        <v>144</v>
      </c>
      <c r="L8" s="32"/>
    </row>
    <row r="9" spans="2:46" s="1" customFormat="1" ht="16.5" customHeight="1">
      <c r="B9" s="32"/>
      <c r="E9" s="250" t="s">
        <v>3507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9" t="str">
        <f>'Rekapitulácia stavby'!E14</f>
        <v>Vyplň údaj</v>
      </c>
      <c r="F18" s="241"/>
      <c r="G18" s="241"/>
      <c r="H18" s="241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>Béger</v>
      </c>
      <c r="I24" s="27" t="s">
        <v>26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3"/>
      <c r="E27" s="245" t="s">
        <v>1</v>
      </c>
      <c r="F27" s="245"/>
      <c r="G27" s="245"/>
      <c r="H27" s="245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35</v>
      </c>
      <c r="J30" s="69">
        <f>ROUND(J127,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5">
        <f>ROUND((SUM(BE127:BE260)),  2)</f>
        <v>0</v>
      </c>
      <c r="G33" s="96"/>
      <c r="H33" s="96"/>
      <c r="I33" s="97">
        <v>0.2</v>
      </c>
      <c r="J33" s="95">
        <f>ROUND(((SUM(BE127:BE260))*I33),  2)</f>
        <v>0</v>
      </c>
      <c r="L33" s="32"/>
    </row>
    <row r="34" spans="2:12" s="1" customFormat="1" ht="14.45" customHeight="1">
      <c r="B34" s="32"/>
      <c r="E34" s="37" t="s">
        <v>41</v>
      </c>
      <c r="F34" s="95">
        <f>ROUND((SUM(BF127:BF260)),  2)</f>
        <v>0</v>
      </c>
      <c r="G34" s="96"/>
      <c r="H34" s="96"/>
      <c r="I34" s="97">
        <v>0.2</v>
      </c>
      <c r="J34" s="95">
        <f>ROUND(((SUM(BF127:BF260))*I34),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8">
        <f>ROUND((SUM(BG127:BG260)),  2)</f>
        <v>0</v>
      </c>
      <c r="I35" s="99">
        <v>0.2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8">
        <f>ROUND((SUM(BH127:BH260)),  2)</f>
        <v>0</v>
      </c>
      <c r="I36" s="99">
        <v>0.2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5">
        <f>ROUND((SUM(BI127:BI260)),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45</v>
      </c>
      <c r="E39" s="60"/>
      <c r="F39" s="60"/>
      <c r="G39" s="102" t="s">
        <v>46</v>
      </c>
      <c r="H39" s="103" t="s">
        <v>47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6" t="s">
        <v>51</v>
      </c>
      <c r="G61" s="46" t="s">
        <v>50</v>
      </c>
      <c r="H61" s="34"/>
      <c r="I61" s="34"/>
      <c r="J61" s="107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6" t="s">
        <v>51</v>
      </c>
      <c r="G76" s="46" t="s">
        <v>50</v>
      </c>
      <c r="H76" s="34"/>
      <c r="I76" s="34"/>
      <c r="J76" s="107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7" t="str">
        <f>E7</f>
        <v>Obnova a modernizácia objektu Centra univerzitného športu pri SPU v Nitre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144</v>
      </c>
      <c r="L86" s="32"/>
    </row>
    <row r="87" spans="2:47" s="1" customFormat="1" ht="16.5" customHeight="1">
      <c r="B87" s="32"/>
      <c r="E87" s="250" t="str">
        <f>E9</f>
        <v>07 - E1.5 - Ústredné vykurovanie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Nitra</v>
      </c>
      <c r="I89" s="27" t="s">
        <v>21</v>
      </c>
      <c r="J89" s="55" t="str">
        <f>IF(J12="","",J12)</f>
        <v>1. 2. 2024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SPU v Nitre</v>
      </c>
      <c r="I91" s="27" t="s">
        <v>29</v>
      </c>
      <c r="J91" s="30" t="str">
        <f>E21</f>
        <v>Ing. Stanislav Mikle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Béger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147</v>
      </c>
      <c r="D94" s="100"/>
      <c r="E94" s="100"/>
      <c r="F94" s="100"/>
      <c r="G94" s="100"/>
      <c r="H94" s="100"/>
      <c r="I94" s="100"/>
      <c r="J94" s="109" t="s">
        <v>148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149</v>
      </c>
      <c r="J96" s="69">
        <f>J127</f>
        <v>0</v>
      </c>
      <c r="L96" s="32"/>
      <c r="AU96" s="17" t="s">
        <v>150</v>
      </c>
    </row>
    <row r="97" spans="2:12" s="8" customFormat="1" ht="24.95" customHeight="1">
      <c r="B97" s="111"/>
      <c r="D97" s="112" t="s">
        <v>151</v>
      </c>
      <c r="E97" s="113"/>
      <c r="F97" s="113"/>
      <c r="G97" s="113"/>
      <c r="H97" s="113"/>
      <c r="I97" s="113"/>
      <c r="J97" s="114">
        <f>J128</f>
        <v>0</v>
      </c>
      <c r="L97" s="111"/>
    </row>
    <row r="98" spans="2:12" s="9" customFormat="1" ht="19.899999999999999" customHeight="1">
      <c r="B98" s="115"/>
      <c r="D98" s="116" t="s">
        <v>152</v>
      </c>
      <c r="E98" s="117"/>
      <c r="F98" s="117"/>
      <c r="G98" s="117"/>
      <c r="H98" s="117"/>
      <c r="I98" s="117"/>
      <c r="J98" s="118">
        <f>J129</f>
        <v>0</v>
      </c>
      <c r="L98" s="115"/>
    </row>
    <row r="99" spans="2:12" s="8" customFormat="1" ht="24.95" customHeight="1">
      <c r="B99" s="111"/>
      <c r="D99" s="112" t="s">
        <v>154</v>
      </c>
      <c r="E99" s="113"/>
      <c r="F99" s="113"/>
      <c r="G99" s="113"/>
      <c r="H99" s="113"/>
      <c r="I99" s="113"/>
      <c r="J99" s="114">
        <f>J131</f>
        <v>0</v>
      </c>
      <c r="L99" s="111"/>
    </row>
    <row r="100" spans="2:12" s="9" customFormat="1" ht="19.899999999999999" customHeight="1">
      <c r="B100" s="115"/>
      <c r="D100" s="116" t="s">
        <v>156</v>
      </c>
      <c r="E100" s="117"/>
      <c r="F100" s="117"/>
      <c r="G100" s="117"/>
      <c r="H100" s="117"/>
      <c r="I100" s="117"/>
      <c r="J100" s="118">
        <f>J132</f>
        <v>0</v>
      </c>
      <c r="L100" s="115"/>
    </row>
    <row r="101" spans="2:12" s="9" customFormat="1" ht="19.899999999999999" customHeight="1">
      <c r="B101" s="115"/>
      <c r="D101" s="116" t="s">
        <v>3508</v>
      </c>
      <c r="E101" s="117"/>
      <c r="F101" s="117"/>
      <c r="G101" s="117"/>
      <c r="H101" s="117"/>
      <c r="I101" s="117"/>
      <c r="J101" s="118">
        <f>J143</f>
        <v>0</v>
      </c>
      <c r="L101" s="115"/>
    </row>
    <row r="102" spans="2:12" s="9" customFormat="1" ht="19.899999999999999" customHeight="1">
      <c r="B102" s="115"/>
      <c r="D102" s="116" t="s">
        <v>3509</v>
      </c>
      <c r="E102" s="117"/>
      <c r="F102" s="117"/>
      <c r="G102" s="117"/>
      <c r="H102" s="117"/>
      <c r="I102" s="117"/>
      <c r="J102" s="118">
        <f>J152</f>
        <v>0</v>
      </c>
      <c r="L102" s="115"/>
    </row>
    <row r="103" spans="2:12" s="9" customFormat="1" ht="19.899999999999999" customHeight="1">
      <c r="B103" s="115"/>
      <c r="D103" s="116" t="s">
        <v>3510</v>
      </c>
      <c r="E103" s="117"/>
      <c r="F103" s="117"/>
      <c r="G103" s="117"/>
      <c r="H103" s="117"/>
      <c r="I103" s="117"/>
      <c r="J103" s="118">
        <f>J174</f>
        <v>0</v>
      </c>
      <c r="L103" s="115"/>
    </row>
    <row r="104" spans="2:12" s="9" customFormat="1" ht="19.899999999999999" customHeight="1">
      <c r="B104" s="115"/>
      <c r="D104" s="116" t="s">
        <v>3511</v>
      </c>
      <c r="E104" s="117"/>
      <c r="F104" s="117"/>
      <c r="G104" s="117"/>
      <c r="H104" s="117"/>
      <c r="I104" s="117"/>
      <c r="J104" s="118">
        <f>J202</f>
        <v>0</v>
      </c>
      <c r="L104" s="115"/>
    </row>
    <row r="105" spans="2:12" s="9" customFormat="1" ht="19.899999999999999" customHeight="1">
      <c r="B105" s="115"/>
      <c r="D105" s="116" t="s">
        <v>162</v>
      </c>
      <c r="E105" s="117"/>
      <c r="F105" s="117"/>
      <c r="G105" s="117"/>
      <c r="H105" s="117"/>
      <c r="I105" s="117"/>
      <c r="J105" s="118">
        <f>J252</f>
        <v>0</v>
      </c>
      <c r="L105" s="115"/>
    </row>
    <row r="106" spans="2:12" s="8" customFormat="1" ht="24.95" customHeight="1">
      <c r="B106" s="111"/>
      <c r="D106" s="112" t="s">
        <v>3512</v>
      </c>
      <c r="E106" s="113"/>
      <c r="F106" s="113"/>
      <c r="G106" s="113"/>
      <c r="H106" s="113"/>
      <c r="I106" s="113"/>
      <c r="J106" s="114">
        <f>J256</f>
        <v>0</v>
      </c>
      <c r="L106" s="111"/>
    </row>
    <row r="107" spans="2:12" s="9" customFormat="1" ht="19.899999999999999" customHeight="1">
      <c r="B107" s="115"/>
      <c r="D107" s="116" t="s">
        <v>3513</v>
      </c>
      <c r="E107" s="117"/>
      <c r="F107" s="117"/>
      <c r="G107" s="117"/>
      <c r="H107" s="117"/>
      <c r="I107" s="117"/>
      <c r="J107" s="118">
        <f>J257</f>
        <v>0</v>
      </c>
      <c r="L107" s="115"/>
    </row>
    <row r="108" spans="2:12" s="1" customFormat="1" ht="21.75" customHeight="1">
      <c r="B108" s="32"/>
      <c r="L108" s="32"/>
    </row>
    <row r="109" spans="2:12" s="1" customFormat="1" ht="6.95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2"/>
    </row>
    <row r="113" spans="2:63" s="1" customFormat="1" ht="6.95" customHeight="1"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32"/>
    </row>
    <row r="114" spans="2:63" s="1" customFormat="1" ht="24.95" customHeight="1">
      <c r="B114" s="32"/>
      <c r="C114" s="21" t="s">
        <v>167</v>
      </c>
      <c r="L114" s="32"/>
    </row>
    <row r="115" spans="2:63" s="1" customFormat="1" ht="6.95" customHeight="1">
      <c r="B115" s="32"/>
      <c r="L115" s="32"/>
    </row>
    <row r="116" spans="2:63" s="1" customFormat="1" ht="12" customHeight="1">
      <c r="B116" s="32"/>
      <c r="C116" s="27" t="s">
        <v>15</v>
      </c>
      <c r="L116" s="32"/>
    </row>
    <row r="117" spans="2:63" s="1" customFormat="1" ht="26.25" customHeight="1">
      <c r="B117" s="32"/>
      <c r="E117" s="257" t="str">
        <f>E7</f>
        <v>Obnova a modernizácia objektu Centra univerzitného športu pri SPU v Nitre</v>
      </c>
      <c r="F117" s="258"/>
      <c r="G117" s="258"/>
      <c r="H117" s="258"/>
      <c r="L117" s="32"/>
    </row>
    <row r="118" spans="2:63" s="1" customFormat="1" ht="12" customHeight="1">
      <c r="B118" s="32"/>
      <c r="C118" s="27" t="s">
        <v>144</v>
      </c>
      <c r="L118" s="32"/>
    </row>
    <row r="119" spans="2:63" s="1" customFormat="1" ht="16.5" customHeight="1">
      <c r="B119" s="32"/>
      <c r="E119" s="250" t="str">
        <f>E9</f>
        <v>07 - E1.5 - Ústredné vykurovanie</v>
      </c>
      <c r="F119" s="256"/>
      <c r="G119" s="256"/>
      <c r="H119" s="256"/>
      <c r="L119" s="32"/>
    </row>
    <row r="120" spans="2:63" s="1" customFormat="1" ht="6.95" customHeight="1">
      <c r="B120" s="32"/>
      <c r="L120" s="32"/>
    </row>
    <row r="121" spans="2:63" s="1" customFormat="1" ht="12" customHeight="1">
      <c r="B121" s="32"/>
      <c r="C121" s="27" t="s">
        <v>19</v>
      </c>
      <c r="F121" s="25" t="str">
        <f>F12</f>
        <v>Nitra</v>
      </c>
      <c r="I121" s="27" t="s">
        <v>21</v>
      </c>
      <c r="J121" s="55" t="str">
        <f>IF(J12="","",J12)</f>
        <v>1. 2. 2024</v>
      </c>
      <c r="L121" s="32"/>
    </row>
    <row r="122" spans="2:63" s="1" customFormat="1" ht="6.95" customHeight="1">
      <c r="B122" s="32"/>
      <c r="L122" s="32"/>
    </row>
    <row r="123" spans="2:63" s="1" customFormat="1" ht="15.2" customHeight="1">
      <c r="B123" s="32"/>
      <c r="C123" s="27" t="s">
        <v>23</v>
      </c>
      <c r="F123" s="25" t="str">
        <f>E15</f>
        <v>SPU v Nitre</v>
      </c>
      <c r="I123" s="27" t="s">
        <v>29</v>
      </c>
      <c r="J123" s="30" t="str">
        <f>E21</f>
        <v>Ing. Stanislav Mikle</v>
      </c>
      <c r="L123" s="32"/>
    </row>
    <row r="124" spans="2:63" s="1" customFormat="1" ht="15.2" customHeight="1">
      <c r="B124" s="32"/>
      <c r="C124" s="27" t="s">
        <v>27</v>
      </c>
      <c r="F124" s="25" t="str">
        <f>IF(E18="","",E18)</f>
        <v>Vyplň údaj</v>
      </c>
      <c r="I124" s="27" t="s">
        <v>32</v>
      </c>
      <c r="J124" s="30" t="str">
        <f>E24</f>
        <v>Béger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19"/>
      <c r="C126" s="120" t="s">
        <v>168</v>
      </c>
      <c r="D126" s="121" t="s">
        <v>60</v>
      </c>
      <c r="E126" s="121" t="s">
        <v>56</v>
      </c>
      <c r="F126" s="121" t="s">
        <v>57</v>
      </c>
      <c r="G126" s="121" t="s">
        <v>169</v>
      </c>
      <c r="H126" s="121" t="s">
        <v>170</v>
      </c>
      <c r="I126" s="121" t="s">
        <v>171</v>
      </c>
      <c r="J126" s="122" t="s">
        <v>148</v>
      </c>
      <c r="K126" s="123" t="s">
        <v>172</v>
      </c>
      <c r="L126" s="119"/>
      <c r="M126" s="62" t="s">
        <v>1</v>
      </c>
      <c r="N126" s="63" t="s">
        <v>39</v>
      </c>
      <c r="O126" s="63" t="s">
        <v>173</v>
      </c>
      <c r="P126" s="63" t="s">
        <v>174</v>
      </c>
      <c r="Q126" s="63" t="s">
        <v>175</v>
      </c>
      <c r="R126" s="63" t="s">
        <v>176</v>
      </c>
      <c r="S126" s="63" t="s">
        <v>177</v>
      </c>
      <c r="T126" s="64" t="s">
        <v>178</v>
      </c>
    </row>
    <row r="127" spans="2:63" s="1" customFormat="1" ht="22.9" customHeight="1">
      <c r="B127" s="32"/>
      <c r="C127" s="67" t="s">
        <v>149</v>
      </c>
      <c r="J127" s="124">
        <f>BK127</f>
        <v>0</v>
      </c>
      <c r="L127" s="32"/>
      <c r="M127" s="65"/>
      <c r="N127" s="56"/>
      <c r="O127" s="56"/>
      <c r="P127" s="125">
        <f>P128+P131+P256</f>
        <v>0</v>
      </c>
      <c r="Q127" s="56"/>
      <c r="R127" s="125">
        <f>R128+R131+R256</f>
        <v>0</v>
      </c>
      <c r="S127" s="56"/>
      <c r="T127" s="126">
        <f>T128+T131+T256</f>
        <v>0</v>
      </c>
      <c r="AT127" s="17" t="s">
        <v>74</v>
      </c>
      <c r="AU127" s="17" t="s">
        <v>150</v>
      </c>
      <c r="BK127" s="127">
        <f>BK128+BK131+BK256</f>
        <v>0</v>
      </c>
    </row>
    <row r="128" spans="2:63" s="11" customFormat="1" ht="25.9" customHeight="1">
      <c r="B128" s="128"/>
      <c r="D128" s="129" t="s">
        <v>74</v>
      </c>
      <c r="E128" s="130" t="s">
        <v>179</v>
      </c>
      <c r="F128" s="130" t="s">
        <v>180</v>
      </c>
      <c r="I128" s="131"/>
      <c r="J128" s="132">
        <f>BK128</f>
        <v>0</v>
      </c>
      <c r="L128" s="128"/>
      <c r="M128" s="133"/>
      <c r="P128" s="134">
        <f>P129</f>
        <v>0</v>
      </c>
      <c r="R128" s="134">
        <f>R129</f>
        <v>0</v>
      </c>
      <c r="T128" s="135">
        <f>T129</f>
        <v>0</v>
      </c>
      <c r="AR128" s="129" t="s">
        <v>83</v>
      </c>
      <c r="AT128" s="136" t="s">
        <v>74</v>
      </c>
      <c r="AU128" s="136" t="s">
        <v>75</v>
      </c>
      <c r="AY128" s="129" t="s">
        <v>181</v>
      </c>
      <c r="BK128" s="137">
        <f>BK129</f>
        <v>0</v>
      </c>
    </row>
    <row r="129" spans="2:65" s="11" customFormat="1" ht="22.9" customHeight="1">
      <c r="B129" s="128"/>
      <c r="D129" s="129" t="s">
        <v>74</v>
      </c>
      <c r="E129" s="138" t="s">
        <v>182</v>
      </c>
      <c r="F129" s="138" t="s">
        <v>183</v>
      </c>
      <c r="I129" s="131"/>
      <c r="J129" s="139">
        <f>BK129</f>
        <v>0</v>
      </c>
      <c r="L129" s="128"/>
      <c r="M129" s="133"/>
      <c r="P129" s="134">
        <f>P130</f>
        <v>0</v>
      </c>
      <c r="R129" s="134">
        <f>R130</f>
        <v>0</v>
      </c>
      <c r="T129" s="135">
        <f>T130</f>
        <v>0</v>
      </c>
      <c r="AR129" s="129" t="s">
        <v>83</v>
      </c>
      <c r="AT129" s="136" t="s">
        <v>74</v>
      </c>
      <c r="AU129" s="136" t="s">
        <v>83</v>
      </c>
      <c r="AY129" s="129" t="s">
        <v>181</v>
      </c>
      <c r="BK129" s="137">
        <f>BK130</f>
        <v>0</v>
      </c>
    </row>
    <row r="130" spans="2:65" s="1" customFormat="1" ht="24.2" customHeight="1">
      <c r="B130" s="140"/>
      <c r="C130" s="141" t="s">
        <v>83</v>
      </c>
      <c r="D130" s="141" t="s">
        <v>185</v>
      </c>
      <c r="E130" s="142" t="s">
        <v>3514</v>
      </c>
      <c r="F130" s="143" t="s">
        <v>3515</v>
      </c>
      <c r="G130" s="144" t="s">
        <v>3516</v>
      </c>
      <c r="H130" s="145">
        <v>1</v>
      </c>
      <c r="I130" s="146"/>
      <c r="J130" s="147">
        <f>ROUND(I130*H130,2)</f>
        <v>0</v>
      </c>
      <c r="K130" s="148"/>
      <c r="L130" s="32"/>
      <c r="M130" s="149" t="s">
        <v>1</v>
      </c>
      <c r="N130" s="150" t="s">
        <v>41</v>
      </c>
      <c r="P130" s="151">
        <f>O130*H130</f>
        <v>0</v>
      </c>
      <c r="Q130" s="151">
        <v>0</v>
      </c>
      <c r="R130" s="151">
        <f>Q130*H130</f>
        <v>0</v>
      </c>
      <c r="S130" s="151">
        <v>0</v>
      </c>
      <c r="T130" s="152">
        <f>S130*H130</f>
        <v>0</v>
      </c>
      <c r="AR130" s="153" t="s">
        <v>189</v>
      </c>
      <c r="AT130" s="153" t="s">
        <v>185</v>
      </c>
      <c r="AU130" s="153" t="s">
        <v>190</v>
      </c>
      <c r="AY130" s="17" t="s">
        <v>181</v>
      </c>
      <c r="BE130" s="154">
        <f>IF(N130="základná",J130,0)</f>
        <v>0</v>
      </c>
      <c r="BF130" s="154">
        <f>IF(N130="znížená",J130,0)</f>
        <v>0</v>
      </c>
      <c r="BG130" s="154">
        <f>IF(N130="zákl. prenesená",J130,0)</f>
        <v>0</v>
      </c>
      <c r="BH130" s="154">
        <f>IF(N130="zníž. prenesená",J130,0)</f>
        <v>0</v>
      </c>
      <c r="BI130" s="154">
        <f>IF(N130="nulová",J130,0)</f>
        <v>0</v>
      </c>
      <c r="BJ130" s="17" t="s">
        <v>190</v>
      </c>
      <c r="BK130" s="154">
        <f>ROUND(I130*H130,2)</f>
        <v>0</v>
      </c>
      <c r="BL130" s="17" t="s">
        <v>189</v>
      </c>
      <c r="BM130" s="153" t="s">
        <v>190</v>
      </c>
    </row>
    <row r="131" spans="2:65" s="11" customFormat="1" ht="25.9" customHeight="1">
      <c r="B131" s="128"/>
      <c r="D131" s="129" t="s">
        <v>74</v>
      </c>
      <c r="E131" s="130" t="s">
        <v>529</v>
      </c>
      <c r="F131" s="130" t="s">
        <v>530</v>
      </c>
      <c r="I131" s="131"/>
      <c r="J131" s="132">
        <f>BK131</f>
        <v>0</v>
      </c>
      <c r="L131" s="128"/>
      <c r="M131" s="133"/>
      <c r="P131" s="134">
        <f>P132+P143+P152+P174+P202+P252</f>
        <v>0</v>
      </c>
      <c r="R131" s="134">
        <f>R132+R143+R152+R174+R202+R252</f>
        <v>0</v>
      </c>
      <c r="T131" s="135">
        <f>T132+T143+T152+T174+T202+T252</f>
        <v>0</v>
      </c>
      <c r="AR131" s="129" t="s">
        <v>190</v>
      </c>
      <c r="AT131" s="136" t="s">
        <v>74</v>
      </c>
      <c r="AU131" s="136" t="s">
        <v>75</v>
      </c>
      <c r="AY131" s="129" t="s">
        <v>181</v>
      </c>
      <c r="BK131" s="137">
        <f>BK132+BK143+BK152+BK174+BK202+BK252</f>
        <v>0</v>
      </c>
    </row>
    <row r="132" spans="2:65" s="11" customFormat="1" ht="22.9" customHeight="1">
      <c r="B132" s="128"/>
      <c r="D132" s="129" t="s">
        <v>74</v>
      </c>
      <c r="E132" s="138" t="s">
        <v>553</v>
      </c>
      <c r="F132" s="138" t="s">
        <v>554</v>
      </c>
      <c r="I132" s="131"/>
      <c r="J132" s="139">
        <f>BK132</f>
        <v>0</v>
      </c>
      <c r="L132" s="128"/>
      <c r="M132" s="133"/>
      <c r="P132" s="134">
        <f>SUM(P133:P142)</f>
        <v>0</v>
      </c>
      <c r="R132" s="134">
        <f>SUM(R133:R142)</f>
        <v>0</v>
      </c>
      <c r="T132" s="135">
        <f>SUM(T133:T142)</f>
        <v>0</v>
      </c>
      <c r="AR132" s="129" t="s">
        <v>190</v>
      </c>
      <c r="AT132" s="136" t="s">
        <v>74</v>
      </c>
      <c r="AU132" s="136" t="s">
        <v>83</v>
      </c>
      <c r="AY132" s="129" t="s">
        <v>181</v>
      </c>
      <c r="BK132" s="137">
        <f>SUM(BK133:BK142)</f>
        <v>0</v>
      </c>
    </row>
    <row r="133" spans="2:65" s="1" customFormat="1" ht="24.2" customHeight="1">
      <c r="B133" s="140"/>
      <c r="C133" s="141" t="s">
        <v>190</v>
      </c>
      <c r="D133" s="141" t="s">
        <v>185</v>
      </c>
      <c r="E133" s="142" t="s">
        <v>3517</v>
      </c>
      <c r="F133" s="143" t="s">
        <v>3518</v>
      </c>
      <c r="G133" s="144" t="s">
        <v>188</v>
      </c>
      <c r="H133" s="145">
        <v>410</v>
      </c>
      <c r="I133" s="146"/>
      <c r="J133" s="147">
        <f t="shared" ref="J133:J142" si="0">ROUND(I133*H133,2)</f>
        <v>0</v>
      </c>
      <c r="K133" s="148"/>
      <c r="L133" s="32"/>
      <c r="M133" s="149" t="s">
        <v>1</v>
      </c>
      <c r="N133" s="150" t="s">
        <v>41</v>
      </c>
      <c r="P133" s="151">
        <f t="shared" ref="P133:P142" si="1">O133*H133</f>
        <v>0</v>
      </c>
      <c r="Q133" s="151">
        <v>0</v>
      </c>
      <c r="R133" s="151">
        <f t="shared" ref="R133:R142" si="2">Q133*H133</f>
        <v>0</v>
      </c>
      <c r="S133" s="151">
        <v>0</v>
      </c>
      <c r="T133" s="152">
        <f t="shared" ref="T133:T142" si="3">S133*H133</f>
        <v>0</v>
      </c>
      <c r="AR133" s="153" t="s">
        <v>280</v>
      </c>
      <c r="AT133" s="153" t="s">
        <v>185</v>
      </c>
      <c r="AU133" s="153" t="s">
        <v>190</v>
      </c>
      <c r="AY133" s="17" t="s">
        <v>181</v>
      </c>
      <c r="BE133" s="154">
        <f t="shared" ref="BE133:BE142" si="4">IF(N133="základná",J133,0)</f>
        <v>0</v>
      </c>
      <c r="BF133" s="154">
        <f t="shared" ref="BF133:BF142" si="5">IF(N133="znížená",J133,0)</f>
        <v>0</v>
      </c>
      <c r="BG133" s="154">
        <f t="shared" ref="BG133:BG142" si="6">IF(N133="zákl. prenesená",J133,0)</f>
        <v>0</v>
      </c>
      <c r="BH133" s="154">
        <f t="shared" ref="BH133:BH142" si="7">IF(N133="zníž. prenesená",J133,0)</f>
        <v>0</v>
      </c>
      <c r="BI133" s="154">
        <f t="shared" ref="BI133:BI142" si="8">IF(N133="nulová",J133,0)</f>
        <v>0</v>
      </c>
      <c r="BJ133" s="17" t="s">
        <v>190</v>
      </c>
      <c r="BK133" s="154">
        <f t="shared" ref="BK133:BK142" si="9">ROUND(I133*H133,2)</f>
        <v>0</v>
      </c>
      <c r="BL133" s="17" t="s">
        <v>280</v>
      </c>
      <c r="BM133" s="153" t="s">
        <v>189</v>
      </c>
    </row>
    <row r="134" spans="2:65" s="1" customFormat="1" ht="21.75" customHeight="1">
      <c r="B134" s="140"/>
      <c r="C134" s="141" t="s">
        <v>130</v>
      </c>
      <c r="D134" s="141" t="s">
        <v>185</v>
      </c>
      <c r="E134" s="142" t="s">
        <v>3519</v>
      </c>
      <c r="F134" s="143" t="s">
        <v>3520</v>
      </c>
      <c r="G134" s="144" t="s">
        <v>407</v>
      </c>
      <c r="H134" s="145">
        <v>663</v>
      </c>
      <c r="I134" s="146"/>
      <c r="J134" s="147">
        <f t="shared" si="0"/>
        <v>0</v>
      </c>
      <c r="K134" s="148"/>
      <c r="L134" s="32"/>
      <c r="M134" s="149" t="s">
        <v>1</v>
      </c>
      <c r="N134" s="150" t="s">
        <v>41</v>
      </c>
      <c r="P134" s="151">
        <f t="shared" si="1"/>
        <v>0</v>
      </c>
      <c r="Q134" s="151">
        <v>0</v>
      </c>
      <c r="R134" s="151">
        <f t="shared" si="2"/>
        <v>0</v>
      </c>
      <c r="S134" s="151">
        <v>0</v>
      </c>
      <c r="T134" s="152">
        <f t="shared" si="3"/>
        <v>0</v>
      </c>
      <c r="AR134" s="153" t="s">
        <v>280</v>
      </c>
      <c r="AT134" s="153" t="s">
        <v>185</v>
      </c>
      <c r="AU134" s="153" t="s">
        <v>190</v>
      </c>
      <c r="AY134" s="17" t="s">
        <v>181</v>
      </c>
      <c r="BE134" s="154">
        <f t="shared" si="4"/>
        <v>0</v>
      </c>
      <c r="BF134" s="154">
        <f t="shared" si="5"/>
        <v>0</v>
      </c>
      <c r="BG134" s="154">
        <f t="shared" si="6"/>
        <v>0</v>
      </c>
      <c r="BH134" s="154">
        <f t="shared" si="7"/>
        <v>0</v>
      </c>
      <c r="BI134" s="154">
        <f t="shared" si="8"/>
        <v>0</v>
      </c>
      <c r="BJ134" s="17" t="s">
        <v>190</v>
      </c>
      <c r="BK134" s="154">
        <f t="shared" si="9"/>
        <v>0</v>
      </c>
      <c r="BL134" s="17" t="s">
        <v>280</v>
      </c>
      <c r="BM134" s="153" t="s">
        <v>933</v>
      </c>
    </row>
    <row r="135" spans="2:65" s="1" customFormat="1" ht="33" customHeight="1">
      <c r="B135" s="140"/>
      <c r="C135" s="189" t="s">
        <v>189</v>
      </c>
      <c r="D135" s="189" t="s">
        <v>966</v>
      </c>
      <c r="E135" s="190" t="s">
        <v>3521</v>
      </c>
      <c r="F135" s="191" t="s">
        <v>3522</v>
      </c>
      <c r="G135" s="192" t="s">
        <v>407</v>
      </c>
      <c r="H135" s="193">
        <v>94</v>
      </c>
      <c r="I135" s="194"/>
      <c r="J135" s="195">
        <f t="shared" si="0"/>
        <v>0</v>
      </c>
      <c r="K135" s="196"/>
      <c r="L135" s="197"/>
      <c r="M135" s="198" t="s">
        <v>1</v>
      </c>
      <c r="N135" s="199" t="s">
        <v>41</v>
      </c>
      <c r="P135" s="151">
        <f t="shared" si="1"/>
        <v>0</v>
      </c>
      <c r="Q135" s="151">
        <v>0</v>
      </c>
      <c r="R135" s="151">
        <f t="shared" si="2"/>
        <v>0</v>
      </c>
      <c r="S135" s="151">
        <v>0</v>
      </c>
      <c r="T135" s="152">
        <f t="shared" si="3"/>
        <v>0</v>
      </c>
      <c r="AR135" s="153" t="s">
        <v>491</v>
      </c>
      <c r="AT135" s="153" t="s">
        <v>966</v>
      </c>
      <c r="AU135" s="153" t="s">
        <v>190</v>
      </c>
      <c r="AY135" s="17" t="s">
        <v>181</v>
      </c>
      <c r="BE135" s="154">
        <f t="shared" si="4"/>
        <v>0</v>
      </c>
      <c r="BF135" s="154">
        <f t="shared" si="5"/>
        <v>0</v>
      </c>
      <c r="BG135" s="154">
        <f t="shared" si="6"/>
        <v>0</v>
      </c>
      <c r="BH135" s="154">
        <f t="shared" si="7"/>
        <v>0</v>
      </c>
      <c r="BI135" s="154">
        <f t="shared" si="8"/>
        <v>0</v>
      </c>
      <c r="BJ135" s="17" t="s">
        <v>190</v>
      </c>
      <c r="BK135" s="154">
        <f t="shared" si="9"/>
        <v>0</v>
      </c>
      <c r="BL135" s="17" t="s">
        <v>280</v>
      </c>
      <c r="BM135" s="153" t="s">
        <v>943</v>
      </c>
    </row>
    <row r="136" spans="2:65" s="1" customFormat="1" ht="33" customHeight="1">
      <c r="B136" s="140"/>
      <c r="C136" s="189" t="s">
        <v>732</v>
      </c>
      <c r="D136" s="189" t="s">
        <v>966</v>
      </c>
      <c r="E136" s="190" t="s">
        <v>3523</v>
      </c>
      <c r="F136" s="191" t="s">
        <v>3524</v>
      </c>
      <c r="G136" s="192" t="s">
        <v>407</v>
      </c>
      <c r="H136" s="193">
        <v>142</v>
      </c>
      <c r="I136" s="194"/>
      <c r="J136" s="195">
        <f t="shared" si="0"/>
        <v>0</v>
      </c>
      <c r="K136" s="196"/>
      <c r="L136" s="197"/>
      <c r="M136" s="198" t="s">
        <v>1</v>
      </c>
      <c r="N136" s="199" t="s">
        <v>41</v>
      </c>
      <c r="P136" s="151">
        <f t="shared" si="1"/>
        <v>0</v>
      </c>
      <c r="Q136" s="151">
        <v>0</v>
      </c>
      <c r="R136" s="151">
        <f t="shared" si="2"/>
        <v>0</v>
      </c>
      <c r="S136" s="151">
        <v>0</v>
      </c>
      <c r="T136" s="152">
        <f t="shared" si="3"/>
        <v>0</v>
      </c>
      <c r="AR136" s="153" t="s">
        <v>491</v>
      </c>
      <c r="AT136" s="153" t="s">
        <v>966</v>
      </c>
      <c r="AU136" s="153" t="s">
        <v>190</v>
      </c>
      <c r="AY136" s="17" t="s">
        <v>181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7" t="s">
        <v>190</v>
      </c>
      <c r="BK136" s="154">
        <f t="shared" si="9"/>
        <v>0</v>
      </c>
      <c r="BL136" s="17" t="s">
        <v>280</v>
      </c>
      <c r="BM136" s="153" t="s">
        <v>109</v>
      </c>
    </row>
    <row r="137" spans="2:65" s="1" customFormat="1" ht="33" customHeight="1">
      <c r="B137" s="140"/>
      <c r="C137" s="189" t="s">
        <v>933</v>
      </c>
      <c r="D137" s="189" t="s">
        <v>966</v>
      </c>
      <c r="E137" s="190" t="s">
        <v>3525</v>
      </c>
      <c r="F137" s="191" t="s">
        <v>3526</v>
      </c>
      <c r="G137" s="192" t="s">
        <v>407</v>
      </c>
      <c r="H137" s="193">
        <v>75</v>
      </c>
      <c r="I137" s="194"/>
      <c r="J137" s="195">
        <f t="shared" si="0"/>
        <v>0</v>
      </c>
      <c r="K137" s="196"/>
      <c r="L137" s="197"/>
      <c r="M137" s="198" t="s">
        <v>1</v>
      </c>
      <c r="N137" s="199" t="s">
        <v>41</v>
      </c>
      <c r="P137" s="151">
        <f t="shared" si="1"/>
        <v>0</v>
      </c>
      <c r="Q137" s="151">
        <v>0</v>
      </c>
      <c r="R137" s="151">
        <f t="shared" si="2"/>
        <v>0</v>
      </c>
      <c r="S137" s="151">
        <v>0</v>
      </c>
      <c r="T137" s="152">
        <f t="shared" si="3"/>
        <v>0</v>
      </c>
      <c r="AR137" s="153" t="s">
        <v>491</v>
      </c>
      <c r="AT137" s="153" t="s">
        <v>966</v>
      </c>
      <c r="AU137" s="153" t="s">
        <v>190</v>
      </c>
      <c r="AY137" s="17" t="s">
        <v>181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7" t="s">
        <v>190</v>
      </c>
      <c r="BK137" s="154">
        <f t="shared" si="9"/>
        <v>0</v>
      </c>
      <c r="BL137" s="17" t="s">
        <v>280</v>
      </c>
      <c r="BM137" s="153" t="s">
        <v>115</v>
      </c>
    </row>
    <row r="138" spans="2:65" s="1" customFormat="1" ht="33" customHeight="1">
      <c r="B138" s="140"/>
      <c r="C138" s="189" t="s">
        <v>938</v>
      </c>
      <c r="D138" s="189" t="s">
        <v>966</v>
      </c>
      <c r="E138" s="190" t="s">
        <v>3527</v>
      </c>
      <c r="F138" s="191" t="s">
        <v>3528</v>
      </c>
      <c r="G138" s="192" t="s">
        <v>407</v>
      </c>
      <c r="H138" s="193">
        <v>80</v>
      </c>
      <c r="I138" s="194"/>
      <c r="J138" s="195">
        <f t="shared" si="0"/>
        <v>0</v>
      </c>
      <c r="K138" s="196"/>
      <c r="L138" s="197"/>
      <c r="M138" s="198" t="s">
        <v>1</v>
      </c>
      <c r="N138" s="199" t="s">
        <v>41</v>
      </c>
      <c r="P138" s="151">
        <f t="shared" si="1"/>
        <v>0</v>
      </c>
      <c r="Q138" s="151">
        <v>0</v>
      </c>
      <c r="R138" s="151">
        <f t="shared" si="2"/>
        <v>0</v>
      </c>
      <c r="S138" s="151">
        <v>0</v>
      </c>
      <c r="T138" s="152">
        <f t="shared" si="3"/>
        <v>0</v>
      </c>
      <c r="AR138" s="153" t="s">
        <v>491</v>
      </c>
      <c r="AT138" s="153" t="s">
        <v>966</v>
      </c>
      <c r="AU138" s="153" t="s">
        <v>190</v>
      </c>
      <c r="AY138" s="17" t="s">
        <v>181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7" t="s">
        <v>190</v>
      </c>
      <c r="BK138" s="154">
        <f t="shared" si="9"/>
        <v>0</v>
      </c>
      <c r="BL138" s="17" t="s">
        <v>280</v>
      </c>
      <c r="BM138" s="153" t="s">
        <v>121</v>
      </c>
    </row>
    <row r="139" spans="2:65" s="1" customFormat="1" ht="33" customHeight="1">
      <c r="B139" s="140"/>
      <c r="C139" s="189" t="s">
        <v>943</v>
      </c>
      <c r="D139" s="189" t="s">
        <v>966</v>
      </c>
      <c r="E139" s="190" t="s">
        <v>3529</v>
      </c>
      <c r="F139" s="191" t="s">
        <v>3530</v>
      </c>
      <c r="G139" s="192" t="s">
        <v>407</v>
      </c>
      <c r="H139" s="193">
        <v>52</v>
      </c>
      <c r="I139" s="194"/>
      <c r="J139" s="195">
        <f t="shared" si="0"/>
        <v>0</v>
      </c>
      <c r="K139" s="196"/>
      <c r="L139" s="197"/>
      <c r="M139" s="198" t="s">
        <v>1</v>
      </c>
      <c r="N139" s="199" t="s">
        <v>41</v>
      </c>
      <c r="P139" s="151">
        <f t="shared" si="1"/>
        <v>0</v>
      </c>
      <c r="Q139" s="151">
        <v>0</v>
      </c>
      <c r="R139" s="151">
        <f t="shared" si="2"/>
        <v>0</v>
      </c>
      <c r="S139" s="151">
        <v>0</v>
      </c>
      <c r="T139" s="152">
        <f t="shared" si="3"/>
        <v>0</v>
      </c>
      <c r="AR139" s="153" t="s">
        <v>491</v>
      </c>
      <c r="AT139" s="153" t="s">
        <v>966</v>
      </c>
      <c r="AU139" s="153" t="s">
        <v>190</v>
      </c>
      <c r="AY139" s="17" t="s">
        <v>181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7" t="s">
        <v>190</v>
      </c>
      <c r="BK139" s="154">
        <f t="shared" si="9"/>
        <v>0</v>
      </c>
      <c r="BL139" s="17" t="s">
        <v>280</v>
      </c>
      <c r="BM139" s="153" t="s">
        <v>280</v>
      </c>
    </row>
    <row r="140" spans="2:65" s="1" customFormat="1" ht="33" customHeight="1">
      <c r="B140" s="140"/>
      <c r="C140" s="189" t="s">
        <v>182</v>
      </c>
      <c r="D140" s="189" t="s">
        <v>966</v>
      </c>
      <c r="E140" s="190" t="s">
        <v>3531</v>
      </c>
      <c r="F140" s="191" t="s">
        <v>3532</v>
      </c>
      <c r="G140" s="192" t="s">
        <v>407</v>
      </c>
      <c r="H140" s="193">
        <v>220</v>
      </c>
      <c r="I140" s="194"/>
      <c r="J140" s="195">
        <f t="shared" si="0"/>
        <v>0</v>
      </c>
      <c r="K140" s="196"/>
      <c r="L140" s="197"/>
      <c r="M140" s="198" t="s">
        <v>1</v>
      </c>
      <c r="N140" s="199" t="s">
        <v>41</v>
      </c>
      <c r="P140" s="151">
        <f t="shared" si="1"/>
        <v>0</v>
      </c>
      <c r="Q140" s="151">
        <v>0</v>
      </c>
      <c r="R140" s="151">
        <f t="shared" si="2"/>
        <v>0</v>
      </c>
      <c r="S140" s="151">
        <v>0</v>
      </c>
      <c r="T140" s="152">
        <f t="shared" si="3"/>
        <v>0</v>
      </c>
      <c r="AR140" s="153" t="s">
        <v>491</v>
      </c>
      <c r="AT140" s="153" t="s">
        <v>966</v>
      </c>
      <c r="AU140" s="153" t="s">
        <v>190</v>
      </c>
      <c r="AY140" s="17" t="s">
        <v>181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7" t="s">
        <v>190</v>
      </c>
      <c r="BK140" s="154">
        <f t="shared" si="9"/>
        <v>0</v>
      </c>
      <c r="BL140" s="17" t="s">
        <v>280</v>
      </c>
      <c r="BM140" s="153" t="s">
        <v>291</v>
      </c>
    </row>
    <row r="141" spans="2:65" s="1" customFormat="1" ht="37.9" customHeight="1">
      <c r="B141" s="140"/>
      <c r="C141" s="141" t="s">
        <v>109</v>
      </c>
      <c r="D141" s="141" t="s">
        <v>185</v>
      </c>
      <c r="E141" s="142" t="s">
        <v>3533</v>
      </c>
      <c r="F141" s="143" t="s">
        <v>3534</v>
      </c>
      <c r="G141" s="144" t="s">
        <v>3535</v>
      </c>
      <c r="H141" s="145">
        <v>150</v>
      </c>
      <c r="I141" s="146"/>
      <c r="J141" s="147">
        <f t="shared" si="0"/>
        <v>0</v>
      </c>
      <c r="K141" s="148"/>
      <c r="L141" s="32"/>
      <c r="M141" s="149" t="s">
        <v>1</v>
      </c>
      <c r="N141" s="150" t="s">
        <v>41</v>
      </c>
      <c r="P141" s="151">
        <f t="shared" si="1"/>
        <v>0</v>
      </c>
      <c r="Q141" s="151">
        <v>0</v>
      </c>
      <c r="R141" s="151">
        <f t="shared" si="2"/>
        <v>0</v>
      </c>
      <c r="S141" s="151">
        <v>0</v>
      </c>
      <c r="T141" s="152">
        <f t="shared" si="3"/>
        <v>0</v>
      </c>
      <c r="AR141" s="153" t="s">
        <v>280</v>
      </c>
      <c r="AT141" s="153" t="s">
        <v>185</v>
      </c>
      <c r="AU141" s="153" t="s">
        <v>190</v>
      </c>
      <c r="AY141" s="17" t="s">
        <v>181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7" t="s">
        <v>190</v>
      </c>
      <c r="BK141" s="154">
        <f t="shared" si="9"/>
        <v>0</v>
      </c>
      <c r="BL141" s="17" t="s">
        <v>280</v>
      </c>
      <c r="BM141" s="153" t="s">
        <v>7</v>
      </c>
    </row>
    <row r="142" spans="2:65" s="1" customFormat="1" ht="24.2" customHeight="1">
      <c r="B142" s="140"/>
      <c r="C142" s="141" t="s">
        <v>112</v>
      </c>
      <c r="D142" s="141" t="s">
        <v>185</v>
      </c>
      <c r="E142" s="142" t="s">
        <v>3536</v>
      </c>
      <c r="F142" s="143" t="s">
        <v>3537</v>
      </c>
      <c r="G142" s="144" t="s">
        <v>1797</v>
      </c>
      <c r="H142" s="200"/>
      <c r="I142" s="146"/>
      <c r="J142" s="147">
        <f t="shared" si="0"/>
        <v>0</v>
      </c>
      <c r="K142" s="148"/>
      <c r="L142" s="32"/>
      <c r="M142" s="149" t="s">
        <v>1</v>
      </c>
      <c r="N142" s="150" t="s">
        <v>41</v>
      </c>
      <c r="P142" s="151">
        <f t="shared" si="1"/>
        <v>0</v>
      </c>
      <c r="Q142" s="151">
        <v>0</v>
      </c>
      <c r="R142" s="151">
        <f t="shared" si="2"/>
        <v>0</v>
      </c>
      <c r="S142" s="151">
        <v>0</v>
      </c>
      <c r="T142" s="152">
        <f t="shared" si="3"/>
        <v>0</v>
      </c>
      <c r="AR142" s="153" t="s">
        <v>280</v>
      </c>
      <c r="AT142" s="153" t="s">
        <v>185</v>
      </c>
      <c r="AU142" s="153" t="s">
        <v>190</v>
      </c>
      <c r="AY142" s="17" t="s">
        <v>181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7" t="s">
        <v>190</v>
      </c>
      <c r="BK142" s="154">
        <f t="shared" si="9"/>
        <v>0</v>
      </c>
      <c r="BL142" s="17" t="s">
        <v>280</v>
      </c>
      <c r="BM142" s="153" t="s">
        <v>392</v>
      </c>
    </row>
    <row r="143" spans="2:65" s="11" customFormat="1" ht="22.9" customHeight="1">
      <c r="B143" s="128"/>
      <c r="D143" s="129" t="s">
        <v>74</v>
      </c>
      <c r="E143" s="138" t="s">
        <v>576</v>
      </c>
      <c r="F143" s="138" t="s">
        <v>3538</v>
      </c>
      <c r="I143" s="131"/>
      <c r="J143" s="139">
        <f>BK143</f>
        <v>0</v>
      </c>
      <c r="L143" s="128"/>
      <c r="M143" s="133"/>
      <c r="P143" s="134">
        <f>SUM(P144:P151)</f>
        <v>0</v>
      </c>
      <c r="R143" s="134">
        <f>SUM(R144:R151)</f>
        <v>0</v>
      </c>
      <c r="T143" s="135">
        <f>SUM(T144:T151)</f>
        <v>0</v>
      </c>
      <c r="AR143" s="129" t="s">
        <v>190</v>
      </c>
      <c r="AT143" s="136" t="s">
        <v>74</v>
      </c>
      <c r="AU143" s="136" t="s">
        <v>83</v>
      </c>
      <c r="AY143" s="129" t="s">
        <v>181</v>
      </c>
      <c r="BK143" s="137">
        <f>SUM(BK144:BK151)</f>
        <v>0</v>
      </c>
    </row>
    <row r="144" spans="2:65" s="1" customFormat="1" ht="24.2" customHeight="1">
      <c r="B144" s="140"/>
      <c r="C144" s="141" t="s">
        <v>115</v>
      </c>
      <c r="D144" s="141" t="s">
        <v>185</v>
      </c>
      <c r="E144" s="142" t="s">
        <v>3539</v>
      </c>
      <c r="F144" s="143" t="s">
        <v>3540</v>
      </c>
      <c r="G144" s="144" t="s">
        <v>231</v>
      </c>
      <c r="H144" s="145">
        <v>1</v>
      </c>
      <c r="I144" s="146"/>
      <c r="J144" s="147">
        <f t="shared" ref="J144:J151" si="10">ROUND(I144*H144,2)</f>
        <v>0</v>
      </c>
      <c r="K144" s="148"/>
      <c r="L144" s="32"/>
      <c r="M144" s="149" t="s">
        <v>1</v>
      </c>
      <c r="N144" s="150" t="s">
        <v>41</v>
      </c>
      <c r="P144" s="151">
        <f t="shared" ref="P144:P151" si="11">O144*H144</f>
        <v>0</v>
      </c>
      <c r="Q144" s="151">
        <v>0</v>
      </c>
      <c r="R144" s="151">
        <f t="shared" ref="R144:R151" si="12">Q144*H144</f>
        <v>0</v>
      </c>
      <c r="S144" s="151">
        <v>0</v>
      </c>
      <c r="T144" s="152">
        <f t="shared" ref="T144:T151" si="13">S144*H144</f>
        <v>0</v>
      </c>
      <c r="AR144" s="153" t="s">
        <v>280</v>
      </c>
      <c r="AT144" s="153" t="s">
        <v>185</v>
      </c>
      <c r="AU144" s="153" t="s">
        <v>190</v>
      </c>
      <c r="AY144" s="17" t="s">
        <v>181</v>
      </c>
      <c r="BE144" s="154">
        <f t="shared" ref="BE144:BE151" si="14">IF(N144="základná",J144,0)</f>
        <v>0</v>
      </c>
      <c r="BF144" s="154">
        <f t="shared" ref="BF144:BF151" si="15">IF(N144="znížená",J144,0)</f>
        <v>0</v>
      </c>
      <c r="BG144" s="154">
        <f t="shared" ref="BG144:BG151" si="16">IF(N144="zákl. prenesená",J144,0)</f>
        <v>0</v>
      </c>
      <c r="BH144" s="154">
        <f t="shared" ref="BH144:BH151" si="17">IF(N144="zníž. prenesená",J144,0)</f>
        <v>0</v>
      </c>
      <c r="BI144" s="154">
        <f t="shared" ref="BI144:BI151" si="18">IF(N144="nulová",J144,0)</f>
        <v>0</v>
      </c>
      <c r="BJ144" s="17" t="s">
        <v>190</v>
      </c>
      <c r="BK144" s="154">
        <f t="shared" ref="BK144:BK151" si="19">ROUND(I144*H144,2)</f>
        <v>0</v>
      </c>
      <c r="BL144" s="17" t="s">
        <v>280</v>
      </c>
      <c r="BM144" s="153" t="s">
        <v>417</v>
      </c>
    </row>
    <row r="145" spans="2:65" s="1" customFormat="1" ht="16.5" customHeight="1">
      <c r="B145" s="140"/>
      <c r="C145" s="141" t="s">
        <v>118</v>
      </c>
      <c r="D145" s="141" t="s">
        <v>185</v>
      </c>
      <c r="E145" s="142" t="s">
        <v>3541</v>
      </c>
      <c r="F145" s="143" t="s">
        <v>3542</v>
      </c>
      <c r="G145" s="144" t="s">
        <v>3543</v>
      </c>
      <c r="H145" s="145">
        <v>1</v>
      </c>
      <c r="I145" s="146"/>
      <c r="J145" s="147">
        <f t="shared" si="10"/>
        <v>0</v>
      </c>
      <c r="K145" s="148"/>
      <c r="L145" s="32"/>
      <c r="M145" s="149" t="s">
        <v>1</v>
      </c>
      <c r="N145" s="150" t="s">
        <v>41</v>
      </c>
      <c r="P145" s="151">
        <f t="shared" si="11"/>
        <v>0</v>
      </c>
      <c r="Q145" s="151">
        <v>0</v>
      </c>
      <c r="R145" s="151">
        <f t="shared" si="12"/>
        <v>0</v>
      </c>
      <c r="S145" s="151">
        <v>0</v>
      </c>
      <c r="T145" s="152">
        <f t="shared" si="13"/>
        <v>0</v>
      </c>
      <c r="AR145" s="153" t="s">
        <v>280</v>
      </c>
      <c r="AT145" s="153" t="s">
        <v>185</v>
      </c>
      <c r="AU145" s="153" t="s">
        <v>190</v>
      </c>
      <c r="AY145" s="17" t="s">
        <v>181</v>
      </c>
      <c r="BE145" s="154">
        <f t="shared" si="14"/>
        <v>0</v>
      </c>
      <c r="BF145" s="154">
        <f t="shared" si="15"/>
        <v>0</v>
      </c>
      <c r="BG145" s="154">
        <f t="shared" si="16"/>
        <v>0</v>
      </c>
      <c r="BH145" s="154">
        <f t="shared" si="17"/>
        <v>0</v>
      </c>
      <c r="BI145" s="154">
        <f t="shared" si="18"/>
        <v>0</v>
      </c>
      <c r="BJ145" s="17" t="s">
        <v>190</v>
      </c>
      <c r="BK145" s="154">
        <f t="shared" si="19"/>
        <v>0</v>
      </c>
      <c r="BL145" s="17" t="s">
        <v>280</v>
      </c>
      <c r="BM145" s="153" t="s">
        <v>436</v>
      </c>
    </row>
    <row r="146" spans="2:65" s="1" customFormat="1" ht="24.2" customHeight="1">
      <c r="B146" s="140"/>
      <c r="C146" s="189" t="s">
        <v>121</v>
      </c>
      <c r="D146" s="189" t="s">
        <v>966</v>
      </c>
      <c r="E146" s="190" t="s">
        <v>3544</v>
      </c>
      <c r="F146" s="191" t="s">
        <v>3545</v>
      </c>
      <c r="G146" s="192" t="s">
        <v>231</v>
      </c>
      <c r="H146" s="193">
        <v>1</v>
      </c>
      <c r="I146" s="194"/>
      <c r="J146" s="195">
        <f t="shared" si="10"/>
        <v>0</v>
      </c>
      <c r="K146" s="196"/>
      <c r="L146" s="197"/>
      <c r="M146" s="198" t="s">
        <v>1</v>
      </c>
      <c r="N146" s="199" t="s">
        <v>41</v>
      </c>
      <c r="P146" s="151">
        <f t="shared" si="11"/>
        <v>0</v>
      </c>
      <c r="Q146" s="151">
        <v>0</v>
      </c>
      <c r="R146" s="151">
        <f t="shared" si="12"/>
        <v>0</v>
      </c>
      <c r="S146" s="151">
        <v>0</v>
      </c>
      <c r="T146" s="152">
        <f t="shared" si="13"/>
        <v>0</v>
      </c>
      <c r="AR146" s="153" t="s">
        <v>491</v>
      </c>
      <c r="AT146" s="153" t="s">
        <v>966</v>
      </c>
      <c r="AU146" s="153" t="s">
        <v>190</v>
      </c>
      <c r="AY146" s="17" t="s">
        <v>181</v>
      </c>
      <c r="BE146" s="154">
        <f t="shared" si="14"/>
        <v>0</v>
      </c>
      <c r="BF146" s="154">
        <f t="shared" si="15"/>
        <v>0</v>
      </c>
      <c r="BG146" s="154">
        <f t="shared" si="16"/>
        <v>0</v>
      </c>
      <c r="BH146" s="154">
        <f t="shared" si="17"/>
        <v>0</v>
      </c>
      <c r="BI146" s="154">
        <f t="shared" si="18"/>
        <v>0</v>
      </c>
      <c r="BJ146" s="17" t="s">
        <v>190</v>
      </c>
      <c r="BK146" s="154">
        <f t="shared" si="19"/>
        <v>0</v>
      </c>
      <c r="BL146" s="17" t="s">
        <v>280</v>
      </c>
      <c r="BM146" s="153" t="s">
        <v>475</v>
      </c>
    </row>
    <row r="147" spans="2:65" s="1" customFormat="1" ht="24.2" customHeight="1">
      <c r="B147" s="140"/>
      <c r="C147" s="189" t="s">
        <v>124</v>
      </c>
      <c r="D147" s="189" t="s">
        <v>966</v>
      </c>
      <c r="E147" s="190" t="s">
        <v>3546</v>
      </c>
      <c r="F147" s="191" t="s">
        <v>3547</v>
      </c>
      <c r="G147" s="192" t="s">
        <v>231</v>
      </c>
      <c r="H147" s="193">
        <v>1</v>
      </c>
      <c r="I147" s="194"/>
      <c r="J147" s="195">
        <f t="shared" si="10"/>
        <v>0</v>
      </c>
      <c r="K147" s="196"/>
      <c r="L147" s="197"/>
      <c r="M147" s="198" t="s">
        <v>1</v>
      </c>
      <c r="N147" s="199" t="s">
        <v>41</v>
      </c>
      <c r="P147" s="151">
        <f t="shared" si="11"/>
        <v>0</v>
      </c>
      <c r="Q147" s="151">
        <v>0</v>
      </c>
      <c r="R147" s="151">
        <f t="shared" si="12"/>
        <v>0</v>
      </c>
      <c r="S147" s="151">
        <v>0</v>
      </c>
      <c r="T147" s="152">
        <f t="shared" si="13"/>
        <v>0</v>
      </c>
      <c r="AR147" s="153" t="s">
        <v>491</v>
      </c>
      <c r="AT147" s="153" t="s">
        <v>966</v>
      </c>
      <c r="AU147" s="153" t="s">
        <v>190</v>
      </c>
      <c r="AY147" s="17" t="s">
        <v>181</v>
      </c>
      <c r="BE147" s="154">
        <f t="shared" si="14"/>
        <v>0</v>
      </c>
      <c r="BF147" s="154">
        <f t="shared" si="15"/>
        <v>0</v>
      </c>
      <c r="BG147" s="154">
        <f t="shared" si="16"/>
        <v>0</v>
      </c>
      <c r="BH147" s="154">
        <f t="shared" si="17"/>
        <v>0</v>
      </c>
      <c r="BI147" s="154">
        <f t="shared" si="18"/>
        <v>0</v>
      </c>
      <c r="BJ147" s="17" t="s">
        <v>190</v>
      </c>
      <c r="BK147" s="154">
        <f t="shared" si="19"/>
        <v>0</v>
      </c>
      <c r="BL147" s="17" t="s">
        <v>280</v>
      </c>
      <c r="BM147" s="153" t="s">
        <v>480</v>
      </c>
    </row>
    <row r="148" spans="2:65" s="1" customFormat="1" ht="24.2" customHeight="1">
      <c r="B148" s="140"/>
      <c r="C148" s="189" t="s">
        <v>280</v>
      </c>
      <c r="D148" s="189" t="s">
        <v>966</v>
      </c>
      <c r="E148" s="190" t="s">
        <v>3548</v>
      </c>
      <c r="F148" s="191" t="s">
        <v>3549</v>
      </c>
      <c r="G148" s="192" t="s">
        <v>231</v>
      </c>
      <c r="H148" s="193">
        <v>2</v>
      </c>
      <c r="I148" s="194"/>
      <c r="J148" s="195">
        <f t="shared" si="10"/>
        <v>0</v>
      </c>
      <c r="K148" s="196"/>
      <c r="L148" s="197"/>
      <c r="M148" s="198" t="s">
        <v>1</v>
      </c>
      <c r="N148" s="199" t="s">
        <v>41</v>
      </c>
      <c r="P148" s="151">
        <f t="shared" si="11"/>
        <v>0</v>
      </c>
      <c r="Q148" s="151">
        <v>0</v>
      </c>
      <c r="R148" s="151">
        <f t="shared" si="12"/>
        <v>0</v>
      </c>
      <c r="S148" s="151">
        <v>0</v>
      </c>
      <c r="T148" s="152">
        <f t="shared" si="13"/>
        <v>0</v>
      </c>
      <c r="AR148" s="153" t="s">
        <v>491</v>
      </c>
      <c r="AT148" s="153" t="s">
        <v>966</v>
      </c>
      <c r="AU148" s="153" t="s">
        <v>190</v>
      </c>
      <c r="AY148" s="17" t="s">
        <v>181</v>
      </c>
      <c r="BE148" s="154">
        <f t="shared" si="14"/>
        <v>0</v>
      </c>
      <c r="BF148" s="154">
        <f t="shared" si="15"/>
        <v>0</v>
      </c>
      <c r="BG148" s="154">
        <f t="shared" si="16"/>
        <v>0</v>
      </c>
      <c r="BH148" s="154">
        <f t="shared" si="17"/>
        <v>0</v>
      </c>
      <c r="BI148" s="154">
        <f t="shared" si="18"/>
        <v>0</v>
      </c>
      <c r="BJ148" s="17" t="s">
        <v>190</v>
      </c>
      <c r="BK148" s="154">
        <f t="shared" si="19"/>
        <v>0</v>
      </c>
      <c r="BL148" s="17" t="s">
        <v>280</v>
      </c>
      <c r="BM148" s="153" t="s">
        <v>491</v>
      </c>
    </row>
    <row r="149" spans="2:65" s="1" customFormat="1" ht="24.2" customHeight="1">
      <c r="B149" s="140"/>
      <c r="C149" s="189" t="s">
        <v>285</v>
      </c>
      <c r="D149" s="189" t="s">
        <v>966</v>
      </c>
      <c r="E149" s="190" t="s">
        <v>3550</v>
      </c>
      <c r="F149" s="191" t="s">
        <v>3551</v>
      </c>
      <c r="G149" s="192" t="s">
        <v>231</v>
      </c>
      <c r="H149" s="193">
        <v>2</v>
      </c>
      <c r="I149" s="194"/>
      <c r="J149" s="195">
        <f t="shared" si="10"/>
        <v>0</v>
      </c>
      <c r="K149" s="196"/>
      <c r="L149" s="197"/>
      <c r="M149" s="198" t="s">
        <v>1</v>
      </c>
      <c r="N149" s="199" t="s">
        <v>41</v>
      </c>
      <c r="P149" s="151">
        <f t="shared" si="11"/>
        <v>0</v>
      </c>
      <c r="Q149" s="151">
        <v>0</v>
      </c>
      <c r="R149" s="151">
        <f t="shared" si="12"/>
        <v>0</v>
      </c>
      <c r="S149" s="151">
        <v>0</v>
      </c>
      <c r="T149" s="152">
        <f t="shared" si="13"/>
        <v>0</v>
      </c>
      <c r="AR149" s="153" t="s">
        <v>491</v>
      </c>
      <c r="AT149" s="153" t="s">
        <v>966</v>
      </c>
      <c r="AU149" s="153" t="s">
        <v>190</v>
      </c>
      <c r="AY149" s="17" t="s">
        <v>181</v>
      </c>
      <c r="BE149" s="154">
        <f t="shared" si="14"/>
        <v>0</v>
      </c>
      <c r="BF149" s="154">
        <f t="shared" si="15"/>
        <v>0</v>
      </c>
      <c r="BG149" s="154">
        <f t="shared" si="16"/>
        <v>0</v>
      </c>
      <c r="BH149" s="154">
        <f t="shared" si="17"/>
        <v>0</v>
      </c>
      <c r="BI149" s="154">
        <f t="shared" si="18"/>
        <v>0</v>
      </c>
      <c r="BJ149" s="17" t="s">
        <v>190</v>
      </c>
      <c r="BK149" s="154">
        <f t="shared" si="19"/>
        <v>0</v>
      </c>
      <c r="BL149" s="17" t="s">
        <v>280</v>
      </c>
      <c r="BM149" s="153" t="s">
        <v>500</v>
      </c>
    </row>
    <row r="150" spans="2:65" s="1" customFormat="1" ht="24.2" customHeight="1">
      <c r="B150" s="140"/>
      <c r="C150" s="141" t="s">
        <v>291</v>
      </c>
      <c r="D150" s="141" t="s">
        <v>185</v>
      </c>
      <c r="E150" s="142" t="s">
        <v>3552</v>
      </c>
      <c r="F150" s="143" t="s">
        <v>3553</v>
      </c>
      <c r="G150" s="144" t="s">
        <v>581</v>
      </c>
      <c r="H150" s="145">
        <v>2</v>
      </c>
      <c r="I150" s="146"/>
      <c r="J150" s="147">
        <f t="shared" si="10"/>
        <v>0</v>
      </c>
      <c r="K150" s="148"/>
      <c r="L150" s="32"/>
      <c r="M150" s="149" t="s">
        <v>1</v>
      </c>
      <c r="N150" s="150" t="s">
        <v>41</v>
      </c>
      <c r="P150" s="151">
        <f t="shared" si="11"/>
        <v>0</v>
      </c>
      <c r="Q150" s="151">
        <v>0</v>
      </c>
      <c r="R150" s="151">
        <f t="shared" si="12"/>
        <v>0</v>
      </c>
      <c r="S150" s="151">
        <v>0</v>
      </c>
      <c r="T150" s="152">
        <f t="shared" si="13"/>
        <v>0</v>
      </c>
      <c r="AR150" s="153" t="s">
        <v>280</v>
      </c>
      <c r="AT150" s="153" t="s">
        <v>185</v>
      </c>
      <c r="AU150" s="153" t="s">
        <v>190</v>
      </c>
      <c r="AY150" s="17" t="s">
        <v>181</v>
      </c>
      <c r="BE150" s="154">
        <f t="shared" si="14"/>
        <v>0</v>
      </c>
      <c r="BF150" s="154">
        <f t="shared" si="15"/>
        <v>0</v>
      </c>
      <c r="BG150" s="154">
        <f t="shared" si="16"/>
        <v>0</v>
      </c>
      <c r="BH150" s="154">
        <f t="shared" si="17"/>
        <v>0</v>
      </c>
      <c r="BI150" s="154">
        <f t="shared" si="18"/>
        <v>0</v>
      </c>
      <c r="BJ150" s="17" t="s">
        <v>190</v>
      </c>
      <c r="BK150" s="154">
        <f t="shared" si="19"/>
        <v>0</v>
      </c>
      <c r="BL150" s="17" t="s">
        <v>280</v>
      </c>
      <c r="BM150" s="153" t="s">
        <v>509</v>
      </c>
    </row>
    <row r="151" spans="2:65" s="1" customFormat="1" ht="24.2" customHeight="1">
      <c r="B151" s="140"/>
      <c r="C151" s="141" t="s">
        <v>351</v>
      </c>
      <c r="D151" s="141" t="s">
        <v>185</v>
      </c>
      <c r="E151" s="142" t="s">
        <v>3554</v>
      </c>
      <c r="F151" s="143" t="s">
        <v>3555</v>
      </c>
      <c r="G151" s="144" t="s">
        <v>1797</v>
      </c>
      <c r="H151" s="200"/>
      <c r="I151" s="146"/>
      <c r="J151" s="147">
        <f t="shared" si="10"/>
        <v>0</v>
      </c>
      <c r="K151" s="148"/>
      <c r="L151" s="32"/>
      <c r="M151" s="149" t="s">
        <v>1</v>
      </c>
      <c r="N151" s="150" t="s">
        <v>41</v>
      </c>
      <c r="P151" s="151">
        <f t="shared" si="11"/>
        <v>0</v>
      </c>
      <c r="Q151" s="151">
        <v>0</v>
      </c>
      <c r="R151" s="151">
        <f t="shared" si="12"/>
        <v>0</v>
      </c>
      <c r="S151" s="151">
        <v>0</v>
      </c>
      <c r="T151" s="152">
        <f t="shared" si="13"/>
        <v>0</v>
      </c>
      <c r="AR151" s="153" t="s">
        <v>280</v>
      </c>
      <c r="AT151" s="153" t="s">
        <v>185</v>
      </c>
      <c r="AU151" s="153" t="s">
        <v>190</v>
      </c>
      <c r="AY151" s="17" t="s">
        <v>181</v>
      </c>
      <c r="BE151" s="154">
        <f t="shared" si="14"/>
        <v>0</v>
      </c>
      <c r="BF151" s="154">
        <f t="shared" si="15"/>
        <v>0</v>
      </c>
      <c r="BG151" s="154">
        <f t="shared" si="16"/>
        <v>0</v>
      </c>
      <c r="BH151" s="154">
        <f t="shared" si="17"/>
        <v>0</v>
      </c>
      <c r="BI151" s="154">
        <f t="shared" si="18"/>
        <v>0</v>
      </c>
      <c r="BJ151" s="17" t="s">
        <v>190</v>
      </c>
      <c r="BK151" s="154">
        <f t="shared" si="19"/>
        <v>0</v>
      </c>
      <c r="BL151" s="17" t="s">
        <v>280</v>
      </c>
      <c r="BM151" s="153" t="s">
        <v>533</v>
      </c>
    </row>
    <row r="152" spans="2:65" s="11" customFormat="1" ht="22.9" customHeight="1">
      <c r="B152" s="128"/>
      <c r="D152" s="129" t="s">
        <v>74</v>
      </c>
      <c r="E152" s="138" t="s">
        <v>3556</v>
      </c>
      <c r="F152" s="138" t="s">
        <v>3557</v>
      </c>
      <c r="I152" s="131"/>
      <c r="J152" s="139">
        <f>BK152</f>
        <v>0</v>
      </c>
      <c r="L152" s="128"/>
      <c r="M152" s="133"/>
      <c r="P152" s="134">
        <f>SUM(P153:P173)</f>
        <v>0</v>
      </c>
      <c r="R152" s="134">
        <f>SUM(R153:R173)</f>
        <v>0</v>
      </c>
      <c r="T152" s="135">
        <f>SUM(T153:T173)</f>
        <v>0</v>
      </c>
      <c r="AR152" s="129" t="s">
        <v>190</v>
      </c>
      <c r="AT152" s="136" t="s">
        <v>74</v>
      </c>
      <c r="AU152" s="136" t="s">
        <v>83</v>
      </c>
      <c r="AY152" s="129" t="s">
        <v>181</v>
      </c>
      <c r="BK152" s="137">
        <f>SUM(BK153:BK173)</f>
        <v>0</v>
      </c>
    </row>
    <row r="153" spans="2:65" s="1" customFormat="1" ht="24.2" customHeight="1">
      <c r="B153" s="140"/>
      <c r="C153" s="141" t="s">
        <v>7</v>
      </c>
      <c r="D153" s="141" t="s">
        <v>185</v>
      </c>
      <c r="E153" s="142" t="s">
        <v>3558</v>
      </c>
      <c r="F153" s="143" t="s">
        <v>3559</v>
      </c>
      <c r="G153" s="144" t="s">
        <v>407</v>
      </c>
      <c r="H153" s="145">
        <v>330</v>
      </c>
      <c r="I153" s="146"/>
      <c r="J153" s="147">
        <f t="shared" ref="J153:J173" si="20">ROUND(I153*H153,2)</f>
        <v>0</v>
      </c>
      <c r="K153" s="148"/>
      <c r="L153" s="32"/>
      <c r="M153" s="149" t="s">
        <v>1</v>
      </c>
      <c r="N153" s="150" t="s">
        <v>41</v>
      </c>
      <c r="P153" s="151">
        <f t="shared" ref="P153:P173" si="21">O153*H153</f>
        <v>0</v>
      </c>
      <c r="Q153" s="151">
        <v>0</v>
      </c>
      <c r="R153" s="151">
        <f t="shared" ref="R153:R173" si="22">Q153*H153</f>
        <v>0</v>
      </c>
      <c r="S153" s="151">
        <v>0</v>
      </c>
      <c r="T153" s="152">
        <f t="shared" ref="T153:T173" si="23">S153*H153</f>
        <v>0</v>
      </c>
      <c r="AR153" s="153" t="s">
        <v>280</v>
      </c>
      <c r="AT153" s="153" t="s">
        <v>185</v>
      </c>
      <c r="AU153" s="153" t="s">
        <v>190</v>
      </c>
      <c r="AY153" s="17" t="s">
        <v>181</v>
      </c>
      <c r="BE153" s="154">
        <f t="shared" ref="BE153:BE173" si="24">IF(N153="základná",J153,0)</f>
        <v>0</v>
      </c>
      <c r="BF153" s="154">
        <f t="shared" ref="BF153:BF173" si="25">IF(N153="znížená",J153,0)</f>
        <v>0</v>
      </c>
      <c r="BG153" s="154">
        <f t="shared" ref="BG153:BG173" si="26">IF(N153="zákl. prenesená",J153,0)</f>
        <v>0</v>
      </c>
      <c r="BH153" s="154">
        <f t="shared" ref="BH153:BH173" si="27">IF(N153="zníž. prenesená",J153,0)</f>
        <v>0</v>
      </c>
      <c r="BI153" s="154">
        <f t="shared" ref="BI153:BI173" si="28">IF(N153="nulová",J153,0)</f>
        <v>0</v>
      </c>
      <c r="BJ153" s="17" t="s">
        <v>190</v>
      </c>
      <c r="BK153" s="154">
        <f t="shared" ref="BK153:BK173" si="29">ROUND(I153*H153,2)</f>
        <v>0</v>
      </c>
      <c r="BL153" s="17" t="s">
        <v>280</v>
      </c>
      <c r="BM153" s="153" t="s">
        <v>545</v>
      </c>
    </row>
    <row r="154" spans="2:65" s="1" customFormat="1" ht="24.2" customHeight="1">
      <c r="B154" s="140"/>
      <c r="C154" s="141" t="s">
        <v>379</v>
      </c>
      <c r="D154" s="141" t="s">
        <v>185</v>
      </c>
      <c r="E154" s="142" t="s">
        <v>3560</v>
      </c>
      <c r="F154" s="143" t="s">
        <v>3561</v>
      </c>
      <c r="G154" s="144" t="s">
        <v>407</v>
      </c>
      <c r="H154" s="145">
        <v>270</v>
      </c>
      <c r="I154" s="146"/>
      <c r="J154" s="147">
        <f t="shared" si="20"/>
        <v>0</v>
      </c>
      <c r="K154" s="148"/>
      <c r="L154" s="32"/>
      <c r="M154" s="149" t="s">
        <v>1</v>
      </c>
      <c r="N154" s="150" t="s">
        <v>41</v>
      </c>
      <c r="P154" s="151">
        <f t="shared" si="21"/>
        <v>0</v>
      </c>
      <c r="Q154" s="151">
        <v>0</v>
      </c>
      <c r="R154" s="151">
        <f t="shared" si="22"/>
        <v>0</v>
      </c>
      <c r="S154" s="151">
        <v>0</v>
      </c>
      <c r="T154" s="152">
        <f t="shared" si="23"/>
        <v>0</v>
      </c>
      <c r="AR154" s="153" t="s">
        <v>280</v>
      </c>
      <c r="AT154" s="153" t="s">
        <v>185</v>
      </c>
      <c r="AU154" s="153" t="s">
        <v>190</v>
      </c>
      <c r="AY154" s="17" t="s">
        <v>181</v>
      </c>
      <c r="BE154" s="154">
        <f t="shared" si="24"/>
        <v>0</v>
      </c>
      <c r="BF154" s="154">
        <f t="shared" si="25"/>
        <v>0</v>
      </c>
      <c r="BG154" s="154">
        <f t="shared" si="26"/>
        <v>0</v>
      </c>
      <c r="BH154" s="154">
        <f t="shared" si="27"/>
        <v>0</v>
      </c>
      <c r="BI154" s="154">
        <f t="shared" si="28"/>
        <v>0</v>
      </c>
      <c r="BJ154" s="17" t="s">
        <v>190</v>
      </c>
      <c r="BK154" s="154">
        <f t="shared" si="29"/>
        <v>0</v>
      </c>
      <c r="BL154" s="17" t="s">
        <v>280</v>
      </c>
      <c r="BM154" s="153" t="s">
        <v>555</v>
      </c>
    </row>
    <row r="155" spans="2:65" s="1" customFormat="1" ht="24.2" customHeight="1">
      <c r="B155" s="140"/>
      <c r="C155" s="141" t="s">
        <v>392</v>
      </c>
      <c r="D155" s="141" t="s">
        <v>185</v>
      </c>
      <c r="E155" s="142" t="s">
        <v>3562</v>
      </c>
      <c r="F155" s="143" t="s">
        <v>3563</v>
      </c>
      <c r="G155" s="144" t="s">
        <v>407</v>
      </c>
      <c r="H155" s="145">
        <v>380</v>
      </c>
      <c r="I155" s="146"/>
      <c r="J155" s="147">
        <f t="shared" si="20"/>
        <v>0</v>
      </c>
      <c r="K155" s="148"/>
      <c r="L155" s="32"/>
      <c r="M155" s="149" t="s">
        <v>1</v>
      </c>
      <c r="N155" s="150" t="s">
        <v>41</v>
      </c>
      <c r="P155" s="151">
        <f t="shared" si="21"/>
        <v>0</v>
      </c>
      <c r="Q155" s="151">
        <v>0</v>
      </c>
      <c r="R155" s="151">
        <f t="shared" si="22"/>
        <v>0</v>
      </c>
      <c r="S155" s="151">
        <v>0</v>
      </c>
      <c r="T155" s="152">
        <f t="shared" si="23"/>
        <v>0</v>
      </c>
      <c r="AR155" s="153" t="s">
        <v>280</v>
      </c>
      <c r="AT155" s="153" t="s">
        <v>185</v>
      </c>
      <c r="AU155" s="153" t="s">
        <v>190</v>
      </c>
      <c r="AY155" s="17" t="s">
        <v>181</v>
      </c>
      <c r="BE155" s="154">
        <f t="shared" si="24"/>
        <v>0</v>
      </c>
      <c r="BF155" s="154">
        <f t="shared" si="25"/>
        <v>0</v>
      </c>
      <c r="BG155" s="154">
        <f t="shared" si="26"/>
        <v>0</v>
      </c>
      <c r="BH155" s="154">
        <f t="shared" si="27"/>
        <v>0</v>
      </c>
      <c r="BI155" s="154">
        <f t="shared" si="28"/>
        <v>0</v>
      </c>
      <c r="BJ155" s="17" t="s">
        <v>190</v>
      </c>
      <c r="BK155" s="154">
        <f t="shared" si="29"/>
        <v>0</v>
      </c>
      <c r="BL155" s="17" t="s">
        <v>280</v>
      </c>
      <c r="BM155" s="153" t="s">
        <v>564</v>
      </c>
    </row>
    <row r="156" spans="2:65" s="1" customFormat="1" ht="33" customHeight="1">
      <c r="B156" s="140"/>
      <c r="C156" s="141" t="s">
        <v>398</v>
      </c>
      <c r="D156" s="141" t="s">
        <v>185</v>
      </c>
      <c r="E156" s="142" t="s">
        <v>3564</v>
      </c>
      <c r="F156" s="143" t="s">
        <v>3565</v>
      </c>
      <c r="G156" s="144" t="s">
        <v>231</v>
      </c>
      <c r="H156" s="145">
        <v>2</v>
      </c>
      <c r="I156" s="146"/>
      <c r="J156" s="147">
        <f t="shared" si="20"/>
        <v>0</v>
      </c>
      <c r="K156" s="148"/>
      <c r="L156" s="32"/>
      <c r="M156" s="149" t="s">
        <v>1</v>
      </c>
      <c r="N156" s="150" t="s">
        <v>41</v>
      </c>
      <c r="P156" s="151">
        <f t="shared" si="21"/>
        <v>0</v>
      </c>
      <c r="Q156" s="151">
        <v>0</v>
      </c>
      <c r="R156" s="151">
        <f t="shared" si="22"/>
        <v>0</v>
      </c>
      <c r="S156" s="151">
        <v>0</v>
      </c>
      <c r="T156" s="152">
        <f t="shared" si="23"/>
        <v>0</v>
      </c>
      <c r="AR156" s="153" t="s">
        <v>280</v>
      </c>
      <c r="AT156" s="153" t="s">
        <v>185</v>
      </c>
      <c r="AU156" s="153" t="s">
        <v>190</v>
      </c>
      <c r="AY156" s="17" t="s">
        <v>181</v>
      </c>
      <c r="BE156" s="154">
        <f t="shared" si="24"/>
        <v>0</v>
      </c>
      <c r="BF156" s="154">
        <f t="shared" si="25"/>
        <v>0</v>
      </c>
      <c r="BG156" s="154">
        <f t="shared" si="26"/>
        <v>0</v>
      </c>
      <c r="BH156" s="154">
        <f t="shared" si="27"/>
        <v>0</v>
      </c>
      <c r="BI156" s="154">
        <f t="shared" si="28"/>
        <v>0</v>
      </c>
      <c r="BJ156" s="17" t="s">
        <v>190</v>
      </c>
      <c r="BK156" s="154">
        <f t="shared" si="29"/>
        <v>0</v>
      </c>
      <c r="BL156" s="17" t="s">
        <v>280</v>
      </c>
      <c r="BM156" s="153" t="s">
        <v>585</v>
      </c>
    </row>
    <row r="157" spans="2:65" s="1" customFormat="1" ht="24.2" customHeight="1">
      <c r="B157" s="140"/>
      <c r="C157" s="141" t="s">
        <v>417</v>
      </c>
      <c r="D157" s="141" t="s">
        <v>185</v>
      </c>
      <c r="E157" s="142" t="s">
        <v>3566</v>
      </c>
      <c r="F157" s="143" t="s">
        <v>3567</v>
      </c>
      <c r="G157" s="144" t="s">
        <v>231</v>
      </c>
      <c r="H157" s="145">
        <v>140</v>
      </c>
      <c r="I157" s="146"/>
      <c r="J157" s="147">
        <f t="shared" si="20"/>
        <v>0</v>
      </c>
      <c r="K157" s="148"/>
      <c r="L157" s="32"/>
      <c r="M157" s="149" t="s">
        <v>1</v>
      </c>
      <c r="N157" s="150" t="s">
        <v>41</v>
      </c>
      <c r="P157" s="151">
        <f t="shared" si="21"/>
        <v>0</v>
      </c>
      <c r="Q157" s="151">
        <v>0</v>
      </c>
      <c r="R157" s="151">
        <f t="shared" si="22"/>
        <v>0</v>
      </c>
      <c r="S157" s="151">
        <v>0</v>
      </c>
      <c r="T157" s="152">
        <f t="shared" si="23"/>
        <v>0</v>
      </c>
      <c r="AR157" s="153" t="s">
        <v>280</v>
      </c>
      <c r="AT157" s="153" t="s">
        <v>185</v>
      </c>
      <c r="AU157" s="153" t="s">
        <v>190</v>
      </c>
      <c r="AY157" s="17" t="s">
        <v>181</v>
      </c>
      <c r="BE157" s="154">
        <f t="shared" si="24"/>
        <v>0</v>
      </c>
      <c r="BF157" s="154">
        <f t="shared" si="25"/>
        <v>0</v>
      </c>
      <c r="BG157" s="154">
        <f t="shared" si="26"/>
        <v>0</v>
      </c>
      <c r="BH157" s="154">
        <f t="shared" si="27"/>
        <v>0</v>
      </c>
      <c r="BI157" s="154">
        <f t="shared" si="28"/>
        <v>0</v>
      </c>
      <c r="BJ157" s="17" t="s">
        <v>190</v>
      </c>
      <c r="BK157" s="154">
        <f t="shared" si="29"/>
        <v>0</v>
      </c>
      <c r="BL157" s="17" t="s">
        <v>280</v>
      </c>
      <c r="BM157" s="153" t="s">
        <v>598</v>
      </c>
    </row>
    <row r="158" spans="2:65" s="1" customFormat="1" ht="24.2" customHeight="1">
      <c r="B158" s="140"/>
      <c r="C158" s="141" t="s">
        <v>422</v>
      </c>
      <c r="D158" s="141" t="s">
        <v>185</v>
      </c>
      <c r="E158" s="142" t="s">
        <v>3568</v>
      </c>
      <c r="F158" s="143" t="s">
        <v>3569</v>
      </c>
      <c r="G158" s="144" t="s">
        <v>407</v>
      </c>
      <c r="H158" s="145">
        <v>120</v>
      </c>
      <c r="I158" s="146"/>
      <c r="J158" s="147">
        <f t="shared" si="20"/>
        <v>0</v>
      </c>
      <c r="K158" s="148"/>
      <c r="L158" s="32"/>
      <c r="M158" s="149" t="s">
        <v>1</v>
      </c>
      <c r="N158" s="150" t="s">
        <v>41</v>
      </c>
      <c r="P158" s="151">
        <f t="shared" si="21"/>
        <v>0</v>
      </c>
      <c r="Q158" s="151">
        <v>0</v>
      </c>
      <c r="R158" s="151">
        <f t="shared" si="22"/>
        <v>0</v>
      </c>
      <c r="S158" s="151">
        <v>0</v>
      </c>
      <c r="T158" s="152">
        <f t="shared" si="23"/>
        <v>0</v>
      </c>
      <c r="AR158" s="153" t="s">
        <v>280</v>
      </c>
      <c r="AT158" s="153" t="s">
        <v>185</v>
      </c>
      <c r="AU158" s="153" t="s">
        <v>190</v>
      </c>
      <c r="AY158" s="17" t="s">
        <v>181</v>
      </c>
      <c r="BE158" s="154">
        <f t="shared" si="24"/>
        <v>0</v>
      </c>
      <c r="BF158" s="154">
        <f t="shared" si="25"/>
        <v>0</v>
      </c>
      <c r="BG158" s="154">
        <f t="shared" si="26"/>
        <v>0</v>
      </c>
      <c r="BH158" s="154">
        <f t="shared" si="27"/>
        <v>0</v>
      </c>
      <c r="BI158" s="154">
        <f t="shared" si="28"/>
        <v>0</v>
      </c>
      <c r="BJ158" s="17" t="s">
        <v>190</v>
      </c>
      <c r="BK158" s="154">
        <f t="shared" si="29"/>
        <v>0</v>
      </c>
      <c r="BL158" s="17" t="s">
        <v>280</v>
      </c>
      <c r="BM158" s="153" t="s">
        <v>618</v>
      </c>
    </row>
    <row r="159" spans="2:65" s="1" customFormat="1" ht="24.2" customHeight="1">
      <c r="B159" s="140"/>
      <c r="C159" s="141" t="s">
        <v>436</v>
      </c>
      <c r="D159" s="141" t="s">
        <v>185</v>
      </c>
      <c r="E159" s="142" t="s">
        <v>3570</v>
      </c>
      <c r="F159" s="143" t="s">
        <v>3571</v>
      </c>
      <c r="G159" s="144" t="s">
        <v>231</v>
      </c>
      <c r="H159" s="145">
        <v>4</v>
      </c>
      <c r="I159" s="146"/>
      <c r="J159" s="147">
        <f t="shared" si="20"/>
        <v>0</v>
      </c>
      <c r="K159" s="148"/>
      <c r="L159" s="32"/>
      <c r="M159" s="149" t="s">
        <v>1</v>
      </c>
      <c r="N159" s="150" t="s">
        <v>41</v>
      </c>
      <c r="P159" s="151">
        <f t="shared" si="21"/>
        <v>0</v>
      </c>
      <c r="Q159" s="151">
        <v>0</v>
      </c>
      <c r="R159" s="151">
        <f t="shared" si="22"/>
        <v>0</v>
      </c>
      <c r="S159" s="151">
        <v>0</v>
      </c>
      <c r="T159" s="152">
        <f t="shared" si="23"/>
        <v>0</v>
      </c>
      <c r="AR159" s="153" t="s">
        <v>280</v>
      </c>
      <c r="AT159" s="153" t="s">
        <v>185</v>
      </c>
      <c r="AU159" s="153" t="s">
        <v>190</v>
      </c>
      <c r="AY159" s="17" t="s">
        <v>181</v>
      </c>
      <c r="BE159" s="154">
        <f t="shared" si="24"/>
        <v>0</v>
      </c>
      <c r="BF159" s="154">
        <f t="shared" si="25"/>
        <v>0</v>
      </c>
      <c r="BG159" s="154">
        <f t="shared" si="26"/>
        <v>0</v>
      </c>
      <c r="BH159" s="154">
        <f t="shared" si="27"/>
        <v>0</v>
      </c>
      <c r="BI159" s="154">
        <f t="shared" si="28"/>
        <v>0</v>
      </c>
      <c r="BJ159" s="17" t="s">
        <v>190</v>
      </c>
      <c r="BK159" s="154">
        <f t="shared" si="29"/>
        <v>0</v>
      </c>
      <c r="BL159" s="17" t="s">
        <v>280</v>
      </c>
      <c r="BM159" s="153" t="s">
        <v>632</v>
      </c>
    </row>
    <row r="160" spans="2:65" s="1" customFormat="1" ht="24.2" customHeight="1">
      <c r="B160" s="140"/>
      <c r="C160" s="141" t="s">
        <v>469</v>
      </c>
      <c r="D160" s="141" t="s">
        <v>185</v>
      </c>
      <c r="E160" s="142" t="s">
        <v>3572</v>
      </c>
      <c r="F160" s="143" t="s">
        <v>3573</v>
      </c>
      <c r="G160" s="144" t="s">
        <v>407</v>
      </c>
      <c r="H160" s="145">
        <v>332</v>
      </c>
      <c r="I160" s="146"/>
      <c r="J160" s="147">
        <f t="shared" si="20"/>
        <v>0</v>
      </c>
      <c r="K160" s="148"/>
      <c r="L160" s="32"/>
      <c r="M160" s="149" t="s">
        <v>1</v>
      </c>
      <c r="N160" s="150" t="s">
        <v>41</v>
      </c>
      <c r="P160" s="151">
        <f t="shared" si="21"/>
        <v>0</v>
      </c>
      <c r="Q160" s="151">
        <v>0</v>
      </c>
      <c r="R160" s="151">
        <f t="shared" si="22"/>
        <v>0</v>
      </c>
      <c r="S160" s="151">
        <v>0</v>
      </c>
      <c r="T160" s="152">
        <f t="shared" si="23"/>
        <v>0</v>
      </c>
      <c r="AR160" s="153" t="s">
        <v>280</v>
      </c>
      <c r="AT160" s="153" t="s">
        <v>185</v>
      </c>
      <c r="AU160" s="153" t="s">
        <v>190</v>
      </c>
      <c r="AY160" s="17" t="s">
        <v>181</v>
      </c>
      <c r="BE160" s="154">
        <f t="shared" si="24"/>
        <v>0</v>
      </c>
      <c r="BF160" s="154">
        <f t="shared" si="25"/>
        <v>0</v>
      </c>
      <c r="BG160" s="154">
        <f t="shared" si="26"/>
        <v>0</v>
      </c>
      <c r="BH160" s="154">
        <f t="shared" si="27"/>
        <v>0</v>
      </c>
      <c r="BI160" s="154">
        <f t="shared" si="28"/>
        <v>0</v>
      </c>
      <c r="BJ160" s="17" t="s">
        <v>190</v>
      </c>
      <c r="BK160" s="154">
        <f t="shared" si="29"/>
        <v>0</v>
      </c>
      <c r="BL160" s="17" t="s">
        <v>280</v>
      </c>
      <c r="BM160" s="153" t="s">
        <v>641</v>
      </c>
    </row>
    <row r="161" spans="2:65" s="1" customFormat="1" ht="24.2" customHeight="1">
      <c r="B161" s="140"/>
      <c r="C161" s="141" t="s">
        <v>475</v>
      </c>
      <c r="D161" s="141" t="s">
        <v>185</v>
      </c>
      <c r="E161" s="142" t="s">
        <v>3574</v>
      </c>
      <c r="F161" s="143" t="s">
        <v>3575</v>
      </c>
      <c r="G161" s="144" t="s">
        <v>407</v>
      </c>
      <c r="H161" s="145">
        <v>170</v>
      </c>
      <c r="I161" s="146"/>
      <c r="J161" s="147">
        <f t="shared" si="20"/>
        <v>0</v>
      </c>
      <c r="K161" s="148"/>
      <c r="L161" s="32"/>
      <c r="M161" s="149" t="s">
        <v>1</v>
      </c>
      <c r="N161" s="150" t="s">
        <v>41</v>
      </c>
      <c r="P161" s="151">
        <f t="shared" si="21"/>
        <v>0</v>
      </c>
      <c r="Q161" s="151">
        <v>0</v>
      </c>
      <c r="R161" s="151">
        <f t="shared" si="22"/>
        <v>0</v>
      </c>
      <c r="S161" s="151">
        <v>0</v>
      </c>
      <c r="T161" s="152">
        <f t="shared" si="23"/>
        <v>0</v>
      </c>
      <c r="AR161" s="153" t="s">
        <v>280</v>
      </c>
      <c r="AT161" s="153" t="s">
        <v>185</v>
      </c>
      <c r="AU161" s="153" t="s">
        <v>190</v>
      </c>
      <c r="AY161" s="17" t="s">
        <v>181</v>
      </c>
      <c r="BE161" s="154">
        <f t="shared" si="24"/>
        <v>0</v>
      </c>
      <c r="BF161" s="154">
        <f t="shared" si="25"/>
        <v>0</v>
      </c>
      <c r="BG161" s="154">
        <f t="shared" si="26"/>
        <v>0</v>
      </c>
      <c r="BH161" s="154">
        <f t="shared" si="27"/>
        <v>0</v>
      </c>
      <c r="BI161" s="154">
        <f t="shared" si="28"/>
        <v>0</v>
      </c>
      <c r="BJ161" s="17" t="s">
        <v>190</v>
      </c>
      <c r="BK161" s="154">
        <f t="shared" si="29"/>
        <v>0</v>
      </c>
      <c r="BL161" s="17" t="s">
        <v>280</v>
      </c>
      <c r="BM161" s="153" t="s">
        <v>665</v>
      </c>
    </row>
    <row r="162" spans="2:65" s="1" customFormat="1" ht="24.2" customHeight="1">
      <c r="B162" s="140"/>
      <c r="C162" s="141" t="s">
        <v>1048</v>
      </c>
      <c r="D162" s="141" t="s">
        <v>185</v>
      </c>
      <c r="E162" s="142" t="s">
        <v>3576</v>
      </c>
      <c r="F162" s="143" t="s">
        <v>3577</v>
      </c>
      <c r="G162" s="144" t="s">
        <v>407</v>
      </c>
      <c r="H162" s="145">
        <v>98</v>
      </c>
      <c r="I162" s="146"/>
      <c r="J162" s="147">
        <f t="shared" si="20"/>
        <v>0</v>
      </c>
      <c r="K162" s="148"/>
      <c r="L162" s="32"/>
      <c r="M162" s="149" t="s">
        <v>1</v>
      </c>
      <c r="N162" s="150" t="s">
        <v>41</v>
      </c>
      <c r="P162" s="151">
        <f t="shared" si="21"/>
        <v>0</v>
      </c>
      <c r="Q162" s="151">
        <v>0</v>
      </c>
      <c r="R162" s="151">
        <f t="shared" si="22"/>
        <v>0</v>
      </c>
      <c r="S162" s="151">
        <v>0</v>
      </c>
      <c r="T162" s="152">
        <f t="shared" si="23"/>
        <v>0</v>
      </c>
      <c r="AR162" s="153" t="s">
        <v>280</v>
      </c>
      <c r="AT162" s="153" t="s">
        <v>185</v>
      </c>
      <c r="AU162" s="153" t="s">
        <v>190</v>
      </c>
      <c r="AY162" s="17" t="s">
        <v>181</v>
      </c>
      <c r="BE162" s="154">
        <f t="shared" si="24"/>
        <v>0</v>
      </c>
      <c r="BF162" s="154">
        <f t="shared" si="25"/>
        <v>0</v>
      </c>
      <c r="BG162" s="154">
        <f t="shared" si="26"/>
        <v>0</v>
      </c>
      <c r="BH162" s="154">
        <f t="shared" si="27"/>
        <v>0</v>
      </c>
      <c r="BI162" s="154">
        <f t="shared" si="28"/>
        <v>0</v>
      </c>
      <c r="BJ162" s="17" t="s">
        <v>190</v>
      </c>
      <c r="BK162" s="154">
        <f t="shared" si="29"/>
        <v>0</v>
      </c>
      <c r="BL162" s="17" t="s">
        <v>280</v>
      </c>
      <c r="BM162" s="153" t="s">
        <v>674</v>
      </c>
    </row>
    <row r="163" spans="2:65" s="1" customFormat="1" ht="24.2" customHeight="1">
      <c r="B163" s="140"/>
      <c r="C163" s="141" t="s">
        <v>480</v>
      </c>
      <c r="D163" s="141" t="s">
        <v>185</v>
      </c>
      <c r="E163" s="142" t="s">
        <v>3578</v>
      </c>
      <c r="F163" s="143" t="s">
        <v>3579</v>
      </c>
      <c r="G163" s="144" t="s">
        <v>407</v>
      </c>
      <c r="H163" s="145">
        <v>80</v>
      </c>
      <c r="I163" s="146"/>
      <c r="J163" s="147">
        <f t="shared" si="20"/>
        <v>0</v>
      </c>
      <c r="K163" s="148"/>
      <c r="L163" s="32"/>
      <c r="M163" s="149" t="s">
        <v>1</v>
      </c>
      <c r="N163" s="150" t="s">
        <v>41</v>
      </c>
      <c r="P163" s="151">
        <f t="shared" si="21"/>
        <v>0</v>
      </c>
      <c r="Q163" s="151">
        <v>0</v>
      </c>
      <c r="R163" s="151">
        <f t="shared" si="22"/>
        <v>0</v>
      </c>
      <c r="S163" s="151">
        <v>0</v>
      </c>
      <c r="T163" s="152">
        <f t="shared" si="23"/>
        <v>0</v>
      </c>
      <c r="AR163" s="153" t="s">
        <v>280</v>
      </c>
      <c r="AT163" s="153" t="s">
        <v>185</v>
      </c>
      <c r="AU163" s="153" t="s">
        <v>190</v>
      </c>
      <c r="AY163" s="17" t="s">
        <v>181</v>
      </c>
      <c r="BE163" s="154">
        <f t="shared" si="24"/>
        <v>0</v>
      </c>
      <c r="BF163" s="154">
        <f t="shared" si="25"/>
        <v>0</v>
      </c>
      <c r="BG163" s="154">
        <f t="shared" si="26"/>
        <v>0</v>
      </c>
      <c r="BH163" s="154">
        <f t="shared" si="27"/>
        <v>0</v>
      </c>
      <c r="BI163" s="154">
        <f t="shared" si="28"/>
        <v>0</v>
      </c>
      <c r="BJ163" s="17" t="s">
        <v>190</v>
      </c>
      <c r="BK163" s="154">
        <f t="shared" si="29"/>
        <v>0</v>
      </c>
      <c r="BL163" s="17" t="s">
        <v>280</v>
      </c>
      <c r="BM163" s="153" t="s">
        <v>682</v>
      </c>
    </row>
    <row r="164" spans="2:65" s="1" customFormat="1" ht="24.2" customHeight="1">
      <c r="B164" s="140"/>
      <c r="C164" s="141" t="s">
        <v>485</v>
      </c>
      <c r="D164" s="141" t="s">
        <v>185</v>
      </c>
      <c r="E164" s="142" t="s">
        <v>3580</v>
      </c>
      <c r="F164" s="143" t="s">
        <v>3581</v>
      </c>
      <c r="G164" s="144" t="s">
        <v>407</v>
      </c>
      <c r="H164" s="145">
        <v>52</v>
      </c>
      <c r="I164" s="146"/>
      <c r="J164" s="147">
        <f t="shared" si="20"/>
        <v>0</v>
      </c>
      <c r="K164" s="148"/>
      <c r="L164" s="32"/>
      <c r="M164" s="149" t="s">
        <v>1</v>
      </c>
      <c r="N164" s="150" t="s">
        <v>41</v>
      </c>
      <c r="P164" s="151">
        <f t="shared" si="21"/>
        <v>0</v>
      </c>
      <c r="Q164" s="151">
        <v>0</v>
      </c>
      <c r="R164" s="151">
        <f t="shared" si="22"/>
        <v>0</v>
      </c>
      <c r="S164" s="151">
        <v>0</v>
      </c>
      <c r="T164" s="152">
        <f t="shared" si="23"/>
        <v>0</v>
      </c>
      <c r="AR164" s="153" t="s">
        <v>280</v>
      </c>
      <c r="AT164" s="153" t="s">
        <v>185</v>
      </c>
      <c r="AU164" s="153" t="s">
        <v>190</v>
      </c>
      <c r="AY164" s="17" t="s">
        <v>181</v>
      </c>
      <c r="BE164" s="154">
        <f t="shared" si="24"/>
        <v>0</v>
      </c>
      <c r="BF164" s="154">
        <f t="shared" si="25"/>
        <v>0</v>
      </c>
      <c r="BG164" s="154">
        <f t="shared" si="26"/>
        <v>0</v>
      </c>
      <c r="BH164" s="154">
        <f t="shared" si="27"/>
        <v>0</v>
      </c>
      <c r="BI164" s="154">
        <f t="shared" si="28"/>
        <v>0</v>
      </c>
      <c r="BJ164" s="17" t="s">
        <v>190</v>
      </c>
      <c r="BK164" s="154">
        <f t="shared" si="29"/>
        <v>0</v>
      </c>
      <c r="BL164" s="17" t="s">
        <v>280</v>
      </c>
      <c r="BM164" s="153" t="s">
        <v>692</v>
      </c>
    </row>
    <row r="165" spans="2:65" s="1" customFormat="1" ht="24.2" customHeight="1">
      <c r="B165" s="140"/>
      <c r="C165" s="141" t="s">
        <v>491</v>
      </c>
      <c r="D165" s="141" t="s">
        <v>185</v>
      </c>
      <c r="E165" s="142" t="s">
        <v>3582</v>
      </c>
      <c r="F165" s="143" t="s">
        <v>3583</v>
      </c>
      <c r="G165" s="144" t="s">
        <v>407</v>
      </c>
      <c r="H165" s="145">
        <v>346</v>
      </c>
      <c r="I165" s="146"/>
      <c r="J165" s="147">
        <f t="shared" si="20"/>
        <v>0</v>
      </c>
      <c r="K165" s="148"/>
      <c r="L165" s="32"/>
      <c r="M165" s="149" t="s">
        <v>1</v>
      </c>
      <c r="N165" s="150" t="s">
        <v>41</v>
      </c>
      <c r="P165" s="151">
        <f t="shared" si="21"/>
        <v>0</v>
      </c>
      <c r="Q165" s="151">
        <v>0</v>
      </c>
      <c r="R165" s="151">
        <f t="shared" si="22"/>
        <v>0</v>
      </c>
      <c r="S165" s="151">
        <v>0</v>
      </c>
      <c r="T165" s="152">
        <f t="shared" si="23"/>
        <v>0</v>
      </c>
      <c r="AR165" s="153" t="s">
        <v>280</v>
      </c>
      <c r="AT165" s="153" t="s">
        <v>185</v>
      </c>
      <c r="AU165" s="153" t="s">
        <v>190</v>
      </c>
      <c r="AY165" s="17" t="s">
        <v>181</v>
      </c>
      <c r="BE165" s="154">
        <f t="shared" si="24"/>
        <v>0</v>
      </c>
      <c r="BF165" s="154">
        <f t="shared" si="25"/>
        <v>0</v>
      </c>
      <c r="BG165" s="154">
        <f t="shared" si="26"/>
        <v>0</v>
      </c>
      <c r="BH165" s="154">
        <f t="shared" si="27"/>
        <v>0</v>
      </c>
      <c r="BI165" s="154">
        <f t="shared" si="28"/>
        <v>0</v>
      </c>
      <c r="BJ165" s="17" t="s">
        <v>190</v>
      </c>
      <c r="BK165" s="154">
        <f t="shared" si="29"/>
        <v>0</v>
      </c>
      <c r="BL165" s="17" t="s">
        <v>280</v>
      </c>
      <c r="BM165" s="153" t="s">
        <v>700</v>
      </c>
    </row>
    <row r="166" spans="2:65" s="1" customFormat="1" ht="24.2" customHeight="1">
      <c r="B166" s="140"/>
      <c r="C166" s="141" t="s">
        <v>496</v>
      </c>
      <c r="D166" s="141" t="s">
        <v>185</v>
      </c>
      <c r="E166" s="142" t="s">
        <v>3584</v>
      </c>
      <c r="F166" s="143" t="s">
        <v>3585</v>
      </c>
      <c r="G166" s="144" t="s">
        <v>407</v>
      </c>
      <c r="H166" s="145">
        <v>16</v>
      </c>
      <c r="I166" s="146"/>
      <c r="J166" s="147">
        <f t="shared" si="20"/>
        <v>0</v>
      </c>
      <c r="K166" s="148"/>
      <c r="L166" s="32"/>
      <c r="M166" s="149" t="s">
        <v>1</v>
      </c>
      <c r="N166" s="150" t="s">
        <v>41</v>
      </c>
      <c r="P166" s="151">
        <f t="shared" si="21"/>
        <v>0</v>
      </c>
      <c r="Q166" s="151">
        <v>0</v>
      </c>
      <c r="R166" s="151">
        <f t="shared" si="22"/>
        <v>0</v>
      </c>
      <c r="S166" s="151">
        <v>0</v>
      </c>
      <c r="T166" s="152">
        <f t="shared" si="23"/>
        <v>0</v>
      </c>
      <c r="AR166" s="153" t="s">
        <v>280</v>
      </c>
      <c r="AT166" s="153" t="s">
        <v>185</v>
      </c>
      <c r="AU166" s="153" t="s">
        <v>190</v>
      </c>
      <c r="AY166" s="17" t="s">
        <v>181</v>
      </c>
      <c r="BE166" s="154">
        <f t="shared" si="24"/>
        <v>0</v>
      </c>
      <c r="BF166" s="154">
        <f t="shared" si="25"/>
        <v>0</v>
      </c>
      <c r="BG166" s="154">
        <f t="shared" si="26"/>
        <v>0</v>
      </c>
      <c r="BH166" s="154">
        <f t="shared" si="27"/>
        <v>0</v>
      </c>
      <c r="BI166" s="154">
        <f t="shared" si="28"/>
        <v>0</v>
      </c>
      <c r="BJ166" s="17" t="s">
        <v>190</v>
      </c>
      <c r="BK166" s="154">
        <f t="shared" si="29"/>
        <v>0</v>
      </c>
      <c r="BL166" s="17" t="s">
        <v>280</v>
      </c>
      <c r="BM166" s="153" t="s">
        <v>711</v>
      </c>
    </row>
    <row r="167" spans="2:65" s="1" customFormat="1" ht="24.2" customHeight="1">
      <c r="B167" s="140"/>
      <c r="C167" s="141" t="s">
        <v>500</v>
      </c>
      <c r="D167" s="141" t="s">
        <v>185</v>
      </c>
      <c r="E167" s="142" t="s">
        <v>3586</v>
      </c>
      <c r="F167" s="143" t="s">
        <v>3587</v>
      </c>
      <c r="G167" s="144" t="s">
        <v>231</v>
      </c>
      <c r="H167" s="145">
        <v>520</v>
      </c>
      <c r="I167" s="146"/>
      <c r="J167" s="147">
        <f t="shared" si="20"/>
        <v>0</v>
      </c>
      <c r="K167" s="148"/>
      <c r="L167" s="32"/>
      <c r="M167" s="149" t="s">
        <v>1</v>
      </c>
      <c r="N167" s="150" t="s">
        <v>41</v>
      </c>
      <c r="P167" s="151">
        <f t="shared" si="21"/>
        <v>0</v>
      </c>
      <c r="Q167" s="151">
        <v>0</v>
      </c>
      <c r="R167" s="151">
        <f t="shared" si="22"/>
        <v>0</v>
      </c>
      <c r="S167" s="151">
        <v>0</v>
      </c>
      <c r="T167" s="152">
        <f t="shared" si="23"/>
        <v>0</v>
      </c>
      <c r="AR167" s="153" t="s">
        <v>280</v>
      </c>
      <c r="AT167" s="153" t="s">
        <v>185</v>
      </c>
      <c r="AU167" s="153" t="s">
        <v>190</v>
      </c>
      <c r="AY167" s="17" t="s">
        <v>181</v>
      </c>
      <c r="BE167" s="154">
        <f t="shared" si="24"/>
        <v>0</v>
      </c>
      <c r="BF167" s="154">
        <f t="shared" si="25"/>
        <v>0</v>
      </c>
      <c r="BG167" s="154">
        <f t="shared" si="26"/>
        <v>0</v>
      </c>
      <c r="BH167" s="154">
        <f t="shared" si="27"/>
        <v>0</v>
      </c>
      <c r="BI167" s="154">
        <f t="shared" si="28"/>
        <v>0</v>
      </c>
      <c r="BJ167" s="17" t="s">
        <v>190</v>
      </c>
      <c r="BK167" s="154">
        <f t="shared" si="29"/>
        <v>0</v>
      </c>
      <c r="BL167" s="17" t="s">
        <v>280</v>
      </c>
      <c r="BM167" s="153" t="s">
        <v>721</v>
      </c>
    </row>
    <row r="168" spans="2:65" s="1" customFormat="1" ht="21.75" customHeight="1">
      <c r="B168" s="140"/>
      <c r="C168" s="141" t="s">
        <v>505</v>
      </c>
      <c r="D168" s="141" t="s">
        <v>185</v>
      </c>
      <c r="E168" s="142" t="s">
        <v>3588</v>
      </c>
      <c r="F168" s="143" t="s">
        <v>3589</v>
      </c>
      <c r="G168" s="144" t="s">
        <v>407</v>
      </c>
      <c r="H168" s="145">
        <v>1078</v>
      </c>
      <c r="I168" s="146"/>
      <c r="J168" s="147">
        <f t="shared" si="20"/>
        <v>0</v>
      </c>
      <c r="K168" s="148"/>
      <c r="L168" s="32"/>
      <c r="M168" s="149" t="s">
        <v>1</v>
      </c>
      <c r="N168" s="150" t="s">
        <v>41</v>
      </c>
      <c r="P168" s="151">
        <f t="shared" si="21"/>
        <v>0</v>
      </c>
      <c r="Q168" s="151">
        <v>0</v>
      </c>
      <c r="R168" s="151">
        <f t="shared" si="22"/>
        <v>0</v>
      </c>
      <c r="S168" s="151">
        <v>0</v>
      </c>
      <c r="T168" s="152">
        <f t="shared" si="23"/>
        <v>0</v>
      </c>
      <c r="AR168" s="153" t="s">
        <v>280</v>
      </c>
      <c r="AT168" s="153" t="s">
        <v>185</v>
      </c>
      <c r="AU168" s="153" t="s">
        <v>190</v>
      </c>
      <c r="AY168" s="17" t="s">
        <v>181</v>
      </c>
      <c r="BE168" s="154">
        <f t="shared" si="24"/>
        <v>0</v>
      </c>
      <c r="BF168" s="154">
        <f t="shared" si="25"/>
        <v>0</v>
      </c>
      <c r="BG168" s="154">
        <f t="shared" si="26"/>
        <v>0</v>
      </c>
      <c r="BH168" s="154">
        <f t="shared" si="27"/>
        <v>0</v>
      </c>
      <c r="BI168" s="154">
        <f t="shared" si="28"/>
        <v>0</v>
      </c>
      <c r="BJ168" s="17" t="s">
        <v>190</v>
      </c>
      <c r="BK168" s="154">
        <f t="shared" si="29"/>
        <v>0</v>
      </c>
      <c r="BL168" s="17" t="s">
        <v>280</v>
      </c>
      <c r="BM168" s="153" t="s">
        <v>733</v>
      </c>
    </row>
    <row r="169" spans="2:65" s="1" customFormat="1" ht="16.5" customHeight="1">
      <c r="B169" s="140"/>
      <c r="C169" s="141" t="s">
        <v>509</v>
      </c>
      <c r="D169" s="141" t="s">
        <v>185</v>
      </c>
      <c r="E169" s="142" t="s">
        <v>3590</v>
      </c>
      <c r="F169" s="143" t="s">
        <v>3591</v>
      </c>
      <c r="G169" s="144" t="s">
        <v>407</v>
      </c>
      <c r="H169" s="145">
        <v>16</v>
      </c>
      <c r="I169" s="146"/>
      <c r="J169" s="147">
        <f t="shared" si="20"/>
        <v>0</v>
      </c>
      <c r="K169" s="148"/>
      <c r="L169" s="32"/>
      <c r="M169" s="149" t="s">
        <v>1</v>
      </c>
      <c r="N169" s="150" t="s">
        <v>41</v>
      </c>
      <c r="P169" s="151">
        <f t="shared" si="21"/>
        <v>0</v>
      </c>
      <c r="Q169" s="151">
        <v>0</v>
      </c>
      <c r="R169" s="151">
        <f t="shared" si="22"/>
        <v>0</v>
      </c>
      <c r="S169" s="151">
        <v>0</v>
      </c>
      <c r="T169" s="152">
        <f t="shared" si="23"/>
        <v>0</v>
      </c>
      <c r="AR169" s="153" t="s">
        <v>280</v>
      </c>
      <c r="AT169" s="153" t="s">
        <v>185</v>
      </c>
      <c r="AU169" s="153" t="s">
        <v>190</v>
      </c>
      <c r="AY169" s="17" t="s">
        <v>181</v>
      </c>
      <c r="BE169" s="154">
        <f t="shared" si="24"/>
        <v>0</v>
      </c>
      <c r="BF169" s="154">
        <f t="shared" si="25"/>
        <v>0</v>
      </c>
      <c r="BG169" s="154">
        <f t="shared" si="26"/>
        <v>0</v>
      </c>
      <c r="BH169" s="154">
        <f t="shared" si="27"/>
        <v>0</v>
      </c>
      <c r="BI169" s="154">
        <f t="shared" si="28"/>
        <v>0</v>
      </c>
      <c r="BJ169" s="17" t="s">
        <v>190</v>
      </c>
      <c r="BK169" s="154">
        <f t="shared" si="29"/>
        <v>0</v>
      </c>
      <c r="BL169" s="17" t="s">
        <v>280</v>
      </c>
      <c r="BM169" s="153" t="s">
        <v>525</v>
      </c>
    </row>
    <row r="170" spans="2:65" s="1" customFormat="1" ht="24.2" customHeight="1">
      <c r="B170" s="140"/>
      <c r="C170" s="141" t="s">
        <v>513</v>
      </c>
      <c r="D170" s="141" t="s">
        <v>185</v>
      </c>
      <c r="E170" s="142" t="s">
        <v>3592</v>
      </c>
      <c r="F170" s="143" t="s">
        <v>3593</v>
      </c>
      <c r="G170" s="144" t="s">
        <v>231</v>
      </c>
      <c r="H170" s="145">
        <v>60</v>
      </c>
      <c r="I170" s="146"/>
      <c r="J170" s="147">
        <f t="shared" si="20"/>
        <v>0</v>
      </c>
      <c r="K170" s="148"/>
      <c r="L170" s="32"/>
      <c r="M170" s="149" t="s">
        <v>1</v>
      </c>
      <c r="N170" s="150" t="s">
        <v>41</v>
      </c>
      <c r="P170" s="151">
        <f t="shared" si="21"/>
        <v>0</v>
      </c>
      <c r="Q170" s="151">
        <v>0</v>
      </c>
      <c r="R170" s="151">
        <f t="shared" si="22"/>
        <v>0</v>
      </c>
      <c r="S170" s="151">
        <v>0</v>
      </c>
      <c r="T170" s="152">
        <f t="shared" si="23"/>
        <v>0</v>
      </c>
      <c r="AR170" s="153" t="s">
        <v>280</v>
      </c>
      <c r="AT170" s="153" t="s">
        <v>185</v>
      </c>
      <c r="AU170" s="153" t="s">
        <v>190</v>
      </c>
      <c r="AY170" s="17" t="s">
        <v>181</v>
      </c>
      <c r="BE170" s="154">
        <f t="shared" si="24"/>
        <v>0</v>
      </c>
      <c r="BF170" s="154">
        <f t="shared" si="25"/>
        <v>0</v>
      </c>
      <c r="BG170" s="154">
        <f t="shared" si="26"/>
        <v>0</v>
      </c>
      <c r="BH170" s="154">
        <f t="shared" si="27"/>
        <v>0</v>
      </c>
      <c r="BI170" s="154">
        <f t="shared" si="28"/>
        <v>0</v>
      </c>
      <c r="BJ170" s="17" t="s">
        <v>190</v>
      </c>
      <c r="BK170" s="154">
        <f t="shared" si="29"/>
        <v>0</v>
      </c>
      <c r="BL170" s="17" t="s">
        <v>280</v>
      </c>
      <c r="BM170" s="153" t="s">
        <v>404</v>
      </c>
    </row>
    <row r="171" spans="2:65" s="1" customFormat="1" ht="21.75" customHeight="1">
      <c r="B171" s="140"/>
      <c r="C171" s="141" t="s">
        <v>533</v>
      </c>
      <c r="D171" s="141" t="s">
        <v>185</v>
      </c>
      <c r="E171" s="142" t="s">
        <v>3594</v>
      </c>
      <c r="F171" s="143" t="s">
        <v>3595</v>
      </c>
      <c r="G171" s="144" t="s">
        <v>231</v>
      </c>
      <c r="H171" s="145">
        <v>4</v>
      </c>
      <c r="I171" s="146"/>
      <c r="J171" s="147">
        <f t="shared" si="20"/>
        <v>0</v>
      </c>
      <c r="K171" s="148"/>
      <c r="L171" s="32"/>
      <c r="M171" s="149" t="s">
        <v>1</v>
      </c>
      <c r="N171" s="150" t="s">
        <v>41</v>
      </c>
      <c r="P171" s="151">
        <f t="shared" si="21"/>
        <v>0</v>
      </c>
      <c r="Q171" s="151">
        <v>0</v>
      </c>
      <c r="R171" s="151">
        <f t="shared" si="22"/>
        <v>0</v>
      </c>
      <c r="S171" s="151">
        <v>0</v>
      </c>
      <c r="T171" s="152">
        <f t="shared" si="23"/>
        <v>0</v>
      </c>
      <c r="AR171" s="153" t="s">
        <v>280</v>
      </c>
      <c r="AT171" s="153" t="s">
        <v>185</v>
      </c>
      <c r="AU171" s="153" t="s">
        <v>190</v>
      </c>
      <c r="AY171" s="17" t="s">
        <v>181</v>
      </c>
      <c r="BE171" s="154">
        <f t="shared" si="24"/>
        <v>0</v>
      </c>
      <c r="BF171" s="154">
        <f t="shared" si="25"/>
        <v>0</v>
      </c>
      <c r="BG171" s="154">
        <f t="shared" si="26"/>
        <v>0</v>
      </c>
      <c r="BH171" s="154">
        <f t="shared" si="27"/>
        <v>0</v>
      </c>
      <c r="BI171" s="154">
        <f t="shared" si="28"/>
        <v>0</v>
      </c>
      <c r="BJ171" s="17" t="s">
        <v>190</v>
      </c>
      <c r="BK171" s="154">
        <f t="shared" si="29"/>
        <v>0</v>
      </c>
      <c r="BL171" s="17" t="s">
        <v>280</v>
      </c>
      <c r="BM171" s="153" t="s">
        <v>209</v>
      </c>
    </row>
    <row r="172" spans="2:65" s="1" customFormat="1" ht="33" customHeight="1">
      <c r="B172" s="140"/>
      <c r="C172" s="141" t="s">
        <v>540</v>
      </c>
      <c r="D172" s="141" t="s">
        <v>185</v>
      </c>
      <c r="E172" s="142" t="s">
        <v>3596</v>
      </c>
      <c r="F172" s="143" t="s">
        <v>3597</v>
      </c>
      <c r="G172" s="144" t="s">
        <v>478</v>
      </c>
      <c r="H172" s="145">
        <v>4.6399999999999997</v>
      </c>
      <c r="I172" s="146"/>
      <c r="J172" s="147">
        <f t="shared" si="20"/>
        <v>0</v>
      </c>
      <c r="K172" s="148"/>
      <c r="L172" s="32"/>
      <c r="M172" s="149" t="s">
        <v>1</v>
      </c>
      <c r="N172" s="150" t="s">
        <v>41</v>
      </c>
      <c r="P172" s="151">
        <f t="shared" si="21"/>
        <v>0</v>
      </c>
      <c r="Q172" s="151">
        <v>0</v>
      </c>
      <c r="R172" s="151">
        <f t="shared" si="22"/>
        <v>0</v>
      </c>
      <c r="S172" s="151">
        <v>0</v>
      </c>
      <c r="T172" s="152">
        <f t="shared" si="23"/>
        <v>0</v>
      </c>
      <c r="AR172" s="153" t="s">
        <v>280</v>
      </c>
      <c r="AT172" s="153" t="s">
        <v>185</v>
      </c>
      <c r="AU172" s="153" t="s">
        <v>190</v>
      </c>
      <c r="AY172" s="17" t="s">
        <v>181</v>
      </c>
      <c r="BE172" s="154">
        <f t="shared" si="24"/>
        <v>0</v>
      </c>
      <c r="BF172" s="154">
        <f t="shared" si="25"/>
        <v>0</v>
      </c>
      <c r="BG172" s="154">
        <f t="shared" si="26"/>
        <v>0</v>
      </c>
      <c r="BH172" s="154">
        <f t="shared" si="27"/>
        <v>0</v>
      </c>
      <c r="BI172" s="154">
        <f t="shared" si="28"/>
        <v>0</v>
      </c>
      <c r="BJ172" s="17" t="s">
        <v>190</v>
      </c>
      <c r="BK172" s="154">
        <f t="shared" si="29"/>
        <v>0</v>
      </c>
      <c r="BL172" s="17" t="s">
        <v>280</v>
      </c>
      <c r="BM172" s="153" t="s">
        <v>228</v>
      </c>
    </row>
    <row r="173" spans="2:65" s="1" customFormat="1" ht="24.2" customHeight="1">
      <c r="B173" s="140"/>
      <c r="C173" s="141" t="s">
        <v>545</v>
      </c>
      <c r="D173" s="141" t="s">
        <v>185</v>
      </c>
      <c r="E173" s="142" t="s">
        <v>3598</v>
      </c>
      <c r="F173" s="143" t="s">
        <v>3599</v>
      </c>
      <c r="G173" s="144" t="s">
        <v>1797</v>
      </c>
      <c r="H173" s="200"/>
      <c r="I173" s="146"/>
      <c r="J173" s="147">
        <f t="shared" si="20"/>
        <v>0</v>
      </c>
      <c r="K173" s="148"/>
      <c r="L173" s="32"/>
      <c r="M173" s="149" t="s">
        <v>1</v>
      </c>
      <c r="N173" s="150" t="s">
        <v>41</v>
      </c>
      <c r="P173" s="151">
        <f t="shared" si="21"/>
        <v>0</v>
      </c>
      <c r="Q173" s="151">
        <v>0</v>
      </c>
      <c r="R173" s="151">
        <f t="shared" si="22"/>
        <v>0</v>
      </c>
      <c r="S173" s="151">
        <v>0</v>
      </c>
      <c r="T173" s="152">
        <f t="shared" si="23"/>
        <v>0</v>
      </c>
      <c r="AR173" s="153" t="s">
        <v>280</v>
      </c>
      <c r="AT173" s="153" t="s">
        <v>185</v>
      </c>
      <c r="AU173" s="153" t="s">
        <v>190</v>
      </c>
      <c r="AY173" s="17" t="s">
        <v>181</v>
      </c>
      <c r="BE173" s="154">
        <f t="shared" si="24"/>
        <v>0</v>
      </c>
      <c r="BF173" s="154">
        <f t="shared" si="25"/>
        <v>0</v>
      </c>
      <c r="BG173" s="154">
        <f t="shared" si="26"/>
        <v>0</v>
      </c>
      <c r="BH173" s="154">
        <f t="shared" si="27"/>
        <v>0</v>
      </c>
      <c r="BI173" s="154">
        <f t="shared" si="28"/>
        <v>0</v>
      </c>
      <c r="BJ173" s="17" t="s">
        <v>190</v>
      </c>
      <c r="BK173" s="154">
        <f t="shared" si="29"/>
        <v>0</v>
      </c>
      <c r="BL173" s="17" t="s">
        <v>280</v>
      </c>
      <c r="BM173" s="153" t="s">
        <v>234</v>
      </c>
    </row>
    <row r="174" spans="2:65" s="11" customFormat="1" ht="22.9" customHeight="1">
      <c r="B174" s="128"/>
      <c r="D174" s="129" t="s">
        <v>74</v>
      </c>
      <c r="E174" s="138" t="s">
        <v>3600</v>
      </c>
      <c r="F174" s="138" t="s">
        <v>3601</v>
      </c>
      <c r="I174" s="131"/>
      <c r="J174" s="139">
        <f>BK174</f>
        <v>0</v>
      </c>
      <c r="L174" s="128"/>
      <c r="M174" s="133"/>
      <c r="P174" s="134">
        <f>SUM(P175:P201)</f>
        <v>0</v>
      </c>
      <c r="R174" s="134">
        <f>SUM(R175:R201)</f>
        <v>0</v>
      </c>
      <c r="T174" s="135">
        <f>SUM(T175:T201)</f>
        <v>0</v>
      </c>
      <c r="AR174" s="129" t="s">
        <v>190</v>
      </c>
      <c r="AT174" s="136" t="s">
        <v>74</v>
      </c>
      <c r="AU174" s="136" t="s">
        <v>83</v>
      </c>
      <c r="AY174" s="129" t="s">
        <v>181</v>
      </c>
      <c r="BK174" s="137">
        <f>SUM(BK175:BK201)</f>
        <v>0</v>
      </c>
    </row>
    <row r="175" spans="2:65" s="1" customFormat="1" ht="16.5" customHeight="1">
      <c r="B175" s="140"/>
      <c r="C175" s="141" t="s">
        <v>549</v>
      </c>
      <c r="D175" s="141" t="s">
        <v>185</v>
      </c>
      <c r="E175" s="142" t="s">
        <v>3602</v>
      </c>
      <c r="F175" s="143" t="s">
        <v>3603</v>
      </c>
      <c r="G175" s="144" t="s">
        <v>231</v>
      </c>
      <c r="H175" s="145">
        <v>58</v>
      </c>
      <c r="I175" s="146"/>
      <c r="J175" s="147">
        <f t="shared" ref="J175:J201" si="30">ROUND(I175*H175,2)</f>
        <v>0</v>
      </c>
      <c r="K175" s="148"/>
      <c r="L175" s="32"/>
      <c r="M175" s="149" t="s">
        <v>1</v>
      </c>
      <c r="N175" s="150" t="s">
        <v>41</v>
      </c>
      <c r="P175" s="151">
        <f t="shared" ref="P175:P201" si="31">O175*H175</f>
        <v>0</v>
      </c>
      <c r="Q175" s="151">
        <v>0</v>
      </c>
      <c r="R175" s="151">
        <f t="shared" ref="R175:R201" si="32">Q175*H175</f>
        <v>0</v>
      </c>
      <c r="S175" s="151">
        <v>0</v>
      </c>
      <c r="T175" s="152">
        <f t="shared" ref="T175:T201" si="33">S175*H175</f>
        <v>0</v>
      </c>
      <c r="AR175" s="153" t="s">
        <v>280</v>
      </c>
      <c r="AT175" s="153" t="s">
        <v>185</v>
      </c>
      <c r="AU175" s="153" t="s">
        <v>190</v>
      </c>
      <c r="AY175" s="17" t="s">
        <v>181</v>
      </c>
      <c r="BE175" s="154">
        <f t="shared" ref="BE175:BE201" si="34">IF(N175="základná",J175,0)</f>
        <v>0</v>
      </c>
      <c r="BF175" s="154">
        <f t="shared" ref="BF175:BF201" si="35">IF(N175="znížená",J175,0)</f>
        <v>0</v>
      </c>
      <c r="BG175" s="154">
        <f t="shared" ref="BG175:BG201" si="36">IF(N175="zákl. prenesená",J175,0)</f>
        <v>0</v>
      </c>
      <c r="BH175" s="154">
        <f t="shared" ref="BH175:BH201" si="37">IF(N175="zníž. prenesená",J175,0)</f>
        <v>0</v>
      </c>
      <c r="BI175" s="154">
        <f t="shared" ref="BI175:BI201" si="38">IF(N175="nulová",J175,0)</f>
        <v>0</v>
      </c>
      <c r="BJ175" s="17" t="s">
        <v>190</v>
      </c>
      <c r="BK175" s="154">
        <f t="shared" ref="BK175:BK201" si="39">ROUND(I175*H175,2)</f>
        <v>0</v>
      </c>
      <c r="BL175" s="17" t="s">
        <v>280</v>
      </c>
      <c r="BM175" s="153" t="s">
        <v>411</v>
      </c>
    </row>
    <row r="176" spans="2:65" s="1" customFormat="1" ht="24.2" customHeight="1">
      <c r="B176" s="140"/>
      <c r="C176" s="189" t="s">
        <v>555</v>
      </c>
      <c r="D176" s="189" t="s">
        <v>966</v>
      </c>
      <c r="E176" s="190" t="s">
        <v>3604</v>
      </c>
      <c r="F176" s="191" t="s">
        <v>3605</v>
      </c>
      <c r="G176" s="192" t="s">
        <v>231</v>
      </c>
      <c r="H176" s="193">
        <v>58</v>
      </c>
      <c r="I176" s="194"/>
      <c r="J176" s="195">
        <f t="shared" si="30"/>
        <v>0</v>
      </c>
      <c r="K176" s="196"/>
      <c r="L176" s="197"/>
      <c r="M176" s="198" t="s">
        <v>1</v>
      </c>
      <c r="N176" s="199" t="s">
        <v>41</v>
      </c>
      <c r="P176" s="151">
        <f t="shared" si="31"/>
        <v>0</v>
      </c>
      <c r="Q176" s="151">
        <v>0</v>
      </c>
      <c r="R176" s="151">
        <f t="shared" si="32"/>
        <v>0</v>
      </c>
      <c r="S176" s="151">
        <v>0</v>
      </c>
      <c r="T176" s="152">
        <f t="shared" si="33"/>
        <v>0</v>
      </c>
      <c r="AR176" s="153" t="s">
        <v>491</v>
      </c>
      <c r="AT176" s="153" t="s">
        <v>966</v>
      </c>
      <c r="AU176" s="153" t="s">
        <v>190</v>
      </c>
      <c r="AY176" s="17" t="s">
        <v>181</v>
      </c>
      <c r="BE176" s="154">
        <f t="shared" si="34"/>
        <v>0</v>
      </c>
      <c r="BF176" s="154">
        <f t="shared" si="35"/>
        <v>0</v>
      </c>
      <c r="BG176" s="154">
        <f t="shared" si="36"/>
        <v>0</v>
      </c>
      <c r="BH176" s="154">
        <f t="shared" si="37"/>
        <v>0</v>
      </c>
      <c r="BI176" s="154">
        <f t="shared" si="38"/>
        <v>0</v>
      </c>
      <c r="BJ176" s="17" t="s">
        <v>190</v>
      </c>
      <c r="BK176" s="154">
        <f t="shared" si="39"/>
        <v>0</v>
      </c>
      <c r="BL176" s="17" t="s">
        <v>280</v>
      </c>
      <c r="BM176" s="153" t="s">
        <v>1476</v>
      </c>
    </row>
    <row r="177" spans="2:65" s="1" customFormat="1" ht="24.2" customHeight="1">
      <c r="B177" s="140"/>
      <c r="C177" s="189" t="s">
        <v>559</v>
      </c>
      <c r="D177" s="189" t="s">
        <v>966</v>
      </c>
      <c r="E177" s="190" t="s">
        <v>3606</v>
      </c>
      <c r="F177" s="191" t="s">
        <v>3607</v>
      </c>
      <c r="G177" s="192" t="s">
        <v>231</v>
      </c>
      <c r="H177" s="193">
        <v>2</v>
      </c>
      <c r="I177" s="194"/>
      <c r="J177" s="195">
        <f t="shared" si="30"/>
        <v>0</v>
      </c>
      <c r="K177" s="196"/>
      <c r="L177" s="197"/>
      <c r="M177" s="198" t="s">
        <v>1</v>
      </c>
      <c r="N177" s="199" t="s">
        <v>41</v>
      </c>
      <c r="P177" s="151">
        <f t="shared" si="31"/>
        <v>0</v>
      </c>
      <c r="Q177" s="151">
        <v>0</v>
      </c>
      <c r="R177" s="151">
        <f t="shared" si="32"/>
        <v>0</v>
      </c>
      <c r="S177" s="151">
        <v>0</v>
      </c>
      <c r="T177" s="152">
        <f t="shared" si="33"/>
        <v>0</v>
      </c>
      <c r="AR177" s="153" t="s">
        <v>491</v>
      </c>
      <c r="AT177" s="153" t="s">
        <v>966</v>
      </c>
      <c r="AU177" s="153" t="s">
        <v>190</v>
      </c>
      <c r="AY177" s="17" t="s">
        <v>181</v>
      </c>
      <c r="BE177" s="154">
        <f t="shared" si="34"/>
        <v>0</v>
      </c>
      <c r="BF177" s="154">
        <f t="shared" si="35"/>
        <v>0</v>
      </c>
      <c r="BG177" s="154">
        <f t="shared" si="36"/>
        <v>0</v>
      </c>
      <c r="BH177" s="154">
        <f t="shared" si="37"/>
        <v>0</v>
      </c>
      <c r="BI177" s="154">
        <f t="shared" si="38"/>
        <v>0</v>
      </c>
      <c r="BJ177" s="17" t="s">
        <v>190</v>
      </c>
      <c r="BK177" s="154">
        <f t="shared" si="39"/>
        <v>0</v>
      </c>
      <c r="BL177" s="17" t="s">
        <v>280</v>
      </c>
      <c r="BM177" s="153" t="s">
        <v>1491</v>
      </c>
    </row>
    <row r="178" spans="2:65" s="1" customFormat="1" ht="16.5" customHeight="1">
      <c r="B178" s="140"/>
      <c r="C178" s="141" t="s">
        <v>564</v>
      </c>
      <c r="D178" s="141" t="s">
        <v>185</v>
      </c>
      <c r="E178" s="142" t="s">
        <v>3608</v>
      </c>
      <c r="F178" s="143" t="s">
        <v>3609</v>
      </c>
      <c r="G178" s="144" t="s">
        <v>231</v>
      </c>
      <c r="H178" s="145">
        <v>2</v>
      </c>
      <c r="I178" s="146"/>
      <c r="J178" s="147">
        <f t="shared" si="30"/>
        <v>0</v>
      </c>
      <c r="K178" s="148"/>
      <c r="L178" s="32"/>
      <c r="M178" s="149" t="s">
        <v>1</v>
      </c>
      <c r="N178" s="150" t="s">
        <v>41</v>
      </c>
      <c r="P178" s="151">
        <f t="shared" si="31"/>
        <v>0</v>
      </c>
      <c r="Q178" s="151">
        <v>0</v>
      </c>
      <c r="R178" s="151">
        <f t="shared" si="32"/>
        <v>0</v>
      </c>
      <c r="S178" s="151">
        <v>0</v>
      </c>
      <c r="T178" s="152">
        <f t="shared" si="33"/>
        <v>0</v>
      </c>
      <c r="AR178" s="153" t="s">
        <v>280</v>
      </c>
      <c r="AT178" s="153" t="s">
        <v>185</v>
      </c>
      <c r="AU178" s="153" t="s">
        <v>190</v>
      </c>
      <c r="AY178" s="17" t="s">
        <v>181</v>
      </c>
      <c r="BE178" s="154">
        <f t="shared" si="34"/>
        <v>0</v>
      </c>
      <c r="BF178" s="154">
        <f t="shared" si="35"/>
        <v>0</v>
      </c>
      <c r="BG178" s="154">
        <f t="shared" si="36"/>
        <v>0</v>
      </c>
      <c r="BH178" s="154">
        <f t="shared" si="37"/>
        <v>0</v>
      </c>
      <c r="BI178" s="154">
        <f t="shared" si="38"/>
        <v>0</v>
      </c>
      <c r="BJ178" s="17" t="s">
        <v>190</v>
      </c>
      <c r="BK178" s="154">
        <f t="shared" si="39"/>
        <v>0</v>
      </c>
      <c r="BL178" s="17" t="s">
        <v>280</v>
      </c>
      <c r="BM178" s="153" t="s">
        <v>1502</v>
      </c>
    </row>
    <row r="179" spans="2:65" s="1" customFormat="1" ht="16.5" customHeight="1">
      <c r="B179" s="140"/>
      <c r="C179" s="141" t="s">
        <v>578</v>
      </c>
      <c r="D179" s="141" t="s">
        <v>185</v>
      </c>
      <c r="E179" s="142" t="s">
        <v>3610</v>
      </c>
      <c r="F179" s="143" t="s">
        <v>3611</v>
      </c>
      <c r="G179" s="144" t="s">
        <v>231</v>
      </c>
      <c r="H179" s="145">
        <v>70</v>
      </c>
      <c r="I179" s="146"/>
      <c r="J179" s="147">
        <f t="shared" si="30"/>
        <v>0</v>
      </c>
      <c r="K179" s="148"/>
      <c r="L179" s="32"/>
      <c r="M179" s="149" t="s">
        <v>1</v>
      </c>
      <c r="N179" s="150" t="s">
        <v>41</v>
      </c>
      <c r="P179" s="151">
        <f t="shared" si="31"/>
        <v>0</v>
      </c>
      <c r="Q179" s="151">
        <v>0</v>
      </c>
      <c r="R179" s="151">
        <f t="shared" si="32"/>
        <v>0</v>
      </c>
      <c r="S179" s="151">
        <v>0</v>
      </c>
      <c r="T179" s="152">
        <f t="shared" si="33"/>
        <v>0</v>
      </c>
      <c r="AR179" s="153" t="s">
        <v>280</v>
      </c>
      <c r="AT179" s="153" t="s">
        <v>185</v>
      </c>
      <c r="AU179" s="153" t="s">
        <v>190</v>
      </c>
      <c r="AY179" s="17" t="s">
        <v>181</v>
      </c>
      <c r="BE179" s="154">
        <f t="shared" si="34"/>
        <v>0</v>
      </c>
      <c r="BF179" s="154">
        <f t="shared" si="35"/>
        <v>0</v>
      </c>
      <c r="BG179" s="154">
        <f t="shared" si="36"/>
        <v>0</v>
      </c>
      <c r="BH179" s="154">
        <f t="shared" si="37"/>
        <v>0</v>
      </c>
      <c r="BI179" s="154">
        <f t="shared" si="38"/>
        <v>0</v>
      </c>
      <c r="BJ179" s="17" t="s">
        <v>190</v>
      </c>
      <c r="BK179" s="154">
        <f t="shared" si="39"/>
        <v>0</v>
      </c>
      <c r="BL179" s="17" t="s">
        <v>280</v>
      </c>
      <c r="BM179" s="153" t="s">
        <v>1511</v>
      </c>
    </row>
    <row r="180" spans="2:65" s="1" customFormat="1" ht="24.2" customHeight="1">
      <c r="B180" s="140"/>
      <c r="C180" s="189" t="s">
        <v>585</v>
      </c>
      <c r="D180" s="189" t="s">
        <v>966</v>
      </c>
      <c r="E180" s="190" t="s">
        <v>3612</v>
      </c>
      <c r="F180" s="191" t="s">
        <v>3613</v>
      </c>
      <c r="G180" s="192" t="s">
        <v>231</v>
      </c>
      <c r="H180" s="193">
        <v>70</v>
      </c>
      <c r="I180" s="194"/>
      <c r="J180" s="195">
        <f t="shared" si="30"/>
        <v>0</v>
      </c>
      <c r="K180" s="196"/>
      <c r="L180" s="197"/>
      <c r="M180" s="198" t="s">
        <v>1</v>
      </c>
      <c r="N180" s="199" t="s">
        <v>41</v>
      </c>
      <c r="P180" s="151">
        <f t="shared" si="31"/>
        <v>0</v>
      </c>
      <c r="Q180" s="151">
        <v>0</v>
      </c>
      <c r="R180" s="151">
        <f t="shared" si="32"/>
        <v>0</v>
      </c>
      <c r="S180" s="151">
        <v>0</v>
      </c>
      <c r="T180" s="152">
        <f t="shared" si="33"/>
        <v>0</v>
      </c>
      <c r="AR180" s="153" t="s">
        <v>491</v>
      </c>
      <c r="AT180" s="153" t="s">
        <v>966</v>
      </c>
      <c r="AU180" s="153" t="s">
        <v>190</v>
      </c>
      <c r="AY180" s="17" t="s">
        <v>181</v>
      </c>
      <c r="BE180" s="154">
        <f t="shared" si="34"/>
        <v>0</v>
      </c>
      <c r="BF180" s="154">
        <f t="shared" si="35"/>
        <v>0</v>
      </c>
      <c r="BG180" s="154">
        <f t="shared" si="36"/>
        <v>0</v>
      </c>
      <c r="BH180" s="154">
        <f t="shared" si="37"/>
        <v>0</v>
      </c>
      <c r="BI180" s="154">
        <f t="shared" si="38"/>
        <v>0</v>
      </c>
      <c r="BJ180" s="17" t="s">
        <v>190</v>
      </c>
      <c r="BK180" s="154">
        <f t="shared" si="39"/>
        <v>0</v>
      </c>
      <c r="BL180" s="17" t="s">
        <v>280</v>
      </c>
      <c r="BM180" s="153" t="s">
        <v>1525</v>
      </c>
    </row>
    <row r="181" spans="2:65" s="1" customFormat="1" ht="24.2" customHeight="1">
      <c r="B181" s="140"/>
      <c r="C181" s="141" t="s">
        <v>591</v>
      </c>
      <c r="D181" s="141" t="s">
        <v>185</v>
      </c>
      <c r="E181" s="142" t="s">
        <v>3614</v>
      </c>
      <c r="F181" s="143" t="s">
        <v>3615</v>
      </c>
      <c r="G181" s="144" t="s">
        <v>231</v>
      </c>
      <c r="H181" s="145">
        <v>10</v>
      </c>
      <c r="I181" s="146"/>
      <c r="J181" s="147">
        <f t="shared" si="30"/>
        <v>0</v>
      </c>
      <c r="K181" s="148"/>
      <c r="L181" s="32"/>
      <c r="M181" s="149" t="s">
        <v>1</v>
      </c>
      <c r="N181" s="150" t="s">
        <v>41</v>
      </c>
      <c r="P181" s="151">
        <f t="shared" si="31"/>
        <v>0</v>
      </c>
      <c r="Q181" s="151">
        <v>0</v>
      </c>
      <c r="R181" s="151">
        <f t="shared" si="32"/>
        <v>0</v>
      </c>
      <c r="S181" s="151">
        <v>0</v>
      </c>
      <c r="T181" s="152">
        <f t="shared" si="33"/>
        <v>0</v>
      </c>
      <c r="AR181" s="153" t="s">
        <v>280</v>
      </c>
      <c r="AT181" s="153" t="s">
        <v>185</v>
      </c>
      <c r="AU181" s="153" t="s">
        <v>190</v>
      </c>
      <c r="AY181" s="17" t="s">
        <v>181</v>
      </c>
      <c r="BE181" s="154">
        <f t="shared" si="34"/>
        <v>0</v>
      </c>
      <c r="BF181" s="154">
        <f t="shared" si="35"/>
        <v>0</v>
      </c>
      <c r="BG181" s="154">
        <f t="shared" si="36"/>
        <v>0</v>
      </c>
      <c r="BH181" s="154">
        <f t="shared" si="37"/>
        <v>0</v>
      </c>
      <c r="BI181" s="154">
        <f t="shared" si="38"/>
        <v>0</v>
      </c>
      <c r="BJ181" s="17" t="s">
        <v>190</v>
      </c>
      <c r="BK181" s="154">
        <f t="shared" si="39"/>
        <v>0</v>
      </c>
      <c r="BL181" s="17" t="s">
        <v>280</v>
      </c>
      <c r="BM181" s="153" t="s">
        <v>1534</v>
      </c>
    </row>
    <row r="182" spans="2:65" s="1" customFormat="1" ht="16.5" customHeight="1">
      <c r="B182" s="140"/>
      <c r="C182" s="189" t="s">
        <v>598</v>
      </c>
      <c r="D182" s="189" t="s">
        <v>966</v>
      </c>
      <c r="E182" s="190" t="s">
        <v>3616</v>
      </c>
      <c r="F182" s="191" t="s">
        <v>3617</v>
      </c>
      <c r="G182" s="192" t="s">
        <v>231</v>
      </c>
      <c r="H182" s="193">
        <v>10</v>
      </c>
      <c r="I182" s="194"/>
      <c r="J182" s="195">
        <f t="shared" si="30"/>
        <v>0</v>
      </c>
      <c r="K182" s="196"/>
      <c r="L182" s="197"/>
      <c r="M182" s="198" t="s">
        <v>1</v>
      </c>
      <c r="N182" s="199" t="s">
        <v>41</v>
      </c>
      <c r="P182" s="151">
        <f t="shared" si="31"/>
        <v>0</v>
      </c>
      <c r="Q182" s="151">
        <v>0</v>
      </c>
      <c r="R182" s="151">
        <f t="shared" si="32"/>
        <v>0</v>
      </c>
      <c r="S182" s="151">
        <v>0</v>
      </c>
      <c r="T182" s="152">
        <f t="shared" si="33"/>
        <v>0</v>
      </c>
      <c r="AR182" s="153" t="s">
        <v>491</v>
      </c>
      <c r="AT182" s="153" t="s">
        <v>966</v>
      </c>
      <c r="AU182" s="153" t="s">
        <v>190</v>
      </c>
      <c r="AY182" s="17" t="s">
        <v>181</v>
      </c>
      <c r="BE182" s="154">
        <f t="shared" si="34"/>
        <v>0</v>
      </c>
      <c r="BF182" s="154">
        <f t="shared" si="35"/>
        <v>0</v>
      </c>
      <c r="BG182" s="154">
        <f t="shared" si="36"/>
        <v>0</v>
      </c>
      <c r="BH182" s="154">
        <f t="shared" si="37"/>
        <v>0</v>
      </c>
      <c r="BI182" s="154">
        <f t="shared" si="38"/>
        <v>0</v>
      </c>
      <c r="BJ182" s="17" t="s">
        <v>190</v>
      </c>
      <c r="BK182" s="154">
        <f t="shared" si="39"/>
        <v>0</v>
      </c>
      <c r="BL182" s="17" t="s">
        <v>280</v>
      </c>
      <c r="BM182" s="153" t="s">
        <v>1544</v>
      </c>
    </row>
    <row r="183" spans="2:65" s="1" customFormat="1" ht="24.2" customHeight="1">
      <c r="B183" s="140"/>
      <c r="C183" s="141" t="s">
        <v>609</v>
      </c>
      <c r="D183" s="141" t="s">
        <v>185</v>
      </c>
      <c r="E183" s="142" t="s">
        <v>3618</v>
      </c>
      <c r="F183" s="143" t="s">
        <v>3619</v>
      </c>
      <c r="G183" s="144" t="s">
        <v>231</v>
      </c>
      <c r="H183" s="145">
        <v>70</v>
      </c>
      <c r="I183" s="146"/>
      <c r="J183" s="147">
        <f t="shared" si="30"/>
        <v>0</v>
      </c>
      <c r="K183" s="148"/>
      <c r="L183" s="32"/>
      <c r="M183" s="149" t="s">
        <v>1</v>
      </c>
      <c r="N183" s="150" t="s">
        <v>41</v>
      </c>
      <c r="P183" s="151">
        <f t="shared" si="31"/>
        <v>0</v>
      </c>
      <c r="Q183" s="151">
        <v>0</v>
      </c>
      <c r="R183" s="151">
        <f t="shared" si="32"/>
        <v>0</v>
      </c>
      <c r="S183" s="151">
        <v>0</v>
      </c>
      <c r="T183" s="152">
        <f t="shared" si="33"/>
        <v>0</v>
      </c>
      <c r="AR183" s="153" t="s">
        <v>280</v>
      </c>
      <c r="AT183" s="153" t="s">
        <v>185</v>
      </c>
      <c r="AU183" s="153" t="s">
        <v>190</v>
      </c>
      <c r="AY183" s="17" t="s">
        <v>181</v>
      </c>
      <c r="BE183" s="154">
        <f t="shared" si="34"/>
        <v>0</v>
      </c>
      <c r="BF183" s="154">
        <f t="shared" si="35"/>
        <v>0</v>
      </c>
      <c r="BG183" s="154">
        <f t="shared" si="36"/>
        <v>0</v>
      </c>
      <c r="BH183" s="154">
        <f t="shared" si="37"/>
        <v>0</v>
      </c>
      <c r="BI183" s="154">
        <f t="shared" si="38"/>
        <v>0</v>
      </c>
      <c r="BJ183" s="17" t="s">
        <v>190</v>
      </c>
      <c r="BK183" s="154">
        <f t="shared" si="39"/>
        <v>0</v>
      </c>
      <c r="BL183" s="17" t="s">
        <v>280</v>
      </c>
      <c r="BM183" s="153" t="s">
        <v>1552</v>
      </c>
    </row>
    <row r="184" spans="2:65" s="1" customFormat="1" ht="21.75" customHeight="1">
      <c r="B184" s="140"/>
      <c r="C184" s="189" t="s">
        <v>618</v>
      </c>
      <c r="D184" s="189" t="s">
        <v>966</v>
      </c>
      <c r="E184" s="190" t="s">
        <v>3620</v>
      </c>
      <c r="F184" s="191" t="s">
        <v>3621</v>
      </c>
      <c r="G184" s="192" t="s">
        <v>231</v>
      </c>
      <c r="H184" s="193">
        <v>58</v>
      </c>
      <c r="I184" s="194"/>
      <c r="J184" s="195">
        <f t="shared" si="30"/>
        <v>0</v>
      </c>
      <c r="K184" s="196"/>
      <c r="L184" s="197"/>
      <c r="M184" s="198" t="s">
        <v>1</v>
      </c>
      <c r="N184" s="199" t="s">
        <v>41</v>
      </c>
      <c r="P184" s="151">
        <f t="shared" si="31"/>
        <v>0</v>
      </c>
      <c r="Q184" s="151">
        <v>0</v>
      </c>
      <c r="R184" s="151">
        <f t="shared" si="32"/>
        <v>0</v>
      </c>
      <c r="S184" s="151">
        <v>0</v>
      </c>
      <c r="T184" s="152">
        <f t="shared" si="33"/>
        <v>0</v>
      </c>
      <c r="AR184" s="153" t="s">
        <v>491</v>
      </c>
      <c r="AT184" s="153" t="s">
        <v>966</v>
      </c>
      <c r="AU184" s="153" t="s">
        <v>190</v>
      </c>
      <c r="AY184" s="17" t="s">
        <v>181</v>
      </c>
      <c r="BE184" s="154">
        <f t="shared" si="34"/>
        <v>0</v>
      </c>
      <c r="BF184" s="154">
        <f t="shared" si="35"/>
        <v>0</v>
      </c>
      <c r="BG184" s="154">
        <f t="shared" si="36"/>
        <v>0</v>
      </c>
      <c r="BH184" s="154">
        <f t="shared" si="37"/>
        <v>0</v>
      </c>
      <c r="BI184" s="154">
        <f t="shared" si="38"/>
        <v>0</v>
      </c>
      <c r="BJ184" s="17" t="s">
        <v>190</v>
      </c>
      <c r="BK184" s="154">
        <f t="shared" si="39"/>
        <v>0</v>
      </c>
      <c r="BL184" s="17" t="s">
        <v>280</v>
      </c>
      <c r="BM184" s="153" t="s">
        <v>826</v>
      </c>
    </row>
    <row r="185" spans="2:65" s="1" customFormat="1" ht="21.75" customHeight="1">
      <c r="B185" s="140"/>
      <c r="C185" s="189" t="s">
        <v>628</v>
      </c>
      <c r="D185" s="189" t="s">
        <v>966</v>
      </c>
      <c r="E185" s="190" t="s">
        <v>3622</v>
      </c>
      <c r="F185" s="191" t="s">
        <v>3623</v>
      </c>
      <c r="G185" s="192" t="s">
        <v>231</v>
      </c>
      <c r="H185" s="193">
        <v>12</v>
      </c>
      <c r="I185" s="194"/>
      <c r="J185" s="195">
        <f t="shared" si="30"/>
        <v>0</v>
      </c>
      <c r="K185" s="196"/>
      <c r="L185" s="197"/>
      <c r="M185" s="198" t="s">
        <v>1</v>
      </c>
      <c r="N185" s="199" t="s">
        <v>41</v>
      </c>
      <c r="P185" s="151">
        <f t="shared" si="31"/>
        <v>0</v>
      </c>
      <c r="Q185" s="151">
        <v>0</v>
      </c>
      <c r="R185" s="151">
        <f t="shared" si="32"/>
        <v>0</v>
      </c>
      <c r="S185" s="151">
        <v>0</v>
      </c>
      <c r="T185" s="152">
        <f t="shared" si="33"/>
        <v>0</v>
      </c>
      <c r="AR185" s="153" t="s">
        <v>491</v>
      </c>
      <c r="AT185" s="153" t="s">
        <v>966</v>
      </c>
      <c r="AU185" s="153" t="s">
        <v>190</v>
      </c>
      <c r="AY185" s="17" t="s">
        <v>181</v>
      </c>
      <c r="BE185" s="154">
        <f t="shared" si="34"/>
        <v>0</v>
      </c>
      <c r="BF185" s="154">
        <f t="shared" si="35"/>
        <v>0</v>
      </c>
      <c r="BG185" s="154">
        <f t="shared" si="36"/>
        <v>0</v>
      </c>
      <c r="BH185" s="154">
        <f t="shared" si="37"/>
        <v>0</v>
      </c>
      <c r="BI185" s="154">
        <f t="shared" si="38"/>
        <v>0</v>
      </c>
      <c r="BJ185" s="17" t="s">
        <v>190</v>
      </c>
      <c r="BK185" s="154">
        <f t="shared" si="39"/>
        <v>0</v>
      </c>
      <c r="BL185" s="17" t="s">
        <v>280</v>
      </c>
      <c r="BM185" s="153" t="s">
        <v>1570</v>
      </c>
    </row>
    <row r="186" spans="2:65" s="1" customFormat="1" ht="24.2" customHeight="1">
      <c r="B186" s="140"/>
      <c r="C186" s="141" t="s">
        <v>632</v>
      </c>
      <c r="D186" s="141" t="s">
        <v>185</v>
      </c>
      <c r="E186" s="142" t="s">
        <v>3624</v>
      </c>
      <c r="F186" s="143" t="s">
        <v>3625</v>
      </c>
      <c r="G186" s="144" t="s">
        <v>231</v>
      </c>
      <c r="H186" s="145">
        <v>1</v>
      </c>
      <c r="I186" s="146"/>
      <c r="J186" s="147">
        <f t="shared" si="30"/>
        <v>0</v>
      </c>
      <c r="K186" s="148"/>
      <c r="L186" s="32"/>
      <c r="M186" s="149" t="s">
        <v>1</v>
      </c>
      <c r="N186" s="150" t="s">
        <v>41</v>
      </c>
      <c r="P186" s="151">
        <f t="shared" si="31"/>
        <v>0</v>
      </c>
      <c r="Q186" s="151">
        <v>0</v>
      </c>
      <c r="R186" s="151">
        <f t="shared" si="32"/>
        <v>0</v>
      </c>
      <c r="S186" s="151">
        <v>0</v>
      </c>
      <c r="T186" s="152">
        <f t="shared" si="33"/>
        <v>0</v>
      </c>
      <c r="AR186" s="153" t="s">
        <v>280</v>
      </c>
      <c r="AT186" s="153" t="s">
        <v>185</v>
      </c>
      <c r="AU186" s="153" t="s">
        <v>190</v>
      </c>
      <c r="AY186" s="17" t="s">
        <v>181</v>
      </c>
      <c r="BE186" s="154">
        <f t="shared" si="34"/>
        <v>0</v>
      </c>
      <c r="BF186" s="154">
        <f t="shared" si="35"/>
        <v>0</v>
      </c>
      <c r="BG186" s="154">
        <f t="shared" si="36"/>
        <v>0</v>
      </c>
      <c r="BH186" s="154">
        <f t="shared" si="37"/>
        <v>0</v>
      </c>
      <c r="BI186" s="154">
        <f t="shared" si="38"/>
        <v>0</v>
      </c>
      <c r="BJ186" s="17" t="s">
        <v>190</v>
      </c>
      <c r="BK186" s="154">
        <f t="shared" si="39"/>
        <v>0</v>
      </c>
      <c r="BL186" s="17" t="s">
        <v>280</v>
      </c>
      <c r="BM186" s="153" t="s">
        <v>1578</v>
      </c>
    </row>
    <row r="187" spans="2:65" s="1" customFormat="1" ht="24.2" customHeight="1">
      <c r="B187" s="140"/>
      <c r="C187" s="189" t="s">
        <v>636</v>
      </c>
      <c r="D187" s="189" t="s">
        <v>966</v>
      </c>
      <c r="E187" s="190" t="s">
        <v>3626</v>
      </c>
      <c r="F187" s="191" t="s">
        <v>3627</v>
      </c>
      <c r="G187" s="192" t="s">
        <v>231</v>
      </c>
      <c r="H187" s="193">
        <v>1</v>
      </c>
      <c r="I187" s="194"/>
      <c r="J187" s="195">
        <f t="shared" si="30"/>
        <v>0</v>
      </c>
      <c r="K187" s="196"/>
      <c r="L187" s="197"/>
      <c r="M187" s="198" t="s">
        <v>1</v>
      </c>
      <c r="N187" s="199" t="s">
        <v>41</v>
      </c>
      <c r="P187" s="151">
        <f t="shared" si="31"/>
        <v>0</v>
      </c>
      <c r="Q187" s="151">
        <v>0</v>
      </c>
      <c r="R187" s="151">
        <f t="shared" si="32"/>
        <v>0</v>
      </c>
      <c r="S187" s="151">
        <v>0</v>
      </c>
      <c r="T187" s="152">
        <f t="shared" si="33"/>
        <v>0</v>
      </c>
      <c r="AR187" s="153" t="s">
        <v>491</v>
      </c>
      <c r="AT187" s="153" t="s">
        <v>966</v>
      </c>
      <c r="AU187" s="153" t="s">
        <v>190</v>
      </c>
      <c r="AY187" s="17" t="s">
        <v>181</v>
      </c>
      <c r="BE187" s="154">
        <f t="shared" si="34"/>
        <v>0</v>
      </c>
      <c r="BF187" s="154">
        <f t="shared" si="35"/>
        <v>0</v>
      </c>
      <c r="BG187" s="154">
        <f t="shared" si="36"/>
        <v>0</v>
      </c>
      <c r="BH187" s="154">
        <f t="shared" si="37"/>
        <v>0</v>
      </c>
      <c r="BI187" s="154">
        <f t="shared" si="38"/>
        <v>0</v>
      </c>
      <c r="BJ187" s="17" t="s">
        <v>190</v>
      </c>
      <c r="BK187" s="154">
        <f t="shared" si="39"/>
        <v>0</v>
      </c>
      <c r="BL187" s="17" t="s">
        <v>280</v>
      </c>
      <c r="BM187" s="153" t="s">
        <v>1603</v>
      </c>
    </row>
    <row r="188" spans="2:65" s="1" customFormat="1" ht="21.75" customHeight="1">
      <c r="B188" s="140"/>
      <c r="C188" s="141" t="s">
        <v>641</v>
      </c>
      <c r="D188" s="141" t="s">
        <v>185</v>
      </c>
      <c r="E188" s="142" t="s">
        <v>3628</v>
      </c>
      <c r="F188" s="143" t="s">
        <v>3629</v>
      </c>
      <c r="G188" s="144" t="s">
        <v>581</v>
      </c>
      <c r="H188" s="145">
        <v>70</v>
      </c>
      <c r="I188" s="146"/>
      <c r="J188" s="147">
        <f t="shared" si="30"/>
        <v>0</v>
      </c>
      <c r="K188" s="148"/>
      <c r="L188" s="32"/>
      <c r="M188" s="149" t="s">
        <v>1</v>
      </c>
      <c r="N188" s="150" t="s">
        <v>41</v>
      </c>
      <c r="P188" s="151">
        <f t="shared" si="31"/>
        <v>0</v>
      </c>
      <c r="Q188" s="151">
        <v>0</v>
      </c>
      <c r="R188" s="151">
        <f t="shared" si="32"/>
        <v>0</v>
      </c>
      <c r="S188" s="151">
        <v>0</v>
      </c>
      <c r="T188" s="152">
        <f t="shared" si="33"/>
        <v>0</v>
      </c>
      <c r="AR188" s="153" t="s">
        <v>280</v>
      </c>
      <c r="AT188" s="153" t="s">
        <v>185</v>
      </c>
      <c r="AU188" s="153" t="s">
        <v>190</v>
      </c>
      <c r="AY188" s="17" t="s">
        <v>181</v>
      </c>
      <c r="BE188" s="154">
        <f t="shared" si="34"/>
        <v>0</v>
      </c>
      <c r="BF188" s="154">
        <f t="shared" si="35"/>
        <v>0</v>
      </c>
      <c r="BG188" s="154">
        <f t="shared" si="36"/>
        <v>0</v>
      </c>
      <c r="BH188" s="154">
        <f t="shared" si="37"/>
        <v>0</v>
      </c>
      <c r="BI188" s="154">
        <f t="shared" si="38"/>
        <v>0</v>
      </c>
      <c r="BJ188" s="17" t="s">
        <v>190</v>
      </c>
      <c r="BK188" s="154">
        <f t="shared" si="39"/>
        <v>0</v>
      </c>
      <c r="BL188" s="17" t="s">
        <v>280</v>
      </c>
      <c r="BM188" s="153" t="s">
        <v>1628</v>
      </c>
    </row>
    <row r="189" spans="2:65" s="1" customFormat="1" ht="24.2" customHeight="1">
      <c r="B189" s="140"/>
      <c r="C189" s="189" t="s">
        <v>652</v>
      </c>
      <c r="D189" s="189" t="s">
        <v>966</v>
      </c>
      <c r="E189" s="190" t="s">
        <v>3630</v>
      </c>
      <c r="F189" s="191" t="s">
        <v>3631</v>
      </c>
      <c r="G189" s="192" t="s">
        <v>231</v>
      </c>
      <c r="H189" s="193">
        <v>70</v>
      </c>
      <c r="I189" s="194"/>
      <c r="J189" s="195">
        <f t="shared" si="30"/>
        <v>0</v>
      </c>
      <c r="K189" s="196"/>
      <c r="L189" s="197"/>
      <c r="M189" s="198" t="s">
        <v>1</v>
      </c>
      <c r="N189" s="199" t="s">
        <v>41</v>
      </c>
      <c r="P189" s="151">
        <f t="shared" si="31"/>
        <v>0</v>
      </c>
      <c r="Q189" s="151">
        <v>0</v>
      </c>
      <c r="R189" s="151">
        <f t="shared" si="32"/>
        <v>0</v>
      </c>
      <c r="S189" s="151">
        <v>0</v>
      </c>
      <c r="T189" s="152">
        <f t="shared" si="33"/>
        <v>0</v>
      </c>
      <c r="AR189" s="153" t="s">
        <v>491</v>
      </c>
      <c r="AT189" s="153" t="s">
        <v>966</v>
      </c>
      <c r="AU189" s="153" t="s">
        <v>190</v>
      </c>
      <c r="AY189" s="17" t="s">
        <v>181</v>
      </c>
      <c r="BE189" s="154">
        <f t="shared" si="34"/>
        <v>0</v>
      </c>
      <c r="BF189" s="154">
        <f t="shared" si="35"/>
        <v>0</v>
      </c>
      <c r="BG189" s="154">
        <f t="shared" si="36"/>
        <v>0</v>
      </c>
      <c r="BH189" s="154">
        <f t="shared" si="37"/>
        <v>0</v>
      </c>
      <c r="BI189" s="154">
        <f t="shared" si="38"/>
        <v>0</v>
      </c>
      <c r="BJ189" s="17" t="s">
        <v>190</v>
      </c>
      <c r="BK189" s="154">
        <f t="shared" si="39"/>
        <v>0</v>
      </c>
      <c r="BL189" s="17" t="s">
        <v>280</v>
      </c>
      <c r="BM189" s="153" t="s">
        <v>1639</v>
      </c>
    </row>
    <row r="190" spans="2:65" s="1" customFormat="1" ht="24.2" customHeight="1">
      <c r="B190" s="140"/>
      <c r="C190" s="141" t="s">
        <v>665</v>
      </c>
      <c r="D190" s="141" t="s">
        <v>185</v>
      </c>
      <c r="E190" s="142" t="s">
        <v>3632</v>
      </c>
      <c r="F190" s="143" t="s">
        <v>3633</v>
      </c>
      <c r="G190" s="144" t="s">
        <v>231</v>
      </c>
      <c r="H190" s="145">
        <v>16</v>
      </c>
      <c r="I190" s="146"/>
      <c r="J190" s="147">
        <f t="shared" si="30"/>
        <v>0</v>
      </c>
      <c r="K190" s="148"/>
      <c r="L190" s="32"/>
      <c r="M190" s="149" t="s">
        <v>1</v>
      </c>
      <c r="N190" s="150" t="s">
        <v>41</v>
      </c>
      <c r="P190" s="151">
        <f t="shared" si="31"/>
        <v>0</v>
      </c>
      <c r="Q190" s="151">
        <v>0</v>
      </c>
      <c r="R190" s="151">
        <f t="shared" si="32"/>
        <v>0</v>
      </c>
      <c r="S190" s="151">
        <v>0</v>
      </c>
      <c r="T190" s="152">
        <f t="shared" si="33"/>
        <v>0</v>
      </c>
      <c r="AR190" s="153" t="s">
        <v>280</v>
      </c>
      <c r="AT190" s="153" t="s">
        <v>185</v>
      </c>
      <c r="AU190" s="153" t="s">
        <v>190</v>
      </c>
      <c r="AY190" s="17" t="s">
        <v>181</v>
      </c>
      <c r="BE190" s="154">
        <f t="shared" si="34"/>
        <v>0</v>
      </c>
      <c r="BF190" s="154">
        <f t="shared" si="35"/>
        <v>0</v>
      </c>
      <c r="BG190" s="154">
        <f t="shared" si="36"/>
        <v>0</v>
      </c>
      <c r="BH190" s="154">
        <f t="shared" si="37"/>
        <v>0</v>
      </c>
      <c r="BI190" s="154">
        <f t="shared" si="38"/>
        <v>0</v>
      </c>
      <c r="BJ190" s="17" t="s">
        <v>190</v>
      </c>
      <c r="BK190" s="154">
        <f t="shared" si="39"/>
        <v>0</v>
      </c>
      <c r="BL190" s="17" t="s">
        <v>280</v>
      </c>
      <c r="BM190" s="153" t="s">
        <v>1647</v>
      </c>
    </row>
    <row r="191" spans="2:65" s="1" customFormat="1" ht="33" customHeight="1">
      <c r="B191" s="140"/>
      <c r="C191" s="189" t="s">
        <v>669</v>
      </c>
      <c r="D191" s="189" t="s">
        <v>966</v>
      </c>
      <c r="E191" s="190" t="s">
        <v>3634</v>
      </c>
      <c r="F191" s="191" t="s">
        <v>3635</v>
      </c>
      <c r="G191" s="192" t="s">
        <v>231</v>
      </c>
      <c r="H191" s="193">
        <v>16</v>
      </c>
      <c r="I191" s="194"/>
      <c r="J191" s="195">
        <f t="shared" si="30"/>
        <v>0</v>
      </c>
      <c r="K191" s="196"/>
      <c r="L191" s="197"/>
      <c r="M191" s="198" t="s">
        <v>1</v>
      </c>
      <c r="N191" s="199" t="s">
        <v>41</v>
      </c>
      <c r="P191" s="151">
        <f t="shared" si="31"/>
        <v>0</v>
      </c>
      <c r="Q191" s="151">
        <v>0</v>
      </c>
      <c r="R191" s="151">
        <f t="shared" si="32"/>
        <v>0</v>
      </c>
      <c r="S191" s="151">
        <v>0</v>
      </c>
      <c r="T191" s="152">
        <f t="shared" si="33"/>
        <v>0</v>
      </c>
      <c r="AR191" s="153" t="s">
        <v>491</v>
      </c>
      <c r="AT191" s="153" t="s">
        <v>966</v>
      </c>
      <c r="AU191" s="153" t="s">
        <v>190</v>
      </c>
      <c r="AY191" s="17" t="s">
        <v>181</v>
      </c>
      <c r="BE191" s="154">
        <f t="shared" si="34"/>
        <v>0</v>
      </c>
      <c r="BF191" s="154">
        <f t="shared" si="35"/>
        <v>0</v>
      </c>
      <c r="BG191" s="154">
        <f t="shared" si="36"/>
        <v>0</v>
      </c>
      <c r="BH191" s="154">
        <f t="shared" si="37"/>
        <v>0</v>
      </c>
      <c r="BI191" s="154">
        <f t="shared" si="38"/>
        <v>0</v>
      </c>
      <c r="BJ191" s="17" t="s">
        <v>190</v>
      </c>
      <c r="BK191" s="154">
        <f t="shared" si="39"/>
        <v>0</v>
      </c>
      <c r="BL191" s="17" t="s">
        <v>280</v>
      </c>
      <c r="BM191" s="153" t="s">
        <v>1660</v>
      </c>
    </row>
    <row r="192" spans="2:65" s="1" customFormat="1" ht="24.2" customHeight="1">
      <c r="B192" s="140"/>
      <c r="C192" s="141" t="s">
        <v>674</v>
      </c>
      <c r="D192" s="141" t="s">
        <v>185</v>
      </c>
      <c r="E192" s="142" t="s">
        <v>3636</v>
      </c>
      <c r="F192" s="143" t="s">
        <v>3637</v>
      </c>
      <c r="G192" s="144" t="s">
        <v>231</v>
      </c>
      <c r="H192" s="145">
        <v>14</v>
      </c>
      <c r="I192" s="146"/>
      <c r="J192" s="147">
        <f t="shared" si="30"/>
        <v>0</v>
      </c>
      <c r="K192" s="148"/>
      <c r="L192" s="32"/>
      <c r="M192" s="149" t="s">
        <v>1</v>
      </c>
      <c r="N192" s="150" t="s">
        <v>41</v>
      </c>
      <c r="P192" s="151">
        <f t="shared" si="31"/>
        <v>0</v>
      </c>
      <c r="Q192" s="151">
        <v>0</v>
      </c>
      <c r="R192" s="151">
        <f t="shared" si="32"/>
        <v>0</v>
      </c>
      <c r="S192" s="151">
        <v>0</v>
      </c>
      <c r="T192" s="152">
        <f t="shared" si="33"/>
        <v>0</v>
      </c>
      <c r="AR192" s="153" t="s">
        <v>280</v>
      </c>
      <c r="AT192" s="153" t="s">
        <v>185</v>
      </c>
      <c r="AU192" s="153" t="s">
        <v>190</v>
      </c>
      <c r="AY192" s="17" t="s">
        <v>181</v>
      </c>
      <c r="BE192" s="154">
        <f t="shared" si="34"/>
        <v>0</v>
      </c>
      <c r="BF192" s="154">
        <f t="shared" si="35"/>
        <v>0</v>
      </c>
      <c r="BG192" s="154">
        <f t="shared" si="36"/>
        <v>0</v>
      </c>
      <c r="BH192" s="154">
        <f t="shared" si="37"/>
        <v>0</v>
      </c>
      <c r="BI192" s="154">
        <f t="shared" si="38"/>
        <v>0</v>
      </c>
      <c r="BJ192" s="17" t="s">
        <v>190</v>
      </c>
      <c r="BK192" s="154">
        <f t="shared" si="39"/>
        <v>0</v>
      </c>
      <c r="BL192" s="17" t="s">
        <v>280</v>
      </c>
      <c r="BM192" s="153" t="s">
        <v>1668</v>
      </c>
    </row>
    <row r="193" spans="2:65" s="1" customFormat="1" ht="33" customHeight="1">
      <c r="B193" s="140"/>
      <c r="C193" s="189" t="s">
        <v>678</v>
      </c>
      <c r="D193" s="189" t="s">
        <v>966</v>
      </c>
      <c r="E193" s="190" t="s">
        <v>3638</v>
      </c>
      <c r="F193" s="191" t="s">
        <v>3639</v>
      </c>
      <c r="G193" s="192" t="s">
        <v>231</v>
      </c>
      <c r="H193" s="193">
        <v>14</v>
      </c>
      <c r="I193" s="194"/>
      <c r="J193" s="195">
        <f t="shared" si="30"/>
        <v>0</v>
      </c>
      <c r="K193" s="196"/>
      <c r="L193" s="197"/>
      <c r="M193" s="198" t="s">
        <v>1</v>
      </c>
      <c r="N193" s="199" t="s">
        <v>41</v>
      </c>
      <c r="P193" s="151">
        <f t="shared" si="31"/>
        <v>0</v>
      </c>
      <c r="Q193" s="151">
        <v>0</v>
      </c>
      <c r="R193" s="151">
        <f t="shared" si="32"/>
        <v>0</v>
      </c>
      <c r="S193" s="151">
        <v>0</v>
      </c>
      <c r="T193" s="152">
        <f t="shared" si="33"/>
        <v>0</v>
      </c>
      <c r="AR193" s="153" t="s">
        <v>491</v>
      </c>
      <c r="AT193" s="153" t="s">
        <v>966</v>
      </c>
      <c r="AU193" s="153" t="s">
        <v>190</v>
      </c>
      <c r="AY193" s="17" t="s">
        <v>181</v>
      </c>
      <c r="BE193" s="154">
        <f t="shared" si="34"/>
        <v>0</v>
      </c>
      <c r="BF193" s="154">
        <f t="shared" si="35"/>
        <v>0</v>
      </c>
      <c r="BG193" s="154">
        <f t="shared" si="36"/>
        <v>0</v>
      </c>
      <c r="BH193" s="154">
        <f t="shared" si="37"/>
        <v>0</v>
      </c>
      <c r="BI193" s="154">
        <f t="shared" si="38"/>
        <v>0</v>
      </c>
      <c r="BJ193" s="17" t="s">
        <v>190</v>
      </c>
      <c r="BK193" s="154">
        <f t="shared" si="39"/>
        <v>0</v>
      </c>
      <c r="BL193" s="17" t="s">
        <v>280</v>
      </c>
      <c r="BM193" s="153" t="s">
        <v>1676</v>
      </c>
    </row>
    <row r="194" spans="2:65" s="1" customFormat="1" ht="24.2" customHeight="1">
      <c r="B194" s="140"/>
      <c r="C194" s="141" t="s">
        <v>682</v>
      </c>
      <c r="D194" s="141" t="s">
        <v>185</v>
      </c>
      <c r="E194" s="142" t="s">
        <v>3640</v>
      </c>
      <c r="F194" s="143" t="s">
        <v>3641</v>
      </c>
      <c r="G194" s="144" t="s">
        <v>231</v>
      </c>
      <c r="H194" s="145">
        <v>6</v>
      </c>
      <c r="I194" s="146"/>
      <c r="J194" s="147">
        <f t="shared" si="30"/>
        <v>0</v>
      </c>
      <c r="K194" s="148"/>
      <c r="L194" s="32"/>
      <c r="M194" s="149" t="s">
        <v>1</v>
      </c>
      <c r="N194" s="150" t="s">
        <v>41</v>
      </c>
      <c r="P194" s="151">
        <f t="shared" si="31"/>
        <v>0</v>
      </c>
      <c r="Q194" s="151">
        <v>0</v>
      </c>
      <c r="R194" s="151">
        <f t="shared" si="32"/>
        <v>0</v>
      </c>
      <c r="S194" s="151">
        <v>0</v>
      </c>
      <c r="T194" s="152">
        <f t="shared" si="33"/>
        <v>0</v>
      </c>
      <c r="AR194" s="153" t="s">
        <v>280</v>
      </c>
      <c r="AT194" s="153" t="s">
        <v>185</v>
      </c>
      <c r="AU194" s="153" t="s">
        <v>190</v>
      </c>
      <c r="AY194" s="17" t="s">
        <v>181</v>
      </c>
      <c r="BE194" s="154">
        <f t="shared" si="34"/>
        <v>0</v>
      </c>
      <c r="BF194" s="154">
        <f t="shared" si="35"/>
        <v>0</v>
      </c>
      <c r="BG194" s="154">
        <f t="shared" si="36"/>
        <v>0</v>
      </c>
      <c r="BH194" s="154">
        <f t="shared" si="37"/>
        <v>0</v>
      </c>
      <c r="BI194" s="154">
        <f t="shared" si="38"/>
        <v>0</v>
      </c>
      <c r="BJ194" s="17" t="s">
        <v>190</v>
      </c>
      <c r="BK194" s="154">
        <f t="shared" si="39"/>
        <v>0</v>
      </c>
      <c r="BL194" s="17" t="s">
        <v>280</v>
      </c>
      <c r="BM194" s="153" t="s">
        <v>1685</v>
      </c>
    </row>
    <row r="195" spans="2:65" s="1" customFormat="1" ht="33" customHeight="1">
      <c r="B195" s="140"/>
      <c r="C195" s="189" t="s">
        <v>686</v>
      </c>
      <c r="D195" s="189" t="s">
        <v>966</v>
      </c>
      <c r="E195" s="190" t="s">
        <v>3642</v>
      </c>
      <c r="F195" s="191" t="s">
        <v>3643</v>
      </c>
      <c r="G195" s="192" t="s">
        <v>231</v>
      </c>
      <c r="H195" s="193">
        <v>6</v>
      </c>
      <c r="I195" s="194"/>
      <c r="J195" s="195">
        <f t="shared" si="30"/>
        <v>0</v>
      </c>
      <c r="K195" s="196"/>
      <c r="L195" s="197"/>
      <c r="M195" s="198" t="s">
        <v>1</v>
      </c>
      <c r="N195" s="199" t="s">
        <v>41</v>
      </c>
      <c r="P195" s="151">
        <f t="shared" si="31"/>
        <v>0</v>
      </c>
      <c r="Q195" s="151">
        <v>0</v>
      </c>
      <c r="R195" s="151">
        <f t="shared" si="32"/>
        <v>0</v>
      </c>
      <c r="S195" s="151">
        <v>0</v>
      </c>
      <c r="T195" s="152">
        <f t="shared" si="33"/>
        <v>0</v>
      </c>
      <c r="AR195" s="153" t="s">
        <v>491</v>
      </c>
      <c r="AT195" s="153" t="s">
        <v>966</v>
      </c>
      <c r="AU195" s="153" t="s">
        <v>190</v>
      </c>
      <c r="AY195" s="17" t="s">
        <v>181</v>
      </c>
      <c r="BE195" s="154">
        <f t="shared" si="34"/>
        <v>0</v>
      </c>
      <c r="BF195" s="154">
        <f t="shared" si="35"/>
        <v>0</v>
      </c>
      <c r="BG195" s="154">
        <f t="shared" si="36"/>
        <v>0</v>
      </c>
      <c r="BH195" s="154">
        <f t="shared" si="37"/>
        <v>0</v>
      </c>
      <c r="BI195" s="154">
        <f t="shared" si="38"/>
        <v>0</v>
      </c>
      <c r="BJ195" s="17" t="s">
        <v>190</v>
      </c>
      <c r="BK195" s="154">
        <f t="shared" si="39"/>
        <v>0</v>
      </c>
      <c r="BL195" s="17" t="s">
        <v>280</v>
      </c>
      <c r="BM195" s="153" t="s">
        <v>1693</v>
      </c>
    </row>
    <row r="196" spans="2:65" s="1" customFormat="1" ht="24.2" customHeight="1">
      <c r="B196" s="140"/>
      <c r="C196" s="141" t="s">
        <v>692</v>
      </c>
      <c r="D196" s="141" t="s">
        <v>185</v>
      </c>
      <c r="E196" s="142" t="s">
        <v>3644</v>
      </c>
      <c r="F196" s="143" t="s">
        <v>3645</v>
      </c>
      <c r="G196" s="144" t="s">
        <v>231</v>
      </c>
      <c r="H196" s="145">
        <v>2</v>
      </c>
      <c r="I196" s="146"/>
      <c r="J196" s="147">
        <f t="shared" si="30"/>
        <v>0</v>
      </c>
      <c r="K196" s="148"/>
      <c r="L196" s="32"/>
      <c r="M196" s="149" t="s">
        <v>1</v>
      </c>
      <c r="N196" s="150" t="s">
        <v>41</v>
      </c>
      <c r="P196" s="151">
        <f t="shared" si="31"/>
        <v>0</v>
      </c>
      <c r="Q196" s="151">
        <v>0</v>
      </c>
      <c r="R196" s="151">
        <f t="shared" si="32"/>
        <v>0</v>
      </c>
      <c r="S196" s="151">
        <v>0</v>
      </c>
      <c r="T196" s="152">
        <f t="shared" si="33"/>
        <v>0</v>
      </c>
      <c r="AR196" s="153" t="s">
        <v>280</v>
      </c>
      <c r="AT196" s="153" t="s">
        <v>185</v>
      </c>
      <c r="AU196" s="153" t="s">
        <v>190</v>
      </c>
      <c r="AY196" s="17" t="s">
        <v>181</v>
      </c>
      <c r="BE196" s="154">
        <f t="shared" si="34"/>
        <v>0</v>
      </c>
      <c r="BF196" s="154">
        <f t="shared" si="35"/>
        <v>0</v>
      </c>
      <c r="BG196" s="154">
        <f t="shared" si="36"/>
        <v>0</v>
      </c>
      <c r="BH196" s="154">
        <f t="shared" si="37"/>
        <v>0</v>
      </c>
      <c r="BI196" s="154">
        <f t="shared" si="38"/>
        <v>0</v>
      </c>
      <c r="BJ196" s="17" t="s">
        <v>190</v>
      </c>
      <c r="BK196" s="154">
        <f t="shared" si="39"/>
        <v>0</v>
      </c>
      <c r="BL196" s="17" t="s">
        <v>280</v>
      </c>
      <c r="BM196" s="153" t="s">
        <v>1703</v>
      </c>
    </row>
    <row r="197" spans="2:65" s="1" customFormat="1" ht="33" customHeight="1">
      <c r="B197" s="140"/>
      <c r="C197" s="189" t="s">
        <v>696</v>
      </c>
      <c r="D197" s="189" t="s">
        <v>966</v>
      </c>
      <c r="E197" s="190" t="s">
        <v>3646</v>
      </c>
      <c r="F197" s="191" t="s">
        <v>3647</v>
      </c>
      <c r="G197" s="192" t="s">
        <v>231</v>
      </c>
      <c r="H197" s="193">
        <v>2</v>
      </c>
      <c r="I197" s="194"/>
      <c r="J197" s="195">
        <f t="shared" si="30"/>
        <v>0</v>
      </c>
      <c r="K197" s="196"/>
      <c r="L197" s="197"/>
      <c r="M197" s="198" t="s">
        <v>1</v>
      </c>
      <c r="N197" s="199" t="s">
        <v>41</v>
      </c>
      <c r="P197" s="151">
        <f t="shared" si="31"/>
        <v>0</v>
      </c>
      <c r="Q197" s="151">
        <v>0</v>
      </c>
      <c r="R197" s="151">
        <f t="shared" si="32"/>
        <v>0</v>
      </c>
      <c r="S197" s="151">
        <v>0</v>
      </c>
      <c r="T197" s="152">
        <f t="shared" si="33"/>
        <v>0</v>
      </c>
      <c r="AR197" s="153" t="s">
        <v>491</v>
      </c>
      <c r="AT197" s="153" t="s">
        <v>966</v>
      </c>
      <c r="AU197" s="153" t="s">
        <v>190</v>
      </c>
      <c r="AY197" s="17" t="s">
        <v>181</v>
      </c>
      <c r="BE197" s="154">
        <f t="shared" si="34"/>
        <v>0</v>
      </c>
      <c r="BF197" s="154">
        <f t="shared" si="35"/>
        <v>0</v>
      </c>
      <c r="BG197" s="154">
        <f t="shared" si="36"/>
        <v>0</v>
      </c>
      <c r="BH197" s="154">
        <f t="shared" si="37"/>
        <v>0</v>
      </c>
      <c r="BI197" s="154">
        <f t="shared" si="38"/>
        <v>0</v>
      </c>
      <c r="BJ197" s="17" t="s">
        <v>190</v>
      </c>
      <c r="BK197" s="154">
        <f t="shared" si="39"/>
        <v>0</v>
      </c>
      <c r="BL197" s="17" t="s">
        <v>280</v>
      </c>
      <c r="BM197" s="153" t="s">
        <v>1712</v>
      </c>
    </row>
    <row r="198" spans="2:65" s="1" customFormat="1" ht="16.5" customHeight="1">
      <c r="B198" s="140"/>
      <c r="C198" s="141" t="s">
        <v>700</v>
      </c>
      <c r="D198" s="141" t="s">
        <v>185</v>
      </c>
      <c r="E198" s="142" t="s">
        <v>3648</v>
      </c>
      <c r="F198" s="143" t="s">
        <v>3649</v>
      </c>
      <c r="G198" s="144" t="s">
        <v>231</v>
      </c>
      <c r="H198" s="145">
        <v>1</v>
      </c>
      <c r="I198" s="146"/>
      <c r="J198" s="147">
        <f t="shared" si="30"/>
        <v>0</v>
      </c>
      <c r="K198" s="148"/>
      <c r="L198" s="32"/>
      <c r="M198" s="149" t="s">
        <v>1</v>
      </c>
      <c r="N198" s="150" t="s">
        <v>41</v>
      </c>
      <c r="P198" s="151">
        <f t="shared" si="31"/>
        <v>0</v>
      </c>
      <c r="Q198" s="151">
        <v>0</v>
      </c>
      <c r="R198" s="151">
        <f t="shared" si="32"/>
        <v>0</v>
      </c>
      <c r="S198" s="151">
        <v>0</v>
      </c>
      <c r="T198" s="152">
        <f t="shared" si="33"/>
        <v>0</v>
      </c>
      <c r="AR198" s="153" t="s">
        <v>280</v>
      </c>
      <c r="AT198" s="153" t="s">
        <v>185</v>
      </c>
      <c r="AU198" s="153" t="s">
        <v>190</v>
      </c>
      <c r="AY198" s="17" t="s">
        <v>181</v>
      </c>
      <c r="BE198" s="154">
        <f t="shared" si="34"/>
        <v>0</v>
      </c>
      <c r="BF198" s="154">
        <f t="shared" si="35"/>
        <v>0</v>
      </c>
      <c r="BG198" s="154">
        <f t="shared" si="36"/>
        <v>0</v>
      </c>
      <c r="BH198" s="154">
        <f t="shared" si="37"/>
        <v>0</v>
      </c>
      <c r="BI198" s="154">
        <f t="shared" si="38"/>
        <v>0</v>
      </c>
      <c r="BJ198" s="17" t="s">
        <v>190</v>
      </c>
      <c r="BK198" s="154">
        <f t="shared" si="39"/>
        <v>0</v>
      </c>
      <c r="BL198" s="17" t="s">
        <v>280</v>
      </c>
      <c r="BM198" s="153" t="s">
        <v>1721</v>
      </c>
    </row>
    <row r="199" spans="2:65" s="1" customFormat="1" ht="24.2" customHeight="1">
      <c r="B199" s="140"/>
      <c r="C199" s="189" t="s">
        <v>706</v>
      </c>
      <c r="D199" s="189" t="s">
        <v>966</v>
      </c>
      <c r="E199" s="190" t="s">
        <v>3650</v>
      </c>
      <c r="F199" s="191" t="s">
        <v>3651</v>
      </c>
      <c r="G199" s="192" t="s">
        <v>231</v>
      </c>
      <c r="H199" s="193">
        <v>1</v>
      </c>
      <c r="I199" s="194"/>
      <c r="J199" s="195">
        <f t="shared" si="30"/>
        <v>0</v>
      </c>
      <c r="K199" s="196"/>
      <c r="L199" s="197"/>
      <c r="M199" s="198" t="s">
        <v>1</v>
      </c>
      <c r="N199" s="199" t="s">
        <v>41</v>
      </c>
      <c r="P199" s="151">
        <f t="shared" si="31"/>
        <v>0</v>
      </c>
      <c r="Q199" s="151">
        <v>0</v>
      </c>
      <c r="R199" s="151">
        <f t="shared" si="32"/>
        <v>0</v>
      </c>
      <c r="S199" s="151">
        <v>0</v>
      </c>
      <c r="T199" s="152">
        <f t="shared" si="33"/>
        <v>0</v>
      </c>
      <c r="AR199" s="153" t="s">
        <v>491</v>
      </c>
      <c r="AT199" s="153" t="s">
        <v>966</v>
      </c>
      <c r="AU199" s="153" t="s">
        <v>190</v>
      </c>
      <c r="AY199" s="17" t="s">
        <v>181</v>
      </c>
      <c r="BE199" s="154">
        <f t="shared" si="34"/>
        <v>0</v>
      </c>
      <c r="BF199" s="154">
        <f t="shared" si="35"/>
        <v>0</v>
      </c>
      <c r="BG199" s="154">
        <f t="shared" si="36"/>
        <v>0</v>
      </c>
      <c r="BH199" s="154">
        <f t="shared" si="37"/>
        <v>0</v>
      </c>
      <c r="BI199" s="154">
        <f t="shared" si="38"/>
        <v>0</v>
      </c>
      <c r="BJ199" s="17" t="s">
        <v>190</v>
      </c>
      <c r="BK199" s="154">
        <f t="shared" si="39"/>
        <v>0</v>
      </c>
      <c r="BL199" s="17" t="s">
        <v>280</v>
      </c>
      <c r="BM199" s="153" t="s">
        <v>1730</v>
      </c>
    </row>
    <row r="200" spans="2:65" s="1" customFormat="1" ht="33" customHeight="1">
      <c r="B200" s="140"/>
      <c r="C200" s="141" t="s">
        <v>711</v>
      </c>
      <c r="D200" s="141" t="s">
        <v>185</v>
      </c>
      <c r="E200" s="142" t="s">
        <v>3652</v>
      </c>
      <c r="F200" s="143" t="s">
        <v>3653</v>
      </c>
      <c r="G200" s="144" t="s">
        <v>3535</v>
      </c>
      <c r="H200" s="145">
        <v>200</v>
      </c>
      <c r="I200" s="146"/>
      <c r="J200" s="147">
        <f t="shared" si="30"/>
        <v>0</v>
      </c>
      <c r="K200" s="148"/>
      <c r="L200" s="32"/>
      <c r="M200" s="149" t="s">
        <v>1</v>
      </c>
      <c r="N200" s="150" t="s">
        <v>41</v>
      </c>
      <c r="P200" s="151">
        <f t="shared" si="31"/>
        <v>0</v>
      </c>
      <c r="Q200" s="151">
        <v>0</v>
      </c>
      <c r="R200" s="151">
        <f t="shared" si="32"/>
        <v>0</v>
      </c>
      <c r="S200" s="151">
        <v>0</v>
      </c>
      <c r="T200" s="152">
        <f t="shared" si="33"/>
        <v>0</v>
      </c>
      <c r="AR200" s="153" t="s">
        <v>280</v>
      </c>
      <c r="AT200" s="153" t="s">
        <v>185</v>
      </c>
      <c r="AU200" s="153" t="s">
        <v>190</v>
      </c>
      <c r="AY200" s="17" t="s">
        <v>181</v>
      </c>
      <c r="BE200" s="154">
        <f t="shared" si="34"/>
        <v>0</v>
      </c>
      <c r="BF200" s="154">
        <f t="shared" si="35"/>
        <v>0</v>
      </c>
      <c r="BG200" s="154">
        <f t="shared" si="36"/>
        <v>0</v>
      </c>
      <c r="BH200" s="154">
        <f t="shared" si="37"/>
        <v>0</v>
      </c>
      <c r="BI200" s="154">
        <f t="shared" si="38"/>
        <v>0</v>
      </c>
      <c r="BJ200" s="17" t="s">
        <v>190</v>
      </c>
      <c r="BK200" s="154">
        <f t="shared" si="39"/>
        <v>0</v>
      </c>
      <c r="BL200" s="17" t="s">
        <v>280</v>
      </c>
      <c r="BM200" s="153" t="s">
        <v>1739</v>
      </c>
    </row>
    <row r="201" spans="2:65" s="1" customFormat="1" ht="21.75" customHeight="1">
      <c r="B201" s="140"/>
      <c r="C201" s="141" t="s">
        <v>715</v>
      </c>
      <c r="D201" s="141" t="s">
        <v>185</v>
      </c>
      <c r="E201" s="142" t="s">
        <v>3654</v>
      </c>
      <c r="F201" s="143" t="s">
        <v>3655</v>
      </c>
      <c r="G201" s="144" t="s">
        <v>1797</v>
      </c>
      <c r="H201" s="200"/>
      <c r="I201" s="146"/>
      <c r="J201" s="147">
        <f t="shared" si="30"/>
        <v>0</v>
      </c>
      <c r="K201" s="148"/>
      <c r="L201" s="32"/>
      <c r="M201" s="149" t="s">
        <v>1</v>
      </c>
      <c r="N201" s="150" t="s">
        <v>41</v>
      </c>
      <c r="P201" s="151">
        <f t="shared" si="31"/>
        <v>0</v>
      </c>
      <c r="Q201" s="151">
        <v>0</v>
      </c>
      <c r="R201" s="151">
        <f t="shared" si="32"/>
        <v>0</v>
      </c>
      <c r="S201" s="151">
        <v>0</v>
      </c>
      <c r="T201" s="152">
        <f t="shared" si="33"/>
        <v>0</v>
      </c>
      <c r="AR201" s="153" t="s">
        <v>280</v>
      </c>
      <c r="AT201" s="153" t="s">
        <v>185</v>
      </c>
      <c r="AU201" s="153" t="s">
        <v>190</v>
      </c>
      <c r="AY201" s="17" t="s">
        <v>181</v>
      </c>
      <c r="BE201" s="154">
        <f t="shared" si="34"/>
        <v>0</v>
      </c>
      <c r="BF201" s="154">
        <f t="shared" si="35"/>
        <v>0</v>
      </c>
      <c r="BG201" s="154">
        <f t="shared" si="36"/>
        <v>0</v>
      </c>
      <c r="BH201" s="154">
        <f t="shared" si="37"/>
        <v>0</v>
      </c>
      <c r="BI201" s="154">
        <f t="shared" si="38"/>
        <v>0</v>
      </c>
      <c r="BJ201" s="17" t="s">
        <v>190</v>
      </c>
      <c r="BK201" s="154">
        <f t="shared" si="39"/>
        <v>0</v>
      </c>
      <c r="BL201" s="17" t="s">
        <v>280</v>
      </c>
      <c r="BM201" s="153" t="s">
        <v>1748</v>
      </c>
    </row>
    <row r="202" spans="2:65" s="11" customFormat="1" ht="22.9" customHeight="1">
      <c r="B202" s="128"/>
      <c r="D202" s="129" t="s">
        <v>74</v>
      </c>
      <c r="E202" s="138" t="s">
        <v>3656</v>
      </c>
      <c r="F202" s="138" t="s">
        <v>3657</v>
      </c>
      <c r="I202" s="131"/>
      <c r="J202" s="139">
        <f>BK202</f>
        <v>0</v>
      </c>
      <c r="L202" s="128"/>
      <c r="M202" s="133"/>
      <c r="P202" s="134">
        <f>SUM(P203:P251)</f>
        <v>0</v>
      </c>
      <c r="R202" s="134">
        <f>SUM(R203:R251)</f>
        <v>0</v>
      </c>
      <c r="T202" s="135">
        <f>SUM(T203:T251)</f>
        <v>0</v>
      </c>
      <c r="AR202" s="129" t="s">
        <v>190</v>
      </c>
      <c r="AT202" s="136" t="s">
        <v>74</v>
      </c>
      <c r="AU202" s="136" t="s">
        <v>83</v>
      </c>
      <c r="AY202" s="129" t="s">
        <v>181</v>
      </c>
      <c r="BK202" s="137">
        <f>SUM(BK203:BK251)</f>
        <v>0</v>
      </c>
    </row>
    <row r="203" spans="2:65" s="1" customFormat="1" ht="24.2" customHeight="1">
      <c r="B203" s="140"/>
      <c r="C203" s="141" t="s">
        <v>721</v>
      </c>
      <c r="D203" s="141" t="s">
        <v>185</v>
      </c>
      <c r="E203" s="142" t="s">
        <v>3658</v>
      </c>
      <c r="F203" s="143" t="s">
        <v>3659</v>
      </c>
      <c r="G203" s="144" t="s">
        <v>231</v>
      </c>
      <c r="H203" s="145">
        <v>70</v>
      </c>
      <c r="I203" s="146"/>
      <c r="J203" s="147">
        <f t="shared" ref="J203:J234" si="40">ROUND(I203*H203,2)</f>
        <v>0</v>
      </c>
      <c r="K203" s="148"/>
      <c r="L203" s="32"/>
      <c r="M203" s="149" t="s">
        <v>1</v>
      </c>
      <c r="N203" s="150" t="s">
        <v>41</v>
      </c>
      <c r="P203" s="151">
        <f t="shared" ref="P203:P234" si="41">O203*H203</f>
        <v>0</v>
      </c>
      <c r="Q203" s="151">
        <v>0</v>
      </c>
      <c r="R203" s="151">
        <f t="shared" ref="R203:R234" si="42">Q203*H203</f>
        <v>0</v>
      </c>
      <c r="S203" s="151">
        <v>0</v>
      </c>
      <c r="T203" s="152">
        <f t="shared" ref="T203:T234" si="43">S203*H203</f>
        <v>0</v>
      </c>
      <c r="AR203" s="153" t="s">
        <v>280</v>
      </c>
      <c r="AT203" s="153" t="s">
        <v>185</v>
      </c>
      <c r="AU203" s="153" t="s">
        <v>190</v>
      </c>
      <c r="AY203" s="17" t="s">
        <v>181</v>
      </c>
      <c r="BE203" s="154">
        <f t="shared" ref="BE203:BE234" si="44">IF(N203="základná",J203,0)</f>
        <v>0</v>
      </c>
      <c r="BF203" s="154">
        <f t="shared" ref="BF203:BF234" si="45">IF(N203="znížená",J203,0)</f>
        <v>0</v>
      </c>
      <c r="BG203" s="154">
        <f t="shared" ref="BG203:BG234" si="46">IF(N203="zákl. prenesená",J203,0)</f>
        <v>0</v>
      </c>
      <c r="BH203" s="154">
        <f t="shared" ref="BH203:BH234" si="47">IF(N203="zníž. prenesená",J203,0)</f>
        <v>0</v>
      </c>
      <c r="BI203" s="154">
        <f t="shared" ref="BI203:BI234" si="48">IF(N203="nulová",J203,0)</f>
        <v>0</v>
      </c>
      <c r="BJ203" s="17" t="s">
        <v>190</v>
      </c>
      <c r="BK203" s="154">
        <f t="shared" ref="BK203:BK234" si="49">ROUND(I203*H203,2)</f>
        <v>0</v>
      </c>
      <c r="BL203" s="17" t="s">
        <v>280</v>
      </c>
      <c r="BM203" s="153" t="s">
        <v>1757</v>
      </c>
    </row>
    <row r="204" spans="2:65" s="1" customFormat="1" ht="24.2" customHeight="1">
      <c r="B204" s="140"/>
      <c r="C204" s="141" t="s">
        <v>726</v>
      </c>
      <c r="D204" s="141" t="s">
        <v>185</v>
      </c>
      <c r="E204" s="142" t="s">
        <v>3660</v>
      </c>
      <c r="F204" s="143" t="s">
        <v>3661</v>
      </c>
      <c r="G204" s="144" t="s">
        <v>188</v>
      </c>
      <c r="H204" s="145">
        <v>288.25</v>
      </c>
      <c r="I204" s="146"/>
      <c r="J204" s="147">
        <f t="shared" si="40"/>
        <v>0</v>
      </c>
      <c r="K204" s="148"/>
      <c r="L204" s="32"/>
      <c r="M204" s="149" t="s">
        <v>1</v>
      </c>
      <c r="N204" s="150" t="s">
        <v>41</v>
      </c>
      <c r="P204" s="151">
        <f t="shared" si="41"/>
        <v>0</v>
      </c>
      <c r="Q204" s="151">
        <v>0</v>
      </c>
      <c r="R204" s="151">
        <f t="shared" si="42"/>
        <v>0</v>
      </c>
      <c r="S204" s="151">
        <v>0</v>
      </c>
      <c r="T204" s="152">
        <f t="shared" si="43"/>
        <v>0</v>
      </c>
      <c r="AR204" s="153" t="s">
        <v>280</v>
      </c>
      <c r="AT204" s="153" t="s">
        <v>185</v>
      </c>
      <c r="AU204" s="153" t="s">
        <v>190</v>
      </c>
      <c r="AY204" s="17" t="s">
        <v>181</v>
      </c>
      <c r="BE204" s="154">
        <f t="shared" si="44"/>
        <v>0</v>
      </c>
      <c r="BF204" s="154">
        <f t="shared" si="45"/>
        <v>0</v>
      </c>
      <c r="BG204" s="154">
        <f t="shared" si="46"/>
        <v>0</v>
      </c>
      <c r="BH204" s="154">
        <f t="shared" si="47"/>
        <v>0</v>
      </c>
      <c r="BI204" s="154">
        <f t="shared" si="48"/>
        <v>0</v>
      </c>
      <c r="BJ204" s="17" t="s">
        <v>190</v>
      </c>
      <c r="BK204" s="154">
        <f t="shared" si="49"/>
        <v>0</v>
      </c>
      <c r="BL204" s="17" t="s">
        <v>280</v>
      </c>
      <c r="BM204" s="153" t="s">
        <v>1767</v>
      </c>
    </row>
    <row r="205" spans="2:65" s="1" customFormat="1" ht="37.9" customHeight="1">
      <c r="B205" s="140"/>
      <c r="C205" s="141" t="s">
        <v>733</v>
      </c>
      <c r="D205" s="141" t="s">
        <v>185</v>
      </c>
      <c r="E205" s="142" t="s">
        <v>3662</v>
      </c>
      <c r="F205" s="143" t="s">
        <v>3663</v>
      </c>
      <c r="G205" s="144" t="s">
        <v>231</v>
      </c>
      <c r="H205" s="145">
        <v>2</v>
      </c>
      <c r="I205" s="146"/>
      <c r="J205" s="147">
        <f t="shared" si="40"/>
        <v>0</v>
      </c>
      <c r="K205" s="148"/>
      <c r="L205" s="32"/>
      <c r="M205" s="149" t="s">
        <v>1</v>
      </c>
      <c r="N205" s="150" t="s">
        <v>41</v>
      </c>
      <c r="P205" s="151">
        <f t="shared" si="41"/>
        <v>0</v>
      </c>
      <c r="Q205" s="151">
        <v>0</v>
      </c>
      <c r="R205" s="151">
        <f t="shared" si="42"/>
        <v>0</v>
      </c>
      <c r="S205" s="151">
        <v>0</v>
      </c>
      <c r="T205" s="152">
        <f t="shared" si="43"/>
        <v>0</v>
      </c>
      <c r="AR205" s="153" t="s">
        <v>280</v>
      </c>
      <c r="AT205" s="153" t="s">
        <v>185</v>
      </c>
      <c r="AU205" s="153" t="s">
        <v>190</v>
      </c>
      <c r="AY205" s="17" t="s">
        <v>181</v>
      </c>
      <c r="BE205" s="154">
        <f t="shared" si="44"/>
        <v>0</v>
      </c>
      <c r="BF205" s="154">
        <f t="shared" si="45"/>
        <v>0</v>
      </c>
      <c r="BG205" s="154">
        <f t="shared" si="46"/>
        <v>0</v>
      </c>
      <c r="BH205" s="154">
        <f t="shared" si="47"/>
        <v>0</v>
      </c>
      <c r="BI205" s="154">
        <f t="shared" si="48"/>
        <v>0</v>
      </c>
      <c r="BJ205" s="17" t="s">
        <v>190</v>
      </c>
      <c r="BK205" s="154">
        <f t="shared" si="49"/>
        <v>0</v>
      </c>
      <c r="BL205" s="17" t="s">
        <v>280</v>
      </c>
      <c r="BM205" s="153" t="s">
        <v>1774</v>
      </c>
    </row>
    <row r="206" spans="2:65" s="1" customFormat="1" ht="33" customHeight="1">
      <c r="B206" s="140"/>
      <c r="C206" s="141" t="s">
        <v>738</v>
      </c>
      <c r="D206" s="141" t="s">
        <v>185</v>
      </c>
      <c r="E206" s="142" t="s">
        <v>3664</v>
      </c>
      <c r="F206" s="143" t="s">
        <v>3665</v>
      </c>
      <c r="G206" s="144" t="s">
        <v>231</v>
      </c>
      <c r="H206" s="145">
        <v>6</v>
      </c>
      <c r="I206" s="146"/>
      <c r="J206" s="147">
        <f t="shared" si="40"/>
        <v>0</v>
      </c>
      <c r="K206" s="148"/>
      <c r="L206" s="32"/>
      <c r="M206" s="149" t="s">
        <v>1</v>
      </c>
      <c r="N206" s="150" t="s">
        <v>41</v>
      </c>
      <c r="P206" s="151">
        <f t="shared" si="41"/>
        <v>0</v>
      </c>
      <c r="Q206" s="151">
        <v>0</v>
      </c>
      <c r="R206" s="151">
        <f t="shared" si="42"/>
        <v>0</v>
      </c>
      <c r="S206" s="151">
        <v>0</v>
      </c>
      <c r="T206" s="152">
        <f t="shared" si="43"/>
        <v>0</v>
      </c>
      <c r="AR206" s="153" t="s">
        <v>280</v>
      </c>
      <c r="AT206" s="153" t="s">
        <v>185</v>
      </c>
      <c r="AU206" s="153" t="s">
        <v>190</v>
      </c>
      <c r="AY206" s="17" t="s">
        <v>181</v>
      </c>
      <c r="BE206" s="154">
        <f t="shared" si="44"/>
        <v>0</v>
      </c>
      <c r="BF206" s="154">
        <f t="shared" si="45"/>
        <v>0</v>
      </c>
      <c r="BG206" s="154">
        <f t="shared" si="46"/>
        <v>0</v>
      </c>
      <c r="BH206" s="154">
        <f t="shared" si="47"/>
        <v>0</v>
      </c>
      <c r="BI206" s="154">
        <f t="shared" si="48"/>
        <v>0</v>
      </c>
      <c r="BJ206" s="17" t="s">
        <v>190</v>
      </c>
      <c r="BK206" s="154">
        <f t="shared" si="49"/>
        <v>0</v>
      </c>
      <c r="BL206" s="17" t="s">
        <v>280</v>
      </c>
      <c r="BM206" s="153" t="s">
        <v>1782</v>
      </c>
    </row>
    <row r="207" spans="2:65" s="1" customFormat="1" ht="33" customHeight="1">
      <c r="B207" s="140"/>
      <c r="C207" s="141" t="s">
        <v>525</v>
      </c>
      <c r="D207" s="141" t="s">
        <v>185</v>
      </c>
      <c r="E207" s="142" t="s">
        <v>3666</v>
      </c>
      <c r="F207" s="143" t="s">
        <v>3667</v>
      </c>
      <c r="G207" s="144" t="s">
        <v>231</v>
      </c>
      <c r="H207" s="145">
        <v>1</v>
      </c>
      <c r="I207" s="146"/>
      <c r="J207" s="147">
        <f t="shared" si="40"/>
        <v>0</v>
      </c>
      <c r="K207" s="148"/>
      <c r="L207" s="32"/>
      <c r="M207" s="149" t="s">
        <v>1</v>
      </c>
      <c r="N207" s="150" t="s">
        <v>41</v>
      </c>
      <c r="P207" s="151">
        <f t="shared" si="41"/>
        <v>0</v>
      </c>
      <c r="Q207" s="151">
        <v>0</v>
      </c>
      <c r="R207" s="151">
        <f t="shared" si="42"/>
        <v>0</v>
      </c>
      <c r="S207" s="151">
        <v>0</v>
      </c>
      <c r="T207" s="152">
        <f t="shared" si="43"/>
        <v>0</v>
      </c>
      <c r="AR207" s="153" t="s">
        <v>280</v>
      </c>
      <c r="AT207" s="153" t="s">
        <v>185</v>
      </c>
      <c r="AU207" s="153" t="s">
        <v>190</v>
      </c>
      <c r="AY207" s="17" t="s">
        <v>181</v>
      </c>
      <c r="BE207" s="154">
        <f t="shared" si="44"/>
        <v>0</v>
      </c>
      <c r="BF207" s="154">
        <f t="shared" si="45"/>
        <v>0</v>
      </c>
      <c r="BG207" s="154">
        <f t="shared" si="46"/>
        <v>0</v>
      </c>
      <c r="BH207" s="154">
        <f t="shared" si="47"/>
        <v>0</v>
      </c>
      <c r="BI207" s="154">
        <f t="shared" si="48"/>
        <v>0</v>
      </c>
      <c r="BJ207" s="17" t="s">
        <v>190</v>
      </c>
      <c r="BK207" s="154">
        <f t="shared" si="49"/>
        <v>0</v>
      </c>
      <c r="BL207" s="17" t="s">
        <v>280</v>
      </c>
      <c r="BM207" s="153" t="s">
        <v>1791</v>
      </c>
    </row>
    <row r="208" spans="2:65" s="1" customFormat="1" ht="37.9" customHeight="1">
      <c r="B208" s="140"/>
      <c r="C208" s="141" t="s">
        <v>269</v>
      </c>
      <c r="D208" s="141" t="s">
        <v>185</v>
      </c>
      <c r="E208" s="142" t="s">
        <v>3668</v>
      </c>
      <c r="F208" s="143" t="s">
        <v>3669</v>
      </c>
      <c r="G208" s="144" t="s">
        <v>231</v>
      </c>
      <c r="H208" s="145">
        <v>12</v>
      </c>
      <c r="I208" s="146"/>
      <c r="J208" s="147">
        <f t="shared" si="40"/>
        <v>0</v>
      </c>
      <c r="K208" s="148"/>
      <c r="L208" s="32"/>
      <c r="M208" s="149" t="s">
        <v>1</v>
      </c>
      <c r="N208" s="150" t="s">
        <v>41</v>
      </c>
      <c r="P208" s="151">
        <f t="shared" si="41"/>
        <v>0</v>
      </c>
      <c r="Q208" s="151">
        <v>0</v>
      </c>
      <c r="R208" s="151">
        <f t="shared" si="42"/>
        <v>0</v>
      </c>
      <c r="S208" s="151">
        <v>0</v>
      </c>
      <c r="T208" s="152">
        <f t="shared" si="43"/>
        <v>0</v>
      </c>
      <c r="AR208" s="153" t="s">
        <v>280</v>
      </c>
      <c r="AT208" s="153" t="s">
        <v>185</v>
      </c>
      <c r="AU208" s="153" t="s">
        <v>190</v>
      </c>
      <c r="AY208" s="17" t="s">
        <v>181</v>
      </c>
      <c r="BE208" s="154">
        <f t="shared" si="44"/>
        <v>0</v>
      </c>
      <c r="BF208" s="154">
        <f t="shared" si="45"/>
        <v>0</v>
      </c>
      <c r="BG208" s="154">
        <f t="shared" si="46"/>
        <v>0</v>
      </c>
      <c r="BH208" s="154">
        <f t="shared" si="47"/>
        <v>0</v>
      </c>
      <c r="BI208" s="154">
        <f t="shared" si="48"/>
        <v>0</v>
      </c>
      <c r="BJ208" s="17" t="s">
        <v>190</v>
      </c>
      <c r="BK208" s="154">
        <f t="shared" si="49"/>
        <v>0</v>
      </c>
      <c r="BL208" s="17" t="s">
        <v>280</v>
      </c>
      <c r="BM208" s="153" t="s">
        <v>1799</v>
      </c>
    </row>
    <row r="209" spans="2:65" s="1" customFormat="1" ht="24.2" customHeight="1">
      <c r="B209" s="140"/>
      <c r="C209" s="141" t="s">
        <v>404</v>
      </c>
      <c r="D209" s="141" t="s">
        <v>185</v>
      </c>
      <c r="E209" s="142" t="s">
        <v>3670</v>
      </c>
      <c r="F209" s="143" t="s">
        <v>3671</v>
      </c>
      <c r="G209" s="144" t="s">
        <v>231</v>
      </c>
      <c r="H209" s="145">
        <v>4</v>
      </c>
      <c r="I209" s="146"/>
      <c r="J209" s="147">
        <f t="shared" si="40"/>
        <v>0</v>
      </c>
      <c r="K209" s="148"/>
      <c r="L209" s="32"/>
      <c r="M209" s="149" t="s">
        <v>1</v>
      </c>
      <c r="N209" s="150" t="s">
        <v>41</v>
      </c>
      <c r="P209" s="151">
        <f t="shared" si="41"/>
        <v>0</v>
      </c>
      <c r="Q209" s="151">
        <v>0</v>
      </c>
      <c r="R209" s="151">
        <f t="shared" si="42"/>
        <v>0</v>
      </c>
      <c r="S209" s="151">
        <v>0</v>
      </c>
      <c r="T209" s="152">
        <f t="shared" si="43"/>
        <v>0</v>
      </c>
      <c r="AR209" s="153" t="s">
        <v>280</v>
      </c>
      <c r="AT209" s="153" t="s">
        <v>185</v>
      </c>
      <c r="AU209" s="153" t="s">
        <v>190</v>
      </c>
      <c r="AY209" s="17" t="s">
        <v>181</v>
      </c>
      <c r="BE209" s="154">
        <f t="shared" si="44"/>
        <v>0</v>
      </c>
      <c r="BF209" s="154">
        <f t="shared" si="45"/>
        <v>0</v>
      </c>
      <c r="BG209" s="154">
        <f t="shared" si="46"/>
        <v>0</v>
      </c>
      <c r="BH209" s="154">
        <f t="shared" si="47"/>
        <v>0</v>
      </c>
      <c r="BI209" s="154">
        <f t="shared" si="48"/>
        <v>0</v>
      </c>
      <c r="BJ209" s="17" t="s">
        <v>190</v>
      </c>
      <c r="BK209" s="154">
        <f t="shared" si="49"/>
        <v>0</v>
      </c>
      <c r="BL209" s="17" t="s">
        <v>280</v>
      </c>
      <c r="BM209" s="153" t="s">
        <v>1817</v>
      </c>
    </row>
    <row r="210" spans="2:65" s="1" customFormat="1" ht="24.2" customHeight="1">
      <c r="B210" s="140"/>
      <c r="C210" s="189" t="s">
        <v>647</v>
      </c>
      <c r="D210" s="189" t="s">
        <v>966</v>
      </c>
      <c r="E210" s="190" t="s">
        <v>3672</v>
      </c>
      <c r="F210" s="191" t="s">
        <v>3673</v>
      </c>
      <c r="G210" s="192" t="s">
        <v>231</v>
      </c>
      <c r="H210" s="193">
        <v>4</v>
      </c>
      <c r="I210" s="194"/>
      <c r="J210" s="195">
        <f t="shared" si="40"/>
        <v>0</v>
      </c>
      <c r="K210" s="196"/>
      <c r="L210" s="197"/>
      <c r="M210" s="198" t="s">
        <v>1</v>
      </c>
      <c r="N210" s="199" t="s">
        <v>41</v>
      </c>
      <c r="P210" s="151">
        <f t="shared" si="41"/>
        <v>0</v>
      </c>
      <c r="Q210" s="151">
        <v>0</v>
      </c>
      <c r="R210" s="151">
        <f t="shared" si="42"/>
        <v>0</v>
      </c>
      <c r="S210" s="151">
        <v>0</v>
      </c>
      <c r="T210" s="152">
        <f t="shared" si="43"/>
        <v>0</v>
      </c>
      <c r="AR210" s="153" t="s">
        <v>491</v>
      </c>
      <c r="AT210" s="153" t="s">
        <v>966</v>
      </c>
      <c r="AU210" s="153" t="s">
        <v>190</v>
      </c>
      <c r="AY210" s="17" t="s">
        <v>181</v>
      </c>
      <c r="BE210" s="154">
        <f t="shared" si="44"/>
        <v>0</v>
      </c>
      <c r="BF210" s="154">
        <f t="shared" si="45"/>
        <v>0</v>
      </c>
      <c r="BG210" s="154">
        <f t="shared" si="46"/>
        <v>0</v>
      </c>
      <c r="BH210" s="154">
        <f t="shared" si="47"/>
        <v>0</v>
      </c>
      <c r="BI210" s="154">
        <f t="shared" si="48"/>
        <v>0</v>
      </c>
      <c r="BJ210" s="17" t="s">
        <v>190</v>
      </c>
      <c r="BK210" s="154">
        <f t="shared" si="49"/>
        <v>0</v>
      </c>
      <c r="BL210" s="17" t="s">
        <v>280</v>
      </c>
      <c r="BM210" s="153" t="s">
        <v>1825</v>
      </c>
    </row>
    <row r="211" spans="2:65" s="1" customFormat="1" ht="24.2" customHeight="1">
      <c r="B211" s="140"/>
      <c r="C211" s="141" t="s">
        <v>209</v>
      </c>
      <c r="D211" s="141" t="s">
        <v>185</v>
      </c>
      <c r="E211" s="142" t="s">
        <v>3674</v>
      </c>
      <c r="F211" s="143" t="s">
        <v>3675</v>
      </c>
      <c r="G211" s="144" t="s">
        <v>231</v>
      </c>
      <c r="H211" s="145">
        <v>3</v>
      </c>
      <c r="I211" s="146"/>
      <c r="J211" s="147">
        <f t="shared" si="40"/>
        <v>0</v>
      </c>
      <c r="K211" s="148"/>
      <c r="L211" s="32"/>
      <c r="M211" s="149" t="s">
        <v>1</v>
      </c>
      <c r="N211" s="150" t="s">
        <v>41</v>
      </c>
      <c r="P211" s="151">
        <f t="shared" si="41"/>
        <v>0</v>
      </c>
      <c r="Q211" s="151">
        <v>0</v>
      </c>
      <c r="R211" s="151">
        <f t="shared" si="42"/>
        <v>0</v>
      </c>
      <c r="S211" s="151">
        <v>0</v>
      </c>
      <c r="T211" s="152">
        <f t="shared" si="43"/>
        <v>0</v>
      </c>
      <c r="AR211" s="153" t="s">
        <v>280</v>
      </c>
      <c r="AT211" s="153" t="s">
        <v>185</v>
      </c>
      <c r="AU211" s="153" t="s">
        <v>190</v>
      </c>
      <c r="AY211" s="17" t="s">
        <v>181</v>
      </c>
      <c r="BE211" s="154">
        <f t="shared" si="44"/>
        <v>0</v>
      </c>
      <c r="BF211" s="154">
        <f t="shared" si="45"/>
        <v>0</v>
      </c>
      <c r="BG211" s="154">
        <f t="shared" si="46"/>
        <v>0</v>
      </c>
      <c r="BH211" s="154">
        <f t="shared" si="47"/>
        <v>0</v>
      </c>
      <c r="BI211" s="154">
        <f t="shared" si="48"/>
        <v>0</v>
      </c>
      <c r="BJ211" s="17" t="s">
        <v>190</v>
      </c>
      <c r="BK211" s="154">
        <f t="shared" si="49"/>
        <v>0</v>
      </c>
      <c r="BL211" s="17" t="s">
        <v>280</v>
      </c>
      <c r="BM211" s="153" t="s">
        <v>1837</v>
      </c>
    </row>
    <row r="212" spans="2:65" s="1" customFormat="1" ht="24.2" customHeight="1">
      <c r="B212" s="140"/>
      <c r="C212" s="189" t="s">
        <v>275</v>
      </c>
      <c r="D212" s="189" t="s">
        <v>966</v>
      </c>
      <c r="E212" s="190" t="s">
        <v>3676</v>
      </c>
      <c r="F212" s="191" t="s">
        <v>3677</v>
      </c>
      <c r="G212" s="192" t="s">
        <v>231</v>
      </c>
      <c r="H212" s="193">
        <v>1</v>
      </c>
      <c r="I212" s="194"/>
      <c r="J212" s="195">
        <f t="shared" si="40"/>
        <v>0</v>
      </c>
      <c r="K212" s="196"/>
      <c r="L212" s="197"/>
      <c r="M212" s="198" t="s">
        <v>1</v>
      </c>
      <c r="N212" s="199" t="s">
        <v>41</v>
      </c>
      <c r="P212" s="151">
        <f t="shared" si="41"/>
        <v>0</v>
      </c>
      <c r="Q212" s="151">
        <v>0</v>
      </c>
      <c r="R212" s="151">
        <f t="shared" si="42"/>
        <v>0</v>
      </c>
      <c r="S212" s="151">
        <v>0</v>
      </c>
      <c r="T212" s="152">
        <f t="shared" si="43"/>
        <v>0</v>
      </c>
      <c r="AR212" s="153" t="s">
        <v>491</v>
      </c>
      <c r="AT212" s="153" t="s">
        <v>966</v>
      </c>
      <c r="AU212" s="153" t="s">
        <v>190</v>
      </c>
      <c r="AY212" s="17" t="s">
        <v>181</v>
      </c>
      <c r="BE212" s="154">
        <f t="shared" si="44"/>
        <v>0</v>
      </c>
      <c r="BF212" s="154">
        <f t="shared" si="45"/>
        <v>0</v>
      </c>
      <c r="BG212" s="154">
        <f t="shared" si="46"/>
        <v>0</v>
      </c>
      <c r="BH212" s="154">
        <f t="shared" si="47"/>
        <v>0</v>
      </c>
      <c r="BI212" s="154">
        <f t="shared" si="48"/>
        <v>0</v>
      </c>
      <c r="BJ212" s="17" t="s">
        <v>190</v>
      </c>
      <c r="BK212" s="154">
        <f t="shared" si="49"/>
        <v>0</v>
      </c>
      <c r="BL212" s="17" t="s">
        <v>280</v>
      </c>
      <c r="BM212" s="153" t="s">
        <v>1846</v>
      </c>
    </row>
    <row r="213" spans="2:65" s="1" customFormat="1" ht="24.2" customHeight="1">
      <c r="B213" s="140"/>
      <c r="C213" s="189" t="s">
        <v>228</v>
      </c>
      <c r="D213" s="189" t="s">
        <v>966</v>
      </c>
      <c r="E213" s="190" t="s">
        <v>3678</v>
      </c>
      <c r="F213" s="191" t="s">
        <v>3679</v>
      </c>
      <c r="G213" s="192" t="s">
        <v>231</v>
      </c>
      <c r="H213" s="193">
        <v>2</v>
      </c>
      <c r="I213" s="194"/>
      <c r="J213" s="195">
        <f t="shared" si="40"/>
        <v>0</v>
      </c>
      <c r="K213" s="196"/>
      <c r="L213" s="197"/>
      <c r="M213" s="198" t="s">
        <v>1</v>
      </c>
      <c r="N213" s="199" t="s">
        <v>41</v>
      </c>
      <c r="P213" s="151">
        <f t="shared" si="41"/>
        <v>0</v>
      </c>
      <c r="Q213" s="151">
        <v>0</v>
      </c>
      <c r="R213" s="151">
        <f t="shared" si="42"/>
        <v>0</v>
      </c>
      <c r="S213" s="151">
        <v>0</v>
      </c>
      <c r="T213" s="152">
        <f t="shared" si="43"/>
        <v>0</v>
      </c>
      <c r="AR213" s="153" t="s">
        <v>491</v>
      </c>
      <c r="AT213" s="153" t="s">
        <v>966</v>
      </c>
      <c r="AU213" s="153" t="s">
        <v>190</v>
      </c>
      <c r="AY213" s="17" t="s">
        <v>181</v>
      </c>
      <c r="BE213" s="154">
        <f t="shared" si="44"/>
        <v>0</v>
      </c>
      <c r="BF213" s="154">
        <f t="shared" si="45"/>
        <v>0</v>
      </c>
      <c r="BG213" s="154">
        <f t="shared" si="46"/>
        <v>0</v>
      </c>
      <c r="BH213" s="154">
        <f t="shared" si="47"/>
        <v>0</v>
      </c>
      <c r="BI213" s="154">
        <f t="shared" si="48"/>
        <v>0</v>
      </c>
      <c r="BJ213" s="17" t="s">
        <v>190</v>
      </c>
      <c r="BK213" s="154">
        <f t="shared" si="49"/>
        <v>0</v>
      </c>
      <c r="BL213" s="17" t="s">
        <v>280</v>
      </c>
      <c r="BM213" s="153" t="s">
        <v>1854</v>
      </c>
    </row>
    <row r="214" spans="2:65" s="1" customFormat="1" ht="24.2" customHeight="1">
      <c r="B214" s="140"/>
      <c r="C214" s="141" t="s">
        <v>571</v>
      </c>
      <c r="D214" s="141" t="s">
        <v>185</v>
      </c>
      <c r="E214" s="142" t="s">
        <v>3680</v>
      </c>
      <c r="F214" s="143" t="s">
        <v>3681</v>
      </c>
      <c r="G214" s="144" t="s">
        <v>231</v>
      </c>
      <c r="H214" s="145">
        <v>3</v>
      </c>
      <c r="I214" s="146"/>
      <c r="J214" s="147">
        <f t="shared" si="40"/>
        <v>0</v>
      </c>
      <c r="K214" s="148"/>
      <c r="L214" s="32"/>
      <c r="M214" s="149" t="s">
        <v>1</v>
      </c>
      <c r="N214" s="150" t="s">
        <v>41</v>
      </c>
      <c r="P214" s="151">
        <f t="shared" si="41"/>
        <v>0</v>
      </c>
      <c r="Q214" s="151">
        <v>0</v>
      </c>
      <c r="R214" s="151">
        <f t="shared" si="42"/>
        <v>0</v>
      </c>
      <c r="S214" s="151">
        <v>0</v>
      </c>
      <c r="T214" s="152">
        <f t="shared" si="43"/>
        <v>0</v>
      </c>
      <c r="AR214" s="153" t="s">
        <v>280</v>
      </c>
      <c r="AT214" s="153" t="s">
        <v>185</v>
      </c>
      <c r="AU214" s="153" t="s">
        <v>190</v>
      </c>
      <c r="AY214" s="17" t="s">
        <v>181</v>
      </c>
      <c r="BE214" s="154">
        <f t="shared" si="44"/>
        <v>0</v>
      </c>
      <c r="BF214" s="154">
        <f t="shared" si="45"/>
        <v>0</v>
      </c>
      <c r="BG214" s="154">
        <f t="shared" si="46"/>
        <v>0</v>
      </c>
      <c r="BH214" s="154">
        <f t="shared" si="47"/>
        <v>0</v>
      </c>
      <c r="BI214" s="154">
        <f t="shared" si="48"/>
        <v>0</v>
      </c>
      <c r="BJ214" s="17" t="s">
        <v>190</v>
      </c>
      <c r="BK214" s="154">
        <f t="shared" si="49"/>
        <v>0</v>
      </c>
      <c r="BL214" s="17" t="s">
        <v>280</v>
      </c>
      <c r="BM214" s="153" t="s">
        <v>1862</v>
      </c>
    </row>
    <row r="215" spans="2:65" s="1" customFormat="1" ht="24.2" customHeight="1">
      <c r="B215" s="140"/>
      <c r="C215" s="189" t="s">
        <v>234</v>
      </c>
      <c r="D215" s="189" t="s">
        <v>966</v>
      </c>
      <c r="E215" s="190" t="s">
        <v>3682</v>
      </c>
      <c r="F215" s="191" t="s">
        <v>3683</v>
      </c>
      <c r="G215" s="192" t="s">
        <v>231</v>
      </c>
      <c r="H215" s="193">
        <v>2</v>
      </c>
      <c r="I215" s="194"/>
      <c r="J215" s="195">
        <f t="shared" si="40"/>
        <v>0</v>
      </c>
      <c r="K215" s="196"/>
      <c r="L215" s="197"/>
      <c r="M215" s="198" t="s">
        <v>1</v>
      </c>
      <c r="N215" s="199" t="s">
        <v>41</v>
      </c>
      <c r="P215" s="151">
        <f t="shared" si="41"/>
        <v>0</v>
      </c>
      <c r="Q215" s="151">
        <v>0</v>
      </c>
      <c r="R215" s="151">
        <f t="shared" si="42"/>
        <v>0</v>
      </c>
      <c r="S215" s="151">
        <v>0</v>
      </c>
      <c r="T215" s="152">
        <f t="shared" si="43"/>
        <v>0</v>
      </c>
      <c r="AR215" s="153" t="s">
        <v>491</v>
      </c>
      <c r="AT215" s="153" t="s">
        <v>966</v>
      </c>
      <c r="AU215" s="153" t="s">
        <v>190</v>
      </c>
      <c r="AY215" s="17" t="s">
        <v>181</v>
      </c>
      <c r="BE215" s="154">
        <f t="shared" si="44"/>
        <v>0</v>
      </c>
      <c r="BF215" s="154">
        <f t="shared" si="45"/>
        <v>0</v>
      </c>
      <c r="BG215" s="154">
        <f t="shared" si="46"/>
        <v>0</v>
      </c>
      <c r="BH215" s="154">
        <f t="shared" si="47"/>
        <v>0</v>
      </c>
      <c r="BI215" s="154">
        <f t="shared" si="48"/>
        <v>0</v>
      </c>
      <c r="BJ215" s="17" t="s">
        <v>190</v>
      </c>
      <c r="BK215" s="154">
        <f t="shared" si="49"/>
        <v>0</v>
      </c>
      <c r="BL215" s="17" t="s">
        <v>280</v>
      </c>
      <c r="BM215" s="153" t="s">
        <v>1871</v>
      </c>
    </row>
    <row r="216" spans="2:65" s="1" customFormat="1" ht="24.2" customHeight="1">
      <c r="B216" s="140"/>
      <c r="C216" s="189" t="s">
        <v>184</v>
      </c>
      <c r="D216" s="189" t="s">
        <v>966</v>
      </c>
      <c r="E216" s="190" t="s">
        <v>3684</v>
      </c>
      <c r="F216" s="191" t="s">
        <v>3685</v>
      </c>
      <c r="G216" s="192" t="s">
        <v>231</v>
      </c>
      <c r="H216" s="193">
        <v>1</v>
      </c>
      <c r="I216" s="194"/>
      <c r="J216" s="195">
        <f t="shared" si="40"/>
        <v>0</v>
      </c>
      <c r="K216" s="196"/>
      <c r="L216" s="197"/>
      <c r="M216" s="198" t="s">
        <v>1</v>
      </c>
      <c r="N216" s="199" t="s">
        <v>41</v>
      </c>
      <c r="P216" s="151">
        <f t="shared" si="41"/>
        <v>0</v>
      </c>
      <c r="Q216" s="151">
        <v>0</v>
      </c>
      <c r="R216" s="151">
        <f t="shared" si="42"/>
        <v>0</v>
      </c>
      <c r="S216" s="151">
        <v>0</v>
      </c>
      <c r="T216" s="152">
        <f t="shared" si="43"/>
        <v>0</v>
      </c>
      <c r="AR216" s="153" t="s">
        <v>491</v>
      </c>
      <c r="AT216" s="153" t="s">
        <v>966</v>
      </c>
      <c r="AU216" s="153" t="s">
        <v>190</v>
      </c>
      <c r="AY216" s="17" t="s">
        <v>181</v>
      </c>
      <c r="BE216" s="154">
        <f t="shared" si="44"/>
        <v>0</v>
      </c>
      <c r="BF216" s="154">
        <f t="shared" si="45"/>
        <v>0</v>
      </c>
      <c r="BG216" s="154">
        <f t="shared" si="46"/>
        <v>0</v>
      </c>
      <c r="BH216" s="154">
        <f t="shared" si="47"/>
        <v>0</v>
      </c>
      <c r="BI216" s="154">
        <f t="shared" si="48"/>
        <v>0</v>
      </c>
      <c r="BJ216" s="17" t="s">
        <v>190</v>
      </c>
      <c r="BK216" s="154">
        <f t="shared" si="49"/>
        <v>0</v>
      </c>
      <c r="BL216" s="17" t="s">
        <v>280</v>
      </c>
      <c r="BM216" s="153" t="s">
        <v>1883</v>
      </c>
    </row>
    <row r="217" spans="2:65" s="1" customFormat="1" ht="24.2" customHeight="1">
      <c r="B217" s="140"/>
      <c r="C217" s="141" t="s">
        <v>411</v>
      </c>
      <c r="D217" s="141" t="s">
        <v>185</v>
      </c>
      <c r="E217" s="142" t="s">
        <v>3686</v>
      </c>
      <c r="F217" s="143" t="s">
        <v>3687</v>
      </c>
      <c r="G217" s="144" t="s">
        <v>231</v>
      </c>
      <c r="H217" s="145">
        <v>6</v>
      </c>
      <c r="I217" s="146"/>
      <c r="J217" s="147">
        <f t="shared" si="40"/>
        <v>0</v>
      </c>
      <c r="K217" s="148"/>
      <c r="L217" s="32"/>
      <c r="M217" s="149" t="s">
        <v>1</v>
      </c>
      <c r="N217" s="150" t="s">
        <v>41</v>
      </c>
      <c r="P217" s="151">
        <f t="shared" si="41"/>
        <v>0</v>
      </c>
      <c r="Q217" s="151">
        <v>0</v>
      </c>
      <c r="R217" s="151">
        <f t="shared" si="42"/>
        <v>0</v>
      </c>
      <c r="S217" s="151">
        <v>0</v>
      </c>
      <c r="T217" s="152">
        <f t="shared" si="43"/>
        <v>0</v>
      </c>
      <c r="AR217" s="153" t="s">
        <v>280</v>
      </c>
      <c r="AT217" s="153" t="s">
        <v>185</v>
      </c>
      <c r="AU217" s="153" t="s">
        <v>190</v>
      </c>
      <c r="AY217" s="17" t="s">
        <v>181</v>
      </c>
      <c r="BE217" s="154">
        <f t="shared" si="44"/>
        <v>0</v>
      </c>
      <c r="BF217" s="154">
        <f t="shared" si="45"/>
        <v>0</v>
      </c>
      <c r="BG217" s="154">
        <f t="shared" si="46"/>
        <v>0</v>
      </c>
      <c r="BH217" s="154">
        <f t="shared" si="47"/>
        <v>0</v>
      </c>
      <c r="BI217" s="154">
        <f t="shared" si="48"/>
        <v>0</v>
      </c>
      <c r="BJ217" s="17" t="s">
        <v>190</v>
      </c>
      <c r="BK217" s="154">
        <f t="shared" si="49"/>
        <v>0</v>
      </c>
      <c r="BL217" s="17" t="s">
        <v>280</v>
      </c>
      <c r="BM217" s="153" t="s">
        <v>1894</v>
      </c>
    </row>
    <row r="218" spans="2:65" s="1" customFormat="1" ht="24.2" customHeight="1">
      <c r="B218" s="140"/>
      <c r="C218" s="189" t="s">
        <v>517</v>
      </c>
      <c r="D218" s="189" t="s">
        <v>966</v>
      </c>
      <c r="E218" s="190" t="s">
        <v>3688</v>
      </c>
      <c r="F218" s="191" t="s">
        <v>3689</v>
      </c>
      <c r="G218" s="192" t="s">
        <v>231</v>
      </c>
      <c r="H218" s="193">
        <v>2</v>
      </c>
      <c r="I218" s="194"/>
      <c r="J218" s="195">
        <f t="shared" si="40"/>
        <v>0</v>
      </c>
      <c r="K218" s="196"/>
      <c r="L218" s="197"/>
      <c r="M218" s="198" t="s">
        <v>1</v>
      </c>
      <c r="N218" s="199" t="s">
        <v>41</v>
      </c>
      <c r="P218" s="151">
        <f t="shared" si="41"/>
        <v>0</v>
      </c>
      <c r="Q218" s="151">
        <v>0</v>
      </c>
      <c r="R218" s="151">
        <f t="shared" si="42"/>
        <v>0</v>
      </c>
      <c r="S218" s="151">
        <v>0</v>
      </c>
      <c r="T218" s="152">
        <f t="shared" si="43"/>
        <v>0</v>
      </c>
      <c r="AR218" s="153" t="s">
        <v>491</v>
      </c>
      <c r="AT218" s="153" t="s">
        <v>966</v>
      </c>
      <c r="AU218" s="153" t="s">
        <v>190</v>
      </c>
      <c r="AY218" s="17" t="s">
        <v>181</v>
      </c>
      <c r="BE218" s="154">
        <f t="shared" si="44"/>
        <v>0</v>
      </c>
      <c r="BF218" s="154">
        <f t="shared" si="45"/>
        <v>0</v>
      </c>
      <c r="BG218" s="154">
        <f t="shared" si="46"/>
        <v>0</v>
      </c>
      <c r="BH218" s="154">
        <f t="shared" si="47"/>
        <v>0</v>
      </c>
      <c r="BI218" s="154">
        <f t="shared" si="48"/>
        <v>0</v>
      </c>
      <c r="BJ218" s="17" t="s">
        <v>190</v>
      </c>
      <c r="BK218" s="154">
        <f t="shared" si="49"/>
        <v>0</v>
      </c>
      <c r="BL218" s="17" t="s">
        <v>280</v>
      </c>
      <c r="BM218" s="153" t="s">
        <v>1906</v>
      </c>
    </row>
    <row r="219" spans="2:65" s="1" customFormat="1" ht="24.2" customHeight="1">
      <c r="B219" s="140"/>
      <c r="C219" s="189" t="s">
        <v>1476</v>
      </c>
      <c r="D219" s="189" t="s">
        <v>966</v>
      </c>
      <c r="E219" s="190" t="s">
        <v>3690</v>
      </c>
      <c r="F219" s="191" t="s">
        <v>3691</v>
      </c>
      <c r="G219" s="192" t="s">
        <v>231</v>
      </c>
      <c r="H219" s="193">
        <v>4</v>
      </c>
      <c r="I219" s="194"/>
      <c r="J219" s="195">
        <f t="shared" si="40"/>
        <v>0</v>
      </c>
      <c r="K219" s="196"/>
      <c r="L219" s="197"/>
      <c r="M219" s="198" t="s">
        <v>1</v>
      </c>
      <c r="N219" s="199" t="s">
        <v>41</v>
      </c>
      <c r="P219" s="151">
        <f t="shared" si="41"/>
        <v>0</v>
      </c>
      <c r="Q219" s="151">
        <v>0</v>
      </c>
      <c r="R219" s="151">
        <f t="shared" si="42"/>
        <v>0</v>
      </c>
      <c r="S219" s="151">
        <v>0</v>
      </c>
      <c r="T219" s="152">
        <f t="shared" si="43"/>
        <v>0</v>
      </c>
      <c r="AR219" s="153" t="s">
        <v>491</v>
      </c>
      <c r="AT219" s="153" t="s">
        <v>966</v>
      </c>
      <c r="AU219" s="153" t="s">
        <v>190</v>
      </c>
      <c r="AY219" s="17" t="s">
        <v>181</v>
      </c>
      <c r="BE219" s="154">
        <f t="shared" si="44"/>
        <v>0</v>
      </c>
      <c r="BF219" s="154">
        <f t="shared" si="45"/>
        <v>0</v>
      </c>
      <c r="BG219" s="154">
        <f t="shared" si="46"/>
        <v>0</v>
      </c>
      <c r="BH219" s="154">
        <f t="shared" si="47"/>
        <v>0</v>
      </c>
      <c r="BI219" s="154">
        <f t="shared" si="48"/>
        <v>0</v>
      </c>
      <c r="BJ219" s="17" t="s">
        <v>190</v>
      </c>
      <c r="BK219" s="154">
        <f t="shared" si="49"/>
        <v>0</v>
      </c>
      <c r="BL219" s="17" t="s">
        <v>280</v>
      </c>
      <c r="BM219" s="153" t="s">
        <v>1919</v>
      </c>
    </row>
    <row r="220" spans="2:65" s="1" customFormat="1" ht="33" customHeight="1">
      <c r="B220" s="140"/>
      <c r="C220" s="141" t="s">
        <v>1481</v>
      </c>
      <c r="D220" s="141" t="s">
        <v>185</v>
      </c>
      <c r="E220" s="142" t="s">
        <v>3692</v>
      </c>
      <c r="F220" s="143" t="s">
        <v>3693</v>
      </c>
      <c r="G220" s="144" t="s">
        <v>231</v>
      </c>
      <c r="H220" s="145">
        <v>11</v>
      </c>
      <c r="I220" s="146"/>
      <c r="J220" s="147">
        <f t="shared" si="40"/>
        <v>0</v>
      </c>
      <c r="K220" s="148"/>
      <c r="L220" s="32"/>
      <c r="M220" s="149" t="s">
        <v>1</v>
      </c>
      <c r="N220" s="150" t="s">
        <v>41</v>
      </c>
      <c r="P220" s="151">
        <f t="shared" si="41"/>
        <v>0</v>
      </c>
      <c r="Q220" s="151">
        <v>0</v>
      </c>
      <c r="R220" s="151">
        <f t="shared" si="42"/>
        <v>0</v>
      </c>
      <c r="S220" s="151">
        <v>0</v>
      </c>
      <c r="T220" s="152">
        <f t="shared" si="43"/>
        <v>0</v>
      </c>
      <c r="AR220" s="153" t="s">
        <v>280</v>
      </c>
      <c r="AT220" s="153" t="s">
        <v>185</v>
      </c>
      <c r="AU220" s="153" t="s">
        <v>190</v>
      </c>
      <c r="AY220" s="17" t="s">
        <v>181</v>
      </c>
      <c r="BE220" s="154">
        <f t="shared" si="44"/>
        <v>0</v>
      </c>
      <c r="BF220" s="154">
        <f t="shared" si="45"/>
        <v>0</v>
      </c>
      <c r="BG220" s="154">
        <f t="shared" si="46"/>
        <v>0</v>
      </c>
      <c r="BH220" s="154">
        <f t="shared" si="47"/>
        <v>0</v>
      </c>
      <c r="BI220" s="154">
        <f t="shared" si="48"/>
        <v>0</v>
      </c>
      <c r="BJ220" s="17" t="s">
        <v>190</v>
      </c>
      <c r="BK220" s="154">
        <f t="shared" si="49"/>
        <v>0</v>
      </c>
      <c r="BL220" s="17" t="s">
        <v>280</v>
      </c>
      <c r="BM220" s="153" t="s">
        <v>1928</v>
      </c>
    </row>
    <row r="221" spans="2:65" s="1" customFormat="1" ht="24.2" customHeight="1">
      <c r="B221" s="140"/>
      <c r="C221" s="189" t="s">
        <v>1491</v>
      </c>
      <c r="D221" s="189" t="s">
        <v>966</v>
      </c>
      <c r="E221" s="190" t="s">
        <v>3694</v>
      </c>
      <c r="F221" s="191" t="s">
        <v>3695</v>
      </c>
      <c r="G221" s="192" t="s">
        <v>231</v>
      </c>
      <c r="H221" s="193">
        <v>4</v>
      </c>
      <c r="I221" s="194"/>
      <c r="J221" s="195">
        <f t="shared" si="40"/>
        <v>0</v>
      </c>
      <c r="K221" s="196"/>
      <c r="L221" s="197"/>
      <c r="M221" s="198" t="s">
        <v>1</v>
      </c>
      <c r="N221" s="199" t="s">
        <v>41</v>
      </c>
      <c r="P221" s="151">
        <f t="shared" si="41"/>
        <v>0</v>
      </c>
      <c r="Q221" s="151">
        <v>0</v>
      </c>
      <c r="R221" s="151">
        <f t="shared" si="42"/>
        <v>0</v>
      </c>
      <c r="S221" s="151">
        <v>0</v>
      </c>
      <c r="T221" s="152">
        <f t="shared" si="43"/>
        <v>0</v>
      </c>
      <c r="AR221" s="153" t="s">
        <v>491</v>
      </c>
      <c r="AT221" s="153" t="s">
        <v>966</v>
      </c>
      <c r="AU221" s="153" t="s">
        <v>190</v>
      </c>
      <c r="AY221" s="17" t="s">
        <v>181</v>
      </c>
      <c r="BE221" s="154">
        <f t="shared" si="44"/>
        <v>0</v>
      </c>
      <c r="BF221" s="154">
        <f t="shared" si="45"/>
        <v>0</v>
      </c>
      <c r="BG221" s="154">
        <f t="shared" si="46"/>
        <v>0</v>
      </c>
      <c r="BH221" s="154">
        <f t="shared" si="47"/>
        <v>0</v>
      </c>
      <c r="BI221" s="154">
        <f t="shared" si="48"/>
        <v>0</v>
      </c>
      <c r="BJ221" s="17" t="s">
        <v>190</v>
      </c>
      <c r="BK221" s="154">
        <f t="shared" si="49"/>
        <v>0</v>
      </c>
      <c r="BL221" s="17" t="s">
        <v>280</v>
      </c>
      <c r="BM221" s="153" t="s">
        <v>1938</v>
      </c>
    </row>
    <row r="222" spans="2:65" s="1" customFormat="1" ht="24.2" customHeight="1">
      <c r="B222" s="140"/>
      <c r="C222" s="189" t="s">
        <v>1495</v>
      </c>
      <c r="D222" s="189" t="s">
        <v>966</v>
      </c>
      <c r="E222" s="190" t="s">
        <v>3696</v>
      </c>
      <c r="F222" s="191" t="s">
        <v>3697</v>
      </c>
      <c r="G222" s="192" t="s">
        <v>231</v>
      </c>
      <c r="H222" s="193">
        <v>2</v>
      </c>
      <c r="I222" s="194"/>
      <c r="J222" s="195">
        <f t="shared" si="40"/>
        <v>0</v>
      </c>
      <c r="K222" s="196"/>
      <c r="L222" s="197"/>
      <c r="M222" s="198" t="s">
        <v>1</v>
      </c>
      <c r="N222" s="199" t="s">
        <v>41</v>
      </c>
      <c r="P222" s="151">
        <f t="shared" si="41"/>
        <v>0</v>
      </c>
      <c r="Q222" s="151">
        <v>0</v>
      </c>
      <c r="R222" s="151">
        <f t="shared" si="42"/>
        <v>0</v>
      </c>
      <c r="S222" s="151">
        <v>0</v>
      </c>
      <c r="T222" s="152">
        <f t="shared" si="43"/>
        <v>0</v>
      </c>
      <c r="AR222" s="153" t="s">
        <v>491</v>
      </c>
      <c r="AT222" s="153" t="s">
        <v>966</v>
      </c>
      <c r="AU222" s="153" t="s">
        <v>190</v>
      </c>
      <c r="AY222" s="17" t="s">
        <v>181</v>
      </c>
      <c r="BE222" s="154">
        <f t="shared" si="44"/>
        <v>0</v>
      </c>
      <c r="BF222" s="154">
        <f t="shared" si="45"/>
        <v>0</v>
      </c>
      <c r="BG222" s="154">
        <f t="shared" si="46"/>
        <v>0</v>
      </c>
      <c r="BH222" s="154">
        <f t="shared" si="47"/>
        <v>0</v>
      </c>
      <c r="BI222" s="154">
        <f t="shared" si="48"/>
        <v>0</v>
      </c>
      <c r="BJ222" s="17" t="s">
        <v>190</v>
      </c>
      <c r="BK222" s="154">
        <f t="shared" si="49"/>
        <v>0</v>
      </c>
      <c r="BL222" s="17" t="s">
        <v>280</v>
      </c>
      <c r="BM222" s="153" t="s">
        <v>1948</v>
      </c>
    </row>
    <row r="223" spans="2:65" s="1" customFormat="1" ht="24.2" customHeight="1">
      <c r="B223" s="140"/>
      <c r="C223" s="189" t="s">
        <v>1502</v>
      </c>
      <c r="D223" s="189" t="s">
        <v>966</v>
      </c>
      <c r="E223" s="190" t="s">
        <v>3698</v>
      </c>
      <c r="F223" s="191" t="s">
        <v>3699</v>
      </c>
      <c r="G223" s="192" t="s">
        <v>231</v>
      </c>
      <c r="H223" s="193">
        <v>5</v>
      </c>
      <c r="I223" s="194"/>
      <c r="J223" s="195">
        <f t="shared" si="40"/>
        <v>0</v>
      </c>
      <c r="K223" s="196"/>
      <c r="L223" s="197"/>
      <c r="M223" s="198" t="s">
        <v>1</v>
      </c>
      <c r="N223" s="199" t="s">
        <v>41</v>
      </c>
      <c r="P223" s="151">
        <f t="shared" si="41"/>
        <v>0</v>
      </c>
      <c r="Q223" s="151">
        <v>0</v>
      </c>
      <c r="R223" s="151">
        <f t="shared" si="42"/>
        <v>0</v>
      </c>
      <c r="S223" s="151">
        <v>0</v>
      </c>
      <c r="T223" s="152">
        <f t="shared" si="43"/>
        <v>0</v>
      </c>
      <c r="AR223" s="153" t="s">
        <v>491</v>
      </c>
      <c r="AT223" s="153" t="s">
        <v>966</v>
      </c>
      <c r="AU223" s="153" t="s">
        <v>190</v>
      </c>
      <c r="AY223" s="17" t="s">
        <v>181</v>
      </c>
      <c r="BE223" s="154">
        <f t="shared" si="44"/>
        <v>0</v>
      </c>
      <c r="BF223" s="154">
        <f t="shared" si="45"/>
        <v>0</v>
      </c>
      <c r="BG223" s="154">
        <f t="shared" si="46"/>
        <v>0</v>
      </c>
      <c r="BH223" s="154">
        <f t="shared" si="47"/>
        <v>0</v>
      </c>
      <c r="BI223" s="154">
        <f t="shared" si="48"/>
        <v>0</v>
      </c>
      <c r="BJ223" s="17" t="s">
        <v>190</v>
      </c>
      <c r="BK223" s="154">
        <f t="shared" si="49"/>
        <v>0</v>
      </c>
      <c r="BL223" s="17" t="s">
        <v>280</v>
      </c>
      <c r="BM223" s="153" t="s">
        <v>1959</v>
      </c>
    </row>
    <row r="224" spans="2:65" s="1" customFormat="1" ht="33" customHeight="1">
      <c r="B224" s="140"/>
      <c r="C224" s="141" t="s">
        <v>1507</v>
      </c>
      <c r="D224" s="141" t="s">
        <v>185</v>
      </c>
      <c r="E224" s="142" t="s">
        <v>3700</v>
      </c>
      <c r="F224" s="143" t="s">
        <v>3701</v>
      </c>
      <c r="G224" s="144" t="s">
        <v>231</v>
      </c>
      <c r="H224" s="145">
        <v>6</v>
      </c>
      <c r="I224" s="146"/>
      <c r="J224" s="147">
        <f t="shared" si="40"/>
        <v>0</v>
      </c>
      <c r="K224" s="148"/>
      <c r="L224" s="32"/>
      <c r="M224" s="149" t="s">
        <v>1</v>
      </c>
      <c r="N224" s="150" t="s">
        <v>41</v>
      </c>
      <c r="P224" s="151">
        <f t="shared" si="41"/>
        <v>0</v>
      </c>
      <c r="Q224" s="151">
        <v>0</v>
      </c>
      <c r="R224" s="151">
        <f t="shared" si="42"/>
        <v>0</v>
      </c>
      <c r="S224" s="151">
        <v>0</v>
      </c>
      <c r="T224" s="152">
        <f t="shared" si="43"/>
        <v>0</v>
      </c>
      <c r="AR224" s="153" t="s">
        <v>280</v>
      </c>
      <c r="AT224" s="153" t="s">
        <v>185</v>
      </c>
      <c r="AU224" s="153" t="s">
        <v>190</v>
      </c>
      <c r="AY224" s="17" t="s">
        <v>181</v>
      </c>
      <c r="BE224" s="154">
        <f t="shared" si="44"/>
        <v>0</v>
      </c>
      <c r="BF224" s="154">
        <f t="shared" si="45"/>
        <v>0</v>
      </c>
      <c r="BG224" s="154">
        <f t="shared" si="46"/>
        <v>0</v>
      </c>
      <c r="BH224" s="154">
        <f t="shared" si="47"/>
        <v>0</v>
      </c>
      <c r="BI224" s="154">
        <f t="shared" si="48"/>
        <v>0</v>
      </c>
      <c r="BJ224" s="17" t="s">
        <v>190</v>
      </c>
      <c r="BK224" s="154">
        <f t="shared" si="49"/>
        <v>0</v>
      </c>
      <c r="BL224" s="17" t="s">
        <v>280</v>
      </c>
      <c r="BM224" s="153" t="s">
        <v>1987</v>
      </c>
    </row>
    <row r="225" spans="2:65" s="1" customFormat="1" ht="24.2" customHeight="1">
      <c r="B225" s="140"/>
      <c r="C225" s="189" t="s">
        <v>1511</v>
      </c>
      <c r="D225" s="189" t="s">
        <v>966</v>
      </c>
      <c r="E225" s="190" t="s">
        <v>3702</v>
      </c>
      <c r="F225" s="191" t="s">
        <v>3703</v>
      </c>
      <c r="G225" s="192" t="s">
        <v>231</v>
      </c>
      <c r="H225" s="193">
        <v>2</v>
      </c>
      <c r="I225" s="194"/>
      <c r="J225" s="195">
        <f t="shared" si="40"/>
        <v>0</v>
      </c>
      <c r="K225" s="196"/>
      <c r="L225" s="197"/>
      <c r="M225" s="198" t="s">
        <v>1</v>
      </c>
      <c r="N225" s="199" t="s">
        <v>41</v>
      </c>
      <c r="P225" s="151">
        <f t="shared" si="41"/>
        <v>0</v>
      </c>
      <c r="Q225" s="151">
        <v>0</v>
      </c>
      <c r="R225" s="151">
        <f t="shared" si="42"/>
        <v>0</v>
      </c>
      <c r="S225" s="151">
        <v>0</v>
      </c>
      <c r="T225" s="152">
        <f t="shared" si="43"/>
        <v>0</v>
      </c>
      <c r="AR225" s="153" t="s">
        <v>491</v>
      </c>
      <c r="AT225" s="153" t="s">
        <v>966</v>
      </c>
      <c r="AU225" s="153" t="s">
        <v>190</v>
      </c>
      <c r="AY225" s="17" t="s">
        <v>181</v>
      </c>
      <c r="BE225" s="154">
        <f t="shared" si="44"/>
        <v>0</v>
      </c>
      <c r="BF225" s="154">
        <f t="shared" si="45"/>
        <v>0</v>
      </c>
      <c r="BG225" s="154">
        <f t="shared" si="46"/>
        <v>0</v>
      </c>
      <c r="BH225" s="154">
        <f t="shared" si="47"/>
        <v>0</v>
      </c>
      <c r="BI225" s="154">
        <f t="shared" si="48"/>
        <v>0</v>
      </c>
      <c r="BJ225" s="17" t="s">
        <v>190</v>
      </c>
      <c r="BK225" s="154">
        <f t="shared" si="49"/>
        <v>0</v>
      </c>
      <c r="BL225" s="17" t="s">
        <v>280</v>
      </c>
      <c r="BM225" s="153" t="s">
        <v>2000</v>
      </c>
    </row>
    <row r="226" spans="2:65" s="1" customFormat="1" ht="24.2" customHeight="1">
      <c r="B226" s="140"/>
      <c r="C226" s="189" t="s">
        <v>1515</v>
      </c>
      <c r="D226" s="189" t="s">
        <v>966</v>
      </c>
      <c r="E226" s="190" t="s">
        <v>3704</v>
      </c>
      <c r="F226" s="191" t="s">
        <v>3705</v>
      </c>
      <c r="G226" s="192" t="s">
        <v>231</v>
      </c>
      <c r="H226" s="193">
        <v>4</v>
      </c>
      <c r="I226" s="194"/>
      <c r="J226" s="195">
        <f t="shared" si="40"/>
        <v>0</v>
      </c>
      <c r="K226" s="196"/>
      <c r="L226" s="197"/>
      <c r="M226" s="198" t="s">
        <v>1</v>
      </c>
      <c r="N226" s="199" t="s">
        <v>41</v>
      </c>
      <c r="P226" s="151">
        <f t="shared" si="41"/>
        <v>0</v>
      </c>
      <c r="Q226" s="151">
        <v>0</v>
      </c>
      <c r="R226" s="151">
        <f t="shared" si="42"/>
        <v>0</v>
      </c>
      <c r="S226" s="151">
        <v>0</v>
      </c>
      <c r="T226" s="152">
        <f t="shared" si="43"/>
        <v>0</v>
      </c>
      <c r="AR226" s="153" t="s">
        <v>491</v>
      </c>
      <c r="AT226" s="153" t="s">
        <v>966</v>
      </c>
      <c r="AU226" s="153" t="s">
        <v>190</v>
      </c>
      <c r="AY226" s="17" t="s">
        <v>181</v>
      </c>
      <c r="BE226" s="154">
        <f t="shared" si="44"/>
        <v>0</v>
      </c>
      <c r="BF226" s="154">
        <f t="shared" si="45"/>
        <v>0</v>
      </c>
      <c r="BG226" s="154">
        <f t="shared" si="46"/>
        <v>0</v>
      </c>
      <c r="BH226" s="154">
        <f t="shared" si="47"/>
        <v>0</v>
      </c>
      <c r="BI226" s="154">
        <f t="shared" si="48"/>
        <v>0</v>
      </c>
      <c r="BJ226" s="17" t="s">
        <v>190</v>
      </c>
      <c r="BK226" s="154">
        <f t="shared" si="49"/>
        <v>0</v>
      </c>
      <c r="BL226" s="17" t="s">
        <v>280</v>
      </c>
      <c r="BM226" s="153" t="s">
        <v>2010</v>
      </c>
    </row>
    <row r="227" spans="2:65" s="1" customFormat="1" ht="24.2" customHeight="1">
      <c r="B227" s="140"/>
      <c r="C227" s="141" t="s">
        <v>1525</v>
      </c>
      <c r="D227" s="141" t="s">
        <v>185</v>
      </c>
      <c r="E227" s="142" t="s">
        <v>3706</v>
      </c>
      <c r="F227" s="143" t="s">
        <v>3707</v>
      </c>
      <c r="G227" s="144" t="s">
        <v>231</v>
      </c>
      <c r="H227" s="145">
        <v>6</v>
      </c>
      <c r="I227" s="146"/>
      <c r="J227" s="147">
        <f t="shared" si="40"/>
        <v>0</v>
      </c>
      <c r="K227" s="148"/>
      <c r="L227" s="32"/>
      <c r="M227" s="149" t="s">
        <v>1</v>
      </c>
      <c r="N227" s="150" t="s">
        <v>41</v>
      </c>
      <c r="P227" s="151">
        <f t="shared" si="41"/>
        <v>0</v>
      </c>
      <c r="Q227" s="151">
        <v>0</v>
      </c>
      <c r="R227" s="151">
        <f t="shared" si="42"/>
        <v>0</v>
      </c>
      <c r="S227" s="151">
        <v>0</v>
      </c>
      <c r="T227" s="152">
        <f t="shared" si="43"/>
        <v>0</v>
      </c>
      <c r="AR227" s="153" t="s">
        <v>280</v>
      </c>
      <c r="AT227" s="153" t="s">
        <v>185</v>
      </c>
      <c r="AU227" s="153" t="s">
        <v>190</v>
      </c>
      <c r="AY227" s="17" t="s">
        <v>181</v>
      </c>
      <c r="BE227" s="154">
        <f t="shared" si="44"/>
        <v>0</v>
      </c>
      <c r="BF227" s="154">
        <f t="shared" si="45"/>
        <v>0</v>
      </c>
      <c r="BG227" s="154">
        <f t="shared" si="46"/>
        <v>0</v>
      </c>
      <c r="BH227" s="154">
        <f t="shared" si="47"/>
        <v>0</v>
      </c>
      <c r="BI227" s="154">
        <f t="shared" si="48"/>
        <v>0</v>
      </c>
      <c r="BJ227" s="17" t="s">
        <v>190</v>
      </c>
      <c r="BK227" s="154">
        <f t="shared" si="49"/>
        <v>0</v>
      </c>
      <c r="BL227" s="17" t="s">
        <v>280</v>
      </c>
      <c r="BM227" s="153" t="s">
        <v>2019</v>
      </c>
    </row>
    <row r="228" spans="2:65" s="1" customFormat="1" ht="24.2" customHeight="1">
      <c r="B228" s="140"/>
      <c r="C228" s="189" t="s">
        <v>1530</v>
      </c>
      <c r="D228" s="189" t="s">
        <v>966</v>
      </c>
      <c r="E228" s="190" t="s">
        <v>3708</v>
      </c>
      <c r="F228" s="191" t="s">
        <v>3709</v>
      </c>
      <c r="G228" s="192" t="s">
        <v>231</v>
      </c>
      <c r="H228" s="193">
        <v>4</v>
      </c>
      <c r="I228" s="194"/>
      <c r="J228" s="195">
        <f t="shared" si="40"/>
        <v>0</v>
      </c>
      <c r="K228" s="196"/>
      <c r="L228" s="197"/>
      <c r="M228" s="198" t="s">
        <v>1</v>
      </c>
      <c r="N228" s="199" t="s">
        <v>41</v>
      </c>
      <c r="P228" s="151">
        <f t="shared" si="41"/>
        <v>0</v>
      </c>
      <c r="Q228" s="151">
        <v>0</v>
      </c>
      <c r="R228" s="151">
        <f t="shared" si="42"/>
        <v>0</v>
      </c>
      <c r="S228" s="151">
        <v>0</v>
      </c>
      <c r="T228" s="152">
        <f t="shared" si="43"/>
        <v>0</v>
      </c>
      <c r="AR228" s="153" t="s">
        <v>491</v>
      </c>
      <c r="AT228" s="153" t="s">
        <v>966</v>
      </c>
      <c r="AU228" s="153" t="s">
        <v>190</v>
      </c>
      <c r="AY228" s="17" t="s">
        <v>181</v>
      </c>
      <c r="BE228" s="154">
        <f t="shared" si="44"/>
        <v>0</v>
      </c>
      <c r="BF228" s="154">
        <f t="shared" si="45"/>
        <v>0</v>
      </c>
      <c r="BG228" s="154">
        <f t="shared" si="46"/>
        <v>0</v>
      </c>
      <c r="BH228" s="154">
        <f t="shared" si="47"/>
        <v>0</v>
      </c>
      <c r="BI228" s="154">
        <f t="shared" si="48"/>
        <v>0</v>
      </c>
      <c r="BJ228" s="17" t="s">
        <v>190</v>
      </c>
      <c r="BK228" s="154">
        <f t="shared" si="49"/>
        <v>0</v>
      </c>
      <c r="BL228" s="17" t="s">
        <v>280</v>
      </c>
      <c r="BM228" s="153" t="s">
        <v>2030</v>
      </c>
    </row>
    <row r="229" spans="2:65" s="1" customFormat="1" ht="24.2" customHeight="1">
      <c r="B229" s="140"/>
      <c r="C229" s="189" t="s">
        <v>1534</v>
      </c>
      <c r="D229" s="189" t="s">
        <v>966</v>
      </c>
      <c r="E229" s="190" t="s">
        <v>3710</v>
      </c>
      <c r="F229" s="191" t="s">
        <v>3711</v>
      </c>
      <c r="G229" s="192" t="s">
        <v>231</v>
      </c>
      <c r="H229" s="193">
        <v>1</v>
      </c>
      <c r="I229" s="194"/>
      <c r="J229" s="195">
        <f t="shared" si="40"/>
        <v>0</v>
      </c>
      <c r="K229" s="196"/>
      <c r="L229" s="197"/>
      <c r="M229" s="198" t="s">
        <v>1</v>
      </c>
      <c r="N229" s="199" t="s">
        <v>41</v>
      </c>
      <c r="P229" s="151">
        <f t="shared" si="41"/>
        <v>0</v>
      </c>
      <c r="Q229" s="151">
        <v>0</v>
      </c>
      <c r="R229" s="151">
        <f t="shared" si="42"/>
        <v>0</v>
      </c>
      <c r="S229" s="151">
        <v>0</v>
      </c>
      <c r="T229" s="152">
        <f t="shared" si="43"/>
        <v>0</v>
      </c>
      <c r="AR229" s="153" t="s">
        <v>491</v>
      </c>
      <c r="AT229" s="153" t="s">
        <v>966</v>
      </c>
      <c r="AU229" s="153" t="s">
        <v>190</v>
      </c>
      <c r="AY229" s="17" t="s">
        <v>181</v>
      </c>
      <c r="BE229" s="154">
        <f t="shared" si="44"/>
        <v>0</v>
      </c>
      <c r="BF229" s="154">
        <f t="shared" si="45"/>
        <v>0</v>
      </c>
      <c r="BG229" s="154">
        <f t="shared" si="46"/>
        <v>0</v>
      </c>
      <c r="BH229" s="154">
        <f t="shared" si="47"/>
        <v>0</v>
      </c>
      <c r="BI229" s="154">
        <f t="shared" si="48"/>
        <v>0</v>
      </c>
      <c r="BJ229" s="17" t="s">
        <v>190</v>
      </c>
      <c r="BK229" s="154">
        <f t="shared" si="49"/>
        <v>0</v>
      </c>
      <c r="BL229" s="17" t="s">
        <v>280</v>
      </c>
      <c r="BM229" s="153" t="s">
        <v>2039</v>
      </c>
    </row>
    <row r="230" spans="2:65" s="1" customFormat="1" ht="24.2" customHeight="1">
      <c r="B230" s="140"/>
      <c r="C230" s="189" t="s">
        <v>1540</v>
      </c>
      <c r="D230" s="189" t="s">
        <v>966</v>
      </c>
      <c r="E230" s="190" t="s">
        <v>3712</v>
      </c>
      <c r="F230" s="191" t="s">
        <v>3713</v>
      </c>
      <c r="G230" s="192" t="s">
        <v>231</v>
      </c>
      <c r="H230" s="193">
        <v>1</v>
      </c>
      <c r="I230" s="194"/>
      <c r="J230" s="195">
        <f t="shared" si="40"/>
        <v>0</v>
      </c>
      <c r="K230" s="196"/>
      <c r="L230" s="197"/>
      <c r="M230" s="198" t="s">
        <v>1</v>
      </c>
      <c r="N230" s="199" t="s">
        <v>41</v>
      </c>
      <c r="P230" s="151">
        <f t="shared" si="41"/>
        <v>0</v>
      </c>
      <c r="Q230" s="151">
        <v>0</v>
      </c>
      <c r="R230" s="151">
        <f t="shared" si="42"/>
        <v>0</v>
      </c>
      <c r="S230" s="151">
        <v>0</v>
      </c>
      <c r="T230" s="152">
        <f t="shared" si="43"/>
        <v>0</v>
      </c>
      <c r="AR230" s="153" t="s">
        <v>491</v>
      </c>
      <c r="AT230" s="153" t="s">
        <v>966</v>
      </c>
      <c r="AU230" s="153" t="s">
        <v>190</v>
      </c>
      <c r="AY230" s="17" t="s">
        <v>181</v>
      </c>
      <c r="BE230" s="154">
        <f t="shared" si="44"/>
        <v>0</v>
      </c>
      <c r="BF230" s="154">
        <f t="shared" si="45"/>
        <v>0</v>
      </c>
      <c r="BG230" s="154">
        <f t="shared" si="46"/>
        <v>0</v>
      </c>
      <c r="BH230" s="154">
        <f t="shared" si="47"/>
        <v>0</v>
      </c>
      <c r="BI230" s="154">
        <f t="shared" si="48"/>
        <v>0</v>
      </c>
      <c r="BJ230" s="17" t="s">
        <v>190</v>
      </c>
      <c r="BK230" s="154">
        <f t="shared" si="49"/>
        <v>0</v>
      </c>
      <c r="BL230" s="17" t="s">
        <v>280</v>
      </c>
      <c r="BM230" s="153" t="s">
        <v>2051</v>
      </c>
    </row>
    <row r="231" spans="2:65" s="1" customFormat="1" ht="24.2" customHeight="1">
      <c r="B231" s="140"/>
      <c r="C231" s="141" t="s">
        <v>1544</v>
      </c>
      <c r="D231" s="141" t="s">
        <v>185</v>
      </c>
      <c r="E231" s="142" t="s">
        <v>3714</v>
      </c>
      <c r="F231" s="143" t="s">
        <v>3715</v>
      </c>
      <c r="G231" s="144" t="s">
        <v>231</v>
      </c>
      <c r="H231" s="145">
        <v>7</v>
      </c>
      <c r="I231" s="146"/>
      <c r="J231" s="147">
        <f t="shared" si="40"/>
        <v>0</v>
      </c>
      <c r="K231" s="148"/>
      <c r="L231" s="32"/>
      <c r="M231" s="149" t="s">
        <v>1</v>
      </c>
      <c r="N231" s="150" t="s">
        <v>41</v>
      </c>
      <c r="P231" s="151">
        <f t="shared" si="41"/>
        <v>0</v>
      </c>
      <c r="Q231" s="151">
        <v>0</v>
      </c>
      <c r="R231" s="151">
        <f t="shared" si="42"/>
        <v>0</v>
      </c>
      <c r="S231" s="151">
        <v>0</v>
      </c>
      <c r="T231" s="152">
        <f t="shared" si="43"/>
        <v>0</v>
      </c>
      <c r="AR231" s="153" t="s">
        <v>280</v>
      </c>
      <c r="AT231" s="153" t="s">
        <v>185</v>
      </c>
      <c r="AU231" s="153" t="s">
        <v>190</v>
      </c>
      <c r="AY231" s="17" t="s">
        <v>181</v>
      </c>
      <c r="BE231" s="154">
        <f t="shared" si="44"/>
        <v>0</v>
      </c>
      <c r="BF231" s="154">
        <f t="shared" si="45"/>
        <v>0</v>
      </c>
      <c r="BG231" s="154">
        <f t="shared" si="46"/>
        <v>0</v>
      </c>
      <c r="BH231" s="154">
        <f t="shared" si="47"/>
        <v>0</v>
      </c>
      <c r="BI231" s="154">
        <f t="shared" si="48"/>
        <v>0</v>
      </c>
      <c r="BJ231" s="17" t="s">
        <v>190</v>
      </c>
      <c r="BK231" s="154">
        <f t="shared" si="49"/>
        <v>0</v>
      </c>
      <c r="BL231" s="17" t="s">
        <v>280</v>
      </c>
      <c r="BM231" s="153" t="s">
        <v>2062</v>
      </c>
    </row>
    <row r="232" spans="2:65" s="1" customFormat="1" ht="24.2" customHeight="1">
      <c r="B232" s="140"/>
      <c r="C232" s="189" t="s">
        <v>1548</v>
      </c>
      <c r="D232" s="189" t="s">
        <v>966</v>
      </c>
      <c r="E232" s="190" t="s">
        <v>3716</v>
      </c>
      <c r="F232" s="191" t="s">
        <v>3717</v>
      </c>
      <c r="G232" s="192" t="s">
        <v>231</v>
      </c>
      <c r="H232" s="193">
        <v>4</v>
      </c>
      <c r="I232" s="194"/>
      <c r="J232" s="195">
        <f t="shared" si="40"/>
        <v>0</v>
      </c>
      <c r="K232" s="196"/>
      <c r="L232" s="197"/>
      <c r="M232" s="198" t="s">
        <v>1</v>
      </c>
      <c r="N232" s="199" t="s">
        <v>41</v>
      </c>
      <c r="P232" s="151">
        <f t="shared" si="41"/>
        <v>0</v>
      </c>
      <c r="Q232" s="151">
        <v>0</v>
      </c>
      <c r="R232" s="151">
        <f t="shared" si="42"/>
        <v>0</v>
      </c>
      <c r="S232" s="151">
        <v>0</v>
      </c>
      <c r="T232" s="152">
        <f t="shared" si="43"/>
        <v>0</v>
      </c>
      <c r="AR232" s="153" t="s">
        <v>491</v>
      </c>
      <c r="AT232" s="153" t="s">
        <v>966</v>
      </c>
      <c r="AU232" s="153" t="s">
        <v>190</v>
      </c>
      <c r="AY232" s="17" t="s">
        <v>181</v>
      </c>
      <c r="BE232" s="154">
        <f t="shared" si="44"/>
        <v>0</v>
      </c>
      <c r="BF232" s="154">
        <f t="shared" si="45"/>
        <v>0</v>
      </c>
      <c r="BG232" s="154">
        <f t="shared" si="46"/>
        <v>0</v>
      </c>
      <c r="BH232" s="154">
        <f t="shared" si="47"/>
        <v>0</v>
      </c>
      <c r="BI232" s="154">
        <f t="shared" si="48"/>
        <v>0</v>
      </c>
      <c r="BJ232" s="17" t="s">
        <v>190</v>
      </c>
      <c r="BK232" s="154">
        <f t="shared" si="49"/>
        <v>0</v>
      </c>
      <c r="BL232" s="17" t="s">
        <v>280</v>
      </c>
      <c r="BM232" s="153" t="s">
        <v>2089</v>
      </c>
    </row>
    <row r="233" spans="2:65" s="1" customFormat="1" ht="24.2" customHeight="1">
      <c r="B233" s="140"/>
      <c r="C233" s="189" t="s">
        <v>1552</v>
      </c>
      <c r="D233" s="189" t="s">
        <v>966</v>
      </c>
      <c r="E233" s="190" t="s">
        <v>3718</v>
      </c>
      <c r="F233" s="191" t="s">
        <v>3719</v>
      </c>
      <c r="G233" s="192" t="s">
        <v>231</v>
      </c>
      <c r="H233" s="193">
        <v>2</v>
      </c>
      <c r="I233" s="194"/>
      <c r="J233" s="195">
        <f t="shared" si="40"/>
        <v>0</v>
      </c>
      <c r="K233" s="196"/>
      <c r="L233" s="197"/>
      <c r="M233" s="198" t="s">
        <v>1</v>
      </c>
      <c r="N233" s="199" t="s">
        <v>41</v>
      </c>
      <c r="P233" s="151">
        <f t="shared" si="41"/>
        <v>0</v>
      </c>
      <c r="Q233" s="151">
        <v>0</v>
      </c>
      <c r="R233" s="151">
        <f t="shared" si="42"/>
        <v>0</v>
      </c>
      <c r="S233" s="151">
        <v>0</v>
      </c>
      <c r="T233" s="152">
        <f t="shared" si="43"/>
        <v>0</v>
      </c>
      <c r="AR233" s="153" t="s">
        <v>491</v>
      </c>
      <c r="AT233" s="153" t="s">
        <v>966</v>
      </c>
      <c r="AU233" s="153" t="s">
        <v>190</v>
      </c>
      <c r="AY233" s="17" t="s">
        <v>181</v>
      </c>
      <c r="BE233" s="154">
        <f t="shared" si="44"/>
        <v>0</v>
      </c>
      <c r="BF233" s="154">
        <f t="shared" si="45"/>
        <v>0</v>
      </c>
      <c r="BG233" s="154">
        <f t="shared" si="46"/>
        <v>0</v>
      </c>
      <c r="BH233" s="154">
        <f t="shared" si="47"/>
        <v>0</v>
      </c>
      <c r="BI233" s="154">
        <f t="shared" si="48"/>
        <v>0</v>
      </c>
      <c r="BJ233" s="17" t="s">
        <v>190</v>
      </c>
      <c r="BK233" s="154">
        <f t="shared" si="49"/>
        <v>0</v>
      </c>
      <c r="BL233" s="17" t="s">
        <v>280</v>
      </c>
      <c r="BM233" s="153" t="s">
        <v>2113</v>
      </c>
    </row>
    <row r="234" spans="2:65" s="1" customFormat="1" ht="24.2" customHeight="1">
      <c r="B234" s="140"/>
      <c r="C234" s="189" t="s">
        <v>523</v>
      </c>
      <c r="D234" s="189" t="s">
        <v>966</v>
      </c>
      <c r="E234" s="190" t="s">
        <v>3720</v>
      </c>
      <c r="F234" s="191" t="s">
        <v>3721</v>
      </c>
      <c r="G234" s="192" t="s">
        <v>231</v>
      </c>
      <c r="H234" s="193">
        <v>1</v>
      </c>
      <c r="I234" s="194"/>
      <c r="J234" s="195">
        <f t="shared" si="40"/>
        <v>0</v>
      </c>
      <c r="K234" s="196"/>
      <c r="L234" s="197"/>
      <c r="M234" s="198" t="s">
        <v>1</v>
      </c>
      <c r="N234" s="199" t="s">
        <v>41</v>
      </c>
      <c r="P234" s="151">
        <f t="shared" si="41"/>
        <v>0</v>
      </c>
      <c r="Q234" s="151">
        <v>0</v>
      </c>
      <c r="R234" s="151">
        <f t="shared" si="42"/>
        <v>0</v>
      </c>
      <c r="S234" s="151">
        <v>0</v>
      </c>
      <c r="T234" s="152">
        <f t="shared" si="43"/>
        <v>0</v>
      </c>
      <c r="AR234" s="153" t="s">
        <v>491</v>
      </c>
      <c r="AT234" s="153" t="s">
        <v>966</v>
      </c>
      <c r="AU234" s="153" t="s">
        <v>190</v>
      </c>
      <c r="AY234" s="17" t="s">
        <v>181</v>
      </c>
      <c r="BE234" s="154">
        <f t="shared" si="44"/>
        <v>0</v>
      </c>
      <c r="BF234" s="154">
        <f t="shared" si="45"/>
        <v>0</v>
      </c>
      <c r="BG234" s="154">
        <f t="shared" si="46"/>
        <v>0</v>
      </c>
      <c r="BH234" s="154">
        <f t="shared" si="47"/>
        <v>0</v>
      </c>
      <c r="BI234" s="154">
        <f t="shared" si="48"/>
        <v>0</v>
      </c>
      <c r="BJ234" s="17" t="s">
        <v>190</v>
      </c>
      <c r="BK234" s="154">
        <f t="shared" si="49"/>
        <v>0</v>
      </c>
      <c r="BL234" s="17" t="s">
        <v>280</v>
      </c>
      <c r="BM234" s="153" t="s">
        <v>2126</v>
      </c>
    </row>
    <row r="235" spans="2:65" s="1" customFormat="1" ht="33" customHeight="1">
      <c r="B235" s="140"/>
      <c r="C235" s="141" t="s">
        <v>826</v>
      </c>
      <c r="D235" s="141" t="s">
        <v>185</v>
      </c>
      <c r="E235" s="142" t="s">
        <v>3722</v>
      </c>
      <c r="F235" s="143" t="s">
        <v>3723</v>
      </c>
      <c r="G235" s="144" t="s">
        <v>231</v>
      </c>
      <c r="H235" s="145">
        <v>8</v>
      </c>
      <c r="I235" s="146"/>
      <c r="J235" s="147">
        <f t="shared" ref="J235:J266" si="50">ROUND(I235*H235,2)</f>
        <v>0</v>
      </c>
      <c r="K235" s="148"/>
      <c r="L235" s="32"/>
      <c r="M235" s="149" t="s">
        <v>1</v>
      </c>
      <c r="N235" s="150" t="s">
        <v>41</v>
      </c>
      <c r="P235" s="151">
        <f t="shared" ref="P235:P266" si="51">O235*H235</f>
        <v>0</v>
      </c>
      <c r="Q235" s="151">
        <v>0</v>
      </c>
      <c r="R235" s="151">
        <f t="shared" ref="R235:R266" si="52">Q235*H235</f>
        <v>0</v>
      </c>
      <c r="S235" s="151">
        <v>0</v>
      </c>
      <c r="T235" s="152">
        <f t="shared" ref="T235:T266" si="53">S235*H235</f>
        <v>0</v>
      </c>
      <c r="AR235" s="153" t="s">
        <v>280</v>
      </c>
      <c r="AT235" s="153" t="s">
        <v>185</v>
      </c>
      <c r="AU235" s="153" t="s">
        <v>190</v>
      </c>
      <c r="AY235" s="17" t="s">
        <v>181</v>
      </c>
      <c r="BE235" s="154">
        <f t="shared" ref="BE235:BE251" si="54">IF(N235="základná",J235,0)</f>
        <v>0</v>
      </c>
      <c r="BF235" s="154">
        <f t="shared" ref="BF235:BF251" si="55">IF(N235="znížená",J235,0)</f>
        <v>0</v>
      </c>
      <c r="BG235" s="154">
        <f t="shared" ref="BG235:BG251" si="56">IF(N235="zákl. prenesená",J235,0)</f>
        <v>0</v>
      </c>
      <c r="BH235" s="154">
        <f t="shared" ref="BH235:BH251" si="57">IF(N235="zníž. prenesená",J235,0)</f>
        <v>0</v>
      </c>
      <c r="BI235" s="154">
        <f t="shared" ref="BI235:BI251" si="58">IF(N235="nulová",J235,0)</f>
        <v>0</v>
      </c>
      <c r="BJ235" s="17" t="s">
        <v>190</v>
      </c>
      <c r="BK235" s="154">
        <f t="shared" ref="BK235:BK251" si="59">ROUND(I235*H235,2)</f>
        <v>0</v>
      </c>
      <c r="BL235" s="17" t="s">
        <v>280</v>
      </c>
      <c r="BM235" s="153" t="s">
        <v>2162</v>
      </c>
    </row>
    <row r="236" spans="2:65" s="1" customFormat="1" ht="24.2" customHeight="1">
      <c r="B236" s="140"/>
      <c r="C236" s="189" t="s">
        <v>1563</v>
      </c>
      <c r="D236" s="189" t="s">
        <v>966</v>
      </c>
      <c r="E236" s="190" t="s">
        <v>3724</v>
      </c>
      <c r="F236" s="191" t="s">
        <v>3725</v>
      </c>
      <c r="G236" s="192" t="s">
        <v>231</v>
      </c>
      <c r="H236" s="193">
        <v>6</v>
      </c>
      <c r="I236" s="194"/>
      <c r="J236" s="195">
        <f t="shared" si="50"/>
        <v>0</v>
      </c>
      <c r="K236" s="196"/>
      <c r="L236" s="197"/>
      <c r="M236" s="198" t="s">
        <v>1</v>
      </c>
      <c r="N236" s="199" t="s">
        <v>41</v>
      </c>
      <c r="P236" s="151">
        <f t="shared" si="51"/>
        <v>0</v>
      </c>
      <c r="Q236" s="151">
        <v>0</v>
      </c>
      <c r="R236" s="151">
        <f t="shared" si="52"/>
        <v>0</v>
      </c>
      <c r="S236" s="151">
        <v>0</v>
      </c>
      <c r="T236" s="152">
        <f t="shared" si="53"/>
        <v>0</v>
      </c>
      <c r="AR236" s="153" t="s">
        <v>491</v>
      </c>
      <c r="AT236" s="153" t="s">
        <v>966</v>
      </c>
      <c r="AU236" s="153" t="s">
        <v>190</v>
      </c>
      <c r="AY236" s="17" t="s">
        <v>181</v>
      </c>
      <c r="BE236" s="154">
        <f t="shared" si="54"/>
        <v>0</v>
      </c>
      <c r="BF236" s="154">
        <f t="shared" si="55"/>
        <v>0</v>
      </c>
      <c r="BG236" s="154">
        <f t="shared" si="56"/>
        <v>0</v>
      </c>
      <c r="BH236" s="154">
        <f t="shared" si="57"/>
        <v>0</v>
      </c>
      <c r="BI236" s="154">
        <f t="shared" si="58"/>
        <v>0</v>
      </c>
      <c r="BJ236" s="17" t="s">
        <v>190</v>
      </c>
      <c r="BK236" s="154">
        <f t="shared" si="59"/>
        <v>0</v>
      </c>
      <c r="BL236" s="17" t="s">
        <v>280</v>
      </c>
      <c r="BM236" s="153" t="s">
        <v>2178</v>
      </c>
    </row>
    <row r="237" spans="2:65" s="1" customFormat="1" ht="24.2" customHeight="1">
      <c r="B237" s="140"/>
      <c r="C237" s="189" t="s">
        <v>1570</v>
      </c>
      <c r="D237" s="189" t="s">
        <v>966</v>
      </c>
      <c r="E237" s="190" t="s">
        <v>3726</v>
      </c>
      <c r="F237" s="191" t="s">
        <v>3727</v>
      </c>
      <c r="G237" s="192" t="s">
        <v>231</v>
      </c>
      <c r="H237" s="193">
        <v>2</v>
      </c>
      <c r="I237" s="194"/>
      <c r="J237" s="195">
        <f t="shared" si="50"/>
        <v>0</v>
      </c>
      <c r="K237" s="196"/>
      <c r="L237" s="197"/>
      <c r="M237" s="198" t="s">
        <v>1</v>
      </c>
      <c r="N237" s="199" t="s">
        <v>41</v>
      </c>
      <c r="P237" s="151">
        <f t="shared" si="51"/>
        <v>0</v>
      </c>
      <c r="Q237" s="151">
        <v>0</v>
      </c>
      <c r="R237" s="151">
        <f t="shared" si="52"/>
        <v>0</v>
      </c>
      <c r="S237" s="151">
        <v>0</v>
      </c>
      <c r="T237" s="152">
        <f t="shared" si="53"/>
        <v>0</v>
      </c>
      <c r="AR237" s="153" t="s">
        <v>491</v>
      </c>
      <c r="AT237" s="153" t="s">
        <v>966</v>
      </c>
      <c r="AU237" s="153" t="s">
        <v>190</v>
      </c>
      <c r="AY237" s="17" t="s">
        <v>181</v>
      </c>
      <c r="BE237" s="154">
        <f t="shared" si="54"/>
        <v>0</v>
      </c>
      <c r="BF237" s="154">
        <f t="shared" si="55"/>
        <v>0</v>
      </c>
      <c r="BG237" s="154">
        <f t="shared" si="56"/>
        <v>0</v>
      </c>
      <c r="BH237" s="154">
        <f t="shared" si="57"/>
        <v>0</v>
      </c>
      <c r="BI237" s="154">
        <f t="shared" si="58"/>
        <v>0</v>
      </c>
      <c r="BJ237" s="17" t="s">
        <v>190</v>
      </c>
      <c r="BK237" s="154">
        <f t="shared" si="59"/>
        <v>0</v>
      </c>
      <c r="BL237" s="17" t="s">
        <v>280</v>
      </c>
      <c r="BM237" s="153" t="s">
        <v>2187</v>
      </c>
    </row>
    <row r="238" spans="2:65" s="1" customFormat="1" ht="33" customHeight="1">
      <c r="B238" s="140"/>
      <c r="C238" s="141" t="s">
        <v>1574</v>
      </c>
      <c r="D238" s="141" t="s">
        <v>185</v>
      </c>
      <c r="E238" s="142" t="s">
        <v>3728</v>
      </c>
      <c r="F238" s="143" t="s">
        <v>3729</v>
      </c>
      <c r="G238" s="144" t="s">
        <v>231</v>
      </c>
      <c r="H238" s="145">
        <v>4</v>
      </c>
      <c r="I238" s="146"/>
      <c r="J238" s="147">
        <f t="shared" si="50"/>
        <v>0</v>
      </c>
      <c r="K238" s="148"/>
      <c r="L238" s="32"/>
      <c r="M238" s="149" t="s">
        <v>1</v>
      </c>
      <c r="N238" s="150" t="s">
        <v>41</v>
      </c>
      <c r="P238" s="151">
        <f t="shared" si="51"/>
        <v>0</v>
      </c>
      <c r="Q238" s="151">
        <v>0</v>
      </c>
      <c r="R238" s="151">
        <f t="shared" si="52"/>
        <v>0</v>
      </c>
      <c r="S238" s="151">
        <v>0</v>
      </c>
      <c r="T238" s="152">
        <f t="shared" si="53"/>
        <v>0</v>
      </c>
      <c r="AR238" s="153" t="s">
        <v>280</v>
      </c>
      <c r="AT238" s="153" t="s">
        <v>185</v>
      </c>
      <c r="AU238" s="153" t="s">
        <v>190</v>
      </c>
      <c r="AY238" s="17" t="s">
        <v>181</v>
      </c>
      <c r="BE238" s="154">
        <f t="shared" si="54"/>
        <v>0</v>
      </c>
      <c r="BF238" s="154">
        <f t="shared" si="55"/>
        <v>0</v>
      </c>
      <c r="BG238" s="154">
        <f t="shared" si="56"/>
        <v>0</v>
      </c>
      <c r="BH238" s="154">
        <f t="shared" si="57"/>
        <v>0</v>
      </c>
      <c r="BI238" s="154">
        <f t="shared" si="58"/>
        <v>0</v>
      </c>
      <c r="BJ238" s="17" t="s">
        <v>190</v>
      </c>
      <c r="BK238" s="154">
        <f t="shared" si="59"/>
        <v>0</v>
      </c>
      <c r="BL238" s="17" t="s">
        <v>280</v>
      </c>
      <c r="BM238" s="153" t="s">
        <v>2195</v>
      </c>
    </row>
    <row r="239" spans="2:65" s="1" customFormat="1" ht="24.2" customHeight="1">
      <c r="B239" s="140"/>
      <c r="C239" s="189" t="s">
        <v>1578</v>
      </c>
      <c r="D239" s="189" t="s">
        <v>966</v>
      </c>
      <c r="E239" s="190" t="s">
        <v>3730</v>
      </c>
      <c r="F239" s="191" t="s">
        <v>3731</v>
      </c>
      <c r="G239" s="192" t="s">
        <v>231</v>
      </c>
      <c r="H239" s="193">
        <v>1</v>
      </c>
      <c r="I239" s="194"/>
      <c r="J239" s="195">
        <f t="shared" si="50"/>
        <v>0</v>
      </c>
      <c r="K239" s="196"/>
      <c r="L239" s="197"/>
      <c r="M239" s="198" t="s">
        <v>1</v>
      </c>
      <c r="N239" s="199" t="s">
        <v>41</v>
      </c>
      <c r="P239" s="151">
        <f t="shared" si="51"/>
        <v>0</v>
      </c>
      <c r="Q239" s="151">
        <v>0</v>
      </c>
      <c r="R239" s="151">
        <f t="shared" si="52"/>
        <v>0</v>
      </c>
      <c r="S239" s="151">
        <v>0</v>
      </c>
      <c r="T239" s="152">
        <f t="shared" si="53"/>
        <v>0</v>
      </c>
      <c r="AR239" s="153" t="s">
        <v>491</v>
      </c>
      <c r="AT239" s="153" t="s">
        <v>966</v>
      </c>
      <c r="AU239" s="153" t="s">
        <v>190</v>
      </c>
      <c r="AY239" s="17" t="s">
        <v>181</v>
      </c>
      <c r="BE239" s="154">
        <f t="shared" si="54"/>
        <v>0</v>
      </c>
      <c r="BF239" s="154">
        <f t="shared" si="55"/>
        <v>0</v>
      </c>
      <c r="BG239" s="154">
        <f t="shared" si="56"/>
        <v>0</v>
      </c>
      <c r="BH239" s="154">
        <f t="shared" si="57"/>
        <v>0</v>
      </c>
      <c r="BI239" s="154">
        <f t="shared" si="58"/>
        <v>0</v>
      </c>
      <c r="BJ239" s="17" t="s">
        <v>190</v>
      </c>
      <c r="BK239" s="154">
        <f t="shared" si="59"/>
        <v>0</v>
      </c>
      <c r="BL239" s="17" t="s">
        <v>280</v>
      </c>
      <c r="BM239" s="153" t="s">
        <v>2203</v>
      </c>
    </row>
    <row r="240" spans="2:65" s="1" customFormat="1" ht="24.2" customHeight="1">
      <c r="B240" s="140"/>
      <c r="C240" s="189" t="s">
        <v>1582</v>
      </c>
      <c r="D240" s="189" t="s">
        <v>966</v>
      </c>
      <c r="E240" s="190" t="s">
        <v>3732</v>
      </c>
      <c r="F240" s="191" t="s">
        <v>3733</v>
      </c>
      <c r="G240" s="192" t="s">
        <v>231</v>
      </c>
      <c r="H240" s="193">
        <v>3</v>
      </c>
      <c r="I240" s="194"/>
      <c r="J240" s="195">
        <f t="shared" si="50"/>
        <v>0</v>
      </c>
      <c r="K240" s="196"/>
      <c r="L240" s="197"/>
      <c r="M240" s="198" t="s">
        <v>1</v>
      </c>
      <c r="N240" s="199" t="s">
        <v>41</v>
      </c>
      <c r="P240" s="151">
        <f t="shared" si="51"/>
        <v>0</v>
      </c>
      <c r="Q240" s="151">
        <v>0</v>
      </c>
      <c r="R240" s="151">
        <f t="shared" si="52"/>
        <v>0</v>
      </c>
      <c r="S240" s="151">
        <v>0</v>
      </c>
      <c r="T240" s="152">
        <f t="shared" si="53"/>
        <v>0</v>
      </c>
      <c r="AR240" s="153" t="s">
        <v>491</v>
      </c>
      <c r="AT240" s="153" t="s">
        <v>966</v>
      </c>
      <c r="AU240" s="153" t="s">
        <v>190</v>
      </c>
      <c r="AY240" s="17" t="s">
        <v>181</v>
      </c>
      <c r="BE240" s="154">
        <f t="shared" si="54"/>
        <v>0</v>
      </c>
      <c r="BF240" s="154">
        <f t="shared" si="55"/>
        <v>0</v>
      </c>
      <c r="BG240" s="154">
        <f t="shared" si="56"/>
        <v>0</v>
      </c>
      <c r="BH240" s="154">
        <f t="shared" si="57"/>
        <v>0</v>
      </c>
      <c r="BI240" s="154">
        <f t="shared" si="58"/>
        <v>0</v>
      </c>
      <c r="BJ240" s="17" t="s">
        <v>190</v>
      </c>
      <c r="BK240" s="154">
        <f t="shared" si="59"/>
        <v>0</v>
      </c>
      <c r="BL240" s="17" t="s">
        <v>280</v>
      </c>
      <c r="BM240" s="153" t="s">
        <v>2211</v>
      </c>
    </row>
    <row r="241" spans="2:65" s="1" customFormat="1" ht="33" customHeight="1">
      <c r="B241" s="140"/>
      <c r="C241" s="141" t="s">
        <v>1603</v>
      </c>
      <c r="D241" s="141" t="s">
        <v>185</v>
      </c>
      <c r="E241" s="142" t="s">
        <v>3734</v>
      </c>
      <c r="F241" s="143" t="s">
        <v>3735</v>
      </c>
      <c r="G241" s="144" t="s">
        <v>231</v>
      </c>
      <c r="H241" s="145">
        <v>12</v>
      </c>
      <c r="I241" s="146"/>
      <c r="J241" s="147">
        <f t="shared" si="50"/>
        <v>0</v>
      </c>
      <c r="K241" s="148"/>
      <c r="L241" s="32"/>
      <c r="M241" s="149" t="s">
        <v>1</v>
      </c>
      <c r="N241" s="150" t="s">
        <v>41</v>
      </c>
      <c r="P241" s="151">
        <f t="shared" si="51"/>
        <v>0</v>
      </c>
      <c r="Q241" s="151">
        <v>0</v>
      </c>
      <c r="R241" s="151">
        <f t="shared" si="52"/>
        <v>0</v>
      </c>
      <c r="S241" s="151">
        <v>0</v>
      </c>
      <c r="T241" s="152">
        <f t="shared" si="53"/>
        <v>0</v>
      </c>
      <c r="AR241" s="153" t="s">
        <v>280</v>
      </c>
      <c r="AT241" s="153" t="s">
        <v>185</v>
      </c>
      <c r="AU241" s="153" t="s">
        <v>190</v>
      </c>
      <c r="AY241" s="17" t="s">
        <v>181</v>
      </c>
      <c r="BE241" s="154">
        <f t="shared" si="54"/>
        <v>0</v>
      </c>
      <c r="BF241" s="154">
        <f t="shared" si="55"/>
        <v>0</v>
      </c>
      <c r="BG241" s="154">
        <f t="shared" si="56"/>
        <v>0</v>
      </c>
      <c r="BH241" s="154">
        <f t="shared" si="57"/>
        <v>0</v>
      </c>
      <c r="BI241" s="154">
        <f t="shared" si="58"/>
        <v>0</v>
      </c>
      <c r="BJ241" s="17" t="s">
        <v>190</v>
      </c>
      <c r="BK241" s="154">
        <f t="shared" si="59"/>
        <v>0</v>
      </c>
      <c r="BL241" s="17" t="s">
        <v>280</v>
      </c>
      <c r="BM241" s="153" t="s">
        <v>2222</v>
      </c>
    </row>
    <row r="242" spans="2:65" s="1" customFormat="1" ht="24.2" customHeight="1">
      <c r="B242" s="140"/>
      <c r="C242" s="189" t="s">
        <v>1621</v>
      </c>
      <c r="D242" s="189" t="s">
        <v>966</v>
      </c>
      <c r="E242" s="190" t="s">
        <v>3736</v>
      </c>
      <c r="F242" s="191" t="s">
        <v>3737</v>
      </c>
      <c r="G242" s="192" t="s">
        <v>231</v>
      </c>
      <c r="H242" s="193">
        <v>12</v>
      </c>
      <c r="I242" s="194"/>
      <c r="J242" s="195">
        <f t="shared" si="50"/>
        <v>0</v>
      </c>
      <c r="K242" s="196"/>
      <c r="L242" s="197"/>
      <c r="M242" s="198" t="s">
        <v>1</v>
      </c>
      <c r="N242" s="199" t="s">
        <v>41</v>
      </c>
      <c r="P242" s="151">
        <f t="shared" si="51"/>
        <v>0</v>
      </c>
      <c r="Q242" s="151">
        <v>0</v>
      </c>
      <c r="R242" s="151">
        <f t="shared" si="52"/>
        <v>0</v>
      </c>
      <c r="S242" s="151">
        <v>0</v>
      </c>
      <c r="T242" s="152">
        <f t="shared" si="53"/>
        <v>0</v>
      </c>
      <c r="AR242" s="153" t="s">
        <v>491</v>
      </c>
      <c r="AT242" s="153" t="s">
        <v>966</v>
      </c>
      <c r="AU242" s="153" t="s">
        <v>190</v>
      </c>
      <c r="AY242" s="17" t="s">
        <v>181</v>
      </c>
      <c r="BE242" s="154">
        <f t="shared" si="54"/>
        <v>0</v>
      </c>
      <c r="BF242" s="154">
        <f t="shared" si="55"/>
        <v>0</v>
      </c>
      <c r="BG242" s="154">
        <f t="shared" si="56"/>
        <v>0</v>
      </c>
      <c r="BH242" s="154">
        <f t="shared" si="57"/>
        <v>0</v>
      </c>
      <c r="BI242" s="154">
        <f t="shared" si="58"/>
        <v>0</v>
      </c>
      <c r="BJ242" s="17" t="s">
        <v>190</v>
      </c>
      <c r="BK242" s="154">
        <f t="shared" si="59"/>
        <v>0</v>
      </c>
      <c r="BL242" s="17" t="s">
        <v>280</v>
      </c>
      <c r="BM242" s="153" t="s">
        <v>2232</v>
      </c>
    </row>
    <row r="243" spans="2:65" s="1" customFormat="1" ht="24.2" customHeight="1">
      <c r="B243" s="140"/>
      <c r="C243" s="189" t="s">
        <v>1628</v>
      </c>
      <c r="D243" s="189" t="s">
        <v>966</v>
      </c>
      <c r="E243" s="190" t="s">
        <v>3738</v>
      </c>
      <c r="F243" s="191" t="s">
        <v>3739</v>
      </c>
      <c r="G243" s="192" t="s">
        <v>1650</v>
      </c>
      <c r="H243" s="193">
        <v>85</v>
      </c>
      <c r="I243" s="194"/>
      <c r="J243" s="195">
        <f t="shared" si="50"/>
        <v>0</v>
      </c>
      <c r="K243" s="196"/>
      <c r="L243" s="197"/>
      <c r="M243" s="198" t="s">
        <v>1</v>
      </c>
      <c r="N243" s="199" t="s">
        <v>41</v>
      </c>
      <c r="P243" s="151">
        <f t="shared" si="51"/>
        <v>0</v>
      </c>
      <c r="Q243" s="151">
        <v>0</v>
      </c>
      <c r="R243" s="151">
        <f t="shared" si="52"/>
        <v>0</v>
      </c>
      <c r="S243" s="151">
        <v>0</v>
      </c>
      <c r="T243" s="152">
        <f t="shared" si="53"/>
        <v>0</v>
      </c>
      <c r="AR243" s="153" t="s">
        <v>491</v>
      </c>
      <c r="AT243" s="153" t="s">
        <v>966</v>
      </c>
      <c r="AU243" s="153" t="s">
        <v>190</v>
      </c>
      <c r="AY243" s="17" t="s">
        <v>181</v>
      </c>
      <c r="BE243" s="154">
        <f t="shared" si="54"/>
        <v>0</v>
      </c>
      <c r="BF243" s="154">
        <f t="shared" si="55"/>
        <v>0</v>
      </c>
      <c r="BG243" s="154">
        <f t="shared" si="56"/>
        <v>0</v>
      </c>
      <c r="BH243" s="154">
        <f t="shared" si="57"/>
        <v>0</v>
      </c>
      <c r="BI243" s="154">
        <f t="shared" si="58"/>
        <v>0</v>
      </c>
      <c r="BJ243" s="17" t="s">
        <v>190</v>
      </c>
      <c r="BK243" s="154">
        <f t="shared" si="59"/>
        <v>0</v>
      </c>
      <c r="BL243" s="17" t="s">
        <v>280</v>
      </c>
      <c r="BM243" s="153" t="s">
        <v>2273</v>
      </c>
    </row>
    <row r="244" spans="2:65" s="1" customFormat="1" ht="24.2" customHeight="1">
      <c r="B244" s="140"/>
      <c r="C244" s="141" t="s">
        <v>1633</v>
      </c>
      <c r="D244" s="141" t="s">
        <v>185</v>
      </c>
      <c r="E244" s="142" t="s">
        <v>3740</v>
      </c>
      <c r="F244" s="143" t="s">
        <v>3741</v>
      </c>
      <c r="G244" s="144" t="s">
        <v>231</v>
      </c>
      <c r="H244" s="145">
        <v>70</v>
      </c>
      <c r="I244" s="146"/>
      <c r="J244" s="147">
        <f t="shared" si="50"/>
        <v>0</v>
      </c>
      <c r="K244" s="148"/>
      <c r="L244" s="32"/>
      <c r="M244" s="149" t="s">
        <v>1</v>
      </c>
      <c r="N244" s="150" t="s">
        <v>41</v>
      </c>
      <c r="P244" s="151">
        <f t="shared" si="51"/>
        <v>0</v>
      </c>
      <c r="Q244" s="151">
        <v>0</v>
      </c>
      <c r="R244" s="151">
        <f t="shared" si="52"/>
        <v>0</v>
      </c>
      <c r="S244" s="151">
        <v>0</v>
      </c>
      <c r="T244" s="152">
        <f t="shared" si="53"/>
        <v>0</v>
      </c>
      <c r="AR244" s="153" t="s">
        <v>280</v>
      </c>
      <c r="AT244" s="153" t="s">
        <v>185</v>
      </c>
      <c r="AU244" s="153" t="s">
        <v>190</v>
      </c>
      <c r="AY244" s="17" t="s">
        <v>181</v>
      </c>
      <c r="BE244" s="154">
        <f t="shared" si="54"/>
        <v>0</v>
      </c>
      <c r="BF244" s="154">
        <f t="shared" si="55"/>
        <v>0</v>
      </c>
      <c r="BG244" s="154">
        <f t="shared" si="56"/>
        <v>0</v>
      </c>
      <c r="BH244" s="154">
        <f t="shared" si="57"/>
        <v>0</v>
      </c>
      <c r="BI244" s="154">
        <f t="shared" si="58"/>
        <v>0</v>
      </c>
      <c r="BJ244" s="17" t="s">
        <v>190</v>
      </c>
      <c r="BK244" s="154">
        <f t="shared" si="59"/>
        <v>0</v>
      </c>
      <c r="BL244" s="17" t="s">
        <v>280</v>
      </c>
      <c r="BM244" s="153" t="s">
        <v>2282</v>
      </c>
    </row>
    <row r="245" spans="2:65" s="1" customFormat="1" ht="24.2" customHeight="1">
      <c r="B245" s="140"/>
      <c r="C245" s="141" t="s">
        <v>1639</v>
      </c>
      <c r="D245" s="141" t="s">
        <v>185</v>
      </c>
      <c r="E245" s="142" t="s">
        <v>3742</v>
      </c>
      <c r="F245" s="143" t="s">
        <v>3743</v>
      </c>
      <c r="G245" s="144" t="s">
        <v>231</v>
      </c>
      <c r="H245" s="145">
        <v>70</v>
      </c>
      <c r="I245" s="146"/>
      <c r="J245" s="147">
        <f t="shared" si="50"/>
        <v>0</v>
      </c>
      <c r="K245" s="148"/>
      <c r="L245" s="32"/>
      <c r="M245" s="149" t="s">
        <v>1</v>
      </c>
      <c r="N245" s="150" t="s">
        <v>41</v>
      </c>
      <c r="P245" s="151">
        <f t="shared" si="51"/>
        <v>0</v>
      </c>
      <c r="Q245" s="151">
        <v>0</v>
      </c>
      <c r="R245" s="151">
        <f t="shared" si="52"/>
        <v>0</v>
      </c>
      <c r="S245" s="151">
        <v>0</v>
      </c>
      <c r="T245" s="152">
        <f t="shared" si="53"/>
        <v>0</v>
      </c>
      <c r="AR245" s="153" t="s">
        <v>280</v>
      </c>
      <c r="AT245" s="153" t="s">
        <v>185</v>
      </c>
      <c r="AU245" s="153" t="s">
        <v>190</v>
      </c>
      <c r="AY245" s="17" t="s">
        <v>181</v>
      </c>
      <c r="BE245" s="154">
        <f t="shared" si="54"/>
        <v>0</v>
      </c>
      <c r="BF245" s="154">
        <f t="shared" si="55"/>
        <v>0</v>
      </c>
      <c r="BG245" s="154">
        <f t="shared" si="56"/>
        <v>0</v>
      </c>
      <c r="BH245" s="154">
        <f t="shared" si="57"/>
        <v>0</v>
      </c>
      <c r="BI245" s="154">
        <f t="shared" si="58"/>
        <v>0</v>
      </c>
      <c r="BJ245" s="17" t="s">
        <v>190</v>
      </c>
      <c r="BK245" s="154">
        <f t="shared" si="59"/>
        <v>0</v>
      </c>
      <c r="BL245" s="17" t="s">
        <v>280</v>
      </c>
      <c r="BM245" s="153" t="s">
        <v>2290</v>
      </c>
    </row>
    <row r="246" spans="2:65" s="1" customFormat="1" ht="24.2" customHeight="1">
      <c r="B246" s="140"/>
      <c r="C246" s="141" t="s">
        <v>1643</v>
      </c>
      <c r="D246" s="141" t="s">
        <v>185</v>
      </c>
      <c r="E246" s="142" t="s">
        <v>3744</v>
      </c>
      <c r="F246" s="143" t="s">
        <v>3745</v>
      </c>
      <c r="G246" s="144" t="s">
        <v>188</v>
      </c>
      <c r="H246" s="145">
        <v>240</v>
      </c>
      <c r="I246" s="146"/>
      <c r="J246" s="147">
        <f t="shared" si="50"/>
        <v>0</v>
      </c>
      <c r="K246" s="148"/>
      <c r="L246" s="32"/>
      <c r="M246" s="149" t="s">
        <v>1</v>
      </c>
      <c r="N246" s="150" t="s">
        <v>41</v>
      </c>
      <c r="P246" s="151">
        <f t="shared" si="51"/>
        <v>0</v>
      </c>
      <c r="Q246" s="151">
        <v>0</v>
      </c>
      <c r="R246" s="151">
        <f t="shared" si="52"/>
        <v>0</v>
      </c>
      <c r="S246" s="151">
        <v>0</v>
      </c>
      <c r="T246" s="152">
        <f t="shared" si="53"/>
        <v>0</v>
      </c>
      <c r="AR246" s="153" t="s">
        <v>280</v>
      </c>
      <c r="AT246" s="153" t="s">
        <v>185</v>
      </c>
      <c r="AU246" s="153" t="s">
        <v>190</v>
      </c>
      <c r="AY246" s="17" t="s">
        <v>181</v>
      </c>
      <c r="BE246" s="154">
        <f t="shared" si="54"/>
        <v>0</v>
      </c>
      <c r="BF246" s="154">
        <f t="shared" si="55"/>
        <v>0</v>
      </c>
      <c r="BG246" s="154">
        <f t="shared" si="56"/>
        <v>0</v>
      </c>
      <c r="BH246" s="154">
        <f t="shared" si="57"/>
        <v>0</v>
      </c>
      <c r="BI246" s="154">
        <f t="shared" si="58"/>
        <v>0</v>
      </c>
      <c r="BJ246" s="17" t="s">
        <v>190</v>
      </c>
      <c r="BK246" s="154">
        <f t="shared" si="59"/>
        <v>0</v>
      </c>
      <c r="BL246" s="17" t="s">
        <v>280</v>
      </c>
      <c r="BM246" s="153" t="s">
        <v>2300</v>
      </c>
    </row>
    <row r="247" spans="2:65" s="1" customFormat="1" ht="33" customHeight="1">
      <c r="B247" s="140"/>
      <c r="C247" s="141" t="s">
        <v>1647</v>
      </c>
      <c r="D247" s="141" t="s">
        <v>185</v>
      </c>
      <c r="E247" s="142" t="s">
        <v>3746</v>
      </c>
      <c r="F247" s="143" t="s">
        <v>3747</v>
      </c>
      <c r="G247" s="144" t="s">
        <v>231</v>
      </c>
      <c r="H247" s="145">
        <v>1</v>
      </c>
      <c r="I247" s="146"/>
      <c r="J247" s="147">
        <f t="shared" si="50"/>
        <v>0</v>
      </c>
      <c r="K247" s="148"/>
      <c r="L247" s="32"/>
      <c r="M247" s="149" t="s">
        <v>1</v>
      </c>
      <c r="N247" s="150" t="s">
        <v>41</v>
      </c>
      <c r="P247" s="151">
        <f t="shared" si="51"/>
        <v>0</v>
      </c>
      <c r="Q247" s="151">
        <v>0</v>
      </c>
      <c r="R247" s="151">
        <f t="shared" si="52"/>
        <v>0</v>
      </c>
      <c r="S247" s="151">
        <v>0</v>
      </c>
      <c r="T247" s="152">
        <f t="shared" si="53"/>
        <v>0</v>
      </c>
      <c r="AR247" s="153" t="s">
        <v>280</v>
      </c>
      <c r="AT247" s="153" t="s">
        <v>185</v>
      </c>
      <c r="AU247" s="153" t="s">
        <v>190</v>
      </c>
      <c r="AY247" s="17" t="s">
        <v>181</v>
      </c>
      <c r="BE247" s="154">
        <f t="shared" si="54"/>
        <v>0</v>
      </c>
      <c r="BF247" s="154">
        <f t="shared" si="55"/>
        <v>0</v>
      </c>
      <c r="BG247" s="154">
        <f t="shared" si="56"/>
        <v>0</v>
      </c>
      <c r="BH247" s="154">
        <f t="shared" si="57"/>
        <v>0</v>
      </c>
      <c r="BI247" s="154">
        <f t="shared" si="58"/>
        <v>0</v>
      </c>
      <c r="BJ247" s="17" t="s">
        <v>190</v>
      </c>
      <c r="BK247" s="154">
        <f t="shared" si="59"/>
        <v>0</v>
      </c>
      <c r="BL247" s="17" t="s">
        <v>280</v>
      </c>
      <c r="BM247" s="153" t="s">
        <v>2314</v>
      </c>
    </row>
    <row r="248" spans="2:65" s="1" customFormat="1" ht="33" customHeight="1">
      <c r="B248" s="140"/>
      <c r="C248" s="141" t="s">
        <v>1652</v>
      </c>
      <c r="D248" s="141" t="s">
        <v>185</v>
      </c>
      <c r="E248" s="142" t="s">
        <v>3748</v>
      </c>
      <c r="F248" s="143" t="s">
        <v>3749</v>
      </c>
      <c r="G248" s="144" t="s">
        <v>231</v>
      </c>
      <c r="H248" s="145">
        <v>930</v>
      </c>
      <c r="I248" s="146"/>
      <c r="J248" s="147">
        <f t="shared" si="50"/>
        <v>0</v>
      </c>
      <c r="K248" s="148"/>
      <c r="L248" s="32"/>
      <c r="M248" s="149" t="s">
        <v>1</v>
      </c>
      <c r="N248" s="150" t="s">
        <v>41</v>
      </c>
      <c r="P248" s="151">
        <f t="shared" si="51"/>
        <v>0</v>
      </c>
      <c r="Q248" s="151">
        <v>0</v>
      </c>
      <c r="R248" s="151">
        <f t="shared" si="52"/>
        <v>0</v>
      </c>
      <c r="S248" s="151">
        <v>0</v>
      </c>
      <c r="T248" s="152">
        <f t="shared" si="53"/>
        <v>0</v>
      </c>
      <c r="AR248" s="153" t="s">
        <v>280</v>
      </c>
      <c r="AT248" s="153" t="s">
        <v>185</v>
      </c>
      <c r="AU248" s="153" t="s">
        <v>190</v>
      </c>
      <c r="AY248" s="17" t="s">
        <v>181</v>
      </c>
      <c r="BE248" s="154">
        <f t="shared" si="54"/>
        <v>0</v>
      </c>
      <c r="BF248" s="154">
        <f t="shared" si="55"/>
        <v>0</v>
      </c>
      <c r="BG248" s="154">
        <f t="shared" si="56"/>
        <v>0</v>
      </c>
      <c r="BH248" s="154">
        <f t="shared" si="57"/>
        <v>0</v>
      </c>
      <c r="BI248" s="154">
        <f t="shared" si="58"/>
        <v>0</v>
      </c>
      <c r="BJ248" s="17" t="s">
        <v>190</v>
      </c>
      <c r="BK248" s="154">
        <f t="shared" si="59"/>
        <v>0</v>
      </c>
      <c r="BL248" s="17" t="s">
        <v>280</v>
      </c>
      <c r="BM248" s="153" t="s">
        <v>2322</v>
      </c>
    </row>
    <row r="249" spans="2:65" s="1" customFormat="1" ht="24.2" customHeight="1">
      <c r="B249" s="140"/>
      <c r="C249" s="141" t="s">
        <v>1660</v>
      </c>
      <c r="D249" s="141" t="s">
        <v>185</v>
      </c>
      <c r="E249" s="142" t="s">
        <v>3750</v>
      </c>
      <c r="F249" s="143" t="s">
        <v>3751</v>
      </c>
      <c r="G249" s="144" t="s">
        <v>188</v>
      </c>
      <c r="H249" s="145">
        <v>240</v>
      </c>
      <c r="I249" s="146"/>
      <c r="J249" s="147">
        <f t="shared" si="50"/>
        <v>0</v>
      </c>
      <c r="K249" s="148"/>
      <c r="L249" s="32"/>
      <c r="M249" s="149" t="s">
        <v>1</v>
      </c>
      <c r="N249" s="150" t="s">
        <v>41</v>
      </c>
      <c r="P249" s="151">
        <f t="shared" si="51"/>
        <v>0</v>
      </c>
      <c r="Q249" s="151">
        <v>0</v>
      </c>
      <c r="R249" s="151">
        <f t="shared" si="52"/>
        <v>0</v>
      </c>
      <c r="S249" s="151">
        <v>0</v>
      </c>
      <c r="T249" s="152">
        <f t="shared" si="53"/>
        <v>0</v>
      </c>
      <c r="AR249" s="153" t="s">
        <v>280</v>
      </c>
      <c r="AT249" s="153" t="s">
        <v>185</v>
      </c>
      <c r="AU249" s="153" t="s">
        <v>190</v>
      </c>
      <c r="AY249" s="17" t="s">
        <v>181</v>
      </c>
      <c r="BE249" s="154">
        <f t="shared" si="54"/>
        <v>0</v>
      </c>
      <c r="BF249" s="154">
        <f t="shared" si="55"/>
        <v>0</v>
      </c>
      <c r="BG249" s="154">
        <f t="shared" si="56"/>
        <v>0</v>
      </c>
      <c r="BH249" s="154">
        <f t="shared" si="57"/>
        <v>0</v>
      </c>
      <c r="BI249" s="154">
        <f t="shared" si="58"/>
        <v>0</v>
      </c>
      <c r="BJ249" s="17" t="s">
        <v>190</v>
      </c>
      <c r="BK249" s="154">
        <f t="shared" si="59"/>
        <v>0</v>
      </c>
      <c r="BL249" s="17" t="s">
        <v>280</v>
      </c>
      <c r="BM249" s="153" t="s">
        <v>2330</v>
      </c>
    </row>
    <row r="250" spans="2:65" s="1" customFormat="1" ht="37.9" customHeight="1">
      <c r="B250" s="140"/>
      <c r="C250" s="141" t="s">
        <v>1664</v>
      </c>
      <c r="D250" s="141" t="s">
        <v>185</v>
      </c>
      <c r="E250" s="142" t="s">
        <v>3752</v>
      </c>
      <c r="F250" s="143" t="s">
        <v>3753</v>
      </c>
      <c r="G250" s="144" t="s">
        <v>3535</v>
      </c>
      <c r="H250" s="145">
        <v>200</v>
      </c>
      <c r="I250" s="146"/>
      <c r="J250" s="147">
        <f t="shared" si="50"/>
        <v>0</v>
      </c>
      <c r="K250" s="148"/>
      <c r="L250" s="32"/>
      <c r="M250" s="149" t="s">
        <v>1</v>
      </c>
      <c r="N250" s="150" t="s">
        <v>41</v>
      </c>
      <c r="P250" s="151">
        <f t="shared" si="51"/>
        <v>0</v>
      </c>
      <c r="Q250" s="151">
        <v>0</v>
      </c>
      <c r="R250" s="151">
        <f t="shared" si="52"/>
        <v>0</v>
      </c>
      <c r="S250" s="151">
        <v>0</v>
      </c>
      <c r="T250" s="152">
        <f t="shared" si="53"/>
        <v>0</v>
      </c>
      <c r="AR250" s="153" t="s">
        <v>280</v>
      </c>
      <c r="AT250" s="153" t="s">
        <v>185</v>
      </c>
      <c r="AU250" s="153" t="s">
        <v>190</v>
      </c>
      <c r="AY250" s="17" t="s">
        <v>181</v>
      </c>
      <c r="BE250" s="154">
        <f t="shared" si="54"/>
        <v>0</v>
      </c>
      <c r="BF250" s="154">
        <f t="shared" si="55"/>
        <v>0</v>
      </c>
      <c r="BG250" s="154">
        <f t="shared" si="56"/>
        <v>0</v>
      </c>
      <c r="BH250" s="154">
        <f t="shared" si="57"/>
        <v>0</v>
      </c>
      <c r="BI250" s="154">
        <f t="shared" si="58"/>
        <v>0</v>
      </c>
      <c r="BJ250" s="17" t="s">
        <v>190</v>
      </c>
      <c r="BK250" s="154">
        <f t="shared" si="59"/>
        <v>0</v>
      </c>
      <c r="BL250" s="17" t="s">
        <v>280</v>
      </c>
      <c r="BM250" s="153" t="s">
        <v>2338</v>
      </c>
    </row>
    <row r="251" spans="2:65" s="1" customFormat="1" ht="24.2" customHeight="1">
      <c r="B251" s="140"/>
      <c r="C251" s="141" t="s">
        <v>1668</v>
      </c>
      <c r="D251" s="141" t="s">
        <v>185</v>
      </c>
      <c r="E251" s="142" t="s">
        <v>3754</v>
      </c>
      <c r="F251" s="143" t="s">
        <v>3755</v>
      </c>
      <c r="G251" s="144" t="s">
        <v>1797</v>
      </c>
      <c r="H251" s="200"/>
      <c r="I251" s="146"/>
      <c r="J251" s="147">
        <f t="shared" si="50"/>
        <v>0</v>
      </c>
      <c r="K251" s="148"/>
      <c r="L251" s="32"/>
      <c r="M251" s="149" t="s">
        <v>1</v>
      </c>
      <c r="N251" s="150" t="s">
        <v>41</v>
      </c>
      <c r="P251" s="151">
        <f t="shared" si="51"/>
        <v>0</v>
      </c>
      <c r="Q251" s="151">
        <v>0</v>
      </c>
      <c r="R251" s="151">
        <f t="shared" si="52"/>
        <v>0</v>
      </c>
      <c r="S251" s="151">
        <v>0</v>
      </c>
      <c r="T251" s="152">
        <f t="shared" si="53"/>
        <v>0</v>
      </c>
      <c r="AR251" s="153" t="s">
        <v>280</v>
      </c>
      <c r="AT251" s="153" t="s">
        <v>185</v>
      </c>
      <c r="AU251" s="153" t="s">
        <v>190</v>
      </c>
      <c r="AY251" s="17" t="s">
        <v>181</v>
      </c>
      <c r="BE251" s="154">
        <f t="shared" si="54"/>
        <v>0</v>
      </c>
      <c r="BF251" s="154">
        <f t="shared" si="55"/>
        <v>0</v>
      </c>
      <c r="BG251" s="154">
        <f t="shared" si="56"/>
        <v>0</v>
      </c>
      <c r="BH251" s="154">
        <f t="shared" si="57"/>
        <v>0</v>
      </c>
      <c r="BI251" s="154">
        <f t="shared" si="58"/>
        <v>0</v>
      </c>
      <c r="BJ251" s="17" t="s">
        <v>190</v>
      </c>
      <c r="BK251" s="154">
        <f t="shared" si="59"/>
        <v>0</v>
      </c>
      <c r="BL251" s="17" t="s">
        <v>280</v>
      </c>
      <c r="BM251" s="153" t="s">
        <v>2347</v>
      </c>
    </row>
    <row r="252" spans="2:65" s="11" customFormat="1" ht="22.9" customHeight="1">
      <c r="B252" s="128"/>
      <c r="D252" s="129" t="s">
        <v>74</v>
      </c>
      <c r="E252" s="138" t="s">
        <v>645</v>
      </c>
      <c r="F252" s="138" t="s">
        <v>646</v>
      </c>
      <c r="I252" s="131"/>
      <c r="J252" s="139">
        <f>BK252</f>
        <v>0</v>
      </c>
      <c r="L252" s="128"/>
      <c r="M252" s="133"/>
      <c r="P252" s="134">
        <f>SUM(P253:P255)</f>
        <v>0</v>
      </c>
      <c r="R252" s="134">
        <f>SUM(R253:R255)</f>
        <v>0</v>
      </c>
      <c r="T252" s="135">
        <f>SUM(T253:T255)</f>
        <v>0</v>
      </c>
      <c r="AR252" s="129" t="s">
        <v>190</v>
      </c>
      <c r="AT252" s="136" t="s">
        <v>74</v>
      </c>
      <c r="AU252" s="136" t="s">
        <v>83</v>
      </c>
      <c r="AY252" s="129" t="s">
        <v>181</v>
      </c>
      <c r="BK252" s="137">
        <f>SUM(BK253:BK255)</f>
        <v>0</v>
      </c>
    </row>
    <row r="253" spans="2:65" s="1" customFormat="1" ht="24.2" customHeight="1">
      <c r="B253" s="140"/>
      <c r="C253" s="141" t="s">
        <v>1672</v>
      </c>
      <c r="D253" s="141" t="s">
        <v>185</v>
      </c>
      <c r="E253" s="142" t="s">
        <v>3756</v>
      </c>
      <c r="F253" s="143" t="s">
        <v>3757</v>
      </c>
      <c r="G253" s="144" t="s">
        <v>672</v>
      </c>
      <c r="H253" s="145">
        <v>350</v>
      </c>
      <c r="I253" s="146"/>
      <c r="J253" s="147">
        <f>ROUND(I253*H253,2)</f>
        <v>0</v>
      </c>
      <c r="K253" s="148"/>
      <c r="L253" s="32"/>
      <c r="M253" s="149" t="s">
        <v>1</v>
      </c>
      <c r="N253" s="150" t="s">
        <v>41</v>
      </c>
      <c r="P253" s="151">
        <f>O253*H253</f>
        <v>0</v>
      </c>
      <c r="Q253" s="151">
        <v>0</v>
      </c>
      <c r="R253" s="151">
        <f>Q253*H253</f>
        <v>0</v>
      </c>
      <c r="S253" s="151">
        <v>0</v>
      </c>
      <c r="T253" s="152">
        <f>S253*H253</f>
        <v>0</v>
      </c>
      <c r="AR253" s="153" t="s">
        <v>280</v>
      </c>
      <c r="AT253" s="153" t="s">
        <v>185</v>
      </c>
      <c r="AU253" s="153" t="s">
        <v>190</v>
      </c>
      <c r="AY253" s="17" t="s">
        <v>181</v>
      </c>
      <c r="BE253" s="154">
        <f>IF(N253="základná",J253,0)</f>
        <v>0</v>
      </c>
      <c r="BF253" s="154">
        <f>IF(N253="znížená",J253,0)</f>
        <v>0</v>
      </c>
      <c r="BG253" s="154">
        <f>IF(N253="zákl. prenesená",J253,0)</f>
        <v>0</v>
      </c>
      <c r="BH253" s="154">
        <f>IF(N253="zníž. prenesená",J253,0)</f>
        <v>0</v>
      </c>
      <c r="BI253" s="154">
        <f>IF(N253="nulová",J253,0)</f>
        <v>0</v>
      </c>
      <c r="BJ253" s="17" t="s">
        <v>190</v>
      </c>
      <c r="BK253" s="154">
        <f>ROUND(I253*H253,2)</f>
        <v>0</v>
      </c>
      <c r="BL253" s="17" t="s">
        <v>280</v>
      </c>
      <c r="BM253" s="153" t="s">
        <v>2355</v>
      </c>
    </row>
    <row r="254" spans="2:65" s="1" customFormat="1" ht="16.5" customHeight="1">
      <c r="B254" s="140"/>
      <c r="C254" s="189" t="s">
        <v>1676</v>
      </c>
      <c r="D254" s="189" t="s">
        <v>966</v>
      </c>
      <c r="E254" s="190" t="s">
        <v>3758</v>
      </c>
      <c r="F254" s="191" t="s">
        <v>3759</v>
      </c>
      <c r="G254" s="192" t="s">
        <v>3543</v>
      </c>
      <c r="H254" s="193">
        <v>1</v>
      </c>
      <c r="I254" s="194"/>
      <c r="J254" s="195">
        <f>ROUND(I254*H254,2)</f>
        <v>0</v>
      </c>
      <c r="K254" s="196"/>
      <c r="L254" s="197"/>
      <c r="M254" s="198" t="s">
        <v>1</v>
      </c>
      <c r="N254" s="199" t="s">
        <v>41</v>
      </c>
      <c r="P254" s="151">
        <f>O254*H254</f>
        <v>0</v>
      </c>
      <c r="Q254" s="151">
        <v>0</v>
      </c>
      <c r="R254" s="151">
        <f>Q254*H254</f>
        <v>0</v>
      </c>
      <c r="S254" s="151">
        <v>0</v>
      </c>
      <c r="T254" s="152">
        <f>S254*H254</f>
        <v>0</v>
      </c>
      <c r="AR254" s="153" t="s">
        <v>491</v>
      </c>
      <c r="AT254" s="153" t="s">
        <v>966</v>
      </c>
      <c r="AU254" s="153" t="s">
        <v>190</v>
      </c>
      <c r="AY254" s="17" t="s">
        <v>181</v>
      </c>
      <c r="BE254" s="154">
        <f>IF(N254="základná",J254,0)</f>
        <v>0</v>
      </c>
      <c r="BF254" s="154">
        <f>IF(N254="znížená",J254,0)</f>
        <v>0</v>
      </c>
      <c r="BG254" s="154">
        <f>IF(N254="zákl. prenesená",J254,0)</f>
        <v>0</v>
      </c>
      <c r="BH254" s="154">
        <f>IF(N254="zníž. prenesená",J254,0)</f>
        <v>0</v>
      </c>
      <c r="BI254" s="154">
        <f>IF(N254="nulová",J254,0)</f>
        <v>0</v>
      </c>
      <c r="BJ254" s="17" t="s">
        <v>190</v>
      </c>
      <c r="BK254" s="154">
        <f>ROUND(I254*H254,2)</f>
        <v>0</v>
      </c>
      <c r="BL254" s="17" t="s">
        <v>280</v>
      </c>
      <c r="BM254" s="153" t="s">
        <v>2363</v>
      </c>
    </row>
    <row r="255" spans="2:65" s="1" customFormat="1" ht="24.2" customHeight="1">
      <c r="B255" s="140"/>
      <c r="C255" s="141" t="s">
        <v>1681</v>
      </c>
      <c r="D255" s="141" t="s">
        <v>185</v>
      </c>
      <c r="E255" s="142" t="s">
        <v>3170</v>
      </c>
      <c r="F255" s="143" t="s">
        <v>3171</v>
      </c>
      <c r="G255" s="144" t="s">
        <v>1797</v>
      </c>
      <c r="H255" s="200"/>
      <c r="I255" s="146"/>
      <c r="J255" s="147">
        <f>ROUND(I255*H255,2)</f>
        <v>0</v>
      </c>
      <c r="K255" s="148"/>
      <c r="L255" s="32"/>
      <c r="M255" s="149" t="s">
        <v>1</v>
      </c>
      <c r="N255" s="150" t="s">
        <v>41</v>
      </c>
      <c r="P255" s="151">
        <f>O255*H255</f>
        <v>0</v>
      </c>
      <c r="Q255" s="151">
        <v>0</v>
      </c>
      <c r="R255" s="151">
        <f>Q255*H255</f>
        <v>0</v>
      </c>
      <c r="S255" s="151">
        <v>0</v>
      </c>
      <c r="T255" s="152">
        <f>S255*H255</f>
        <v>0</v>
      </c>
      <c r="AR255" s="153" t="s">
        <v>280</v>
      </c>
      <c r="AT255" s="153" t="s">
        <v>185</v>
      </c>
      <c r="AU255" s="153" t="s">
        <v>190</v>
      </c>
      <c r="AY255" s="17" t="s">
        <v>181</v>
      </c>
      <c r="BE255" s="154">
        <f>IF(N255="základná",J255,0)</f>
        <v>0</v>
      </c>
      <c r="BF255" s="154">
        <f>IF(N255="znížená",J255,0)</f>
        <v>0</v>
      </c>
      <c r="BG255" s="154">
        <f>IF(N255="zákl. prenesená",J255,0)</f>
        <v>0</v>
      </c>
      <c r="BH255" s="154">
        <f>IF(N255="zníž. prenesená",J255,0)</f>
        <v>0</v>
      </c>
      <c r="BI255" s="154">
        <f>IF(N255="nulová",J255,0)</f>
        <v>0</v>
      </c>
      <c r="BJ255" s="17" t="s">
        <v>190</v>
      </c>
      <c r="BK255" s="154">
        <f>ROUND(I255*H255,2)</f>
        <v>0</v>
      </c>
      <c r="BL255" s="17" t="s">
        <v>280</v>
      </c>
      <c r="BM255" s="153" t="s">
        <v>2372</v>
      </c>
    </row>
    <row r="256" spans="2:65" s="11" customFormat="1" ht="25.9" customHeight="1">
      <c r="B256" s="128"/>
      <c r="D256" s="129" t="s">
        <v>74</v>
      </c>
      <c r="E256" s="130" t="s">
        <v>3760</v>
      </c>
      <c r="F256" s="130" t="s">
        <v>3761</v>
      </c>
      <c r="I256" s="131"/>
      <c r="J256" s="132">
        <f>BK256</f>
        <v>0</v>
      </c>
      <c r="L256" s="128"/>
      <c r="M256" s="133"/>
      <c r="P256" s="134">
        <f>P257</f>
        <v>0</v>
      </c>
      <c r="R256" s="134">
        <f>R257</f>
        <v>0</v>
      </c>
      <c r="T256" s="135">
        <f>T257</f>
        <v>0</v>
      </c>
      <c r="AR256" s="129" t="s">
        <v>189</v>
      </c>
      <c r="AT256" s="136" t="s">
        <v>74</v>
      </c>
      <c r="AU256" s="136" t="s">
        <v>75</v>
      </c>
      <c r="AY256" s="129" t="s">
        <v>181</v>
      </c>
      <c r="BK256" s="137">
        <f>BK257</f>
        <v>0</v>
      </c>
    </row>
    <row r="257" spans="2:65" s="11" customFormat="1" ht="22.9" customHeight="1">
      <c r="B257" s="128"/>
      <c r="D257" s="129" t="s">
        <v>74</v>
      </c>
      <c r="E257" s="138" t="s">
        <v>3762</v>
      </c>
      <c r="F257" s="138" t="s">
        <v>3761</v>
      </c>
      <c r="I257" s="131"/>
      <c r="J257" s="139">
        <f>BK257</f>
        <v>0</v>
      </c>
      <c r="L257" s="128"/>
      <c r="M257" s="133"/>
      <c r="P257" s="134">
        <f>SUM(P258:P260)</f>
        <v>0</v>
      </c>
      <c r="R257" s="134">
        <f>SUM(R258:R260)</f>
        <v>0</v>
      </c>
      <c r="T257" s="135">
        <f>SUM(T258:T260)</f>
        <v>0</v>
      </c>
      <c r="AR257" s="129" t="s">
        <v>83</v>
      </c>
      <c r="AT257" s="136" t="s">
        <v>74</v>
      </c>
      <c r="AU257" s="136" t="s">
        <v>83</v>
      </c>
      <c r="AY257" s="129" t="s">
        <v>181</v>
      </c>
      <c r="BK257" s="137">
        <f>SUM(BK258:BK260)</f>
        <v>0</v>
      </c>
    </row>
    <row r="258" spans="2:65" s="1" customFormat="1" ht="24.2" customHeight="1">
      <c r="B258" s="140"/>
      <c r="C258" s="141" t="s">
        <v>1685</v>
      </c>
      <c r="D258" s="141" t="s">
        <v>185</v>
      </c>
      <c r="E258" s="142" t="s">
        <v>3763</v>
      </c>
      <c r="F258" s="143" t="s">
        <v>3764</v>
      </c>
      <c r="G258" s="144" t="s">
        <v>3543</v>
      </c>
      <c r="H258" s="145">
        <v>1</v>
      </c>
      <c r="I258" s="146"/>
      <c r="J258" s="147">
        <f>ROUND(I258*H258,2)</f>
        <v>0</v>
      </c>
      <c r="K258" s="148"/>
      <c r="L258" s="32"/>
      <c r="M258" s="149" t="s">
        <v>1</v>
      </c>
      <c r="N258" s="150" t="s">
        <v>41</v>
      </c>
      <c r="P258" s="151">
        <f>O258*H258</f>
        <v>0</v>
      </c>
      <c r="Q258" s="151">
        <v>0</v>
      </c>
      <c r="R258" s="151">
        <f>Q258*H258</f>
        <v>0</v>
      </c>
      <c r="S258" s="151">
        <v>0</v>
      </c>
      <c r="T258" s="152">
        <f>S258*H258</f>
        <v>0</v>
      </c>
      <c r="AR258" s="153" t="s">
        <v>189</v>
      </c>
      <c r="AT258" s="153" t="s">
        <v>185</v>
      </c>
      <c r="AU258" s="153" t="s">
        <v>190</v>
      </c>
      <c r="AY258" s="17" t="s">
        <v>181</v>
      </c>
      <c r="BE258" s="154">
        <f>IF(N258="základná",J258,0)</f>
        <v>0</v>
      </c>
      <c r="BF258" s="154">
        <f>IF(N258="znížená",J258,0)</f>
        <v>0</v>
      </c>
      <c r="BG258" s="154">
        <f>IF(N258="zákl. prenesená",J258,0)</f>
        <v>0</v>
      </c>
      <c r="BH258" s="154">
        <f>IF(N258="zníž. prenesená",J258,0)</f>
        <v>0</v>
      </c>
      <c r="BI258" s="154">
        <f>IF(N258="nulová",J258,0)</f>
        <v>0</v>
      </c>
      <c r="BJ258" s="17" t="s">
        <v>190</v>
      </c>
      <c r="BK258" s="154">
        <f>ROUND(I258*H258,2)</f>
        <v>0</v>
      </c>
      <c r="BL258" s="17" t="s">
        <v>189</v>
      </c>
      <c r="BM258" s="153" t="s">
        <v>2382</v>
      </c>
    </row>
    <row r="259" spans="2:65" s="1" customFormat="1" ht="16.5" customHeight="1">
      <c r="B259" s="140"/>
      <c r="C259" s="141" t="s">
        <v>1689</v>
      </c>
      <c r="D259" s="141" t="s">
        <v>185</v>
      </c>
      <c r="E259" s="142" t="s">
        <v>3765</v>
      </c>
      <c r="F259" s="143" t="s">
        <v>3766</v>
      </c>
      <c r="G259" s="144" t="s">
        <v>3535</v>
      </c>
      <c r="H259" s="145">
        <v>24</v>
      </c>
      <c r="I259" s="146"/>
      <c r="J259" s="147">
        <f>ROUND(I259*H259,2)</f>
        <v>0</v>
      </c>
      <c r="K259" s="148"/>
      <c r="L259" s="32"/>
      <c r="M259" s="149" t="s">
        <v>1</v>
      </c>
      <c r="N259" s="150" t="s">
        <v>41</v>
      </c>
      <c r="P259" s="151">
        <f>O259*H259</f>
        <v>0</v>
      </c>
      <c r="Q259" s="151">
        <v>0</v>
      </c>
      <c r="R259" s="151">
        <f>Q259*H259</f>
        <v>0</v>
      </c>
      <c r="S259" s="151">
        <v>0</v>
      </c>
      <c r="T259" s="152">
        <f>S259*H259</f>
        <v>0</v>
      </c>
      <c r="AR259" s="153" t="s">
        <v>189</v>
      </c>
      <c r="AT259" s="153" t="s">
        <v>185</v>
      </c>
      <c r="AU259" s="153" t="s">
        <v>190</v>
      </c>
      <c r="AY259" s="17" t="s">
        <v>181</v>
      </c>
      <c r="BE259" s="154">
        <f>IF(N259="základná",J259,0)</f>
        <v>0</v>
      </c>
      <c r="BF259" s="154">
        <f>IF(N259="znížená",J259,0)</f>
        <v>0</v>
      </c>
      <c r="BG259" s="154">
        <f>IF(N259="zákl. prenesená",J259,0)</f>
        <v>0</v>
      </c>
      <c r="BH259" s="154">
        <f>IF(N259="zníž. prenesená",J259,0)</f>
        <v>0</v>
      </c>
      <c r="BI259" s="154">
        <f>IF(N259="nulová",J259,0)</f>
        <v>0</v>
      </c>
      <c r="BJ259" s="17" t="s">
        <v>190</v>
      </c>
      <c r="BK259" s="154">
        <f>ROUND(I259*H259,2)</f>
        <v>0</v>
      </c>
      <c r="BL259" s="17" t="s">
        <v>189</v>
      </c>
      <c r="BM259" s="153" t="s">
        <v>2390</v>
      </c>
    </row>
    <row r="260" spans="2:65" s="1" customFormat="1" ht="16.5" customHeight="1">
      <c r="B260" s="140"/>
      <c r="C260" s="141" t="s">
        <v>1693</v>
      </c>
      <c r="D260" s="141" t="s">
        <v>185</v>
      </c>
      <c r="E260" s="142" t="s">
        <v>3767</v>
      </c>
      <c r="F260" s="143" t="s">
        <v>3768</v>
      </c>
      <c r="G260" s="144" t="s">
        <v>3535</v>
      </c>
      <c r="H260" s="145">
        <v>72</v>
      </c>
      <c r="I260" s="146"/>
      <c r="J260" s="147">
        <f>ROUND(I260*H260,2)</f>
        <v>0</v>
      </c>
      <c r="K260" s="148"/>
      <c r="L260" s="32"/>
      <c r="M260" s="183" t="s">
        <v>1</v>
      </c>
      <c r="N260" s="184" t="s">
        <v>41</v>
      </c>
      <c r="O260" s="185"/>
      <c r="P260" s="186">
        <f>O260*H260</f>
        <v>0</v>
      </c>
      <c r="Q260" s="186">
        <v>0</v>
      </c>
      <c r="R260" s="186">
        <f>Q260*H260</f>
        <v>0</v>
      </c>
      <c r="S260" s="186">
        <v>0</v>
      </c>
      <c r="T260" s="187">
        <f>S260*H260</f>
        <v>0</v>
      </c>
      <c r="AR260" s="153" t="s">
        <v>189</v>
      </c>
      <c r="AT260" s="153" t="s">
        <v>185</v>
      </c>
      <c r="AU260" s="153" t="s">
        <v>190</v>
      </c>
      <c r="AY260" s="17" t="s">
        <v>181</v>
      </c>
      <c r="BE260" s="154">
        <f>IF(N260="základná",J260,0)</f>
        <v>0</v>
      </c>
      <c r="BF260" s="154">
        <f>IF(N260="znížená",J260,0)</f>
        <v>0</v>
      </c>
      <c r="BG260" s="154">
        <f>IF(N260="zákl. prenesená",J260,0)</f>
        <v>0</v>
      </c>
      <c r="BH260" s="154">
        <f>IF(N260="zníž. prenesená",J260,0)</f>
        <v>0</v>
      </c>
      <c r="BI260" s="154">
        <f>IF(N260="nulová",J260,0)</f>
        <v>0</v>
      </c>
      <c r="BJ260" s="17" t="s">
        <v>190</v>
      </c>
      <c r="BK260" s="154">
        <f>ROUND(I260*H260,2)</f>
        <v>0</v>
      </c>
      <c r="BL260" s="17" t="s">
        <v>189</v>
      </c>
      <c r="BM260" s="153" t="s">
        <v>2400</v>
      </c>
    </row>
    <row r="261" spans="2:65" s="1" customFormat="1" ht="6.95" customHeight="1">
      <c r="B261" s="47"/>
      <c r="C261" s="48"/>
      <c r="D261" s="48"/>
      <c r="E261" s="48"/>
      <c r="F261" s="48"/>
      <c r="G261" s="48"/>
      <c r="H261" s="48"/>
      <c r="I261" s="48"/>
      <c r="J261" s="48"/>
      <c r="K261" s="48"/>
      <c r="L261" s="32"/>
    </row>
  </sheetData>
  <autoFilter ref="C126:K260" xr:uid="{00000000-0009-0000-0000-000007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35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105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134</v>
      </c>
      <c r="L4" s="20"/>
      <c r="M4" s="92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Obnova a modernizácia objektu Centra univerzitného športu pri SPU v Nitre</v>
      </c>
      <c r="F7" s="258"/>
      <c r="G7" s="258"/>
      <c r="H7" s="258"/>
      <c r="L7" s="20"/>
    </row>
    <row r="8" spans="2:46" s="1" customFormat="1" ht="12" customHeight="1">
      <c r="B8" s="32"/>
      <c r="D8" s="27" t="s">
        <v>144</v>
      </c>
      <c r="L8" s="32"/>
    </row>
    <row r="9" spans="2:46" s="1" customFormat="1" ht="16.5" customHeight="1">
      <c r="B9" s="32"/>
      <c r="E9" s="250" t="s">
        <v>3769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 t="str">
        <f>'Rekapitulácia stavby'!AN8</f>
        <v>1. 2. 2024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23</v>
      </c>
      <c r="I14" s="27" t="s">
        <v>24</v>
      </c>
      <c r="J14" s="25" t="s">
        <v>1</v>
      </c>
      <c r="L14" s="32"/>
    </row>
    <row r="15" spans="2:46" s="1" customFormat="1" ht="18" customHeight="1">
      <c r="B15" s="32"/>
      <c r="E15" s="25" t="s">
        <v>25</v>
      </c>
      <c r="I15" s="27" t="s">
        <v>26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24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9" t="str">
        <f>'Rekapitulácia stavby'!E14</f>
        <v>Vyplň údaj</v>
      </c>
      <c r="F18" s="241"/>
      <c r="G18" s="241"/>
      <c r="H18" s="241"/>
      <c r="I18" s="27" t="s">
        <v>26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24</v>
      </c>
      <c r="J20" s="25" t="s">
        <v>1</v>
      </c>
      <c r="L20" s="32"/>
    </row>
    <row r="21" spans="2:12" s="1" customFormat="1" ht="18" customHeight="1">
      <c r="B21" s="32"/>
      <c r="E21" s="25" t="s">
        <v>30</v>
      </c>
      <c r="I21" s="27" t="s">
        <v>26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24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>Béger</v>
      </c>
      <c r="I24" s="27" t="s">
        <v>26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34</v>
      </c>
      <c r="L26" s="32"/>
    </row>
    <row r="27" spans="2:12" s="7" customFormat="1" ht="16.5" customHeight="1">
      <c r="B27" s="93"/>
      <c r="E27" s="245" t="s">
        <v>1</v>
      </c>
      <c r="F27" s="245"/>
      <c r="G27" s="245"/>
      <c r="H27" s="245"/>
      <c r="L27" s="93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4" t="s">
        <v>35</v>
      </c>
      <c r="J30" s="69">
        <f>ROUND(J132,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5">
        <f>ROUND((SUM(BE132:BE357)),  2)</f>
        <v>0</v>
      </c>
      <c r="G33" s="96"/>
      <c r="H33" s="96"/>
      <c r="I33" s="97">
        <v>0.2</v>
      </c>
      <c r="J33" s="95">
        <f>ROUND(((SUM(BE132:BE357))*I33),  2)</f>
        <v>0</v>
      </c>
      <c r="L33" s="32"/>
    </row>
    <row r="34" spans="2:12" s="1" customFormat="1" ht="14.45" customHeight="1">
      <c r="B34" s="32"/>
      <c r="E34" s="37" t="s">
        <v>41</v>
      </c>
      <c r="F34" s="95">
        <f>ROUND((SUM(BF132:BF357)),  2)</f>
        <v>0</v>
      </c>
      <c r="G34" s="96"/>
      <c r="H34" s="96"/>
      <c r="I34" s="97">
        <v>0.2</v>
      </c>
      <c r="J34" s="95">
        <f>ROUND(((SUM(BF132:BF357))*I34),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8">
        <f>ROUND((SUM(BG132:BG357)),  2)</f>
        <v>0</v>
      </c>
      <c r="I35" s="99">
        <v>0.2</v>
      </c>
      <c r="J35" s="98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8">
        <f>ROUND((SUM(BH132:BH357)),  2)</f>
        <v>0</v>
      </c>
      <c r="I36" s="99">
        <v>0.2</v>
      </c>
      <c r="J36" s="98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5">
        <f>ROUND((SUM(BI132:BI357)),  2)</f>
        <v>0</v>
      </c>
      <c r="G37" s="96"/>
      <c r="H37" s="96"/>
      <c r="I37" s="97">
        <v>0</v>
      </c>
      <c r="J37" s="95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0"/>
      <c r="D39" s="101" t="s">
        <v>45</v>
      </c>
      <c r="E39" s="60"/>
      <c r="F39" s="60"/>
      <c r="G39" s="102" t="s">
        <v>46</v>
      </c>
      <c r="H39" s="103" t="s">
        <v>47</v>
      </c>
      <c r="I39" s="60"/>
      <c r="J39" s="104">
        <f>SUM(J30:J37)</f>
        <v>0</v>
      </c>
      <c r="K39" s="105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6" t="s">
        <v>51</v>
      </c>
      <c r="G61" s="46" t="s">
        <v>50</v>
      </c>
      <c r="H61" s="34"/>
      <c r="I61" s="34"/>
      <c r="J61" s="107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6" t="s">
        <v>51</v>
      </c>
      <c r="G76" s="46" t="s">
        <v>50</v>
      </c>
      <c r="H76" s="34"/>
      <c r="I76" s="34"/>
      <c r="J76" s="107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146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26.25" customHeight="1">
      <c r="B85" s="32"/>
      <c r="E85" s="257" t="str">
        <f>E7</f>
        <v>Obnova a modernizácia objektu Centra univerzitného športu pri SPU v Nitre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144</v>
      </c>
      <c r="L86" s="32"/>
    </row>
    <row r="87" spans="2:47" s="1" customFormat="1" ht="16.5" customHeight="1">
      <c r="B87" s="32"/>
      <c r="E87" s="250" t="str">
        <f>E9</f>
        <v>08 - Zdravotechnika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Nitra</v>
      </c>
      <c r="I89" s="27" t="s">
        <v>21</v>
      </c>
      <c r="J89" s="55" t="str">
        <f>IF(J12="","",J12)</f>
        <v>1. 2. 2024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23</v>
      </c>
      <c r="F91" s="25" t="str">
        <f>E15</f>
        <v>SPU v Nitre</v>
      </c>
      <c r="I91" s="27" t="s">
        <v>29</v>
      </c>
      <c r="J91" s="30" t="str">
        <f>E21</f>
        <v>Ing. Stanislav Mikle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32</v>
      </c>
      <c r="J92" s="30" t="str">
        <f>E24</f>
        <v>Béger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8" t="s">
        <v>147</v>
      </c>
      <c r="D94" s="100"/>
      <c r="E94" s="100"/>
      <c r="F94" s="100"/>
      <c r="G94" s="100"/>
      <c r="H94" s="100"/>
      <c r="I94" s="100"/>
      <c r="J94" s="109" t="s">
        <v>148</v>
      </c>
      <c r="K94" s="100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0" t="s">
        <v>149</v>
      </c>
      <c r="J96" s="69">
        <f>J132</f>
        <v>0</v>
      </c>
      <c r="L96" s="32"/>
      <c r="AU96" s="17" t="s">
        <v>150</v>
      </c>
    </row>
    <row r="97" spans="2:12" s="8" customFormat="1" ht="24.95" customHeight="1">
      <c r="B97" s="111"/>
      <c r="D97" s="112" t="s">
        <v>151</v>
      </c>
      <c r="E97" s="113"/>
      <c r="F97" s="113"/>
      <c r="G97" s="113"/>
      <c r="H97" s="113"/>
      <c r="I97" s="113"/>
      <c r="J97" s="114">
        <f>J133</f>
        <v>0</v>
      </c>
      <c r="L97" s="111"/>
    </row>
    <row r="98" spans="2:12" s="9" customFormat="1" ht="19.899999999999999" customHeight="1">
      <c r="B98" s="115"/>
      <c r="D98" s="116" t="s">
        <v>886</v>
      </c>
      <c r="E98" s="117"/>
      <c r="F98" s="117"/>
      <c r="G98" s="117"/>
      <c r="H98" s="117"/>
      <c r="I98" s="117"/>
      <c r="J98" s="118">
        <f>J134</f>
        <v>0</v>
      </c>
      <c r="L98" s="115"/>
    </row>
    <row r="99" spans="2:12" s="9" customFormat="1" ht="19.899999999999999" customHeight="1">
      <c r="B99" s="115"/>
      <c r="D99" s="116" t="s">
        <v>889</v>
      </c>
      <c r="E99" s="117"/>
      <c r="F99" s="117"/>
      <c r="G99" s="117"/>
      <c r="H99" s="117"/>
      <c r="I99" s="117"/>
      <c r="J99" s="118">
        <f>J146</f>
        <v>0</v>
      </c>
      <c r="L99" s="115"/>
    </row>
    <row r="100" spans="2:12" s="9" customFormat="1" ht="19.899999999999999" customHeight="1">
      <c r="B100" s="115"/>
      <c r="D100" s="116" t="s">
        <v>890</v>
      </c>
      <c r="E100" s="117"/>
      <c r="F100" s="117"/>
      <c r="G100" s="117"/>
      <c r="H100" s="117"/>
      <c r="I100" s="117"/>
      <c r="J100" s="118">
        <f>J148</f>
        <v>0</v>
      </c>
      <c r="L100" s="115"/>
    </row>
    <row r="101" spans="2:12" s="9" customFormat="1" ht="19.899999999999999" customHeight="1">
      <c r="B101" s="115"/>
      <c r="D101" s="116" t="s">
        <v>891</v>
      </c>
      <c r="E101" s="117"/>
      <c r="F101" s="117"/>
      <c r="G101" s="117"/>
      <c r="H101" s="117"/>
      <c r="I101" s="117"/>
      <c r="J101" s="118">
        <f>J153</f>
        <v>0</v>
      </c>
      <c r="L101" s="115"/>
    </row>
    <row r="102" spans="2:12" s="9" customFormat="1" ht="19.899999999999999" customHeight="1">
      <c r="B102" s="115"/>
      <c r="D102" s="116" t="s">
        <v>152</v>
      </c>
      <c r="E102" s="117"/>
      <c r="F102" s="117"/>
      <c r="G102" s="117"/>
      <c r="H102" s="117"/>
      <c r="I102" s="117"/>
      <c r="J102" s="118">
        <f>J156</f>
        <v>0</v>
      </c>
      <c r="L102" s="115"/>
    </row>
    <row r="103" spans="2:12" s="9" customFormat="1" ht="19.899999999999999" customHeight="1">
      <c r="B103" s="115"/>
      <c r="D103" s="116" t="s">
        <v>153</v>
      </c>
      <c r="E103" s="117"/>
      <c r="F103" s="117"/>
      <c r="G103" s="117"/>
      <c r="H103" s="117"/>
      <c r="I103" s="117"/>
      <c r="J103" s="118">
        <f>J165</f>
        <v>0</v>
      </c>
      <c r="L103" s="115"/>
    </row>
    <row r="104" spans="2:12" s="8" customFormat="1" ht="24.95" customHeight="1">
      <c r="B104" s="111"/>
      <c r="D104" s="112" t="s">
        <v>154</v>
      </c>
      <c r="E104" s="113"/>
      <c r="F104" s="113"/>
      <c r="G104" s="113"/>
      <c r="H104" s="113"/>
      <c r="I104" s="113"/>
      <c r="J104" s="114">
        <f>J167</f>
        <v>0</v>
      </c>
      <c r="L104" s="111"/>
    </row>
    <row r="105" spans="2:12" s="9" customFormat="1" ht="19.899999999999999" customHeight="1">
      <c r="B105" s="115"/>
      <c r="D105" s="116" t="s">
        <v>156</v>
      </c>
      <c r="E105" s="117"/>
      <c r="F105" s="117"/>
      <c r="G105" s="117"/>
      <c r="H105" s="117"/>
      <c r="I105" s="117"/>
      <c r="J105" s="118">
        <f>J168</f>
        <v>0</v>
      </c>
      <c r="L105" s="115"/>
    </row>
    <row r="106" spans="2:12" s="9" customFormat="1" ht="19.899999999999999" customHeight="1">
      <c r="B106" s="115"/>
      <c r="D106" s="116" t="s">
        <v>157</v>
      </c>
      <c r="E106" s="117"/>
      <c r="F106" s="117"/>
      <c r="G106" s="117"/>
      <c r="H106" s="117"/>
      <c r="I106" s="117"/>
      <c r="J106" s="118">
        <f>J188</f>
        <v>0</v>
      </c>
      <c r="L106" s="115"/>
    </row>
    <row r="107" spans="2:12" s="9" customFormat="1" ht="19.899999999999999" customHeight="1">
      <c r="B107" s="115"/>
      <c r="D107" s="116" t="s">
        <v>3770</v>
      </c>
      <c r="E107" s="117"/>
      <c r="F107" s="117"/>
      <c r="G107" s="117"/>
      <c r="H107" s="117"/>
      <c r="I107" s="117"/>
      <c r="J107" s="118">
        <f>J192</f>
        <v>0</v>
      </c>
      <c r="L107" s="115"/>
    </row>
    <row r="108" spans="2:12" s="9" customFormat="1" ht="19.899999999999999" customHeight="1">
      <c r="B108" s="115"/>
      <c r="D108" s="116" t="s">
        <v>3771</v>
      </c>
      <c r="E108" s="117"/>
      <c r="F108" s="117"/>
      <c r="G108" s="117"/>
      <c r="H108" s="117"/>
      <c r="I108" s="117"/>
      <c r="J108" s="118">
        <f>J243</f>
        <v>0</v>
      </c>
      <c r="L108" s="115"/>
    </row>
    <row r="109" spans="2:12" s="9" customFormat="1" ht="19.899999999999999" customHeight="1">
      <c r="B109" s="115"/>
      <c r="D109" s="116" t="s">
        <v>896</v>
      </c>
      <c r="E109" s="117"/>
      <c r="F109" s="117"/>
      <c r="G109" s="117"/>
      <c r="H109" s="117"/>
      <c r="I109" s="117"/>
      <c r="J109" s="118">
        <f>J294</f>
        <v>0</v>
      </c>
      <c r="L109" s="115"/>
    </row>
    <row r="110" spans="2:12" s="9" customFormat="1" ht="19.899999999999999" customHeight="1">
      <c r="B110" s="115"/>
      <c r="D110" s="116" t="s">
        <v>3772</v>
      </c>
      <c r="E110" s="117"/>
      <c r="F110" s="117"/>
      <c r="G110" s="117"/>
      <c r="H110" s="117"/>
      <c r="I110" s="117"/>
      <c r="J110" s="118">
        <f>J350</f>
        <v>0</v>
      </c>
      <c r="L110" s="115"/>
    </row>
    <row r="111" spans="2:12" s="8" customFormat="1" ht="24.95" customHeight="1">
      <c r="B111" s="111"/>
      <c r="D111" s="112" t="s">
        <v>907</v>
      </c>
      <c r="E111" s="113"/>
      <c r="F111" s="113"/>
      <c r="G111" s="113"/>
      <c r="H111" s="113"/>
      <c r="I111" s="113"/>
      <c r="J111" s="114">
        <f>J352</f>
        <v>0</v>
      </c>
      <c r="L111" s="111"/>
    </row>
    <row r="112" spans="2:12" s="9" customFormat="1" ht="19.899999999999999" customHeight="1">
      <c r="B112" s="115"/>
      <c r="D112" s="116" t="s">
        <v>3773</v>
      </c>
      <c r="E112" s="117"/>
      <c r="F112" s="117"/>
      <c r="G112" s="117"/>
      <c r="H112" s="117"/>
      <c r="I112" s="117"/>
      <c r="J112" s="118">
        <f>J353</f>
        <v>0</v>
      </c>
      <c r="L112" s="115"/>
    </row>
    <row r="113" spans="2:12" s="1" customFormat="1" ht="21.75" customHeight="1">
      <c r="B113" s="32"/>
      <c r="L113" s="32"/>
    </row>
    <row r="114" spans="2:12" s="1" customFormat="1" ht="6.95" customHeight="1"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32"/>
    </row>
    <row r="118" spans="2:12" s="1" customFormat="1" ht="6.95" customHeight="1"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32"/>
    </row>
    <row r="119" spans="2:12" s="1" customFormat="1" ht="24.95" customHeight="1">
      <c r="B119" s="32"/>
      <c r="C119" s="21" t="s">
        <v>167</v>
      </c>
      <c r="L119" s="32"/>
    </row>
    <row r="120" spans="2:12" s="1" customFormat="1" ht="6.95" customHeight="1">
      <c r="B120" s="32"/>
      <c r="L120" s="32"/>
    </row>
    <row r="121" spans="2:12" s="1" customFormat="1" ht="12" customHeight="1">
      <c r="B121" s="32"/>
      <c r="C121" s="27" t="s">
        <v>15</v>
      </c>
      <c r="L121" s="32"/>
    </row>
    <row r="122" spans="2:12" s="1" customFormat="1" ht="26.25" customHeight="1">
      <c r="B122" s="32"/>
      <c r="E122" s="257" t="str">
        <f>E7</f>
        <v>Obnova a modernizácia objektu Centra univerzitného športu pri SPU v Nitre</v>
      </c>
      <c r="F122" s="258"/>
      <c r="G122" s="258"/>
      <c r="H122" s="258"/>
      <c r="L122" s="32"/>
    </row>
    <row r="123" spans="2:12" s="1" customFormat="1" ht="12" customHeight="1">
      <c r="B123" s="32"/>
      <c r="C123" s="27" t="s">
        <v>144</v>
      </c>
      <c r="L123" s="32"/>
    </row>
    <row r="124" spans="2:12" s="1" customFormat="1" ht="16.5" customHeight="1">
      <c r="B124" s="32"/>
      <c r="E124" s="250" t="str">
        <f>E9</f>
        <v>08 - Zdravotechnika</v>
      </c>
      <c r="F124" s="256"/>
      <c r="G124" s="256"/>
      <c r="H124" s="256"/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19</v>
      </c>
      <c r="F126" s="25" t="str">
        <f>F12</f>
        <v>Nitra</v>
      </c>
      <c r="I126" s="27" t="s">
        <v>21</v>
      </c>
      <c r="J126" s="55" t="str">
        <f>IF(J12="","",J12)</f>
        <v>1. 2. 2024</v>
      </c>
      <c r="L126" s="32"/>
    </row>
    <row r="127" spans="2:12" s="1" customFormat="1" ht="6.95" customHeight="1">
      <c r="B127" s="32"/>
      <c r="L127" s="32"/>
    </row>
    <row r="128" spans="2:12" s="1" customFormat="1" ht="15.2" customHeight="1">
      <c r="B128" s="32"/>
      <c r="C128" s="27" t="s">
        <v>23</v>
      </c>
      <c r="F128" s="25" t="str">
        <f>E15</f>
        <v>SPU v Nitre</v>
      </c>
      <c r="I128" s="27" t="s">
        <v>29</v>
      </c>
      <c r="J128" s="30" t="str">
        <f>E21</f>
        <v>Ing. Stanislav Mikle</v>
      </c>
      <c r="L128" s="32"/>
    </row>
    <row r="129" spans="2:65" s="1" customFormat="1" ht="15.2" customHeight="1">
      <c r="B129" s="32"/>
      <c r="C129" s="27" t="s">
        <v>27</v>
      </c>
      <c r="F129" s="25" t="str">
        <f>IF(E18="","",E18)</f>
        <v>Vyplň údaj</v>
      </c>
      <c r="I129" s="27" t="s">
        <v>32</v>
      </c>
      <c r="J129" s="30" t="str">
        <f>E24</f>
        <v>Béger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19"/>
      <c r="C131" s="120" t="s">
        <v>168</v>
      </c>
      <c r="D131" s="121" t="s">
        <v>60</v>
      </c>
      <c r="E131" s="121" t="s">
        <v>56</v>
      </c>
      <c r="F131" s="121" t="s">
        <v>57</v>
      </c>
      <c r="G131" s="121" t="s">
        <v>169</v>
      </c>
      <c r="H131" s="121" t="s">
        <v>170</v>
      </c>
      <c r="I131" s="121" t="s">
        <v>171</v>
      </c>
      <c r="J131" s="122" t="s">
        <v>148</v>
      </c>
      <c r="K131" s="123" t="s">
        <v>172</v>
      </c>
      <c r="L131" s="119"/>
      <c r="M131" s="62" t="s">
        <v>1</v>
      </c>
      <c r="N131" s="63" t="s">
        <v>39</v>
      </c>
      <c r="O131" s="63" t="s">
        <v>173</v>
      </c>
      <c r="P131" s="63" t="s">
        <v>174</v>
      </c>
      <c r="Q131" s="63" t="s">
        <v>175</v>
      </c>
      <c r="R131" s="63" t="s">
        <v>176</v>
      </c>
      <c r="S131" s="63" t="s">
        <v>177</v>
      </c>
      <c r="T131" s="64" t="s">
        <v>178</v>
      </c>
    </row>
    <row r="132" spans="2:65" s="1" customFormat="1" ht="22.9" customHeight="1">
      <c r="B132" s="32"/>
      <c r="C132" s="67" t="s">
        <v>149</v>
      </c>
      <c r="J132" s="124">
        <f>BK132</f>
        <v>0</v>
      </c>
      <c r="L132" s="32"/>
      <c r="M132" s="65"/>
      <c r="N132" s="56"/>
      <c r="O132" s="56"/>
      <c r="P132" s="125">
        <f>P133+P167+P352</f>
        <v>0</v>
      </c>
      <c r="Q132" s="56"/>
      <c r="R132" s="125">
        <f>R133+R167+R352</f>
        <v>0</v>
      </c>
      <c r="S132" s="56"/>
      <c r="T132" s="126">
        <f>T133+T167+T352</f>
        <v>0</v>
      </c>
      <c r="AT132" s="17" t="s">
        <v>74</v>
      </c>
      <c r="AU132" s="17" t="s">
        <v>150</v>
      </c>
      <c r="BK132" s="127">
        <f>BK133+BK167+BK352</f>
        <v>0</v>
      </c>
    </row>
    <row r="133" spans="2:65" s="11" customFormat="1" ht="25.9" customHeight="1">
      <c r="B133" s="128"/>
      <c r="D133" s="129" t="s">
        <v>74</v>
      </c>
      <c r="E133" s="130" t="s">
        <v>179</v>
      </c>
      <c r="F133" s="130" t="s">
        <v>180</v>
      </c>
      <c r="I133" s="131"/>
      <c r="J133" s="132">
        <f>BK133</f>
        <v>0</v>
      </c>
      <c r="L133" s="128"/>
      <c r="M133" s="133"/>
      <c r="P133" s="134">
        <f>P134+P146+P148+P153+P156+P165</f>
        <v>0</v>
      </c>
      <c r="R133" s="134">
        <f>R134+R146+R148+R153+R156+R165</f>
        <v>0</v>
      </c>
      <c r="T133" s="135">
        <f>T134+T146+T148+T153+T156+T165</f>
        <v>0</v>
      </c>
      <c r="AR133" s="129" t="s">
        <v>83</v>
      </c>
      <c r="AT133" s="136" t="s">
        <v>74</v>
      </c>
      <c r="AU133" s="136" t="s">
        <v>75</v>
      </c>
      <c r="AY133" s="129" t="s">
        <v>181</v>
      </c>
      <c r="BK133" s="137">
        <f>BK134+BK146+BK148+BK153+BK156+BK165</f>
        <v>0</v>
      </c>
    </row>
    <row r="134" spans="2:65" s="11" customFormat="1" ht="22.9" customHeight="1">
      <c r="B134" s="128"/>
      <c r="D134" s="129" t="s">
        <v>74</v>
      </c>
      <c r="E134" s="138" t="s">
        <v>83</v>
      </c>
      <c r="F134" s="138" t="s">
        <v>909</v>
      </c>
      <c r="I134" s="131"/>
      <c r="J134" s="139">
        <f>BK134</f>
        <v>0</v>
      </c>
      <c r="L134" s="128"/>
      <c r="M134" s="133"/>
      <c r="P134" s="134">
        <f>SUM(P135:P145)</f>
        <v>0</v>
      </c>
      <c r="R134" s="134">
        <f>SUM(R135:R145)</f>
        <v>0</v>
      </c>
      <c r="T134" s="135">
        <f>SUM(T135:T145)</f>
        <v>0</v>
      </c>
      <c r="AR134" s="129" t="s">
        <v>83</v>
      </c>
      <c r="AT134" s="136" t="s">
        <v>74</v>
      </c>
      <c r="AU134" s="136" t="s">
        <v>83</v>
      </c>
      <c r="AY134" s="129" t="s">
        <v>181</v>
      </c>
      <c r="BK134" s="137">
        <f>SUM(BK135:BK145)</f>
        <v>0</v>
      </c>
    </row>
    <row r="135" spans="2:65" s="1" customFormat="1" ht="24.2" customHeight="1">
      <c r="B135" s="140"/>
      <c r="C135" s="141" t="s">
        <v>83</v>
      </c>
      <c r="D135" s="141" t="s">
        <v>185</v>
      </c>
      <c r="E135" s="142" t="s">
        <v>3774</v>
      </c>
      <c r="F135" s="143" t="s">
        <v>3775</v>
      </c>
      <c r="G135" s="144" t="s">
        <v>188</v>
      </c>
      <c r="H135" s="145">
        <v>34.375999999999998</v>
      </c>
      <c r="I135" s="146"/>
      <c r="J135" s="147">
        <f t="shared" ref="J135:J145" si="0">ROUND(I135*H135,2)</f>
        <v>0</v>
      </c>
      <c r="K135" s="148"/>
      <c r="L135" s="32"/>
      <c r="M135" s="149" t="s">
        <v>1</v>
      </c>
      <c r="N135" s="150" t="s">
        <v>41</v>
      </c>
      <c r="P135" s="151">
        <f t="shared" ref="P135:P145" si="1">O135*H135</f>
        <v>0</v>
      </c>
      <c r="Q135" s="151">
        <v>0</v>
      </c>
      <c r="R135" s="151">
        <f t="shared" ref="R135:R145" si="2">Q135*H135</f>
        <v>0</v>
      </c>
      <c r="S135" s="151">
        <v>0</v>
      </c>
      <c r="T135" s="152">
        <f t="shared" ref="T135:T145" si="3">S135*H135</f>
        <v>0</v>
      </c>
      <c r="AR135" s="153" t="s">
        <v>189</v>
      </c>
      <c r="AT135" s="153" t="s">
        <v>185</v>
      </c>
      <c r="AU135" s="153" t="s">
        <v>190</v>
      </c>
      <c r="AY135" s="17" t="s">
        <v>181</v>
      </c>
      <c r="BE135" s="154">
        <f t="shared" ref="BE135:BE145" si="4">IF(N135="základná",J135,0)</f>
        <v>0</v>
      </c>
      <c r="BF135" s="154">
        <f t="shared" ref="BF135:BF145" si="5">IF(N135="znížená",J135,0)</f>
        <v>0</v>
      </c>
      <c r="BG135" s="154">
        <f t="shared" ref="BG135:BG145" si="6">IF(N135="zákl. prenesená",J135,0)</f>
        <v>0</v>
      </c>
      <c r="BH135" s="154">
        <f t="shared" ref="BH135:BH145" si="7">IF(N135="zníž. prenesená",J135,0)</f>
        <v>0</v>
      </c>
      <c r="BI135" s="154">
        <f t="shared" ref="BI135:BI145" si="8">IF(N135="nulová",J135,0)</f>
        <v>0</v>
      </c>
      <c r="BJ135" s="17" t="s">
        <v>190</v>
      </c>
      <c r="BK135" s="154">
        <f t="shared" ref="BK135:BK145" si="9">ROUND(I135*H135,2)</f>
        <v>0</v>
      </c>
      <c r="BL135" s="17" t="s">
        <v>189</v>
      </c>
      <c r="BM135" s="153" t="s">
        <v>190</v>
      </c>
    </row>
    <row r="136" spans="2:65" s="1" customFormat="1" ht="33" customHeight="1">
      <c r="B136" s="140"/>
      <c r="C136" s="141" t="s">
        <v>190</v>
      </c>
      <c r="D136" s="141" t="s">
        <v>185</v>
      </c>
      <c r="E136" s="142" t="s">
        <v>3776</v>
      </c>
      <c r="F136" s="143" t="s">
        <v>3777</v>
      </c>
      <c r="G136" s="144" t="s">
        <v>188</v>
      </c>
      <c r="H136" s="145">
        <v>34.375999999999998</v>
      </c>
      <c r="I136" s="146"/>
      <c r="J136" s="147">
        <f t="shared" si="0"/>
        <v>0</v>
      </c>
      <c r="K136" s="148"/>
      <c r="L136" s="32"/>
      <c r="M136" s="149" t="s">
        <v>1</v>
      </c>
      <c r="N136" s="150" t="s">
        <v>41</v>
      </c>
      <c r="P136" s="151">
        <f t="shared" si="1"/>
        <v>0</v>
      </c>
      <c r="Q136" s="151">
        <v>0</v>
      </c>
      <c r="R136" s="151">
        <f t="shared" si="2"/>
        <v>0</v>
      </c>
      <c r="S136" s="151">
        <v>0</v>
      </c>
      <c r="T136" s="152">
        <f t="shared" si="3"/>
        <v>0</v>
      </c>
      <c r="AR136" s="153" t="s">
        <v>189</v>
      </c>
      <c r="AT136" s="153" t="s">
        <v>185</v>
      </c>
      <c r="AU136" s="153" t="s">
        <v>190</v>
      </c>
      <c r="AY136" s="17" t="s">
        <v>181</v>
      </c>
      <c r="BE136" s="154">
        <f t="shared" si="4"/>
        <v>0</v>
      </c>
      <c r="BF136" s="154">
        <f t="shared" si="5"/>
        <v>0</v>
      </c>
      <c r="BG136" s="154">
        <f t="shared" si="6"/>
        <v>0</v>
      </c>
      <c r="BH136" s="154">
        <f t="shared" si="7"/>
        <v>0</v>
      </c>
      <c r="BI136" s="154">
        <f t="shared" si="8"/>
        <v>0</v>
      </c>
      <c r="BJ136" s="17" t="s">
        <v>190</v>
      </c>
      <c r="BK136" s="154">
        <f t="shared" si="9"/>
        <v>0</v>
      </c>
      <c r="BL136" s="17" t="s">
        <v>189</v>
      </c>
      <c r="BM136" s="153" t="s">
        <v>189</v>
      </c>
    </row>
    <row r="137" spans="2:65" s="1" customFormat="1" ht="33" customHeight="1">
      <c r="B137" s="140"/>
      <c r="C137" s="141" t="s">
        <v>130</v>
      </c>
      <c r="D137" s="141" t="s">
        <v>185</v>
      </c>
      <c r="E137" s="142" t="s">
        <v>3778</v>
      </c>
      <c r="F137" s="143" t="s">
        <v>3779</v>
      </c>
      <c r="G137" s="144" t="s">
        <v>198</v>
      </c>
      <c r="H137" s="145">
        <v>21.587</v>
      </c>
      <c r="I137" s="146"/>
      <c r="J137" s="147">
        <f t="shared" si="0"/>
        <v>0</v>
      </c>
      <c r="K137" s="148"/>
      <c r="L137" s="32"/>
      <c r="M137" s="149" t="s">
        <v>1</v>
      </c>
      <c r="N137" s="150" t="s">
        <v>41</v>
      </c>
      <c r="P137" s="151">
        <f t="shared" si="1"/>
        <v>0</v>
      </c>
      <c r="Q137" s="151">
        <v>0</v>
      </c>
      <c r="R137" s="151">
        <f t="shared" si="2"/>
        <v>0</v>
      </c>
      <c r="S137" s="151">
        <v>0</v>
      </c>
      <c r="T137" s="152">
        <f t="shared" si="3"/>
        <v>0</v>
      </c>
      <c r="AR137" s="153" t="s">
        <v>189</v>
      </c>
      <c r="AT137" s="153" t="s">
        <v>185</v>
      </c>
      <c r="AU137" s="153" t="s">
        <v>190</v>
      </c>
      <c r="AY137" s="17" t="s">
        <v>181</v>
      </c>
      <c r="BE137" s="154">
        <f t="shared" si="4"/>
        <v>0</v>
      </c>
      <c r="BF137" s="154">
        <f t="shared" si="5"/>
        <v>0</v>
      </c>
      <c r="BG137" s="154">
        <f t="shared" si="6"/>
        <v>0</v>
      </c>
      <c r="BH137" s="154">
        <f t="shared" si="7"/>
        <v>0</v>
      </c>
      <c r="BI137" s="154">
        <f t="shared" si="8"/>
        <v>0</v>
      </c>
      <c r="BJ137" s="17" t="s">
        <v>190</v>
      </c>
      <c r="BK137" s="154">
        <f t="shared" si="9"/>
        <v>0</v>
      </c>
      <c r="BL137" s="17" t="s">
        <v>189</v>
      </c>
      <c r="BM137" s="153" t="s">
        <v>933</v>
      </c>
    </row>
    <row r="138" spans="2:65" s="1" customFormat="1" ht="37.9" customHeight="1">
      <c r="B138" s="140"/>
      <c r="C138" s="141" t="s">
        <v>189</v>
      </c>
      <c r="D138" s="141" t="s">
        <v>185</v>
      </c>
      <c r="E138" s="142" t="s">
        <v>3780</v>
      </c>
      <c r="F138" s="143" t="s">
        <v>3781</v>
      </c>
      <c r="G138" s="144" t="s">
        <v>198</v>
      </c>
      <c r="H138" s="145">
        <v>21.587</v>
      </c>
      <c r="I138" s="146"/>
      <c r="J138" s="147">
        <f t="shared" si="0"/>
        <v>0</v>
      </c>
      <c r="K138" s="148"/>
      <c r="L138" s="32"/>
      <c r="M138" s="149" t="s">
        <v>1</v>
      </c>
      <c r="N138" s="150" t="s">
        <v>41</v>
      </c>
      <c r="P138" s="151">
        <f t="shared" si="1"/>
        <v>0</v>
      </c>
      <c r="Q138" s="151">
        <v>0</v>
      </c>
      <c r="R138" s="151">
        <f t="shared" si="2"/>
        <v>0</v>
      </c>
      <c r="S138" s="151">
        <v>0</v>
      </c>
      <c r="T138" s="152">
        <f t="shared" si="3"/>
        <v>0</v>
      </c>
      <c r="AR138" s="153" t="s">
        <v>189</v>
      </c>
      <c r="AT138" s="153" t="s">
        <v>185</v>
      </c>
      <c r="AU138" s="153" t="s">
        <v>190</v>
      </c>
      <c r="AY138" s="17" t="s">
        <v>181</v>
      </c>
      <c r="BE138" s="154">
        <f t="shared" si="4"/>
        <v>0</v>
      </c>
      <c r="BF138" s="154">
        <f t="shared" si="5"/>
        <v>0</v>
      </c>
      <c r="BG138" s="154">
        <f t="shared" si="6"/>
        <v>0</v>
      </c>
      <c r="BH138" s="154">
        <f t="shared" si="7"/>
        <v>0</v>
      </c>
      <c r="BI138" s="154">
        <f t="shared" si="8"/>
        <v>0</v>
      </c>
      <c r="BJ138" s="17" t="s">
        <v>190</v>
      </c>
      <c r="BK138" s="154">
        <f t="shared" si="9"/>
        <v>0</v>
      </c>
      <c r="BL138" s="17" t="s">
        <v>189</v>
      </c>
      <c r="BM138" s="153" t="s">
        <v>943</v>
      </c>
    </row>
    <row r="139" spans="2:65" s="1" customFormat="1" ht="24.2" customHeight="1">
      <c r="B139" s="140"/>
      <c r="C139" s="141" t="s">
        <v>732</v>
      </c>
      <c r="D139" s="141" t="s">
        <v>185</v>
      </c>
      <c r="E139" s="142" t="s">
        <v>3782</v>
      </c>
      <c r="F139" s="143" t="s">
        <v>3783</v>
      </c>
      <c r="G139" s="144" t="s">
        <v>198</v>
      </c>
      <c r="H139" s="145">
        <v>21.587</v>
      </c>
      <c r="I139" s="146"/>
      <c r="J139" s="147">
        <f t="shared" si="0"/>
        <v>0</v>
      </c>
      <c r="K139" s="148"/>
      <c r="L139" s="32"/>
      <c r="M139" s="149" t="s">
        <v>1</v>
      </c>
      <c r="N139" s="150" t="s">
        <v>41</v>
      </c>
      <c r="P139" s="151">
        <f t="shared" si="1"/>
        <v>0</v>
      </c>
      <c r="Q139" s="151">
        <v>0</v>
      </c>
      <c r="R139" s="151">
        <f t="shared" si="2"/>
        <v>0</v>
      </c>
      <c r="S139" s="151">
        <v>0</v>
      </c>
      <c r="T139" s="152">
        <f t="shared" si="3"/>
        <v>0</v>
      </c>
      <c r="AR139" s="153" t="s">
        <v>189</v>
      </c>
      <c r="AT139" s="153" t="s">
        <v>185</v>
      </c>
      <c r="AU139" s="153" t="s">
        <v>190</v>
      </c>
      <c r="AY139" s="17" t="s">
        <v>181</v>
      </c>
      <c r="BE139" s="154">
        <f t="shared" si="4"/>
        <v>0</v>
      </c>
      <c r="BF139" s="154">
        <f t="shared" si="5"/>
        <v>0</v>
      </c>
      <c r="BG139" s="154">
        <f t="shared" si="6"/>
        <v>0</v>
      </c>
      <c r="BH139" s="154">
        <f t="shared" si="7"/>
        <v>0</v>
      </c>
      <c r="BI139" s="154">
        <f t="shared" si="8"/>
        <v>0</v>
      </c>
      <c r="BJ139" s="17" t="s">
        <v>190</v>
      </c>
      <c r="BK139" s="154">
        <f t="shared" si="9"/>
        <v>0</v>
      </c>
      <c r="BL139" s="17" t="s">
        <v>189</v>
      </c>
      <c r="BM139" s="153" t="s">
        <v>109</v>
      </c>
    </row>
    <row r="140" spans="2:65" s="1" customFormat="1" ht="37.9" customHeight="1">
      <c r="B140" s="140"/>
      <c r="C140" s="141" t="s">
        <v>933</v>
      </c>
      <c r="D140" s="141" t="s">
        <v>185</v>
      </c>
      <c r="E140" s="142" t="s">
        <v>3784</v>
      </c>
      <c r="F140" s="143" t="s">
        <v>3785</v>
      </c>
      <c r="G140" s="144" t="s">
        <v>198</v>
      </c>
      <c r="H140" s="145">
        <v>13.356</v>
      </c>
      <c r="I140" s="146"/>
      <c r="J140" s="147">
        <f t="shared" si="0"/>
        <v>0</v>
      </c>
      <c r="K140" s="148"/>
      <c r="L140" s="32"/>
      <c r="M140" s="149" t="s">
        <v>1</v>
      </c>
      <c r="N140" s="150" t="s">
        <v>41</v>
      </c>
      <c r="P140" s="151">
        <f t="shared" si="1"/>
        <v>0</v>
      </c>
      <c r="Q140" s="151">
        <v>0</v>
      </c>
      <c r="R140" s="151">
        <f t="shared" si="2"/>
        <v>0</v>
      </c>
      <c r="S140" s="151">
        <v>0</v>
      </c>
      <c r="T140" s="152">
        <f t="shared" si="3"/>
        <v>0</v>
      </c>
      <c r="AR140" s="153" t="s">
        <v>189</v>
      </c>
      <c r="AT140" s="153" t="s">
        <v>185</v>
      </c>
      <c r="AU140" s="153" t="s">
        <v>190</v>
      </c>
      <c r="AY140" s="17" t="s">
        <v>181</v>
      </c>
      <c r="BE140" s="154">
        <f t="shared" si="4"/>
        <v>0</v>
      </c>
      <c r="BF140" s="154">
        <f t="shared" si="5"/>
        <v>0</v>
      </c>
      <c r="BG140" s="154">
        <f t="shared" si="6"/>
        <v>0</v>
      </c>
      <c r="BH140" s="154">
        <f t="shared" si="7"/>
        <v>0</v>
      </c>
      <c r="BI140" s="154">
        <f t="shared" si="8"/>
        <v>0</v>
      </c>
      <c r="BJ140" s="17" t="s">
        <v>190</v>
      </c>
      <c r="BK140" s="154">
        <f t="shared" si="9"/>
        <v>0</v>
      </c>
      <c r="BL140" s="17" t="s">
        <v>189</v>
      </c>
      <c r="BM140" s="153" t="s">
        <v>115</v>
      </c>
    </row>
    <row r="141" spans="2:65" s="1" customFormat="1" ht="16.5" customHeight="1">
      <c r="B141" s="140"/>
      <c r="C141" s="141" t="s">
        <v>938</v>
      </c>
      <c r="D141" s="141" t="s">
        <v>185</v>
      </c>
      <c r="E141" s="142" t="s">
        <v>944</v>
      </c>
      <c r="F141" s="143" t="s">
        <v>945</v>
      </c>
      <c r="G141" s="144" t="s">
        <v>198</v>
      </c>
      <c r="H141" s="145">
        <v>13.356</v>
      </c>
      <c r="I141" s="146"/>
      <c r="J141" s="147">
        <f t="shared" si="0"/>
        <v>0</v>
      </c>
      <c r="K141" s="148"/>
      <c r="L141" s="32"/>
      <c r="M141" s="149" t="s">
        <v>1</v>
      </c>
      <c r="N141" s="150" t="s">
        <v>41</v>
      </c>
      <c r="P141" s="151">
        <f t="shared" si="1"/>
        <v>0</v>
      </c>
      <c r="Q141" s="151">
        <v>0</v>
      </c>
      <c r="R141" s="151">
        <f t="shared" si="2"/>
        <v>0</v>
      </c>
      <c r="S141" s="151">
        <v>0</v>
      </c>
      <c r="T141" s="152">
        <f t="shared" si="3"/>
        <v>0</v>
      </c>
      <c r="AR141" s="153" t="s">
        <v>189</v>
      </c>
      <c r="AT141" s="153" t="s">
        <v>185</v>
      </c>
      <c r="AU141" s="153" t="s">
        <v>190</v>
      </c>
      <c r="AY141" s="17" t="s">
        <v>181</v>
      </c>
      <c r="BE141" s="154">
        <f t="shared" si="4"/>
        <v>0</v>
      </c>
      <c r="BF141" s="154">
        <f t="shared" si="5"/>
        <v>0</v>
      </c>
      <c r="BG141" s="154">
        <f t="shared" si="6"/>
        <v>0</v>
      </c>
      <c r="BH141" s="154">
        <f t="shared" si="7"/>
        <v>0</v>
      </c>
      <c r="BI141" s="154">
        <f t="shared" si="8"/>
        <v>0</v>
      </c>
      <c r="BJ141" s="17" t="s">
        <v>190</v>
      </c>
      <c r="BK141" s="154">
        <f t="shared" si="9"/>
        <v>0</v>
      </c>
      <c r="BL141" s="17" t="s">
        <v>189</v>
      </c>
      <c r="BM141" s="153" t="s">
        <v>121</v>
      </c>
    </row>
    <row r="142" spans="2:65" s="1" customFormat="1" ht="24.2" customHeight="1">
      <c r="B142" s="140"/>
      <c r="C142" s="141" t="s">
        <v>943</v>
      </c>
      <c r="D142" s="141" t="s">
        <v>185</v>
      </c>
      <c r="E142" s="142" t="s">
        <v>947</v>
      </c>
      <c r="F142" s="143" t="s">
        <v>948</v>
      </c>
      <c r="G142" s="144" t="s">
        <v>478</v>
      </c>
      <c r="H142" s="145">
        <v>22.704999999999998</v>
      </c>
      <c r="I142" s="146"/>
      <c r="J142" s="147">
        <f t="shared" si="0"/>
        <v>0</v>
      </c>
      <c r="K142" s="148"/>
      <c r="L142" s="32"/>
      <c r="M142" s="149" t="s">
        <v>1</v>
      </c>
      <c r="N142" s="150" t="s">
        <v>41</v>
      </c>
      <c r="P142" s="151">
        <f t="shared" si="1"/>
        <v>0</v>
      </c>
      <c r="Q142" s="151">
        <v>0</v>
      </c>
      <c r="R142" s="151">
        <f t="shared" si="2"/>
        <v>0</v>
      </c>
      <c r="S142" s="151">
        <v>0</v>
      </c>
      <c r="T142" s="152">
        <f t="shared" si="3"/>
        <v>0</v>
      </c>
      <c r="AR142" s="153" t="s">
        <v>189</v>
      </c>
      <c r="AT142" s="153" t="s">
        <v>185</v>
      </c>
      <c r="AU142" s="153" t="s">
        <v>190</v>
      </c>
      <c r="AY142" s="17" t="s">
        <v>181</v>
      </c>
      <c r="BE142" s="154">
        <f t="shared" si="4"/>
        <v>0</v>
      </c>
      <c r="BF142" s="154">
        <f t="shared" si="5"/>
        <v>0</v>
      </c>
      <c r="BG142" s="154">
        <f t="shared" si="6"/>
        <v>0</v>
      </c>
      <c r="BH142" s="154">
        <f t="shared" si="7"/>
        <v>0</v>
      </c>
      <c r="BI142" s="154">
        <f t="shared" si="8"/>
        <v>0</v>
      </c>
      <c r="BJ142" s="17" t="s">
        <v>190</v>
      </c>
      <c r="BK142" s="154">
        <f t="shared" si="9"/>
        <v>0</v>
      </c>
      <c r="BL142" s="17" t="s">
        <v>189</v>
      </c>
      <c r="BM142" s="153" t="s">
        <v>280</v>
      </c>
    </row>
    <row r="143" spans="2:65" s="1" customFormat="1" ht="24.2" customHeight="1">
      <c r="B143" s="140"/>
      <c r="C143" s="141" t="s">
        <v>182</v>
      </c>
      <c r="D143" s="141" t="s">
        <v>185</v>
      </c>
      <c r="E143" s="142" t="s">
        <v>951</v>
      </c>
      <c r="F143" s="143" t="s">
        <v>3786</v>
      </c>
      <c r="G143" s="144" t="s">
        <v>198</v>
      </c>
      <c r="H143" s="145">
        <v>8.2319999999999993</v>
      </c>
      <c r="I143" s="146"/>
      <c r="J143" s="147">
        <f t="shared" si="0"/>
        <v>0</v>
      </c>
      <c r="K143" s="148"/>
      <c r="L143" s="32"/>
      <c r="M143" s="149" t="s">
        <v>1</v>
      </c>
      <c r="N143" s="150" t="s">
        <v>41</v>
      </c>
      <c r="P143" s="151">
        <f t="shared" si="1"/>
        <v>0</v>
      </c>
      <c r="Q143" s="151">
        <v>0</v>
      </c>
      <c r="R143" s="151">
        <f t="shared" si="2"/>
        <v>0</v>
      </c>
      <c r="S143" s="151">
        <v>0</v>
      </c>
      <c r="T143" s="152">
        <f t="shared" si="3"/>
        <v>0</v>
      </c>
      <c r="AR143" s="153" t="s">
        <v>189</v>
      </c>
      <c r="AT143" s="153" t="s">
        <v>185</v>
      </c>
      <c r="AU143" s="153" t="s">
        <v>190</v>
      </c>
      <c r="AY143" s="17" t="s">
        <v>181</v>
      </c>
      <c r="BE143" s="154">
        <f t="shared" si="4"/>
        <v>0</v>
      </c>
      <c r="BF143" s="154">
        <f t="shared" si="5"/>
        <v>0</v>
      </c>
      <c r="BG143" s="154">
        <f t="shared" si="6"/>
        <v>0</v>
      </c>
      <c r="BH143" s="154">
        <f t="shared" si="7"/>
        <v>0</v>
      </c>
      <c r="BI143" s="154">
        <f t="shared" si="8"/>
        <v>0</v>
      </c>
      <c r="BJ143" s="17" t="s">
        <v>190</v>
      </c>
      <c r="BK143" s="154">
        <f t="shared" si="9"/>
        <v>0</v>
      </c>
      <c r="BL143" s="17" t="s">
        <v>189</v>
      </c>
      <c r="BM143" s="153" t="s">
        <v>291</v>
      </c>
    </row>
    <row r="144" spans="2:65" s="1" customFormat="1" ht="24.2" customHeight="1">
      <c r="B144" s="140"/>
      <c r="C144" s="141" t="s">
        <v>109</v>
      </c>
      <c r="D144" s="141" t="s">
        <v>185</v>
      </c>
      <c r="E144" s="142" t="s">
        <v>3787</v>
      </c>
      <c r="F144" s="143" t="s">
        <v>3788</v>
      </c>
      <c r="G144" s="144" t="s">
        <v>198</v>
      </c>
      <c r="H144" s="145">
        <v>9.9179999999999993</v>
      </c>
      <c r="I144" s="146"/>
      <c r="J144" s="147">
        <f t="shared" si="0"/>
        <v>0</v>
      </c>
      <c r="K144" s="148"/>
      <c r="L144" s="32"/>
      <c r="M144" s="149" t="s">
        <v>1</v>
      </c>
      <c r="N144" s="150" t="s">
        <v>41</v>
      </c>
      <c r="P144" s="151">
        <f t="shared" si="1"/>
        <v>0</v>
      </c>
      <c r="Q144" s="151">
        <v>0</v>
      </c>
      <c r="R144" s="151">
        <f t="shared" si="2"/>
        <v>0</v>
      </c>
      <c r="S144" s="151">
        <v>0</v>
      </c>
      <c r="T144" s="152">
        <f t="shared" si="3"/>
        <v>0</v>
      </c>
      <c r="AR144" s="153" t="s">
        <v>189</v>
      </c>
      <c r="AT144" s="153" t="s">
        <v>185</v>
      </c>
      <c r="AU144" s="153" t="s">
        <v>190</v>
      </c>
      <c r="AY144" s="17" t="s">
        <v>181</v>
      </c>
      <c r="BE144" s="154">
        <f t="shared" si="4"/>
        <v>0</v>
      </c>
      <c r="BF144" s="154">
        <f t="shared" si="5"/>
        <v>0</v>
      </c>
      <c r="BG144" s="154">
        <f t="shared" si="6"/>
        <v>0</v>
      </c>
      <c r="BH144" s="154">
        <f t="shared" si="7"/>
        <v>0</v>
      </c>
      <c r="BI144" s="154">
        <f t="shared" si="8"/>
        <v>0</v>
      </c>
      <c r="BJ144" s="17" t="s">
        <v>190</v>
      </c>
      <c r="BK144" s="154">
        <f t="shared" si="9"/>
        <v>0</v>
      </c>
      <c r="BL144" s="17" t="s">
        <v>189</v>
      </c>
      <c r="BM144" s="153" t="s">
        <v>7</v>
      </c>
    </row>
    <row r="145" spans="2:65" s="1" customFormat="1" ht="16.5" customHeight="1">
      <c r="B145" s="140"/>
      <c r="C145" s="189" t="s">
        <v>112</v>
      </c>
      <c r="D145" s="189" t="s">
        <v>966</v>
      </c>
      <c r="E145" s="190" t="s">
        <v>3789</v>
      </c>
      <c r="F145" s="191" t="s">
        <v>3790</v>
      </c>
      <c r="G145" s="192" t="s">
        <v>478</v>
      </c>
      <c r="H145" s="193">
        <v>16.861000000000001</v>
      </c>
      <c r="I145" s="194"/>
      <c r="J145" s="195">
        <f t="shared" si="0"/>
        <v>0</v>
      </c>
      <c r="K145" s="196"/>
      <c r="L145" s="197"/>
      <c r="M145" s="198" t="s">
        <v>1</v>
      </c>
      <c r="N145" s="199" t="s">
        <v>41</v>
      </c>
      <c r="P145" s="151">
        <f t="shared" si="1"/>
        <v>0</v>
      </c>
      <c r="Q145" s="151">
        <v>0</v>
      </c>
      <c r="R145" s="151">
        <f t="shared" si="2"/>
        <v>0</v>
      </c>
      <c r="S145" s="151">
        <v>0</v>
      </c>
      <c r="T145" s="152">
        <f t="shared" si="3"/>
        <v>0</v>
      </c>
      <c r="AR145" s="153" t="s">
        <v>943</v>
      </c>
      <c r="AT145" s="153" t="s">
        <v>966</v>
      </c>
      <c r="AU145" s="153" t="s">
        <v>190</v>
      </c>
      <c r="AY145" s="17" t="s">
        <v>181</v>
      </c>
      <c r="BE145" s="154">
        <f t="shared" si="4"/>
        <v>0</v>
      </c>
      <c r="BF145" s="154">
        <f t="shared" si="5"/>
        <v>0</v>
      </c>
      <c r="BG145" s="154">
        <f t="shared" si="6"/>
        <v>0</v>
      </c>
      <c r="BH145" s="154">
        <f t="shared" si="7"/>
        <v>0</v>
      </c>
      <c r="BI145" s="154">
        <f t="shared" si="8"/>
        <v>0</v>
      </c>
      <c r="BJ145" s="17" t="s">
        <v>190</v>
      </c>
      <c r="BK145" s="154">
        <f t="shared" si="9"/>
        <v>0</v>
      </c>
      <c r="BL145" s="17" t="s">
        <v>189</v>
      </c>
      <c r="BM145" s="153" t="s">
        <v>392</v>
      </c>
    </row>
    <row r="146" spans="2:65" s="11" customFormat="1" ht="22.9" customHeight="1">
      <c r="B146" s="128"/>
      <c r="D146" s="129" t="s">
        <v>74</v>
      </c>
      <c r="E146" s="138" t="s">
        <v>189</v>
      </c>
      <c r="F146" s="138" t="s">
        <v>1167</v>
      </c>
      <c r="I146" s="131"/>
      <c r="J146" s="139">
        <f>BK146</f>
        <v>0</v>
      </c>
      <c r="L146" s="128"/>
      <c r="M146" s="133"/>
      <c r="P146" s="134">
        <f>P147</f>
        <v>0</v>
      </c>
      <c r="R146" s="134">
        <f>R147</f>
        <v>0</v>
      </c>
      <c r="T146" s="135">
        <f>T147</f>
        <v>0</v>
      </c>
      <c r="AR146" s="129" t="s">
        <v>83</v>
      </c>
      <c r="AT146" s="136" t="s">
        <v>74</v>
      </c>
      <c r="AU146" s="136" t="s">
        <v>83</v>
      </c>
      <c r="AY146" s="129" t="s">
        <v>181</v>
      </c>
      <c r="BK146" s="137">
        <f>BK147</f>
        <v>0</v>
      </c>
    </row>
    <row r="147" spans="2:65" s="1" customFormat="1" ht="33" customHeight="1">
      <c r="B147" s="140"/>
      <c r="C147" s="141" t="s">
        <v>115</v>
      </c>
      <c r="D147" s="141" t="s">
        <v>185</v>
      </c>
      <c r="E147" s="142" t="s">
        <v>3791</v>
      </c>
      <c r="F147" s="143" t="s">
        <v>3792</v>
      </c>
      <c r="G147" s="144" t="s">
        <v>198</v>
      </c>
      <c r="H147" s="145">
        <v>3.4380000000000002</v>
      </c>
      <c r="I147" s="146"/>
      <c r="J147" s="147">
        <f>ROUND(I147*H147,2)</f>
        <v>0</v>
      </c>
      <c r="K147" s="148"/>
      <c r="L147" s="32"/>
      <c r="M147" s="149" t="s">
        <v>1</v>
      </c>
      <c r="N147" s="150" t="s">
        <v>41</v>
      </c>
      <c r="P147" s="151">
        <f>O147*H147</f>
        <v>0</v>
      </c>
      <c r="Q147" s="151">
        <v>0</v>
      </c>
      <c r="R147" s="151">
        <f>Q147*H147</f>
        <v>0</v>
      </c>
      <c r="S147" s="151">
        <v>0</v>
      </c>
      <c r="T147" s="152">
        <f>S147*H147</f>
        <v>0</v>
      </c>
      <c r="AR147" s="153" t="s">
        <v>189</v>
      </c>
      <c r="AT147" s="153" t="s">
        <v>185</v>
      </c>
      <c r="AU147" s="153" t="s">
        <v>190</v>
      </c>
      <c r="AY147" s="17" t="s">
        <v>181</v>
      </c>
      <c r="BE147" s="154">
        <f>IF(N147="základná",J147,0)</f>
        <v>0</v>
      </c>
      <c r="BF147" s="154">
        <f>IF(N147="znížená",J147,0)</f>
        <v>0</v>
      </c>
      <c r="BG147" s="154">
        <f>IF(N147="zákl. prenesená",J147,0)</f>
        <v>0</v>
      </c>
      <c r="BH147" s="154">
        <f>IF(N147="zníž. prenesená",J147,0)</f>
        <v>0</v>
      </c>
      <c r="BI147" s="154">
        <f>IF(N147="nulová",J147,0)</f>
        <v>0</v>
      </c>
      <c r="BJ147" s="17" t="s">
        <v>190</v>
      </c>
      <c r="BK147" s="154">
        <f>ROUND(I147*H147,2)</f>
        <v>0</v>
      </c>
      <c r="BL147" s="17" t="s">
        <v>189</v>
      </c>
      <c r="BM147" s="153" t="s">
        <v>417</v>
      </c>
    </row>
    <row r="148" spans="2:65" s="11" customFormat="1" ht="22.9" customHeight="1">
      <c r="B148" s="128"/>
      <c r="D148" s="129" t="s">
        <v>74</v>
      </c>
      <c r="E148" s="138" t="s">
        <v>933</v>
      </c>
      <c r="F148" s="138" t="s">
        <v>1192</v>
      </c>
      <c r="I148" s="131"/>
      <c r="J148" s="139">
        <f>BK148</f>
        <v>0</v>
      </c>
      <c r="L148" s="128"/>
      <c r="M148" s="133"/>
      <c r="P148" s="134">
        <f>SUM(P149:P152)</f>
        <v>0</v>
      </c>
      <c r="R148" s="134">
        <f>SUM(R149:R152)</f>
        <v>0</v>
      </c>
      <c r="T148" s="135">
        <f>SUM(T149:T152)</f>
        <v>0</v>
      </c>
      <c r="AR148" s="129" t="s">
        <v>83</v>
      </c>
      <c r="AT148" s="136" t="s">
        <v>74</v>
      </c>
      <c r="AU148" s="136" t="s">
        <v>83</v>
      </c>
      <c r="AY148" s="129" t="s">
        <v>181</v>
      </c>
      <c r="BK148" s="137">
        <f>SUM(BK149:BK152)</f>
        <v>0</v>
      </c>
    </row>
    <row r="149" spans="2:65" s="1" customFormat="1" ht="24.2" customHeight="1">
      <c r="B149" s="140"/>
      <c r="C149" s="141" t="s">
        <v>118</v>
      </c>
      <c r="D149" s="141" t="s">
        <v>185</v>
      </c>
      <c r="E149" s="142" t="s">
        <v>3793</v>
      </c>
      <c r="F149" s="143" t="s">
        <v>3794</v>
      </c>
      <c r="G149" s="144" t="s">
        <v>188</v>
      </c>
      <c r="H149" s="145">
        <v>13.539</v>
      </c>
      <c r="I149" s="146"/>
      <c r="J149" s="147">
        <f>ROUND(I149*H149,2)</f>
        <v>0</v>
      </c>
      <c r="K149" s="148"/>
      <c r="L149" s="32"/>
      <c r="M149" s="149" t="s">
        <v>1</v>
      </c>
      <c r="N149" s="150" t="s">
        <v>41</v>
      </c>
      <c r="P149" s="151">
        <f>O149*H149</f>
        <v>0</v>
      </c>
      <c r="Q149" s="151">
        <v>0</v>
      </c>
      <c r="R149" s="151">
        <f>Q149*H149</f>
        <v>0</v>
      </c>
      <c r="S149" s="151">
        <v>0</v>
      </c>
      <c r="T149" s="152">
        <f>S149*H149</f>
        <v>0</v>
      </c>
      <c r="AR149" s="153" t="s">
        <v>189</v>
      </c>
      <c r="AT149" s="153" t="s">
        <v>185</v>
      </c>
      <c r="AU149" s="153" t="s">
        <v>190</v>
      </c>
      <c r="AY149" s="17" t="s">
        <v>181</v>
      </c>
      <c r="BE149" s="154">
        <f>IF(N149="základná",J149,0)</f>
        <v>0</v>
      </c>
      <c r="BF149" s="154">
        <f>IF(N149="znížená",J149,0)</f>
        <v>0</v>
      </c>
      <c r="BG149" s="154">
        <f>IF(N149="zákl. prenesená",J149,0)</f>
        <v>0</v>
      </c>
      <c r="BH149" s="154">
        <f>IF(N149="zníž. prenesená",J149,0)</f>
        <v>0</v>
      </c>
      <c r="BI149" s="154">
        <f>IF(N149="nulová",J149,0)</f>
        <v>0</v>
      </c>
      <c r="BJ149" s="17" t="s">
        <v>190</v>
      </c>
      <c r="BK149" s="154">
        <f>ROUND(I149*H149,2)</f>
        <v>0</v>
      </c>
      <c r="BL149" s="17" t="s">
        <v>189</v>
      </c>
      <c r="BM149" s="153" t="s">
        <v>436</v>
      </c>
    </row>
    <row r="150" spans="2:65" s="1" customFormat="1" ht="24.2" customHeight="1">
      <c r="B150" s="140"/>
      <c r="C150" s="141" t="s">
        <v>121</v>
      </c>
      <c r="D150" s="141" t="s">
        <v>185</v>
      </c>
      <c r="E150" s="142" t="s">
        <v>3795</v>
      </c>
      <c r="F150" s="143" t="s">
        <v>3796</v>
      </c>
      <c r="G150" s="144" t="s">
        <v>198</v>
      </c>
      <c r="H150" s="145">
        <v>5.1559999999999997</v>
      </c>
      <c r="I150" s="146"/>
      <c r="J150" s="147">
        <f>ROUND(I150*H150,2)</f>
        <v>0</v>
      </c>
      <c r="K150" s="148"/>
      <c r="L150" s="32"/>
      <c r="M150" s="149" t="s">
        <v>1</v>
      </c>
      <c r="N150" s="150" t="s">
        <v>41</v>
      </c>
      <c r="P150" s="151">
        <f>O150*H150</f>
        <v>0</v>
      </c>
      <c r="Q150" s="151">
        <v>0</v>
      </c>
      <c r="R150" s="151">
        <f>Q150*H150</f>
        <v>0</v>
      </c>
      <c r="S150" s="151">
        <v>0</v>
      </c>
      <c r="T150" s="152">
        <f>S150*H150</f>
        <v>0</v>
      </c>
      <c r="AR150" s="153" t="s">
        <v>189</v>
      </c>
      <c r="AT150" s="153" t="s">
        <v>185</v>
      </c>
      <c r="AU150" s="153" t="s">
        <v>190</v>
      </c>
      <c r="AY150" s="17" t="s">
        <v>181</v>
      </c>
      <c r="BE150" s="154">
        <f>IF(N150="základná",J150,0)</f>
        <v>0</v>
      </c>
      <c r="BF150" s="154">
        <f>IF(N150="znížená",J150,0)</f>
        <v>0</v>
      </c>
      <c r="BG150" s="154">
        <f>IF(N150="zákl. prenesená",J150,0)</f>
        <v>0</v>
      </c>
      <c r="BH150" s="154">
        <f>IF(N150="zníž. prenesená",J150,0)</f>
        <v>0</v>
      </c>
      <c r="BI150" s="154">
        <f>IF(N150="nulová",J150,0)</f>
        <v>0</v>
      </c>
      <c r="BJ150" s="17" t="s">
        <v>190</v>
      </c>
      <c r="BK150" s="154">
        <f>ROUND(I150*H150,2)</f>
        <v>0</v>
      </c>
      <c r="BL150" s="17" t="s">
        <v>189</v>
      </c>
      <c r="BM150" s="153" t="s">
        <v>475</v>
      </c>
    </row>
    <row r="151" spans="2:65" s="1" customFormat="1" ht="33" customHeight="1">
      <c r="B151" s="140"/>
      <c r="C151" s="141" t="s">
        <v>124</v>
      </c>
      <c r="D151" s="141" t="s">
        <v>185</v>
      </c>
      <c r="E151" s="142" t="s">
        <v>3797</v>
      </c>
      <c r="F151" s="143" t="s">
        <v>3798</v>
      </c>
      <c r="G151" s="144" t="s">
        <v>478</v>
      </c>
      <c r="H151" s="145">
        <v>0.39900000000000002</v>
      </c>
      <c r="I151" s="146"/>
      <c r="J151" s="147">
        <f>ROUND(I151*H151,2)</f>
        <v>0</v>
      </c>
      <c r="K151" s="148"/>
      <c r="L151" s="32"/>
      <c r="M151" s="149" t="s">
        <v>1</v>
      </c>
      <c r="N151" s="150" t="s">
        <v>41</v>
      </c>
      <c r="P151" s="151">
        <f>O151*H151</f>
        <v>0</v>
      </c>
      <c r="Q151" s="151">
        <v>0</v>
      </c>
      <c r="R151" s="151">
        <f>Q151*H151</f>
        <v>0</v>
      </c>
      <c r="S151" s="151">
        <v>0</v>
      </c>
      <c r="T151" s="152">
        <f>S151*H151</f>
        <v>0</v>
      </c>
      <c r="AR151" s="153" t="s">
        <v>189</v>
      </c>
      <c r="AT151" s="153" t="s">
        <v>185</v>
      </c>
      <c r="AU151" s="153" t="s">
        <v>190</v>
      </c>
      <c r="AY151" s="17" t="s">
        <v>181</v>
      </c>
      <c r="BE151" s="154">
        <f>IF(N151="základná",J151,0)</f>
        <v>0</v>
      </c>
      <c r="BF151" s="154">
        <f>IF(N151="znížená",J151,0)</f>
        <v>0</v>
      </c>
      <c r="BG151" s="154">
        <f>IF(N151="zákl. prenesená",J151,0)</f>
        <v>0</v>
      </c>
      <c r="BH151" s="154">
        <f>IF(N151="zníž. prenesená",J151,0)</f>
        <v>0</v>
      </c>
      <c r="BI151" s="154">
        <f>IF(N151="nulová",J151,0)</f>
        <v>0</v>
      </c>
      <c r="BJ151" s="17" t="s">
        <v>190</v>
      </c>
      <c r="BK151" s="154">
        <f>ROUND(I151*H151,2)</f>
        <v>0</v>
      </c>
      <c r="BL151" s="17" t="s">
        <v>189</v>
      </c>
      <c r="BM151" s="153" t="s">
        <v>480</v>
      </c>
    </row>
    <row r="152" spans="2:65" s="1" customFormat="1" ht="16.5" customHeight="1">
      <c r="B152" s="140"/>
      <c r="C152" s="141" t="s">
        <v>280</v>
      </c>
      <c r="D152" s="141" t="s">
        <v>185</v>
      </c>
      <c r="E152" s="142" t="s">
        <v>3799</v>
      </c>
      <c r="F152" s="143" t="s">
        <v>3800</v>
      </c>
      <c r="G152" s="144" t="s">
        <v>188</v>
      </c>
      <c r="H152" s="145">
        <v>34.375999999999998</v>
      </c>
      <c r="I152" s="146"/>
      <c r="J152" s="147">
        <f>ROUND(I152*H152,2)</f>
        <v>0</v>
      </c>
      <c r="K152" s="148"/>
      <c r="L152" s="32"/>
      <c r="M152" s="149" t="s">
        <v>1</v>
      </c>
      <c r="N152" s="150" t="s">
        <v>41</v>
      </c>
      <c r="P152" s="151">
        <f>O152*H152</f>
        <v>0</v>
      </c>
      <c r="Q152" s="151">
        <v>0</v>
      </c>
      <c r="R152" s="151">
        <f>Q152*H152</f>
        <v>0</v>
      </c>
      <c r="S152" s="151">
        <v>0</v>
      </c>
      <c r="T152" s="152">
        <f>S152*H152</f>
        <v>0</v>
      </c>
      <c r="AR152" s="153" t="s">
        <v>189</v>
      </c>
      <c r="AT152" s="153" t="s">
        <v>185</v>
      </c>
      <c r="AU152" s="153" t="s">
        <v>190</v>
      </c>
      <c r="AY152" s="17" t="s">
        <v>181</v>
      </c>
      <c r="BE152" s="154">
        <f>IF(N152="základná",J152,0)</f>
        <v>0</v>
      </c>
      <c r="BF152" s="154">
        <f>IF(N152="znížená",J152,0)</f>
        <v>0</v>
      </c>
      <c r="BG152" s="154">
        <f>IF(N152="zákl. prenesená",J152,0)</f>
        <v>0</v>
      </c>
      <c r="BH152" s="154">
        <f>IF(N152="zníž. prenesená",J152,0)</f>
        <v>0</v>
      </c>
      <c r="BI152" s="154">
        <f>IF(N152="nulová",J152,0)</f>
        <v>0</v>
      </c>
      <c r="BJ152" s="17" t="s">
        <v>190</v>
      </c>
      <c r="BK152" s="154">
        <f>ROUND(I152*H152,2)</f>
        <v>0</v>
      </c>
      <c r="BL152" s="17" t="s">
        <v>189</v>
      </c>
      <c r="BM152" s="153" t="s">
        <v>491</v>
      </c>
    </row>
    <row r="153" spans="2:65" s="11" customFormat="1" ht="22.9" customHeight="1">
      <c r="B153" s="128"/>
      <c r="D153" s="129" t="s">
        <v>74</v>
      </c>
      <c r="E153" s="138" t="s">
        <v>943</v>
      </c>
      <c r="F153" s="138" t="s">
        <v>1506</v>
      </c>
      <c r="I153" s="131"/>
      <c r="J153" s="139">
        <f>BK153</f>
        <v>0</v>
      </c>
      <c r="L153" s="128"/>
      <c r="M153" s="133"/>
      <c r="P153" s="134">
        <f>SUM(P154:P155)</f>
        <v>0</v>
      </c>
      <c r="R153" s="134">
        <f>SUM(R154:R155)</f>
        <v>0</v>
      </c>
      <c r="T153" s="135">
        <f>SUM(T154:T155)</f>
        <v>0</v>
      </c>
      <c r="AR153" s="129" t="s">
        <v>83</v>
      </c>
      <c r="AT153" s="136" t="s">
        <v>74</v>
      </c>
      <c r="AU153" s="136" t="s">
        <v>83</v>
      </c>
      <c r="AY153" s="129" t="s">
        <v>181</v>
      </c>
      <c r="BK153" s="137">
        <f>SUM(BK154:BK155)</f>
        <v>0</v>
      </c>
    </row>
    <row r="154" spans="2:65" s="1" customFormat="1" ht="37.9" customHeight="1">
      <c r="B154" s="140"/>
      <c r="C154" s="141" t="s">
        <v>285</v>
      </c>
      <c r="D154" s="141" t="s">
        <v>185</v>
      </c>
      <c r="E154" s="142" t="s">
        <v>3801</v>
      </c>
      <c r="F154" s="143" t="s">
        <v>3802</v>
      </c>
      <c r="G154" s="144" t="s">
        <v>407</v>
      </c>
      <c r="H154" s="145">
        <v>7</v>
      </c>
      <c r="I154" s="146"/>
      <c r="J154" s="147">
        <f>ROUND(I154*H154,2)</f>
        <v>0</v>
      </c>
      <c r="K154" s="148"/>
      <c r="L154" s="32"/>
      <c r="M154" s="149" t="s">
        <v>1</v>
      </c>
      <c r="N154" s="150" t="s">
        <v>41</v>
      </c>
      <c r="P154" s="151">
        <f>O154*H154</f>
        <v>0</v>
      </c>
      <c r="Q154" s="151">
        <v>0</v>
      </c>
      <c r="R154" s="151">
        <f>Q154*H154</f>
        <v>0</v>
      </c>
      <c r="S154" s="151">
        <v>0</v>
      </c>
      <c r="T154" s="152">
        <f>S154*H154</f>
        <v>0</v>
      </c>
      <c r="AR154" s="153" t="s">
        <v>189</v>
      </c>
      <c r="AT154" s="153" t="s">
        <v>185</v>
      </c>
      <c r="AU154" s="153" t="s">
        <v>190</v>
      </c>
      <c r="AY154" s="17" t="s">
        <v>181</v>
      </c>
      <c r="BE154" s="154">
        <f>IF(N154="základná",J154,0)</f>
        <v>0</v>
      </c>
      <c r="BF154" s="154">
        <f>IF(N154="znížená",J154,0)</f>
        <v>0</v>
      </c>
      <c r="BG154" s="154">
        <f>IF(N154="zákl. prenesená",J154,0)</f>
        <v>0</v>
      </c>
      <c r="BH154" s="154">
        <f>IF(N154="zníž. prenesená",J154,0)</f>
        <v>0</v>
      </c>
      <c r="BI154" s="154">
        <f>IF(N154="nulová",J154,0)</f>
        <v>0</v>
      </c>
      <c r="BJ154" s="17" t="s">
        <v>190</v>
      </c>
      <c r="BK154" s="154">
        <f>ROUND(I154*H154,2)</f>
        <v>0</v>
      </c>
      <c r="BL154" s="17" t="s">
        <v>189</v>
      </c>
      <c r="BM154" s="153" t="s">
        <v>500</v>
      </c>
    </row>
    <row r="155" spans="2:65" s="1" customFormat="1" ht="24.2" customHeight="1">
      <c r="B155" s="140"/>
      <c r="C155" s="189" t="s">
        <v>291</v>
      </c>
      <c r="D155" s="189" t="s">
        <v>966</v>
      </c>
      <c r="E155" s="190" t="s">
        <v>3803</v>
      </c>
      <c r="F155" s="191" t="s">
        <v>3804</v>
      </c>
      <c r="G155" s="192" t="s">
        <v>407</v>
      </c>
      <c r="H155" s="193">
        <v>7</v>
      </c>
      <c r="I155" s="194"/>
      <c r="J155" s="195">
        <f>ROUND(I155*H155,2)</f>
        <v>0</v>
      </c>
      <c r="K155" s="196"/>
      <c r="L155" s="197"/>
      <c r="M155" s="198" t="s">
        <v>1</v>
      </c>
      <c r="N155" s="199" t="s">
        <v>41</v>
      </c>
      <c r="P155" s="151">
        <f>O155*H155</f>
        <v>0</v>
      </c>
      <c r="Q155" s="151">
        <v>0</v>
      </c>
      <c r="R155" s="151">
        <f>Q155*H155</f>
        <v>0</v>
      </c>
      <c r="S155" s="151">
        <v>0</v>
      </c>
      <c r="T155" s="152">
        <f>S155*H155</f>
        <v>0</v>
      </c>
      <c r="AR155" s="153" t="s">
        <v>943</v>
      </c>
      <c r="AT155" s="153" t="s">
        <v>966</v>
      </c>
      <c r="AU155" s="153" t="s">
        <v>190</v>
      </c>
      <c r="AY155" s="17" t="s">
        <v>181</v>
      </c>
      <c r="BE155" s="154">
        <f>IF(N155="základná",J155,0)</f>
        <v>0</v>
      </c>
      <c r="BF155" s="154">
        <f>IF(N155="znížená",J155,0)</f>
        <v>0</v>
      </c>
      <c r="BG155" s="154">
        <f>IF(N155="zákl. prenesená",J155,0)</f>
        <v>0</v>
      </c>
      <c r="BH155" s="154">
        <f>IF(N155="zníž. prenesená",J155,0)</f>
        <v>0</v>
      </c>
      <c r="BI155" s="154">
        <f>IF(N155="nulová",J155,0)</f>
        <v>0</v>
      </c>
      <c r="BJ155" s="17" t="s">
        <v>190</v>
      </c>
      <c r="BK155" s="154">
        <f>ROUND(I155*H155,2)</f>
        <v>0</v>
      </c>
      <c r="BL155" s="17" t="s">
        <v>189</v>
      </c>
      <c r="BM155" s="153" t="s">
        <v>509</v>
      </c>
    </row>
    <row r="156" spans="2:65" s="11" customFormat="1" ht="22.9" customHeight="1">
      <c r="B156" s="128"/>
      <c r="D156" s="129" t="s">
        <v>74</v>
      </c>
      <c r="E156" s="138" t="s">
        <v>182</v>
      </c>
      <c r="F156" s="138" t="s">
        <v>183</v>
      </c>
      <c r="I156" s="131"/>
      <c r="J156" s="139">
        <f>BK156</f>
        <v>0</v>
      </c>
      <c r="L156" s="128"/>
      <c r="M156" s="133"/>
      <c r="P156" s="134">
        <f>SUM(P157:P164)</f>
        <v>0</v>
      </c>
      <c r="R156" s="134">
        <f>SUM(R157:R164)</f>
        <v>0</v>
      </c>
      <c r="T156" s="135">
        <f>SUM(T157:T164)</f>
        <v>0</v>
      </c>
      <c r="AR156" s="129" t="s">
        <v>83</v>
      </c>
      <c r="AT156" s="136" t="s">
        <v>74</v>
      </c>
      <c r="AU156" s="136" t="s">
        <v>83</v>
      </c>
      <c r="AY156" s="129" t="s">
        <v>181</v>
      </c>
      <c r="BK156" s="137">
        <f>SUM(BK157:BK164)</f>
        <v>0</v>
      </c>
    </row>
    <row r="157" spans="2:65" s="1" customFormat="1" ht="24.2" customHeight="1">
      <c r="B157" s="140"/>
      <c r="C157" s="141" t="s">
        <v>351</v>
      </c>
      <c r="D157" s="141" t="s">
        <v>185</v>
      </c>
      <c r="E157" s="142" t="s">
        <v>3805</v>
      </c>
      <c r="F157" s="143" t="s">
        <v>3806</v>
      </c>
      <c r="G157" s="144" t="s">
        <v>407</v>
      </c>
      <c r="H157" s="145">
        <v>158.5</v>
      </c>
      <c r="I157" s="146"/>
      <c r="J157" s="147">
        <f t="shared" ref="J157:J164" si="10">ROUND(I157*H157,2)</f>
        <v>0</v>
      </c>
      <c r="K157" s="148"/>
      <c r="L157" s="32"/>
      <c r="M157" s="149" t="s">
        <v>1</v>
      </c>
      <c r="N157" s="150" t="s">
        <v>41</v>
      </c>
      <c r="P157" s="151">
        <f t="shared" ref="P157:P164" si="11">O157*H157</f>
        <v>0</v>
      </c>
      <c r="Q157" s="151">
        <v>0</v>
      </c>
      <c r="R157" s="151">
        <f t="shared" ref="R157:R164" si="12">Q157*H157</f>
        <v>0</v>
      </c>
      <c r="S157" s="151">
        <v>0</v>
      </c>
      <c r="T157" s="152">
        <f t="shared" ref="T157:T164" si="13">S157*H157</f>
        <v>0</v>
      </c>
      <c r="AR157" s="153" t="s">
        <v>189</v>
      </c>
      <c r="AT157" s="153" t="s">
        <v>185</v>
      </c>
      <c r="AU157" s="153" t="s">
        <v>190</v>
      </c>
      <c r="AY157" s="17" t="s">
        <v>181</v>
      </c>
      <c r="BE157" s="154">
        <f t="shared" ref="BE157:BE164" si="14">IF(N157="základná",J157,0)</f>
        <v>0</v>
      </c>
      <c r="BF157" s="154">
        <f t="shared" ref="BF157:BF164" si="15">IF(N157="znížená",J157,0)</f>
        <v>0</v>
      </c>
      <c r="BG157" s="154">
        <f t="shared" ref="BG157:BG164" si="16">IF(N157="zákl. prenesená",J157,0)</f>
        <v>0</v>
      </c>
      <c r="BH157" s="154">
        <f t="shared" ref="BH157:BH164" si="17">IF(N157="zníž. prenesená",J157,0)</f>
        <v>0</v>
      </c>
      <c r="BI157" s="154">
        <f t="shared" ref="BI157:BI164" si="18">IF(N157="nulová",J157,0)</f>
        <v>0</v>
      </c>
      <c r="BJ157" s="17" t="s">
        <v>190</v>
      </c>
      <c r="BK157" s="154">
        <f t="shared" ref="BK157:BK164" si="19">ROUND(I157*H157,2)</f>
        <v>0</v>
      </c>
      <c r="BL157" s="17" t="s">
        <v>189</v>
      </c>
      <c r="BM157" s="153" t="s">
        <v>533</v>
      </c>
    </row>
    <row r="158" spans="2:65" s="1" customFormat="1" ht="24.2" customHeight="1">
      <c r="B158" s="140"/>
      <c r="C158" s="141" t="s">
        <v>7</v>
      </c>
      <c r="D158" s="141" t="s">
        <v>185</v>
      </c>
      <c r="E158" s="142" t="s">
        <v>3807</v>
      </c>
      <c r="F158" s="143" t="s">
        <v>3808</v>
      </c>
      <c r="G158" s="144" t="s">
        <v>188</v>
      </c>
      <c r="H158" s="145">
        <v>7.2110000000000003</v>
      </c>
      <c r="I158" s="146"/>
      <c r="J158" s="147">
        <f t="shared" si="10"/>
        <v>0</v>
      </c>
      <c r="K158" s="148"/>
      <c r="L158" s="32"/>
      <c r="M158" s="149" t="s">
        <v>1</v>
      </c>
      <c r="N158" s="150" t="s">
        <v>41</v>
      </c>
      <c r="P158" s="151">
        <f t="shared" si="11"/>
        <v>0</v>
      </c>
      <c r="Q158" s="151">
        <v>0</v>
      </c>
      <c r="R158" s="151">
        <f t="shared" si="12"/>
        <v>0</v>
      </c>
      <c r="S158" s="151">
        <v>0</v>
      </c>
      <c r="T158" s="152">
        <f t="shared" si="13"/>
        <v>0</v>
      </c>
      <c r="AR158" s="153" t="s">
        <v>189</v>
      </c>
      <c r="AT158" s="153" t="s">
        <v>185</v>
      </c>
      <c r="AU158" s="153" t="s">
        <v>190</v>
      </c>
      <c r="AY158" s="17" t="s">
        <v>181</v>
      </c>
      <c r="BE158" s="154">
        <f t="shared" si="14"/>
        <v>0</v>
      </c>
      <c r="BF158" s="154">
        <f t="shared" si="15"/>
        <v>0</v>
      </c>
      <c r="BG158" s="154">
        <f t="shared" si="16"/>
        <v>0</v>
      </c>
      <c r="BH158" s="154">
        <f t="shared" si="17"/>
        <v>0</v>
      </c>
      <c r="BI158" s="154">
        <f t="shared" si="18"/>
        <v>0</v>
      </c>
      <c r="BJ158" s="17" t="s">
        <v>190</v>
      </c>
      <c r="BK158" s="154">
        <f t="shared" si="19"/>
        <v>0</v>
      </c>
      <c r="BL158" s="17" t="s">
        <v>189</v>
      </c>
      <c r="BM158" s="153" t="s">
        <v>545</v>
      </c>
    </row>
    <row r="159" spans="2:65" s="1" customFormat="1" ht="24.2" customHeight="1">
      <c r="B159" s="140"/>
      <c r="C159" s="141" t="s">
        <v>379</v>
      </c>
      <c r="D159" s="141" t="s">
        <v>185</v>
      </c>
      <c r="E159" s="142" t="s">
        <v>3809</v>
      </c>
      <c r="F159" s="143" t="s">
        <v>3810</v>
      </c>
      <c r="G159" s="144" t="s">
        <v>188</v>
      </c>
      <c r="H159" s="145">
        <v>8.9689999999999994</v>
      </c>
      <c r="I159" s="146"/>
      <c r="J159" s="147">
        <f t="shared" si="10"/>
        <v>0</v>
      </c>
      <c r="K159" s="148"/>
      <c r="L159" s="32"/>
      <c r="M159" s="149" t="s">
        <v>1</v>
      </c>
      <c r="N159" s="150" t="s">
        <v>41</v>
      </c>
      <c r="P159" s="151">
        <f t="shared" si="11"/>
        <v>0</v>
      </c>
      <c r="Q159" s="151">
        <v>0</v>
      </c>
      <c r="R159" s="151">
        <f t="shared" si="12"/>
        <v>0</v>
      </c>
      <c r="S159" s="151">
        <v>0</v>
      </c>
      <c r="T159" s="152">
        <f t="shared" si="13"/>
        <v>0</v>
      </c>
      <c r="AR159" s="153" t="s">
        <v>189</v>
      </c>
      <c r="AT159" s="153" t="s">
        <v>185</v>
      </c>
      <c r="AU159" s="153" t="s">
        <v>190</v>
      </c>
      <c r="AY159" s="17" t="s">
        <v>181</v>
      </c>
      <c r="BE159" s="154">
        <f t="shared" si="14"/>
        <v>0</v>
      </c>
      <c r="BF159" s="154">
        <f t="shared" si="15"/>
        <v>0</v>
      </c>
      <c r="BG159" s="154">
        <f t="shared" si="16"/>
        <v>0</v>
      </c>
      <c r="BH159" s="154">
        <f t="shared" si="17"/>
        <v>0</v>
      </c>
      <c r="BI159" s="154">
        <f t="shared" si="18"/>
        <v>0</v>
      </c>
      <c r="BJ159" s="17" t="s">
        <v>190</v>
      </c>
      <c r="BK159" s="154">
        <f t="shared" si="19"/>
        <v>0</v>
      </c>
      <c r="BL159" s="17" t="s">
        <v>189</v>
      </c>
      <c r="BM159" s="153" t="s">
        <v>555</v>
      </c>
    </row>
    <row r="160" spans="2:65" s="1" customFormat="1" ht="24.2" customHeight="1">
      <c r="B160" s="140"/>
      <c r="C160" s="141" t="s">
        <v>392</v>
      </c>
      <c r="D160" s="141" t="s">
        <v>185</v>
      </c>
      <c r="E160" s="142" t="s">
        <v>3811</v>
      </c>
      <c r="F160" s="143" t="s">
        <v>3812</v>
      </c>
      <c r="G160" s="144" t="s">
        <v>3813</v>
      </c>
      <c r="H160" s="145">
        <v>80</v>
      </c>
      <c r="I160" s="146"/>
      <c r="J160" s="147">
        <f t="shared" si="10"/>
        <v>0</v>
      </c>
      <c r="K160" s="148"/>
      <c r="L160" s="32"/>
      <c r="M160" s="149" t="s">
        <v>1</v>
      </c>
      <c r="N160" s="150" t="s">
        <v>41</v>
      </c>
      <c r="P160" s="151">
        <f t="shared" si="11"/>
        <v>0</v>
      </c>
      <c r="Q160" s="151">
        <v>0</v>
      </c>
      <c r="R160" s="151">
        <f t="shared" si="12"/>
        <v>0</v>
      </c>
      <c r="S160" s="151">
        <v>0</v>
      </c>
      <c r="T160" s="152">
        <f t="shared" si="13"/>
        <v>0</v>
      </c>
      <c r="AR160" s="153" t="s">
        <v>189</v>
      </c>
      <c r="AT160" s="153" t="s">
        <v>185</v>
      </c>
      <c r="AU160" s="153" t="s">
        <v>190</v>
      </c>
      <c r="AY160" s="17" t="s">
        <v>181</v>
      </c>
      <c r="BE160" s="154">
        <f t="shared" si="14"/>
        <v>0</v>
      </c>
      <c r="BF160" s="154">
        <f t="shared" si="15"/>
        <v>0</v>
      </c>
      <c r="BG160" s="154">
        <f t="shared" si="16"/>
        <v>0</v>
      </c>
      <c r="BH160" s="154">
        <f t="shared" si="17"/>
        <v>0</v>
      </c>
      <c r="BI160" s="154">
        <f t="shared" si="18"/>
        <v>0</v>
      </c>
      <c r="BJ160" s="17" t="s">
        <v>190</v>
      </c>
      <c r="BK160" s="154">
        <f t="shared" si="19"/>
        <v>0</v>
      </c>
      <c r="BL160" s="17" t="s">
        <v>189</v>
      </c>
      <c r="BM160" s="153" t="s">
        <v>564</v>
      </c>
    </row>
    <row r="161" spans="2:65" s="1" customFormat="1" ht="24.2" customHeight="1">
      <c r="B161" s="140"/>
      <c r="C161" s="141" t="s">
        <v>398</v>
      </c>
      <c r="D161" s="141" t="s">
        <v>185</v>
      </c>
      <c r="E161" s="142" t="s">
        <v>3814</v>
      </c>
      <c r="F161" s="143" t="s">
        <v>3815</v>
      </c>
      <c r="G161" s="144" t="s">
        <v>3813</v>
      </c>
      <c r="H161" s="145">
        <v>155</v>
      </c>
      <c r="I161" s="146"/>
      <c r="J161" s="147">
        <f t="shared" si="10"/>
        <v>0</v>
      </c>
      <c r="K161" s="148"/>
      <c r="L161" s="32"/>
      <c r="M161" s="149" t="s">
        <v>1</v>
      </c>
      <c r="N161" s="150" t="s">
        <v>41</v>
      </c>
      <c r="P161" s="151">
        <f t="shared" si="11"/>
        <v>0</v>
      </c>
      <c r="Q161" s="151">
        <v>0</v>
      </c>
      <c r="R161" s="151">
        <f t="shared" si="12"/>
        <v>0</v>
      </c>
      <c r="S161" s="151">
        <v>0</v>
      </c>
      <c r="T161" s="152">
        <f t="shared" si="13"/>
        <v>0</v>
      </c>
      <c r="AR161" s="153" t="s">
        <v>189</v>
      </c>
      <c r="AT161" s="153" t="s">
        <v>185</v>
      </c>
      <c r="AU161" s="153" t="s">
        <v>190</v>
      </c>
      <c r="AY161" s="17" t="s">
        <v>181</v>
      </c>
      <c r="BE161" s="154">
        <f t="shared" si="14"/>
        <v>0</v>
      </c>
      <c r="BF161" s="154">
        <f t="shared" si="15"/>
        <v>0</v>
      </c>
      <c r="BG161" s="154">
        <f t="shared" si="16"/>
        <v>0</v>
      </c>
      <c r="BH161" s="154">
        <f t="shared" si="17"/>
        <v>0</v>
      </c>
      <c r="BI161" s="154">
        <f t="shared" si="18"/>
        <v>0</v>
      </c>
      <c r="BJ161" s="17" t="s">
        <v>190</v>
      </c>
      <c r="BK161" s="154">
        <f t="shared" si="19"/>
        <v>0</v>
      </c>
      <c r="BL161" s="17" t="s">
        <v>189</v>
      </c>
      <c r="BM161" s="153" t="s">
        <v>585</v>
      </c>
    </row>
    <row r="162" spans="2:65" s="1" customFormat="1" ht="21.75" customHeight="1">
      <c r="B162" s="140"/>
      <c r="C162" s="141" t="s">
        <v>417</v>
      </c>
      <c r="D162" s="141" t="s">
        <v>185</v>
      </c>
      <c r="E162" s="142" t="s">
        <v>497</v>
      </c>
      <c r="F162" s="143" t="s">
        <v>498</v>
      </c>
      <c r="G162" s="144" t="s">
        <v>478</v>
      </c>
      <c r="H162" s="145">
        <v>32.366</v>
      </c>
      <c r="I162" s="146"/>
      <c r="J162" s="147">
        <f t="shared" si="10"/>
        <v>0</v>
      </c>
      <c r="K162" s="148"/>
      <c r="L162" s="32"/>
      <c r="M162" s="149" t="s">
        <v>1</v>
      </c>
      <c r="N162" s="150" t="s">
        <v>41</v>
      </c>
      <c r="P162" s="151">
        <f t="shared" si="11"/>
        <v>0</v>
      </c>
      <c r="Q162" s="151">
        <v>0</v>
      </c>
      <c r="R162" s="151">
        <f t="shared" si="12"/>
        <v>0</v>
      </c>
      <c r="S162" s="151">
        <v>0</v>
      </c>
      <c r="T162" s="152">
        <f t="shared" si="13"/>
        <v>0</v>
      </c>
      <c r="AR162" s="153" t="s">
        <v>189</v>
      </c>
      <c r="AT162" s="153" t="s">
        <v>185</v>
      </c>
      <c r="AU162" s="153" t="s">
        <v>190</v>
      </c>
      <c r="AY162" s="17" t="s">
        <v>181</v>
      </c>
      <c r="BE162" s="154">
        <f t="shared" si="14"/>
        <v>0</v>
      </c>
      <c r="BF162" s="154">
        <f t="shared" si="15"/>
        <v>0</v>
      </c>
      <c r="BG162" s="154">
        <f t="shared" si="16"/>
        <v>0</v>
      </c>
      <c r="BH162" s="154">
        <f t="shared" si="17"/>
        <v>0</v>
      </c>
      <c r="BI162" s="154">
        <f t="shared" si="18"/>
        <v>0</v>
      </c>
      <c r="BJ162" s="17" t="s">
        <v>190</v>
      </c>
      <c r="BK162" s="154">
        <f t="shared" si="19"/>
        <v>0</v>
      </c>
      <c r="BL162" s="17" t="s">
        <v>189</v>
      </c>
      <c r="BM162" s="153" t="s">
        <v>598</v>
      </c>
    </row>
    <row r="163" spans="2:65" s="1" customFormat="1" ht="24.2" customHeight="1">
      <c r="B163" s="140"/>
      <c r="C163" s="141" t="s">
        <v>422</v>
      </c>
      <c r="D163" s="141" t="s">
        <v>185</v>
      </c>
      <c r="E163" s="142" t="s">
        <v>501</v>
      </c>
      <c r="F163" s="143" t="s">
        <v>3501</v>
      </c>
      <c r="G163" s="144" t="s">
        <v>478</v>
      </c>
      <c r="H163" s="145">
        <v>32.366</v>
      </c>
      <c r="I163" s="146"/>
      <c r="J163" s="147">
        <f t="shared" si="10"/>
        <v>0</v>
      </c>
      <c r="K163" s="148"/>
      <c r="L163" s="32"/>
      <c r="M163" s="149" t="s">
        <v>1</v>
      </c>
      <c r="N163" s="150" t="s">
        <v>41</v>
      </c>
      <c r="P163" s="151">
        <f t="shared" si="11"/>
        <v>0</v>
      </c>
      <c r="Q163" s="151">
        <v>0</v>
      </c>
      <c r="R163" s="151">
        <f t="shared" si="12"/>
        <v>0</v>
      </c>
      <c r="S163" s="151">
        <v>0</v>
      </c>
      <c r="T163" s="152">
        <f t="shared" si="13"/>
        <v>0</v>
      </c>
      <c r="AR163" s="153" t="s">
        <v>189</v>
      </c>
      <c r="AT163" s="153" t="s">
        <v>185</v>
      </c>
      <c r="AU163" s="153" t="s">
        <v>190</v>
      </c>
      <c r="AY163" s="17" t="s">
        <v>181</v>
      </c>
      <c r="BE163" s="154">
        <f t="shared" si="14"/>
        <v>0</v>
      </c>
      <c r="BF163" s="154">
        <f t="shared" si="15"/>
        <v>0</v>
      </c>
      <c r="BG163" s="154">
        <f t="shared" si="16"/>
        <v>0</v>
      </c>
      <c r="BH163" s="154">
        <f t="shared" si="17"/>
        <v>0</v>
      </c>
      <c r="BI163" s="154">
        <f t="shared" si="18"/>
        <v>0</v>
      </c>
      <c r="BJ163" s="17" t="s">
        <v>190</v>
      </c>
      <c r="BK163" s="154">
        <f t="shared" si="19"/>
        <v>0</v>
      </c>
      <c r="BL163" s="17" t="s">
        <v>189</v>
      </c>
      <c r="BM163" s="153" t="s">
        <v>618</v>
      </c>
    </row>
    <row r="164" spans="2:65" s="1" customFormat="1" ht="24.2" customHeight="1">
      <c r="B164" s="140"/>
      <c r="C164" s="141" t="s">
        <v>436</v>
      </c>
      <c r="D164" s="141" t="s">
        <v>185</v>
      </c>
      <c r="E164" s="142" t="s">
        <v>510</v>
      </c>
      <c r="F164" s="143" t="s">
        <v>3816</v>
      </c>
      <c r="G164" s="144" t="s">
        <v>478</v>
      </c>
      <c r="H164" s="145">
        <v>32.366</v>
      </c>
      <c r="I164" s="146"/>
      <c r="J164" s="147">
        <f t="shared" si="10"/>
        <v>0</v>
      </c>
      <c r="K164" s="148"/>
      <c r="L164" s="32"/>
      <c r="M164" s="149" t="s">
        <v>1</v>
      </c>
      <c r="N164" s="150" t="s">
        <v>41</v>
      </c>
      <c r="P164" s="151">
        <f t="shared" si="11"/>
        <v>0</v>
      </c>
      <c r="Q164" s="151">
        <v>0</v>
      </c>
      <c r="R164" s="151">
        <f t="shared" si="12"/>
        <v>0</v>
      </c>
      <c r="S164" s="151">
        <v>0</v>
      </c>
      <c r="T164" s="152">
        <f t="shared" si="13"/>
        <v>0</v>
      </c>
      <c r="AR164" s="153" t="s">
        <v>189</v>
      </c>
      <c r="AT164" s="153" t="s">
        <v>185</v>
      </c>
      <c r="AU164" s="153" t="s">
        <v>190</v>
      </c>
      <c r="AY164" s="17" t="s">
        <v>181</v>
      </c>
      <c r="BE164" s="154">
        <f t="shared" si="14"/>
        <v>0</v>
      </c>
      <c r="BF164" s="154">
        <f t="shared" si="15"/>
        <v>0</v>
      </c>
      <c r="BG164" s="154">
        <f t="shared" si="16"/>
        <v>0</v>
      </c>
      <c r="BH164" s="154">
        <f t="shared" si="17"/>
        <v>0</v>
      </c>
      <c r="BI164" s="154">
        <f t="shared" si="18"/>
        <v>0</v>
      </c>
      <c r="BJ164" s="17" t="s">
        <v>190</v>
      </c>
      <c r="BK164" s="154">
        <f t="shared" si="19"/>
        <v>0</v>
      </c>
      <c r="BL164" s="17" t="s">
        <v>189</v>
      </c>
      <c r="BM164" s="153" t="s">
        <v>632</v>
      </c>
    </row>
    <row r="165" spans="2:65" s="11" customFormat="1" ht="22.9" customHeight="1">
      <c r="B165" s="128"/>
      <c r="D165" s="129" t="s">
        <v>74</v>
      </c>
      <c r="E165" s="138" t="s">
        <v>523</v>
      </c>
      <c r="F165" s="138" t="s">
        <v>524</v>
      </c>
      <c r="I165" s="131"/>
      <c r="J165" s="139">
        <f>BK165</f>
        <v>0</v>
      </c>
      <c r="L165" s="128"/>
      <c r="M165" s="133"/>
      <c r="P165" s="134">
        <f>P166</f>
        <v>0</v>
      </c>
      <c r="R165" s="134">
        <f>R166</f>
        <v>0</v>
      </c>
      <c r="T165" s="135">
        <f>T166</f>
        <v>0</v>
      </c>
      <c r="AR165" s="129" t="s">
        <v>83</v>
      </c>
      <c r="AT165" s="136" t="s">
        <v>74</v>
      </c>
      <c r="AU165" s="136" t="s">
        <v>83</v>
      </c>
      <c r="AY165" s="129" t="s">
        <v>181</v>
      </c>
      <c r="BK165" s="137">
        <f>BK166</f>
        <v>0</v>
      </c>
    </row>
    <row r="166" spans="2:65" s="1" customFormat="1" ht="33" customHeight="1">
      <c r="B166" s="140"/>
      <c r="C166" s="141" t="s">
        <v>469</v>
      </c>
      <c r="D166" s="141" t="s">
        <v>185</v>
      </c>
      <c r="E166" s="142" t="s">
        <v>3817</v>
      </c>
      <c r="F166" s="143" t="s">
        <v>3818</v>
      </c>
      <c r="G166" s="144" t="s">
        <v>478</v>
      </c>
      <c r="H166" s="145">
        <v>36.637999999999998</v>
      </c>
      <c r="I166" s="146"/>
      <c r="J166" s="147">
        <f>ROUND(I166*H166,2)</f>
        <v>0</v>
      </c>
      <c r="K166" s="148"/>
      <c r="L166" s="32"/>
      <c r="M166" s="149" t="s">
        <v>1</v>
      </c>
      <c r="N166" s="150" t="s">
        <v>41</v>
      </c>
      <c r="P166" s="151">
        <f>O166*H166</f>
        <v>0</v>
      </c>
      <c r="Q166" s="151">
        <v>0</v>
      </c>
      <c r="R166" s="151">
        <f>Q166*H166</f>
        <v>0</v>
      </c>
      <c r="S166" s="151">
        <v>0</v>
      </c>
      <c r="T166" s="152">
        <f>S166*H166</f>
        <v>0</v>
      </c>
      <c r="AR166" s="153" t="s">
        <v>189</v>
      </c>
      <c r="AT166" s="153" t="s">
        <v>185</v>
      </c>
      <c r="AU166" s="153" t="s">
        <v>190</v>
      </c>
      <c r="AY166" s="17" t="s">
        <v>181</v>
      </c>
      <c r="BE166" s="154">
        <f>IF(N166="základná",J166,0)</f>
        <v>0</v>
      </c>
      <c r="BF166" s="154">
        <f>IF(N166="znížená",J166,0)</f>
        <v>0</v>
      </c>
      <c r="BG166" s="154">
        <f>IF(N166="zákl. prenesená",J166,0)</f>
        <v>0</v>
      </c>
      <c r="BH166" s="154">
        <f>IF(N166="zníž. prenesená",J166,0)</f>
        <v>0</v>
      </c>
      <c r="BI166" s="154">
        <f>IF(N166="nulová",J166,0)</f>
        <v>0</v>
      </c>
      <c r="BJ166" s="17" t="s">
        <v>190</v>
      </c>
      <c r="BK166" s="154">
        <f>ROUND(I166*H166,2)</f>
        <v>0</v>
      </c>
      <c r="BL166" s="17" t="s">
        <v>189</v>
      </c>
      <c r="BM166" s="153" t="s">
        <v>641</v>
      </c>
    </row>
    <row r="167" spans="2:65" s="11" customFormat="1" ht="25.9" customHeight="1">
      <c r="B167" s="128"/>
      <c r="D167" s="129" t="s">
        <v>74</v>
      </c>
      <c r="E167" s="130" t="s">
        <v>529</v>
      </c>
      <c r="F167" s="130" t="s">
        <v>530</v>
      </c>
      <c r="I167" s="131"/>
      <c r="J167" s="132">
        <f>BK167</f>
        <v>0</v>
      </c>
      <c r="L167" s="128"/>
      <c r="M167" s="133"/>
      <c r="P167" s="134">
        <f>P168+P188+P192+P243+P294+P350</f>
        <v>0</v>
      </c>
      <c r="R167" s="134">
        <f>R168+R188+R192+R243+R294+R350</f>
        <v>0</v>
      </c>
      <c r="T167" s="135">
        <f>T168+T188+T192+T243+T294+T350</f>
        <v>0</v>
      </c>
      <c r="AR167" s="129" t="s">
        <v>190</v>
      </c>
      <c r="AT167" s="136" t="s">
        <v>74</v>
      </c>
      <c r="AU167" s="136" t="s">
        <v>75</v>
      </c>
      <c r="AY167" s="129" t="s">
        <v>181</v>
      </c>
      <c r="BK167" s="137">
        <f>BK168+BK188+BK192+BK243+BK294+BK350</f>
        <v>0</v>
      </c>
    </row>
    <row r="168" spans="2:65" s="11" customFormat="1" ht="22.9" customHeight="1">
      <c r="B168" s="128"/>
      <c r="D168" s="129" t="s">
        <v>74</v>
      </c>
      <c r="E168" s="138" t="s">
        <v>553</v>
      </c>
      <c r="F168" s="138" t="s">
        <v>554</v>
      </c>
      <c r="I168" s="131"/>
      <c r="J168" s="139">
        <f>BK168</f>
        <v>0</v>
      </c>
      <c r="L168" s="128"/>
      <c r="M168" s="133"/>
      <c r="P168" s="134">
        <f>SUM(P169:P187)</f>
        <v>0</v>
      </c>
      <c r="R168" s="134">
        <f>SUM(R169:R187)</f>
        <v>0</v>
      </c>
      <c r="T168" s="135">
        <f>SUM(T169:T187)</f>
        <v>0</v>
      </c>
      <c r="AR168" s="129" t="s">
        <v>190</v>
      </c>
      <c r="AT168" s="136" t="s">
        <v>74</v>
      </c>
      <c r="AU168" s="136" t="s">
        <v>83</v>
      </c>
      <c r="AY168" s="129" t="s">
        <v>181</v>
      </c>
      <c r="BK168" s="137">
        <f>SUM(BK169:BK187)</f>
        <v>0</v>
      </c>
    </row>
    <row r="169" spans="2:65" s="1" customFormat="1" ht="24.2" customHeight="1">
      <c r="B169" s="140"/>
      <c r="C169" s="141" t="s">
        <v>475</v>
      </c>
      <c r="D169" s="141" t="s">
        <v>185</v>
      </c>
      <c r="E169" s="142" t="s">
        <v>3819</v>
      </c>
      <c r="F169" s="143" t="s">
        <v>3820</v>
      </c>
      <c r="G169" s="144" t="s">
        <v>407</v>
      </c>
      <c r="H169" s="145">
        <v>275.5</v>
      </c>
      <c r="I169" s="146"/>
      <c r="J169" s="147">
        <f t="shared" ref="J169:J187" si="20">ROUND(I169*H169,2)</f>
        <v>0</v>
      </c>
      <c r="K169" s="148"/>
      <c r="L169" s="32"/>
      <c r="M169" s="149" t="s">
        <v>1</v>
      </c>
      <c r="N169" s="150" t="s">
        <v>41</v>
      </c>
      <c r="P169" s="151">
        <f t="shared" ref="P169:P187" si="21">O169*H169</f>
        <v>0</v>
      </c>
      <c r="Q169" s="151">
        <v>0</v>
      </c>
      <c r="R169" s="151">
        <f t="shared" ref="R169:R187" si="22">Q169*H169</f>
        <v>0</v>
      </c>
      <c r="S169" s="151">
        <v>0</v>
      </c>
      <c r="T169" s="152">
        <f t="shared" ref="T169:T187" si="23">S169*H169</f>
        <v>0</v>
      </c>
      <c r="AR169" s="153" t="s">
        <v>280</v>
      </c>
      <c r="AT169" s="153" t="s">
        <v>185</v>
      </c>
      <c r="AU169" s="153" t="s">
        <v>190</v>
      </c>
      <c r="AY169" s="17" t="s">
        <v>181</v>
      </c>
      <c r="BE169" s="154">
        <f t="shared" ref="BE169:BE187" si="24">IF(N169="základná",J169,0)</f>
        <v>0</v>
      </c>
      <c r="BF169" s="154">
        <f t="shared" ref="BF169:BF187" si="25">IF(N169="znížená",J169,0)</f>
        <v>0</v>
      </c>
      <c r="BG169" s="154">
        <f t="shared" ref="BG169:BG187" si="26">IF(N169="zákl. prenesená",J169,0)</f>
        <v>0</v>
      </c>
      <c r="BH169" s="154">
        <f t="shared" ref="BH169:BH187" si="27">IF(N169="zníž. prenesená",J169,0)</f>
        <v>0</v>
      </c>
      <c r="BI169" s="154">
        <f t="shared" ref="BI169:BI187" si="28">IF(N169="nulová",J169,0)</f>
        <v>0</v>
      </c>
      <c r="BJ169" s="17" t="s">
        <v>190</v>
      </c>
      <c r="BK169" s="154">
        <f t="shared" ref="BK169:BK187" si="29">ROUND(I169*H169,2)</f>
        <v>0</v>
      </c>
      <c r="BL169" s="17" t="s">
        <v>280</v>
      </c>
      <c r="BM169" s="153" t="s">
        <v>665</v>
      </c>
    </row>
    <row r="170" spans="2:65" s="1" customFormat="1" ht="33" customHeight="1">
      <c r="B170" s="140"/>
      <c r="C170" s="189" t="s">
        <v>1048</v>
      </c>
      <c r="D170" s="189" t="s">
        <v>966</v>
      </c>
      <c r="E170" s="190" t="s">
        <v>3821</v>
      </c>
      <c r="F170" s="191" t="s">
        <v>3822</v>
      </c>
      <c r="G170" s="192" t="s">
        <v>407</v>
      </c>
      <c r="H170" s="193">
        <v>150</v>
      </c>
      <c r="I170" s="194"/>
      <c r="J170" s="195">
        <f t="shared" si="20"/>
        <v>0</v>
      </c>
      <c r="K170" s="196"/>
      <c r="L170" s="197"/>
      <c r="M170" s="198" t="s">
        <v>1</v>
      </c>
      <c r="N170" s="199" t="s">
        <v>41</v>
      </c>
      <c r="P170" s="151">
        <f t="shared" si="21"/>
        <v>0</v>
      </c>
      <c r="Q170" s="151">
        <v>0</v>
      </c>
      <c r="R170" s="151">
        <f t="shared" si="22"/>
        <v>0</v>
      </c>
      <c r="S170" s="151">
        <v>0</v>
      </c>
      <c r="T170" s="152">
        <f t="shared" si="23"/>
        <v>0</v>
      </c>
      <c r="AR170" s="153" t="s">
        <v>491</v>
      </c>
      <c r="AT170" s="153" t="s">
        <v>966</v>
      </c>
      <c r="AU170" s="153" t="s">
        <v>190</v>
      </c>
      <c r="AY170" s="17" t="s">
        <v>181</v>
      </c>
      <c r="BE170" s="154">
        <f t="shared" si="24"/>
        <v>0</v>
      </c>
      <c r="BF170" s="154">
        <f t="shared" si="25"/>
        <v>0</v>
      </c>
      <c r="BG170" s="154">
        <f t="shared" si="26"/>
        <v>0</v>
      </c>
      <c r="BH170" s="154">
        <f t="shared" si="27"/>
        <v>0</v>
      </c>
      <c r="BI170" s="154">
        <f t="shared" si="28"/>
        <v>0</v>
      </c>
      <c r="BJ170" s="17" t="s">
        <v>190</v>
      </c>
      <c r="BK170" s="154">
        <f t="shared" si="29"/>
        <v>0</v>
      </c>
      <c r="BL170" s="17" t="s">
        <v>280</v>
      </c>
      <c r="BM170" s="153" t="s">
        <v>674</v>
      </c>
    </row>
    <row r="171" spans="2:65" s="1" customFormat="1" ht="33" customHeight="1">
      <c r="B171" s="140"/>
      <c r="C171" s="189" t="s">
        <v>480</v>
      </c>
      <c r="D171" s="189" t="s">
        <v>966</v>
      </c>
      <c r="E171" s="190" t="s">
        <v>3823</v>
      </c>
      <c r="F171" s="191" t="s">
        <v>3824</v>
      </c>
      <c r="G171" s="192" t="s">
        <v>407</v>
      </c>
      <c r="H171" s="193">
        <v>85</v>
      </c>
      <c r="I171" s="194"/>
      <c r="J171" s="195">
        <f t="shared" si="20"/>
        <v>0</v>
      </c>
      <c r="K171" s="196"/>
      <c r="L171" s="197"/>
      <c r="M171" s="198" t="s">
        <v>1</v>
      </c>
      <c r="N171" s="199" t="s">
        <v>41</v>
      </c>
      <c r="P171" s="151">
        <f t="shared" si="21"/>
        <v>0</v>
      </c>
      <c r="Q171" s="151">
        <v>0</v>
      </c>
      <c r="R171" s="151">
        <f t="shared" si="22"/>
        <v>0</v>
      </c>
      <c r="S171" s="151">
        <v>0</v>
      </c>
      <c r="T171" s="152">
        <f t="shared" si="23"/>
        <v>0</v>
      </c>
      <c r="AR171" s="153" t="s">
        <v>491</v>
      </c>
      <c r="AT171" s="153" t="s">
        <v>966</v>
      </c>
      <c r="AU171" s="153" t="s">
        <v>190</v>
      </c>
      <c r="AY171" s="17" t="s">
        <v>181</v>
      </c>
      <c r="BE171" s="154">
        <f t="shared" si="24"/>
        <v>0</v>
      </c>
      <c r="BF171" s="154">
        <f t="shared" si="25"/>
        <v>0</v>
      </c>
      <c r="BG171" s="154">
        <f t="shared" si="26"/>
        <v>0</v>
      </c>
      <c r="BH171" s="154">
        <f t="shared" si="27"/>
        <v>0</v>
      </c>
      <c r="BI171" s="154">
        <f t="shared" si="28"/>
        <v>0</v>
      </c>
      <c r="BJ171" s="17" t="s">
        <v>190</v>
      </c>
      <c r="BK171" s="154">
        <f t="shared" si="29"/>
        <v>0</v>
      </c>
      <c r="BL171" s="17" t="s">
        <v>280</v>
      </c>
      <c r="BM171" s="153" t="s">
        <v>682</v>
      </c>
    </row>
    <row r="172" spans="2:65" s="1" customFormat="1" ht="33" customHeight="1">
      <c r="B172" s="140"/>
      <c r="C172" s="189" t="s">
        <v>485</v>
      </c>
      <c r="D172" s="189" t="s">
        <v>966</v>
      </c>
      <c r="E172" s="190" t="s">
        <v>3825</v>
      </c>
      <c r="F172" s="191" t="s">
        <v>3826</v>
      </c>
      <c r="G172" s="192" t="s">
        <v>407</v>
      </c>
      <c r="H172" s="193">
        <v>19</v>
      </c>
      <c r="I172" s="194"/>
      <c r="J172" s="195">
        <f t="shared" si="20"/>
        <v>0</v>
      </c>
      <c r="K172" s="196"/>
      <c r="L172" s="197"/>
      <c r="M172" s="198" t="s">
        <v>1</v>
      </c>
      <c r="N172" s="199" t="s">
        <v>41</v>
      </c>
      <c r="P172" s="151">
        <f t="shared" si="21"/>
        <v>0</v>
      </c>
      <c r="Q172" s="151">
        <v>0</v>
      </c>
      <c r="R172" s="151">
        <f t="shared" si="22"/>
        <v>0</v>
      </c>
      <c r="S172" s="151">
        <v>0</v>
      </c>
      <c r="T172" s="152">
        <f t="shared" si="23"/>
        <v>0</v>
      </c>
      <c r="AR172" s="153" t="s">
        <v>491</v>
      </c>
      <c r="AT172" s="153" t="s">
        <v>966</v>
      </c>
      <c r="AU172" s="153" t="s">
        <v>190</v>
      </c>
      <c r="AY172" s="17" t="s">
        <v>181</v>
      </c>
      <c r="BE172" s="154">
        <f t="shared" si="24"/>
        <v>0</v>
      </c>
      <c r="BF172" s="154">
        <f t="shared" si="25"/>
        <v>0</v>
      </c>
      <c r="BG172" s="154">
        <f t="shared" si="26"/>
        <v>0</v>
      </c>
      <c r="BH172" s="154">
        <f t="shared" si="27"/>
        <v>0</v>
      </c>
      <c r="BI172" s="154">
        <f t="shared" si="28"/>
        <v>0</v>
      </c>
      <c r="BJ172" s="17" t="s">
        <v>190</v>
      </c>
      <c r="BK172" s="154">
        <f t="shared" si="29"/>
        <v>0</v>
      </c>
      <c r="BL172" s="17" t="s">
        <v>280</v>
      </c>
      <c r="BM172" s="153" t="s">
        <v>692</v>
      </c>
    </row>
    <row r="173" spans="2:65" s="1" customFormat="1" ht="33" customHeight="1">
      <c r="B173" s="140"/>
      <c r="C173" s="189" t="s">
        <v>491</v>
      </c>
      <c r="D173" s="189" t="s">
        <v>966</v>
      </c>
      <c r="E173" s="190" t="s">
        <v>3827</v>
      </c>
      <c r="F173" s="191" t="s">
        <v>3828</v>
      </c>
      <c r="G173" s="192" t="s">
        <v>407</v>
      </c>
      <c r="H173" s="193">
        <v>21.5</v>
      </c>
      <c r="I173" s="194"/>
      <c r="J173" s="195">
        <f t="shared" si="20"/>
        <v>0</v>
      </c>
      <c r="K173" s="196"/>
      <c r="L173" s="197"/>
      <c r="M173" s="198" t="s">
        <v>1</v>
      </c>
      <c r="N173" s="199" t="s">
        <v>41</v>
      </c>
      <c r="P173" s="151">
        <f t="shared" si="21"/>
        <v>0</v>
      </c>
      <c r="Q173" s="151">
        <v>0</v>
      </c>
      <c r="R173" s="151">
        <f t="shared" si="22"/>
        <v>0</v>
      </c>
      <c r="S173" s="151">
        <v>0</v>
      </c>
      <c r="T173" s="152">
        <f t="shared" si="23"/>
        <v>0</v>
      </c>
      <c r="AR173" s="153" t="s">
        <v>491</v>
      </c>
      <c r="AT173" s="153" t="s">
        <v>966</v>
      </c>
      <c r="AU173" s="153" t="s">
        <v>190</v>
      </c>
      <c r="AY173" s="17" t="s">
        <v>181</v>
      </c>
      <c r="BE173" s="154">
        <f t="shared" si="24"/>
        <v>0</v>
      </c>
      <c r="BF173" s="154">
        <f t="shared" si="25"/>
        <v>0</v>
      </c>
      <c r="BG173" s="154">
        <f t="shared" si="26"/>
        <v>0</v>
      </c>
      <c r="BH173" s="154">
        <f t="shared" si="27"/>
        <v>0</v>
      </c>
      <c r="BI173" s="154">
        <f t="shared" si="28"/>
        <v>0</v>
      </c>
      <c r="BJ173" s="17" t="s">
        <v>190</v>
      </c>
      <c r="BK173" s="154">
        <f t="shared" si="29"/>
        <v>0</v>
      </c>
      <c r="BL173" s="17" t="s">
        <v>280</v>
      </c>
      <c r="BM173" s="153" t="s">
        <v>700</v>
      </c>
    </row>
    <row r="174" spans="2:65" s="1" customFormat="1" ht="24.2" customHeight="1">
      <c r="B174" s="140"/>
      <c r="C174" s="141" t="s">
        <v>496</v>
      </c>
      <c r="D174" s="141" t="s">
        <v>185</v>
      </c>
      <c r="E174" s="142" t="s">
        <v>3829</v>
      </c>
      <c r="F174" s="143" t="s">
        <v>3830</v>
      </c>
      <c r="G174" s="144" t="s">
        <v>407</v>
      </c>
      <c r="H174" s="145">
        <v>109</v>
      </c>
      <c r="I174" s="146"/>
      <c r="J174" s="147">
        <f t="shared" si="20"/>
        <v>0</v>
      </c>
      <c r="K174" s="148"/>
      <c r="L174" s="32"/>
      <c r="M174" s="149" t="s">
        <v>1</v>
      </c>
      <c r="N174" s="150" t="s">
        <v>41</v>
      </c>
      <c r="P174" s="151">
        <f t="shared" si="21"/>
        <v>0</v>
      </c>
      <c r="Q174" s="151">
        <v>0</v>
      </c>
      <c r="R174" s="151">
        <f t="shared" si="22"/>
        <v>0</v>
      </c>
      <c r="S174" s="151">
        <v>0</v>
      </c>
      <c r="T174" s="152">
        <f t="shared" si="23"/>
        <v>0</v>
      </c>
      <c r="AR174" s="153" t="s">
        <v>280</v>
      </c>
      <c r="AT174" s="153" t="s">
        <v>185</v>
      </c>
      <c r="AU174" s="153" t="s">
        <v>190</v>
      </c>
      <c r="AY174" s="17" t="s">
        <v>181</v>
      </c>
      <c r="BE174" s="154">
        <f t="shared" si="24"/>
        <v>0</v>
      </c>
      <c r="BF174" s="154">
        <f t="shared" si="25"/>
        <v>0</v>
      </c>
      <c r="BG174" s="154">
        <f t="shared" si="26"/>
        <v>0</v>
      </c>
      <c r="BH174" s="154">
        <f t="shared" si="27"/>
        <v>0</v>
      </c>
      <c r="BI174" s="154">
        <f t="shared" si="28"/>
        <v>0</v>
      </c>
      <c r="BJ174" s="17" t="s">
        <v>190</v>
      </c>
      <c r="BK174" s="154">
        <f t="shared" si="29"/>
        <v>0</v>
      </c>
      <c r="BL174" s="17" t="s">
        <v>280</v>
      </c>
      <c r="BM174" s="153" t="s">
        <v>711</v>
      </c>
    </row>
    <row r="175" spans="2:65" s="1" customFormat="1" ht="33" customHeight="1">
      <c r="B175" s="140"/>
      <c r="C175" s="189" t="s">
        <v>500</v>
      </c>
      <c r="D175" s="189" t="s">
        <v>966</v>
      </c>
      <c r="E175" s="190" t="s">
        <v>3831</v>
      </c>
      <c r="F175" s="191" t="s">
        <v>3832</v>
      </c>
      <c r="G175" s="192" t="s">
        <v>407</v>
      </c>
      <c r="H175" s="193">
        <v>5</v>
      </c>
      <c r="I175" s="194"/>
      <c r="J175" s="195">
        <f t="shared" si="20"/>
        <v>0</v>
      </c>
      <c r="K175" s="196"/>
      <c r="L175" s="197"/>
      <c r="M175" s="198" t="s">
        <v>1</v>
      </c>
      <c r="N175" s="199" t="s">
        <v>41</v>
      </c>
      <c r="P175" s="151">
        <f t="shared" si="21"/>
        <v>0</v>
      </c>
      <c r="Q175" s="151">
        <v>0</v>
      </c>
      <c r="R175" s="151">
        <f t="shared" si="22"/>
        <v>0</v>
      </c>
      <c r="S175" s="151">
        <v>0</v>
      </c>
      <c r="T175" s="152">
        <f t="shared" si="23"/>
        <v>0</v>
      </c>
      <c r="AR175" s="153" t="s">
        <v>491</v>
      </c>
      <c r="AT175" s="153" t="s">
        <v>966</v>
      </c>
      <c r="AU175" s="153" t="s">
        <v>190</v>
      </c>
      <c r="AY175" s="17" t="s">
        <v>181</v>
      </c>
      <c r="BE175" s="154">
        <f t="shared" si="24"/>
        <v>0</v>
      </c>
      <c r="BF175" s="154">
        <f t="shared" si="25"/>
        <v>0</v>
      </c>
      <c r="BG175" s="154">
        <f t="shared" si="26"/>
        <v>0</v>
      </c>
      <c r="BH175" s="154">
        <f t="shared" si="27"/>
        <v>0</v>
      </c>
      <c r="BI175" s="154">
        <f t="shared" si="28"/>
        <v>0</v>
      </c>
      <c r="BJ175" s="17" t="s">
        <v>190</v>
      </c>
      <c r="BK175" s="154">
        <f t="shared" si="29"/>
        <v>0</v>
      </c>
      <c r="BL175" s="17" t="s">
        <v>280</v>
      </c>
      <c r="BM175" s="153" t="s">
        <v>721</v>
      </c>
    </row>
    <row r="176" spans="2:65" s="1" customFormat="1" ht="33" customHeight="1">
      <c r="B176" s="140"/>
      <c r="C176" s="189" t="s">
        <v>505</v>
      </c>
      <c r="D176" s="189" t="s">
        <v>966</v>
      </c>
      <c r="E176" s="190" t="s">
        <v>3833</v>
      </c>
      <c r="F176" s="191" t="s">
        <v>3834</v>
      </c>
      <c r="G176" s="192" t="s">
        <v>407</v>
      </c>
      <c r="H176" s="193">
        <v>17</v>
      </c>
      <c r="I176" s="194"/>
      <c r="J176" s="195">
        <f t="shared" si="20"/>
        <v>0</v>
      </c>
      <c r="K176" s="196"/>
      <c r="L176" s="197"/>
      <c r="M176" s="198" t="s">
        <v>1</v>
      </c>
      <c r="N176" s="199" t="s">
        <v>41</v>
      </c>
      <c r="P176" s="151">
        <f t="shared" si="21"/>
        <v>0</v>
      </c>
      <c r="Q176" s="151">
        <v>0</v>
      </c>
      <c r="R176" s="151">
        <f t="shared" si="22"/>
        <v>0</v>
      </c>
      <c r="S176" s="151">
        <v>0</v>
      </c>
      <c r="T176" s="152">
        <f t="shared" si="23"/>
        <v>0</v>
      </c>
      <c r="AR176" s="153" t="s">
        <v>491</v>
      </c>
      <c r="AT176" s="153" t="s">
        <v>966</v>
      </c>
      <c r="AU176" s="153" t="s">
        <v>190</v>
      </c>
      <c r="AY176" s="17" t="s">
        <v>181</v>
      </c>
      <c r="BE176" s="154">
        <f t="shared" si="24"/>
        <v>0</v>
      </c>
      <c r="BF176" s="154">
        <f t="shared" si="25"/>
        <v>0</v>
      </c>
      <c r="BG176" s="154">
        <f t="shared" si="26"/>
        <v>0</v>
      </c>
      <c r="BH176" s="154">
        <f t="shared" si="27"/>
        <v>0</v>
      </c>
      <c r="BI176" s="154">
        <f t="shared" si="28"/>
        <v>0</v>
      </c>
      <c r="BJ176" s="17" t="s">
        <v>190</v>
      </c>
      <c r="BK176" s="154">
        <f t="shared" si="29"/>
        <v>0</v>
      </c>
      <c r="BL176" s="17" t="s">
        <v>280</v>
      </c>
      <c r="BM176" s="153" t="s">
        <v>733</v>
      </c>
    </row>
    <row r="177" spans="2:65" s="1" customFormat="1" ht="33" customHeight="1">
      <c r="B177" s="140"/>
      <c r="C177" s="189" t="s">
        <v>509</v>
      </c>
      <c r="D177" s="189" t="s">
        <v>966</v>
      </c>
      <c r="E177" s="190" t="s">
        <v>3835</v>
      </c>
      <c r="F177" s="191" t="s">
        <v>3836</v>
      </c>
      <c r="G177" s="192" t="s">
        <v>407</v>
      </c>
      <c r="H177" s="193">
        <v>19</v>
      </c>
      <c r="I177" s="194"/>
      <c r="J177" s="195">
        <f t="shared" si="20"/>
        <v>0</v>
      </c>
      <c r="K177" s="196"/>
      <c r="L177" s="197"/>
      <c r="M177" s="198" t="s">
        <v>1</v>
      </c>
      <c r="N177" s="199" t="s">
        <v>41</v>
      </c>
      <c r="P177" s="151">
        <f t="shared" si="21"/>
        <v>0</v>
      </c>
      <c r="Q177" s="151">
        <v>0</v>
      </c>
      <c r="R177" s="151">
        <f t="shared" si="22"/>
        <v>0</v>
      </c>
      <c r="S177" s="151">
        <v>0</v>
      </c>
      <c r="T177" s="152">
        <f t="shared" si="23"/>
        <v>0</v>
      </c>
      <c r="AR177" s="153" t="s">
        <v>491</v>
      </c>
      <c r="AT177" s="153" t="s">
        <v>966</v>
      </c>
      <c r="AU177" s="153" t="s">
        <v>190</v>
      </c>
      <c r="AY177" s="17" t="s">
        <v>181</v>
      </c>
      <c r="BE177" s="154">
        <f t="shared" si="24"/>
        <v>0</v>
      </c>
      <c r="BF177" s="154">
        <f t="shared" si="25"/>
        <v>0</v>
      </c>
      <c r="BG177" s="154">
        <f t="shared" si="26"/>
        <v>0</v>
      </c>
      <c r="BH177" s="154">
        <f t="shared" si="27"/>
        <v>0</v>
      </c>
      <c r="BI177" s="154">
        <f t="shared" si="28"/>
        <v>0</v>
      </c>
      <c r="BJ177" s="17" t="s">
        <v>190</v>
      </c>
      <c r="BK177" s="154">
        <f t="shared" si="29"/>
        <v>0</v>
      </c>
      <c r="BL177" s="17" t="s">
        <v>280</v>
      </c>
      <c r="BM177" s="153" t="s">
        <v>525</v>
      </c>
    </row>
    <row r="178" spans="2:65" s="1" customFormat="1" ht="33" customHeight="1">
      <c r="B178" s="140"/>
      <c r="C178" s="189" t="s">
        <v>513</v>
      </c>
      <c r="D178" s="189" t="s">
        <v>966</v>
      </c>
      <c r="E178" s="190" t="s">
        <v>3837</v>
      </c>
      <c r="F178" s="191" t="s">
        <v>3838</v>
      </c>
      <c r="G178" s="192" t="s">
        <v>407</v>
      </c>
      <c r="H178" s="193">
        <v>68</v>
      </c>
      <c r="I178" s="194"/>
      <c r="J178" s="195">
        <f t="shared" si="20"/>
        <v>0</v>
      </c>
      <c r="K178" s="196"/>
      <c r="L178" s="197"/>
      <c r="M178" s="198" t="s">
        <v>1</v>
      </c>
      <c r="N178" s="199" t="s">
        <v>41</v>
      </c>
      <c r="P178" s="151">
        <f t="shared" si="21"/>
        <v>0</v>
      </c>
      <c r="Q178" s="151">
        <v>0</v>
      </c>
      <c r="R178" s="151">
        <f t="shared" si="22"/>
        <v>0</v>
      </c>
      <c r="S178" s="151">
        <v>0</v>
      </c>
      <c r="T178" s="152">
        <f t="shared" si="23"/>
        <v>0</v>
      </c>
      <c r="AR178" s="153" t="s">
        <v>491</v>
      </c>
      <c r="AT178" s="153" t="s">
        <v>966</v>
      </c>
      <c r="AU178" s="153" t="s">
        <v>190</v>
      </c>
      <c r="AY178" s="17" t="s">
        <v>181</v>
      </c>
      <c r="BE178" s="154">
        <f t="shared" si="24"/>
        <v>0</v>
      </c>
      <c r="BF178" s="154">
        <f t="shared" si="25"/>
        <v>0</v>
      </c>
      <c r="BG178" s="154">
        <f t="shared" si="26"/>
        <v>0</v>
      </c>
      <c r="BH178" s="154">
        <f t="shared" si="27"/>
        <v>0</v>
      </c>
      <c r="BI178" s="154">
        <f t="shared" si="28"/>
        <v>0</v>
      </c>
      <c r="BJ178" s="17" t="s">
        <v>190</v>
      </c>
      <c r="BK178" s="154">
        <f t="shared" si="29"/>
        <v>0</v>
      </c>
      <c r="BL178" s="17" t="s">
        <v>280</v>
      </c>
      <c r="BM178" s="153" t="s">
        <v>404</v>
      </c>
    </row>
    <row r="179" spans="2:65" s="1" customFormat="1" ht="24.2" customHeight="1">
      <c r="B179" s="140"/>
      <c r="C179" s="141" t="s">
        <v>533</v>
      </c>
      <c r="D179" s="141" t="s">
        <v>185</v>
      </c>
      <c r="E179" s="142" t="s">
        <v>3839</v>
      </c>
      <c r="F179" s="143" t="s">
        <v>3840</v>
      </c>
      <c r="G179" s="144" t="s">
        <v>407</v>
      </c>
      <c r="H179" s="145">
        <v>408</v>
      </c>
      <c r="I179" s="146"/>
      <c r="J179" s="147">
        <f t="shared" si="20"/>
        <v>0</v>
      </c>
      <c r="K179" s="148"/>
      <c r="L179" s="32"/>
      <c r="M179" s="149" t="s">
        <v>1</v>
      </c>
      <c r="N179" s="150" t="s">
        <v>41</v>
      </c>
      <c r="P179" s="151">
        <f t="shared" si="21"/>
        <v>0</v>
      </c>
      <c r="Q179" s="151">
        <v>0</v>
      </c>
      <c r="R179" s="151">
        <f t="shared" si="22"/>
        <v>0</v>
      </c>
      <c r="S179" s="151">
        <v>0</v>
      </c>
      <c r="T179" s="152">
        <f t="shared" si="23"/>
        <v>0</v>
      </c>
      <c r="AR179" s="153" t="s">
        <v>280</v>
      </c>
      <c r="AT179" s="153" t="s">
        <v>185</v>
      </c>
      <c r="AU179" s="153" t="s">
        <v>190</v>
      </c>
      <c r="AY179" s="17" t="s">
        <v>181</v>
      </c>
      <c r="BE179" s="154">
        <f t="shared" si="24"/>
        <v>0</v>
      </c>
      <c r="BF179" s="154">
        <f t="shared" si="25"/>
        <v>0</v>
      </c>
      <c r="BG179" s="154">
        <f t="shared" si="26"/>
        <v>0</v>
      </c>
      <c r="BH179" s="154">
        <f t="shared" si="27"/>
        <v>0</v>
      </c>
      <c r="BI179" s="154">
        <f t="shared" si="28"/>
        <v>0</v>
      </c>
      <c r="BJ179" s="17" t="s">
        <v>190</v>
      </c>
      <c r="BK179" s="154">
        <f t="shared" si="29"/>
        <v>0</v>
      </c>
      <c r="BL179" s="17" t="s">
        <v>280</v>
      </c>
      <c r="BM179" s="153" t="s">
        <v>209</v>
      </c>
    </row>
    <row r="180" spans="2:65" s="1" customFormat="1" ht="33" customHeight="1">
      <c r="B180" s="140"/>
      <c r="C180" s="189" t="s">
        <v>540</v>
      </c>
      <c r="D180" s="189" t="s">
        <v>966</v>
      </c>
      <c r="E180" s="190" t="s">
        <v>3841</v>
      </c>
      <c r="F180" s="191" t="s">
        <v>3842</v>
      </c>
      <c r="G180" s="192" t="s">
        <v>407</v>
      </c>
      <c r="H180" s="193">
        <v>93</v>
      </c>
      <c r="I180" s="194"/>
      <c r="J180" s="195">
        <f t="shared" si="20"/>
        <v>0</v>
      </c>
      <c r="K180" s="196"/>
      <c r="L180" s="197"/>
      <c r="M180" s="198" t="s">
        <v>1</v>
      </c>
      <c r="N180" s="199" t="s">
        <v>41</v>
      </c>
      <c r="P180" s="151">
        <f t="shared" si="21"/>
        <v>0</v>
      </c>
      <c r="Q180" s="151">
        <v>0</v>
      </c>
      <c r="R180" s="151">
        <f t="shared" si="22"/>
        <v>0</v>
      </c>
      <c r="S180" s="151">
        <v>0</v>
      </c>
      <c r="T180" s="152">
        <f t="shared" si="23"/>
        <v>0</v>
      </c>
      <c r="AR180" s="153" t="s">
        <v>491</v>
      </c>
      <c r="AT180" s="153" t="s">
        <v>966</v>
      </c>
      <c r="AU180" s="153" t="s">
        <v>190</v>
      </c>
      <c r="AY180" s="17" t="s">
        <v>181</v>
      </c>
      <c r="BE180" s="154">
        <f t="shared" si="24"/>
        <v>0</v>
      </c>
      <c r="BF180" s="154">
        <f t="shared" si="25"/>
        <v>0</v>
      </c>
      <c r="BG180" s="154">
        <f t="shared" si="26"/>
        <v>0</v>
      </c>
      <c r="BH180" s="154">
        <f t="shared" si="27"/>
        <v>0</v>
      </c>
      <c r="BI180" s="154">
        <f t="shared" si="28"/>
        <v>0</v>
      </c>
      <c r="BJ180" s="17" t="s">
        <v>190</v>
      </c>
      <c r="BK180" s="154">
        <f t="shared" si="29"/>
        <v>0</v>
      </c>
      <c r="BL180" s="17" t="s">
        <v>280</v>
      </c>
      <c r="BM180" s="153" t="s">
        <v>228</v>
      </c>
    </row>
    <row r="181" spans="2:65" s="1" customFormat="1" ht="33" customHeight="1">
      <c r="B181" s="140"/>
      <c r="C181" s="189" t="s">
        <v>545</v>
      </c>
      <c r="D181" s="189" t="s">
        <v>966</v>
      </c>
      <c r="E181" s="190" t="s">
        <v>3843</v>
      </c>
      <c r="F181" s="191" t="s">
        <v>3844</v>
      </c>
      <c r="G181" s="192" t="s">
        <v>407</v>
      </c>
      <c r="H181" s="193">
        <v>150</v>
      </c>
      <c r="I181" s="194"/>
      <c r="J181" s="195">
        <f t="shared" si="20"/>
        <v>0</v>
      </c>
      <c r="K181" s="196"/>
      <c r="L181" s="197"/>
      <c r="M181" s="198" t="s">
        <v>1</v>
      </c>
      <c r="N181" s="199" t="s">
        <v>41</v>
      </c>
      <c r="P181" s="151">
        <f t="shared" si="21"/>
        <v>0</v>
      </c>
      <c r="Q181" s="151">
        <v>0</v>
      </c>
      <c r="R181" s="151">
        <f t="shared" si="22"/>
        <v>0</v>
      </c>
      <c r="S181" s="151">
        <v>0</v>
      </c>
      <c r="T181" s="152">
        <f t="shared" si="23"/>
        <v>0</v>
      </c>
      <c r="AR181" s="153" t="s">
        <v>491</v>
      </c>
      <c r="AT181" s="153" t="s">
        <v>966</v>
      </c>
      <c r="AU181" s="153" t="s">
        <v>190</v>
      </c>
      <c r="AY181" s="17" t="s">
        <v>181</v>
      </c>
      <c r="BE181" s="154">
        <f t="shared" si="24"/>
        <v>0</v>
      </c>
      <c r="BF181" s="154">
        <f t="shared" si="25"/>
        <v>0</v>
      </c>
      <c r="BG181" s="154">
        <f t="shared" si="26"/>
        <v>0</v>
      </c>
      <c r="BH181" s="154">
        <f t="shared" si="27"/>
        <v>0</v>
      </c>
      <c r="BI181" s="154">
        <f t="shared" si="28"/>
        <v>0</v>
      </c>
      <c r="BJ181" s="17" t="s">
        <v>190</v>
      </c>
      <c r="BK181" s="154">
        <f t="shared" si="29"/>
        <v>0</v>
      </c>
      <c r="BL181" s="17" t="s">
        <v>280</v>
      </c>
      <c r="BM181" s="153" t="s">
        <v>234</v>
      </c>
    </row>
    <row r="182" spans="2:65" s="1" customFormat="1" ht="33" customHeight="1">
      <c r="B182" s="140"/>
      <c r="C182" s="189" t="s">
        <v>549</v>
      </c>
      <c r="D182" s="189" t="s">
        <v>966</v>
      </c>
      <c r="E182" s="190" t="s">
        <v>3845</v>
      </c>
      <c r="F182" s="191" t="s">
        <v>3846</v>
      </c>
      <c r="G182" s="192" t="s">
        <v>407</v>
      </c>
      <c r="H182" s="193">
        <v>37</v>
      </c>
      <c r="I182" s="194"/>
      <c r="J182" s="195">
        <f t="shared" si="20"/>
        <v>0</v>
      </c>
      <c r="K182" s="196"/>
      <c r="L182" s="197"/>
      <c r="M182" s="198" t="s">
        <v>1</v>
      </c>
      <c r="N182" s="199" t="s">
        <v>41</v>
      </c>
      <c r="P182" s="151">
        <f t="shared" si="21"/>
        <v>0</v>
      </c>
      <c r="Q182" s="151">
        <v>0</v>
      </c>
      <c r="R182" s="151">
        <f t="shared" si="22"/>
        <v>0</v>
      </c>
      <c r="S182" s="151">
        <v>0</v>
      </c>
      <c r="T182" s="152">
        <f t="shared" si="23"/>
        <v>0</v>
      </c>
      <c r="AR182" s="153" t="s">
        <v>491</v>
      </c>
      <c r="AT182" s="153" t="s">
        <v>966</v>
      </c>
      <c r="AU182" s="153" t="s">
        <v>190</v>
      </c>
      <c r="AY182" s="17" t="s">
        <v>181</v>
      </c>
      <c r="BE182" s="154">
        <f t="shared" si="24"/>
        <v>0</v>
      </c>
      <c r="BF182" s="154">
        <f t="shared" si="25"/>
        <v>0</v>
      </c>
      <c r="BG182" s="154">
        <f t="shared" si="26"/>
        <v>0</v>
      </c>
      <c r="BH182" s="154">
        <f t="shared" si="27"/>
        <v>0</v>
      </c>
      <c r="BI182" s="154">
        <f t="shared" si="28"/>
        <v>0</v>
      </c>
      <c r="BJ182" s="17" t="s">
        <v>190</v>
      </c>
      <c r="BK182" s="154">
        <f t="shared" si="29"/>
        <v>0</v>
      </c>
      <c r="BL182" s="17" t="s">
        <v>280</v>
      </c>
      <c r="BM182" s="153" t="s">
        <v>411</v>
      </c>
    </row>
    <row r="183" spans="2:65" s="1" customFormat="1" ht="37.9" customHeight="1">
      <c r="B183" s="140"/>
      <c r="C183" s="189" t="s">
        <v>555</v>
      </c>
      <c r="D183" s="189" t="s">
        <v>966</v>
      </c>
      <c r="E183" s="190" t="s">
        <v>3847</v>
      </c>
      <c r="F183" s="191" t="s">
        <v>3848</v>
      </c>
      <c r="G183" s="192" t="s">
        <v>407</v>
      </c>
      <c r="H183" s="193">
        <v>43</v>
      </c>
      <c r="I183" s="194"/>
      <c r="J183" s="195">
        <f t="shared" si="20"/>
        <v>0</v>
      </c>
      <c r="K183" s="196"/>
      <c r="L183" s="197"/>
      <c r="M183" s="198" t="s">
        <v>1</v>
      </c>
      <c r="N183" s="199" t="s">
        <v>41</v>
      </c>
      <c r="P183" s="151">
        <f t="shared" si="21"/>
        <v>0</v>
      </c>
      <c r="Q183" s="151">
        <v>0</v>
      </c>
      <c r="R183" s="151">
        <f t="shared" si="22"/>
        <v>0</v>
      </c>
      <c r="S183" s="151">
        <v>0</v>
      </c>
      <c r="T183" s="152">
        <f t="shared" si="23"/>
        <v>0</v>
      </c>
      <c r="AR183" s="153" t="s">
        <v>491</v>
      </c>
      <c r="AT183" s="153" t="s">
        <v>966</v>
      </c>
      <c r="AU183" s="153" t="s">
        <v>190</v>
      </c>
      <c r="AY183" s="17" t="s">
        <v>181</v>
      </c>
      <c r="BE183" s="154">
        <f t="shared" si="24"/>
        <v>0</v>
      </c>
      <c r="BF183" s="154">
        <f t="shared" si="25"/>
        <v>0</v>
      </c>
      <c r="BG183" s="154">
        <f t="shared" si="26"/>
        <v>0</v>
      </c>
      <c r="BH183" s="154">
        <f t="shared" si="27"/>
        <v>0</v>
      </c>
      <c r="BI183" s="154">
        <f t="shared" si="28"/>
        <v>0</v>
      </c>
      <c r="BJ183" s="17" t="s">
        <v>190</v>
      </c>
      <c r="BK183" s="154">
        <f t="shared" si="29"/>
        <v>0</v>
      </c>
      <c r="BL183" s="17" t="s">
        <v>280</v>
      </c>
      <c r="BM183" s="153" t="s">
        <v>1476</v>
      </c>
    </row>
    <row r="184" spans="2:65" s="1" customFormat="1" ht="37.9" customHeight="1">
      <c r="B184" s="140"/>
      <c r="C184" s="189" t="s">
        <v>559</v>
      </c>
      <c r="D184" s="189" t="s">
        <v>966</v>
      </c>
      <c r="E184" s="190" t="s">
        <v>3849</v>
      </c>
      <c r="F184" s="191" t="s">
        <v>3850</v>
      </c>
      <c r="G184" s="192" t="s">
        <v>407</v>
      </c>
      <c r="H184" s="193">
        <v>14</v>
      </c>
      <c r="I184" s="194"/>
      <c r="J184" s="195">
        <f t="shared" si="20"/>
        <v>0</v>
      </c>
      <c r="K184" s="196"/>
      <c r="L184" s="197"/>
      <c r="M184" s="198" t="s">
        <v>1</v>
      </c>
      <c r="N184" s="199" t="s">
        <v>41</v>
      </c>
      <c r="P184" s="151">
        <f t="shared" si="21"/>
        <v>0</v>
      </c>
      <c r="Q184" s="151">
        <v>0</v>
      </c>
      <c r="R184" s="151">
        <f t="shared" si="22"/>
        <v>0</v>
      </c>
      <c r="S184" s="151">
        <v>0</v>
      </c>
      <c r="T184" s="152">
        <f t="shared" si="23"/>
        <v>0</v>
      </c>
      <c r="AR184" s="153" t="s">
        <v>491</v>
      </c>
      <c r="AT184" s="153" t="s">
        <v>966</v>
      </c>
      <c r="AU184" s="153" t="s">
        <v>190</v>
      </c>
      <c r="AY184" s="17" t="s">
        <v>181</v>
      </c>
      <c r="BE184" s="154">
        <f t="shared" si="24"/>
        <v>0</v>
      </c>
      <c r="BF184" s="154">
        <f t="shared" si="25"/>
        <v>0</v>
      </c>
      <c r="BG184" s="154">
        <f t="shared" si="26"/>
        <v>0</v>
      </c>
      <c r="BH184" s="154">
        <f t="shared" si="27"/>
        <v>0</v>
      </c>
      <c r="BI184" s="154">
        <f t="shared" si="28"/>
        <v>0</v>
      </c>
      <c r="BJ184" s="17" t="s">
        <v>190</v>
      </c>
      <c r="BK184" s="154">
        <f t="shared" si="29"/>
        <v>0</v>
      </c>
      <c r="BL184" s="17" t="s">
        <v>280</v>
      </c>
      <c r="BM184" s="153" t="s">
        <v>1491</v>
      </c>
    </row>
    <row r="185" spans="2:65" s="1" customFormat="1" ht="44.25" customHeight="1">
      <c r="B185" s="140"/>
      <c r="C185" s="189" t="s">
        <v>564</v>
      </c>
      <c r="D185" s="189" t="s">
        <v>966</v>
      </c>
      <c r="E185" s="190" t="s">
        <v>3851</v>
      </c>
      <c r="F185" s="191" t="s">
        <v>3852</v>
      </c>
      <c r="G185" s="192" t="s">
        <v>407</v>
      </c>
      <c r="H185" s="193">
        <v>26</v>
      </c>
      <c r="I185" s="194"/>
      <c r="J185" s="195">
        <f t="shared" si="20"/>
        <v>0</v>
      </c>
      <c r="K185" s="196"/>
      <c r="L185" s="197"/>
      <c r="M185" s="198" t="s">
        <v>1</v>
      </c>
      <c r="N185" s="199" t="s">
        <v>41</v>
      </c>
      <c r="P185" s="151">
        <f t="shared" si="21"/>
        <v>0</v>
      </c>
      <c r="Q185" s="151">
        <v>0</v>
      </c>
      <c r="R185" s="151">
        <f t="shared" si="22"/>
        <v>0</v>
      </c>
      <c r="S185" s="151">
        <v>0</v>
      </c>
      <c r="T185" s="152">
        <f t="shared" si="23"/>
        <v>0</v>
      </c>
      <c r="AR185" s="153" t="s">
        <v>491</v>
      </c>
      <c r="AT185" s="153" t="s">
        <v>966</v>
      </c>
      <c r="AU185" s="153" t="s">
        <v>190</v>
      </c>
      <c r="AY185" s="17" t="s">
        <v>181</v>
      </c>
      <c r="BE185" s="154">
        <f t="shared" si="24"/>
        <v>0</v>
      </c>
      <c r="BF185" s="154">
        <f t="shared" si="25"/>
        <v>0</v>
      </c>
      <c r="BG185" s="154">
        <f t="shared" si="26"/>
        <v>0</v>
      </c>
      <c r="BH185" s="154">
        <f t="shared" si="27"/>
        <v>0</v>
      </c>
      <c r="BI185" s="154">
        <f t="shared" si="28"/>
        <v>0</v>
      </c>
      <c r="BJ185" s="17" t="s">
        <v>190</v>
      </c>
      <c r="BK185" s="154">
        <f t="shared" si="29"/>
        <v>0</v>
      </c>
      <c r="BL185" s="17" t="s">
        <v>280</v>
      </c>
      <c r="BM185" s="153" t="s">
        <v>1502</v>
      </c>
    </row>
    <row r="186" spans="2:65" s="1" customFormat="1" ht="44.25" customHeight="1">
      <c r="B186" s="140"/>
      <c r="C186" s="189" t="s">
        <v>578</v>
      </c>
      <c r="D186" s="189" t="s">
        <v>966</v>
      </c>
      <c r="E186" s="190" t="s">
        <v>3853</v>
      </c>
      <c r="F186" s="191" t="s">
        <v>3854</v>
      </c>
      <c r="G186" s="192" t="s">
        <v>407</v>
      </c>
      <c r="H186" s="193">
        <v>27</v>
      </c>
      <c r="I186" s="194"/>
      <c r="J186" s="195">
        <f t="shared" si="20"/>
        <v>0</v>
      </c>
      <c r="K186" s="196"/>
      <c r="L186" s="197"/>
      <c r="M186" s="198" t="s">
        <v>1</v>
      </c>
      <c r="N186" s="199" t="s">
        <v>41</v>
      </c>
      <c r="P186" s="151">
        <f t="shared" si="21"/>
        <v>0</v>
      </c>
      <c r="Q186" s="151">
        <v>0</v>
      </c>
      <c r="R186" s="151">
        <f t="shared" si="22"/>
        <v>0</v>
      </c>
      <c r="S186" s="151">
        <v>0</v>
      </c>
      <c r="T186" s="152">
        <f t="shared" si="23"/>
        <v>0</v>
      </c>
      <c r="AR186" s="153" t="s">
        <v>491</v>
      </c>
      <c r="AT186" s="153" t="s">
        <v>966</v>
      </c>
      <c r="AU186" s="153" t="s">
        <v>190</v>
      </c>
      <c r="AY186" s="17" t="s">
        <v>181</v>
      </c>
      <c r="BE186" s="154">
        <f t="shared" si="24"/>
        <v>0</v>
      </c>
      <c r="BF186" s="154">
        <f t="shared" si="25"/>
        <v>0</v>
      </c>
      <c r="BG186" s="154">
        <f t="shared" si="26"/>
        <v>0</v>
      </c>
      <c r="BH186" s="154">
        <f t="shared" si="27"/>
        <v>0</v>
      </c>
      <c r="BI186" s="154">
        <f t="shared" si="28"/>
        <v>0</v>
      </c>
      <c r="BJ186" s="17" t="s">
        <v>190</v>
      </c>
      <c r="BK186" s="154">
        <f t="shared" si="29"/>
        <v>0</v>
      </c>
      <c r="BL186" s="17" t="s">
        <v>280</v>
      </c>
      <c r="BM186" s="153" t="s">
        <v>1511</v>
      </c>
    </row>
    <row r="187" spans="2:65" s="1" customFormat="1" ht="44.25" customHeight="1">
      <c r="B187" s="140"/>
      <c r="C187" s="189" t="s">
        <v>585</v>
      </c>
      <c r="D187" s="189" t="s">
        <v>966</v>
      </c>
      <c r="E187" s="190" t="s">
        <v>3855</v>
      </c>
      <c r="F187" s="191" t="s">
        <v>3856</v>
      </c>
      <c r="G187" s="192" t="s">
        <v>407</v>
      </c>
      <c r="H187" s="193">
        <v>18</v>
      </c>
      <c r="I187" s="194"/>
      <c r="J187" s="195">
        <f t="shared" si="20"/>
        <v>0</v>
      </c>
      <c r="K187" s="196"/>
      <c r="L187" s="197"/>
      <c r="M187" s="198" t="s">
        <v>1</v>
      </c>
      <c r="N187" s="199" t="s">
        <v>41</v>
      </c>
      <c r="P187" s="151">
        <f t="shared" si="21"/>
        <v>0</v>
      </c>
      <c r="Q187" s="151">
        <v>0</v>
      </c>
      <c r="R187" s="151">
        <f t="shared" si="22"/>
        <v>0</v>
      </c>
      <c r="S187" s="151">
        <v>0</v>
      </c>
      <c r="T187" s="152">
        <f t="shared" si="23"/>
        <v>0</v>
      </c>
      <c r="AR187" s="153" t="s">
        <v>491</v>
      </c>
      <c r="AT187" s="153" t="s">
        <v>966</v>
      </c>
      <c r="AU187" s="153" t="s">
        <v>190</v>
      </c>
      <c r="AY187" s="17" t="s">
        <v>181</v>
      </c>
      <c r="BE187" s="154">
        <f t="shared" si="24"/>
        <v>0</v>
      </c>
      <c r="BF187" s="154">
        <f t="shared" si="25"/>
        <v>0</v>
      </c>
      <c r="BG187" s="154">
        <f t="shared" si="26"/>
        <v>0</v>
      </c>
      <c r="BH187" s="154">
        <f t="shared" si="27"/>
        <v>0</v>
      </c>
      <c r="BI187" s="154">
        <f t="shared" si="28"/>
        <v>0</v>
      </c>
      <c r="BJ187" s="17" t="s">
        <v>190</v>
      </c>
      <c r="BK187" s="154">
        <f t="shared" si="29"/>
        <v>0</v>
      </c>
      <c r="BL187" s="17" t="s">
        <v>280</v>
      </c>
      <c r="BM187" s="153" t="s">
        <v>1525</v>
      </c>
    </row>
    <row r="188" spans="2:65" s="11" customFormat="1" ht="22.9" customHeight="1">
      <c r="B188" s="128"/>
      <c r="D188" s="129" t="s">
        <v>74</v>
      </c>
      <c r="E188" s="138" t="s">
        <v>569</v>
      </c>
      <c r="F188" s="138" t="s">
        <v>570</v>
      </c>
      <c r="I188" s="131"/>
      <c r="J188" s="139">
        <f>BK188</f>
        <v>0</v>
      </c>
      <c r="L188" s="128"/>
      <c r="M188" s="133"/>
      <c r="P188" s="134">
        <f>SUM(P189:P191)</f>
        <v>0</v>
      </c>
      <c r="R188" s="134">
        <f>SUM(R189:R191)</f>
        <v>0</v>
      </c>
      <c r="T188" s="135">
        <f>SUM(T189:T191)</f>
        <v>0</v>
      </c>
      <c r="AR188" s="129" t="s">
        <v>190</v>
      </c>
      <c r="AT188" s="136" t="s">
        <v>74</v>
      </c>
      <c r="AU188" s="136" t="s">
        <v>83</v>
      </c>
      <c r="AY188" s="129" t="s">
        <v>181</v>
      </c>
      <c r="BK188" s="137">
        <f>SUM(BK189:BK191)</f>
        <v>0</v>
      </c>
    </row>
    <row r="189" spans="2:65" s="1" customFormat="1" ht="24.2" customHeight="1">
      <c r="B189" s="140"/>
      <c r="C189" s="141" t="s">
        <v>591</v>
      </c>
      <c r="D189" s="141" t="s">
        <v>185</v>
      </c>
      <c r="E189" s="142" t="s">
        <v>3857</v>
      </c>
      <c r="F189" s="143" t="s">
        <v>3858</v>
      </c>
      <c r="G189" s="144" t="s">
        <v>188</v>
      </c>
      <c r="H189" s="145">
        <v>34.375999999999998</v>
      </c>
      <c r="I189" s="146"/>
      <c r="J189" s="147">
        <f>ROUND(I189*H189,2)</f>
        <v>0</v>
      </c>
      <c r="K189" s="148"/>
      <c r="L189" s="32"/>
      <c r="M189" s="149" t="s">
        <v>1</v>
      </c>
      <c r="N189" s="150" t="s">
        <v>41</v>
      </c>
      <c r="P189" s="151">
        <f>O189*H189</f>
        <v>0</v>
      </c>
      <c r="Q189" s="151">
        <v>0</v>
      </c>
      <c r="R189" s="151">
        <f>Q189*H189</f>
        <v>0</v>
      </c>
      <c r="S189" s="151">
        <v>0</v>
      </c>
      <c r="T189" s="152">
        <f>S189*H189</f>
        <v>0</v>
      </c>
      <c r="AR189" s="153" t="s">
        <v>280</v>
      </c>
      <c r="AT189" s="153" t="s">
        <v>185</v>
      </c>
      <c r="AU189" s="153" t="s">
        <v>190</v>
      </c>
      <c r="AY189" s="17" t="s">
        <v>181</v>
      </c>
      <c r="BE189" s="154">
        <f>IF(N189="základná",J189,0)</f>
        <v>0</v>
      </c>
      <c r="BF189" s="154">
        <f>IF(N189="znížená",J189,0)</f>
        <v>0</v>
      </c>
      <c r="BG189" s="154">
        <f>IF(N189="zákl. prenesená",J189,0)</f>
        <v>0</v>
      </c>
      <c r="BH189" s="154">
        <f>IF(N189="zníž. prenesená",J189,0)</f>
        <v>0</v>
      </c>
      <c r="BI189" s="154">
        <f>IF(N189="nulová",J189,0)</f>
        <v>0</v>
      </c>
      <c r="BJ189" s="17" t="s">
        <v>190</v>
      </c>
      <c r="BK189" s="154">
        <f>ROUND(I189*H189,2)</f>
        <v>0</v>
      </c>
      <c r="BL189" s="17" t="s">
        <v>280</v>
      </c>
      <c r="BM189" s="153" t="s">
        <v>1534</v>
      </c>
    </row>
    <row r="190" spans="2:65" s="1" customFormat="1" ht="16.5" customHeight="1">
      <c r="B190" s="140"/>
      <c r="C190" s="189" t="s">
        <v>598</v>
      </c>
      <c r="D190" s="189" t="s">
        <v>966</v>
      </c>
      <c r="E190" s="190" t="s">
        <v>3859</v>
      </c>
      <c r="F190" s="191" t="s">
        <v>3860</v>
      </c>
      <c r="G190" s="192" t="s">
        <v>188</v>
      </c>
      <c r="H190" s="193">
        <v>75.626999999999995</v>
      </c>
      <c r="I190" s="194"/>
      <c r="J190" s="195">
        <f>ROUND(I190*H190,2)</f>
        <v>0</v>
      </c>
      <c r="K190" s="196"/>
      <c r="L190" s="197"/>
      <c r="M190" s="198" t="s">
        <v>1</v>
      </c>
      <c r="N190" s="199" t="s">
        <v>41</v>
      </c>
      <c r="P190" s="151">
        <f>O190*H190</f>
        <v>0</v>
      </c>
      <c r="Q190" s="151">
        <v>0</v>
      </c>
      <c r="R190" s="151">
        <f>Q190*H190</f>
        <v>0</v>
      </c>
      <c r="S190" s="151">
        <v>0</v>
      </c>
      <c r="T190" s="152">
        <f>S190*H190</f>
        <v>0</v>
      </c>
      <c r="AR190" s="153" t="s">
        <v>491</v>
      </c>
      <c r="AT190" s="153" t="s">
        <v>966</v>
      </c>
      <c r="AU190" s="153" t="s">
        <v>190</v>
      </c>
      <c r="AY190" s="17" t="s">
        <v>181</v>
      </c>
      <c r="BE190" s="154">
        <f>IF(N190="základná",J190,0)</f>
        <v>0</v>
      </c>
      <c r="BF190" s="154">
        <f>IF(N190="znížená",J190,0)</f>
        <v>0</v>
      </c>
      <c r="BG190" s="154">
        <f>IF(N190="zákl. prenesená",J190,0)</f>
        <v>0</v>
      </c>
      <c r="BH190" s="154">
        <f>IF(N190="zníž. prenesená",J190,0)</f>
        <v>0</v>
      </c>
      <c r="BI190" s="154">
        <f>IF(N190="nulová",J190,0)</f>
        <v>0</v>
      </c>
      <c r="BJ190" s="17" t="s">
        <v>190</v>
      </c>
      <c r="BK190" s="154">
        <f>ROUND(I190*H190,2)</f>
        <v>0</v>
      </c>
      <c r="BL190" s="17" t="s">
        <v>280</v>
      </c>
      <c r="BM190" s="153" t="s">
        <v>1544</v>
      </c>
    </row>
    <row r="191" spans="2:65" s="1" customFormat="1" ht="16.5" customHeight="1">
      <c r="B191" s="140"/>
      <c r="C191" s="189" t="s">
        <v>609</v>
      </c>
      <c r="D191" s="189" t="s">
        <v>966</v>
      </c>
      <c r="E191" s="190" t="s">
        <v>3861</v>
      </c>
      <c r="F191" s="191" t="s">
        <v>3862</v>
      </c>
      <c r="G191" s="192" t="s">
        <v>188</v>
      </c>
      <c r="H191" s="193">
        <v>75.626999999999995</v>
      </c>
      <c r="I191" s="194"/>
      <c r="J191" s="195">
        <f>ROUND(I191*H191,2)</f>
        <v>0</v>
      </c>
      <c r="K191" s="196"/>
      <c r="L191" s="197"/>
      <c r="M191" s="198" t="s">
        <v>1</v>
      </c>
      <c r="N191" s="199" t="s">
        <v>41</v>
      </c>
      <c r="P191" s="151">
        <f>O191*H191</f>
        <v>0</v>
      </c>
      <c r="Q191" s="151">
        <v>0</v>
      </c>
      <c r="R191" s="151">
        <f>Q191*H191</f>
        <v>0</v>
      </c>
      <c r="S191" s="151">
        <v>0</v>
      </c>
      <c r="T191" s="152">
        <f>S191*H191</f>
        <v>0</v>
      </c>
      <c r="AR191" s="153" t="s">
        <v>491</v>
      </c>
      <c r="AT191" s="153" t="s">
        <v>966</v>
      </c>
      <c r="AU191" s="153" t="s">
        <v>190</v>
      </c>
      <c r="AY191" s="17" t="s">
        <v>181</v>
      </c>
      <c r="BE191" s="154">
        <f>IF(N191="základná",J191,0)</f>
        <v>0</v>
      </c>
      <c r="BF191" s="154">
        <f>IF(N191="znížená",J191,0)</f>
        <v>0</v>
      </c>
      <c r="BG191" s="154">
        <f>IF(N191="zákl. prenesená",J191,0)</f>
        <v>0</v>
      </c>
      <c r="BH191" s="154">
        <f>IF(N191="zníž. prenesená",J191,0)</f>
        <v>0</v>
      </c>
      <c r="BI191" s="154">
        <f>IF(N191="nulová",J191,0)</f>
        <v>0</v>
      </c>
      <c r="BJ191" s="17" t="s">
        <v>190</v>
      </c>
      <c r="BK191" s="154">
        <f>ROUND(I191*H191,2)</f>
        <v>0</v>
      </c>
      <c r="BL191" s="17" t="s">
        <v>280</v>
      </c>
      <c r="BM191" s="153" t="s">
        <v>1552</v>
      </c>
    </row>
    <row r="192" spans="2:65" s="11" customFormat="1" ht="22.9" customHeight="1">
      <c r="B192" s="128"/>
      <c r="D192" s="129" t="s">
        <v>74</v>
      </c>
      <c r="E192" s="138" t="s">
        <v>1936</v>
      </c>
      <c r="F192" s="138" t="s">
        <v>3863</v>
      </c>
      <c r="I192" s="131"/>
      <c r="J192" s="139">
        <f>BK192</f>
        <v>0</v>
      </c>
      <c r="L192" s="128"/>
      <c r="M192" s="133"/>
      <c r="P192" s="134">
        <f>SUM(P193:P242)</f>
        <v>0</v>
      </c>
      <c r="R192" s="134">
        <f>SUM(R193:R242)</f>
        <v>0</v>
      </c>
      <c r="T192" s="135">
        <f>SUM(T193:T242)</f>
        <v>0</v>
      </c>
      <c r="AR192" s="129" t="s">
        <v>190</v>
      </c>
      <c r="AT192" s="136" t="s">
        <v>74</v>
      </c>
      <c r="AU192" s="136" t="s">
        <v>83</v>
      </c>
      <c r="AY192" s="129" t="s">
        <v>181</v>
      </c>
      <c r="BK192" s="137">
        <f>SUM(BK193:BK242)</f>
        <v>0</v>
      </c>
    </row>
    <row r="193" spans="2:65" s="1" customFormat="1" ht="24.2" customHeight="1">
      <c r="B193" s="140"/>
      <c r="C193" s="141" t="s">
        <v>618</v>
      </c>
      <c r="D193" s="141" t="s">
        <v>185</v>
      </c>
      <c r="E193" s="142" t="s">
        <v>3864</v>
      </c>
      <c r="F193" s="143" t="s">
        <v>3865</v>
      </c>
      <c r="G193" s="144" t="s">
        <v>407</v>
      </c>
      <c r="H193" s="145">
        <v>100</v>
      </c>
      <c r="I193" s="146"/>
      <c r="J193" s="147">
        <f t="shared" ref="J193:J224" si="30">ROUND(I193*H193,2)</f>
        <v>0</v>
      </c>
      <c r="K193" s="148"/>
      <c r="L193" s="32"/>
      <c r="M193" s="149" t="s">
        <v>1</v>
      </c>
      <c r="N193" s="150" t="s">
        <v>41</v>
      </c>
      <c r="P193" s="151">
        <f t="shared" ref="P193:P224" si="31">O193*H193</f>
        <v>0</v>
      </c>
      <c r="Q193" s="151">
        <v>0</v>
      </c>
      <c r="R193" s="151">
        <f t="shared" ref="R193:R224" si="32">Q193*H193</f>
        <v>0</v>
      </c>
      <c r="S193" s="151">
        <v>0</v>
      </c>
      <c r="T193" s="152">
        <f t="shared" ref="T193:T224" si="33">S193*H193</f>
        <v>0</v>
      </c>
      <c r="AR193" s="153" t="s">
        <v>280</v>
      </c>
      <c r="AT193" s="153" t="s">
        <v>185</v>
      </c>
      <c r="AU193" s="153" t="s">
        <v>190</v>
      </c>
      <c r="AY193" s="17" t="s">
        <v>181</v>
      </c>
      <c r="BE193" s="154">
        <f t="shared" ref="BE193:BE224" si="34">IF(N193="základná",J193,0)</f>
        <v>0</v>
      </c>
      <c r="BF193" s="154">
        <f t="shared" ref="BF193:BF224" si="35">IF(N193="znížená",J193,0)</f>
        <v>0</v>
      </c>
      <c r="BG193" s="154">
        <f t="shared" ref="BG193:BG224" si="36">IF(N193="zákl. prenesená",J193,0)</f>
        <v>0</v>
      </c>
      <c r="BH193" s="154">
        <f t="shared" ref="BH193:BH224" si="37">IF(N193="zníž. prenesená",J193,0)</f>
        <v>0</v>
      </c>
      <c r="BI193" s="154">
        <f t="shared" ref="BI193:BI224" si="38">IF(N193="nulová",J193,0)</f>
        <v>0</v>
      </c>
      <c r="BJ193" s="17" t="s">
        <v>190</v>
      </c>
      <c r="BK193" s="154">
        <f t="shared" ref="BK193:BK224" si="39">ROUND(I193*H193,2)</f>
        <v>0</v>
      </c>
      <c r="BL193" s="17" t="s">
        <v>280</v>
      </c>
      <c r="BM193" s="153" t="s">
        <v>826</v>
      </c>
    </row>
    <row r="194" spans="2:65" s="1" customFormat="1" ht="33" customHeight="1">
      <c r="B194" s="140"/>
      <c r="C194" s="141" t="s">
        <v>628</v>
      </c>
      <c r="D194" s="141" t="s">
        <v>185</v>
      </c>
      <c r="E194" s="142" t="s">
        <v>3866</v>
      </c>
      <c r="F194" s="143" t="s">
        <v>3867</v>
      </c>
      <c r="G194" s="144" t="s">
        <v>407</v>
      </c>
      <c r="H194" s="145">
        <v>50</v>
      </c>
      <c r="I194" s="146"/>
      <c r="J194" s="147">
        <f t="shared" si="30"/>
        <v>0</v>
      </c>
      <c r="K194" s="148"/>
      <c r="L194" s="32"/>
      <c r="M194" s="149" t="s">
        <v>1</v>
      </c>
      <c r="N194" s="150" t="s">
        <v>41</v>
      </c>
      <c r="P194" s="151">
        <f t="shared" si="31"/>
        <v>0</v>
      </c>
      <c r="Q194" s="151">
        <v>0</v>
      </c>
      <c r="R194" s="151">
        <f t="shared" si="32"/>
        <v>0</v>
      </c>
      <c r="S194" s="151">
        <v>0</v>
      </c>
      <c r="T194" s="152">
        <f t="shared" si="33"/>
        <v>0</v>
      </c>
      <c r="AR194" s="153" t="s">
        <v>280</v>
      </c>
      <c r="AT194" s="153" t="s">
        <v>185</v>
      </c>
      <c r="AU194" s="153" t="s">
        <v>190</v>
      </c>
      <c r="AY194" s="17" t="s">
        <v>181</v>
      </c>
      <c r="BE194" s="154">
        <f t="shared" si="34"/>
        <v>0</v>
      </c>
      <c r="BF194" s="154">
        <f t="shared" si="35"/>
        <v>0</v>
      </c>
      <c r="BG194" s="154">
        <f t="shared" si="36"/>
        <v>0</v>
      </c>
      <c r="BH194" s="154">
        <f t="shared" si="37"/>
        <v>0</v>
      </c>
      <c r="BI194" s="154">
        <f t="shared" si="38"/>
        <v>0</v>
      </c>
      <c r="BJ194" s="17" t="s">
        <v>190</v>
      </c>
      <c r="BK194" s="154">
        <f t="shared" si="39"/>
        <v>0</v>
      </c>
      <c r="BL194" s="17" t="s">
        <v>280</v>
      </c>
      <c r="BM194" s="153" t="s">
        <v>1570</v>
      </c>
    </row>
    <row r="195" spans="2:65" s="1" customFormat="1" ht="24.2" customHeight="1">
      <c r="B195" s="140"/>
      <c r="C195" s="141" t="s">
        <v>632</v>
      </c>
      <c r="D195" s="141" t="s">
        <v>185</v>
      </c>
      <c r="E195" s="142" t="s">
        <v>3868</v>
      </c>
      <c r="F195" s="143" t="s">
        <v>3869</v>
      </c>
      <c r="G195" s="144" t="s">
        <v>407</v>
      </c>
      <c r="H195" s="145">
        <v>15.5</v>
      </c>
      <c r="I195" s="146"/>
      <c r="J195" s="147">
        <f t="shared" si="30"/>
        <v>0</v>
      </c>
      <c r="K195" s="148"/>
      <c r="L195" s="32"/>
      <c r="M195" s="149" t="s">
        <v>1</v>
      </c>
      <c r="N195" s="150" t="s">
        <v>41</v>
      </c>
      <c r="P195" s="151">
        <f t="shared" si="31"/>
        <v>0</v>
      </c>
      <c r="Q195" s="151">
        <v>0</v>
      </c>
      <c r="R195" s="151">
        <f t="shared" si="32"/>
        <v>0</v>
      </c>
      <c r="S195" s="151">
        <v>0</v>
      </c>
      <c r="T195" s="152">
        <f t="shared" si="33"/>
        <v>0</v>
      </c>
      <c r="AR195" s="153" t="s">
        <v>280</v>
      </c>
      <c r="AT195" s="153" t="s">
        <v>185</v>
      </c>
      <c r="AU195" s="153" t="s">
        <v>190</v>
      </c>
      <c r="AY195" s="17" t="s">
        <v>181</v>
      </c>
      <c r="BE195" s="154">
        <f t="shared" si="34"/>
        <v>0</v>
      </c>
      <c r="BF195" s="154">
        <f t="shared" si="35"/>
        <v>0</v>
      </c>
      <c r="BG195" s="154">
        <f t="shared" si="36"/>
        <v>0</v>
      </c>
      <c r="BH195" s="154">
        <f t="shared" si="37"/>
        <v>0</v>
      </c>
      <c r="BI195" s="154">
        <f t="shared" si="38"/>
        <v>0</v>
      </c>
      <c r="BJ195" s="17" t="s">
        <v>190</v>
      </c>
      <c r="BK195" s="154">
        <f t="shared" si="39"/>
        <v>0</v>
      </c>
      <c r="BL195" s="17" t="s">
        <v>280</v>
      </c>
      <c r="BM195" s="153" t="s">
        <v>1578</v>
      </c>
    </row>
    <row r="196" spans="2:65" s="1" customFormat="1" ht="24.2" customHeight="1">
      <c r="B196" s="140"/>
      <c r="C196" s="141" t="s">
        <v>636</v>
      </c>
      <c r="D196" s="141" t="s">
        <v>185</v>
      </c>
      <c r="E196" s="142" t="s">
        <v>3870</v>
      </c>
      <c r="F196" s="143" t="s">
        <v>3871</v>
      </c>
      <c r="G196" s="144" t="s">
        <v>407</v>
      </c>
      <c r="H196" s="145">
        <v>78.5</v>
      </c>
      <c r="I196" s="146"/>
      <c r="J196" s="147">
        <f t="shared" si="30"/>
        <v>0</v>
      </c>
      <c r="K196" s="148"/>
      <c r="L196" s="32"/>
      <c r="M196" s="149" t="s">
        <v>1</v>
      </c>
      <c r="N196" s="150" t="s">
        <v>41</v>
      </c>
      <c r="P196" s="151">
        <f t="shared" si="31"/>
        <v>0</v>
      </c>
      <c r="Q196" s="151">
        <v>0</v>
      </c>
      <c r="R196" s="151">
        <f t="shared" si="32"/>
        <v>0</v>
      </c>
      <c r="S196" s="151">
        <v>0</v>
      </c>
      <c r="T196" s="152">
        <f t="shared" si="33"/>
        <v>0</v>
      </c>
      <c r="AR196" s="153" t="s">
        <v>280</v>
      </c>
      <c r="AT196" s="153" t="s">
        <v>185</v>
      </c>
      <c r="AU196" s="153" t="s">
        <v>190</v>
      </c>
      <c r="AY196" s="17" t="s">
        <v>181</v>
      </c>
      <c r="BE196" s="154">
        <f t="shared" si="34"/>
        <v>0</v>
      </c>
      <c r="BF196" s="154">
        <f t="shared" si="35"/>
        <v>0</v>
      </c>
      <c r="BG196" s="154">
        <f t="shared" si="36"/>
        <v>0</v>
      </c>
      <c r="BH196" s="154">
        <f t="shared" si="37"/>
        <v>0</v>
      </c>
      <c r="BI196" s="154">
        <f t="shared" si="38"/>
        <v>0</v>
      </c>
      <c r="BJ196" s="17" t="s">
        <v>190</v>
      </c>
      <c r="BK196" s="154">
        <f t="shared" si="39"/>
        <v>0</v>
      </c>
      <c r="BL196" s="17" t="s">
        <v>280</v>
      </c>
      <c r="BM196" s="153" t="s">
        <v>1603</v>
      </c>
    </row>
    <row r="197" spans="2:65" s="1" customFormat="1" ht="24.2" customHeight="1">
      <c r="B197" s="140"/>
      <c r="C197" s="141" t="s">
        <v>641</v>
      </c>
      <c r="D197" s="141" t="s">
        <v>185</v>
      </c>
      <c r="E197" s="142" t="s">
        <v>3872</v>
      </c>
      <c r="F197" s="143" t="s">
        <v>3873</v>
      </c>
      <c r="G197" s="144" t="s">
        <v>407</v>
      </c>
      <c r="H197" s="145">
        <v>31</v>
      </c>
      <c r="I197" s="146"/>
      <c r="J197" s="147">
        <f t="shared" si="30"/>
        <v>0</v>
      </c>
      <c r="K197" s="148"/>
      <c r="L197" s="32"/>
      <c r="M197" s="149" t="s">
        <v>1</v>
      </c>
      <c r="N197" s="150" t="s">
        <v>41</v>
      </c>
      <c r="P197" s="151">
        <f t="shared" si="31"/>
        <v>0</v>
      </c>
      <c r="Q197" s="151">
        <v>0</v>
      </c>
      <c r="R197" s="151">
        <f t="shared" si="32"/>
        <v>0</v>
      </c>
      <c r="S197" s="151">
        <v>0</v>
      </c>
      <c r="T197" s="152">
        <f t="shared" si="33"/>
        <v>0</v>
      </c>
      <c r="AR197" s="153" t="s">
        <v>280</v>
      </c>
      <c r="AT197" s="153" t="s">
        <v>185</v>
      </c>
      <c r="AU197" s="153" t="s">
        <v>190</v>
      </c>
      <c r="AY197" s="17" t="s">
        <v>181</v>
      </c>
      <c r="BE197" s="154">
        <f t="shared" si="34"/>
        <v>0</v>
      </c>
      <c r="BF197" s="154">
        <f t="shared" si="35"/>
        <v>0</v>
      </c>
      <c r="BG197" s="154">
        <f t="shared" si="36"/>
        <v>0</v>
      </c>
      <c r="BH197" s="154">
        <f t="shared" si="37"/>
        <v>0</v>
      </c>
      <c r="BI197" s="154">
        <f t="shared" si="38"/>
        <v>0</v>
      </c>
      <c r="BJ197" s="17" t="s">
        <v>190</v>
      </c>
      <c r="BK197" s="154">
        <f t="shared" si="39"/>
        <v>0</v>
      </c>
      <c r="BL197" s="17" t="s">
        <v>280</v>
      </c>
      <c r="BM197" s="153" t="s">
        <v>1628</v>
      </c>
    </row>
    <row r="198" spans="2:65" s="1" customFormat="1" ht="24.2" customHeight="1">
      <c r="B198" s="140"/>
      <c r="C198" s="141" t="s">
        <v>652</v>
      </c>
      <c r="D198" s="141" t="s">
        <v>185</v>
      </c>
      <c r="E198" s="142" t="s">
        <v>3874</v>
      </c>
      <c r="F198" s="143" t="s">
        <v>3875</v>
      </c>
      <c r="G198" s="144" t="s">
        <v>407</v>
      </c>
      <c r="H198" s="145">
        <v>23</v>
      </c>
      <c r="I198" s="146"/>
      <c r="J198" s="147">
        <f t="shared" si="30"/>
        <v>0</v>
      </c>
      <c r="K198" s="148"/>
      <c r="L198" s="32"/>
      <c r="M198" s="149" t="s">
        <v>1</v>
      </c>
      <c r="N198" s="150" t="s">
        <v>41</v>
      </c>
      <c r="P198" s="151">
        <f t="shared" si="31"/>
        <v>0</v>
      </c>
      <c r="Q198" s="151">
        <v>0</v>
      </c>
      <c r="R198" s="151">
        <f t="shared" si="32"/>
        <v>0</v>
      </c>
      <c r="S198" s="151">
        <v>0</v>
      </c>
      <c r="T198" s="152">
        <f t="shared" si="33"/>
        <v>0</v>
      </c>
      <c r="AR198" s="153" t="s">
        <v>280</v>
      </c>
      <c r="AT198" s="153" t="s">
        <v>185</v>
      </c>
      <c r="AU198" s="153" t="s">
        <v>190</v>
      </c>
      <c r="AY198" s="17" t="s">
        <v>181</v>
      </c>
      <c r="BE198" s="154">
        <f t="shared" si="34"/>
        <v>0</v>
      </c>
      <c r="BF198" s="154">
        <f t="shared" si="35"/>
        <v>0</v>
      </c>
      <c r="BG198" s="154">
        <f t="shared" si="36"/>
        <v>0</v>
      </c>
      <c r="BH198" s="154">
        <f t="shared" si="37"/>
        <v>0</v>
      </c>
      <c r="BI198" s="154">
        <f t="shared" si="38"/>
        <v>0</v>
      </c>
      <c r="BJ198" s="17" t="s">
        <v>190</v>
      </c>
      <c r="BK198" s="154">
        <f t="shared" si="39"/>
        <v>0</v>
      </c>
      <c r="BL198" s="17" t="s">
        <v>280</v>
      </c>
      <c r="BM198" s="153" t="s">
        <v>1639</v>
      </c>
    </row>
    <row r="199" spans="2:65" s="1" customFormat="1" ht="21.75" customHeight="1">
      <c r="B199" s="140"/>
      <c r="C199" s="141" t="s">
        <v>665</v>
      </c>
      <c r="D199" s="141" t="s">
        <v>185</v>
      </c>
      <c r="E199" s="142" t="s">
        <v>3876</v>
      </c>
      <c r="F199" s="143" t="s">
        <v>3877</v>
      </c>
      <c r="G199" s="144" t="s">
        <v>407</v>
      </c>
      <c r="H199" s="145">
        <v>66</v>
      </c>
      <c r="I199" s="146"/>
      <c r="J199" s="147">
        <f t="shared" si="30"/>
        <v>0</v>
      </c>
      <c r="K199" s="148"/>
      <c r="L199" s="32"/>
      <c r="M199" s="149" t="s">
        <v>1</v>
      </c>
      <c r="N199" s="150" t="s">
        <v>41</v>
      </c>
      <c r="P199" s="151">
        <f t="shared" si="31"/>
        <v>0</v>
      </c>
      <c r="Q199" s="151">
        <v>0</v>
      </c>
      <c r="R199" s="151">
        <f t="shared" si="32"/>
        <v>0</v>
      </c>
      <c r="S199" s="151">
        <v>0</v>
      </c>
      <c r="T199" s="152">
        <f t="shared" si="33"/>
        <v>0</v>
      </c>
      <c r="AR199" s="153" t="s">
        <v>280</v>
      </c>
      <c r="AT199" s="153" t="s">
        <v>185</v>
      </c>
      <c r="AU199" s="153" t="s">
        <v>190</v>
      </c>
      <c r="AY199" s="17" t="s">
        <v>181</v>
      </c>
      <c r="BE199" s="154">
        <f t="shared" si="34"/>
        <v>0</v>
      </c>
      <c r="BF199" s="154">
        <f t="shared" si="35"/>
        <v>0</v>
      </c>
      <c r="BG199" s="154">
        <f t="shared" si="36"/>
        <v>0</v>
      </c>
      <c r="BH199" s="154">
        <f t="shared" si="37"/>
        <v>0</v>
      </c>
      <c r="BI199" s="154">
        <f t="shared" si="38"/>
        <v>0</v>
      </c>
      <c r="BJ199" s="17" t="s">
        <v>190</v>
      </c>
      <c r="BK199" s="154">
        <f t="shared" si="39"/>
        <v>0</v>
      </c>
      <c r="BL199" s="17" t="s">
        <v>280</v>
      </c>
      <c r="BM199" s="153" t="s">
        <v>1647</v>
      </c>
    </row>
    <row r="200" spans="2:65" s="1" customFormat="1" ht="21.75" customHeight="1">
      <c r="B200" s="140"/>
      <c r="C200" s="141" t="s">
        <v>669</v>
      </c>
      <c r="D200" s="141" t="s">
        <v>185</v>
      </c>
      <c r="E200" s="142" t="s">
        <v>3878</v>
      </c>
      <c r="F200" s="143" t="s">
        <v>3879</v>
      </c>
      <c r="G200" s="144" t="s">
        <v>407</v>
      </c>
      <c r="H200" s="145">
        <v>26</v>
      </c>
      <c r="I200" s="146"/>
      <c r="J200" s="147">
        <f t="shared" si="30"/>
        <v>0</v>
      </c>
      <c r="K200" s="148"/>
      <c r="L200" s="32"/>
      <c r="M200" s="149" t="s">
        <v>1</v>
      </c>
      <c r="N200" s="150" t="s">
        <v>41</v>
      </c>
      <c r="P200" s="151">
        <f t="shared" si="31"/>
        <v>0</v>
      </c>
      <c r="Q200" s="151">
        <v>0</v>
      </c>
      <c r="R200" s="151">
        <f t="shared" si="32"/>
        <v>0</v>
      </c>
      <c r="S200" s="151">
        <v>0</v>
      </c>
      <c r="T200" s="152">
        <f t="shared" si="33"/>
        <v>0</v>
      </c>
      <c r="AR200" s="153" t="s">
        <v>280</v>
      </c>
      <c r="AT200" s="153" t="s">
        <v>185</v>
      </c>
      <c r="AU200" s="153" t="s">
        <v>190</v>
      </c>
      <c r="AY200" s="17" t="s">
        <v>181</v>
      </c>
      <c r="BE200" s="154">
        <f t="shared" si="34"/>
        <v>0</v>
      </c>
      <c r="BF200" s="154">
        <f t="shared" si="35"/>
        <v>0</v>
      </c>
      <c r="BG200" s="154">
        <f t="shared" si="36"/>
        <v>0</v>
      </c>
      <c r="BH200" s="154">
        <f t="shared" si="37"/>
        <v>0</v>
      </c>
      <c r="BI200" s="154">
        <f t="shared" si="38"/>
        <v>0</v>
      </c>
      <c r="BJ200" s="17" t="s">
        <v>190</v>
      </c>
      <c r="BK200" s="154">
        <f t="shared" si="39"/>
        <v>0</v>
      </c>
      <c r="BL200" s="17" t="s">
        <v>280</v>
      </c>
      <c r="BM200" s="153" t="s">
        <v>1660</v>
      </c>
    </row>
    <row r="201" spans="2:65" s="1" customFormat="1" ht="24.2" customHeight="1">
      <c r="B201" s="140"/>
      <c r="C201" s="141" t="s">
        <v>674</v>
      </c>
      <c r="D201" s="141" t="s">
        <v>185</v>
      </c>
      <c r="E201" s="142" t="s">
        <v>3880</v>
      </c>
      <c r="F201" s="143" t="s">
        <v>3881</v>
      </c>
      <c r="G201" s="144" t="s">
        <v>407</v>
      </c>
      <c r="H201" s="145">
        <v>11</v>
      </c>
      <c r="I201" s="146"/>
      <c r="J201" s="147">
        <f t="shared" si="30"/>
        <v>0</v>
      </c>
      <c r="K201" s="148"/>
      <c r="L201" s="32"/>
      <c r="M201" s="149" t="s">
        <v>1</v>
      </c>
      <c r="N201" s="150" t="s">
        <v>41</v>
      </c>
      <c r="P201" s="151">
        <f t="shared" si="31"/>
        <v>0</v>
      </c>
      <c r="Q201" s="151">
        <v>0</v>
      </c>
      <c r="R201" s="151">
        <f t="shared" si="32"/>
        <v>0</v>
      </c>
      <c r="S201" s="151">
        <v>0</v>
      </c>
      <c r="T201" s="152">
        <f t="shared" si="33"/>
        <v>0</v>
      </c>
      <c r="AR201" s="153" t="s">
        <v>280</v>
      </c>
      <c r="AT201" s="153" t="s">
        <v>185</v>
      </c>
      <c r="AU201" s="153" t="s">
        <v>190</v>
      </c>
      <c r="AY201" s="17" t="s">
        <v>181</v>
      </c>
      <c r="BE201" s="154">
        <f t="shared" si="34"/>
        <v>0</v>
      </c>
      <c r="BF201" s="154">
        <f t="shared" si="35"/>
        <v>0</v>
      </c>
      <c r="BG201" s="154">
        <f t="shared" si="36"/>
        <v>0</v>
      </c>
      <c r="BH201" s="154">
        <f t="shared" si="37"/>
        <v>0</v>
      </c>
      <c r="BI201" s="154">
        <f t="shared" si="38"/>
        <v>0</v>
      </c>
      <c r="BJ201" s="17" t="s">
        <v>190</v>
      </c>
      <c r="BK201" s="154">
        <f t="shared" si="39"/>
        <v>0</v>
      </c>
      <c r="BL201" s="17" t="s">
        <v>280</v>
      </c>
      <c r="BM201" s="153" t="s">
        <v>1668</v>
      </c>
    </row>
    <row r="202" spans="2:65" s="1" customFormat="1" ht="24.2" customHeight="1">
      <c r="B202" s="140"/>
      <c r="C202" s="141" t="s">
        <v>678</v>
      </c>
      <c r="D202" s="141" t="s">
        <v>185</v>
      </c>
      <c r="E202" s="142" t="s">
        <v>3882</v>
      </c>
      <c r="F202" s="143" t="s">
        <v>3883</v>
      </c>
      <c r="G202" s="144" t="s">
        <v>407</v>
      </c>
      <c r="H202" s="145">
        <v>155</v>
      </c>
      <c r="I202" s="146"/>
      <c r="J202" s="147">
        <f t="shared" si="30"/>
        <v>0</v>
      </c>
      <c r="K202" s="148"/>
      <c r="L202" s="32"/>
      <c r="M202" s="149" t="s">
        <v>1</v>
      </c>
      <c r="N202" s="150" t="s">
        <v>41</v>
      </c>
      <c r="P202" s="151">
        <f t="shared" si="31"/>
        <v>0</v>
      </c>
      <c r="Q202" s="151">
        <v>0</v>
      </c>
      <c r="R202" s="151">
        <f t="shared" si="32"/>
        <v>0</v>
      </c>
      <c r="S202" s="151">
        <v>0</v>
      </c>
      <c r="T202" s="152">
        <f t="shared" si="33"/>
        <v>0</v>
      </c>
      <c r="AR202" s="153" t="s">
        <v>280</v>
      </c>
      <c r="AT202" s="153" t="s">
        <v>185</v>
      </c>
      <c r="AU202" s="153" t="s">
        <v>190</v>
      </c>
      <c r="AY202" s="17" t="s">
        <v>181</v>
      </c>
      <c r="BE202" s="154">
        <f t="shared" si="34"/>
        <v>0</v>
      </c>
      <c r="BF202" s="154">
        <f t="shared" si="35"/>
        <v>0</v>
      </c>
      <c r="BG202" s="154">
        <f t="shared" si="36"/>
        <v>0</v>
      </c>
      <c r="BH202" s="154">
        <f t="shared" si="37"/>
        <v>0</v>
      </c>
      <c r="BI202" s="154">
        <f t="shared" si="38"/>
        <v>0</v>
      </c>
      <c r="BJ202" s="17" t="s">
        <v>190</v>
      </c>
      <c r="BK202" s="154">
        <f t="shared" si="39"/>
        <v>0</v>
      </c>
      <c r="BL202" s="17" t="s">
        <v>280</v>
      </c>
      <c r="BM202" s="153" t="s">
        <v>1676</v>
      </c>
    </row>
    <row r="203" spans="2:65" s="1" customFormat="1" ht="24.2" customHeight="1">
      <c r="B203" s="140"/>
      <c r="C203" s="141" t="s">
        <v>682</v>
      </c>
      <c r="D203" s="141" t="s">
        <v>185</v>
      </c>
      <c r="E203" s="142" t="s">
        <v>3884</v>
      </c>
      <c r="F203" s="143" t="s">
        <v>3885</v>
      </c>
      <c r="G203" s="144" t="s">
        <v>407</v>
      </c>
      <c r="H203" s="145">
        <v>11</v>
      </c>
      <c r="I203" s="146"/>
      <c r="J203" s="147">
        <f t="shared" si="30"/>
        <v>0</v>
      </c>
      <c r="K203" s="148"/>
      <c r="L203" s="32"/>
      <c r="M203" s="149" t="s">
        <v>1</v>
      </c>
      <c r="N203" s="150" t="s">
        <v>41</v>
      </c>
      <c r="P203" s="151">
        <f t="shared" si="31"/>
        <v>0</v>
      </c>
      <c r="Q203" s="151">
        <v>0</v>
      </c>
      <c r="R203" s="151">
        <f t="shared" si="32"/>
        <v>0</v>
      </c>
      <c r="S203" s="151">
        <v>0</v>
      </c>
      <c r="T203" s="152">
        <f t="shared" si="33"/>
        <v>0</v>
      </c>
      <c r="AR203" s="153" t="s">
        <v>280</v>
      </c>
      <c r="AT203" s="153" t="s">
        <v>185</v>
      </c>
      <c r="AU203" s="153" t="s">
        <v>190</v>
      </c>
      <c r="AY203" s="17" t="s">
        <v>181</v>
      </c>
      <c r="BE203" s="154">
        <f t="shared" si="34"/>
        <v>0</v>
      </c>
      <c r="BF203" s="154">
        <f t="shared" si="35"/>
        <v>0</v>
      </c>
      <c r="BG203" s="154">
        <f t="shared" si="36"/>
        <v>0</v>
      </c>
      <c r="BH203" s="154">
        <f t="shared" si="37"/>
        <v>0</v>
      </c>
      <c r="BI203" s="154">
        <f t="shared" si="38"/>
        <v>0</v>
      </c>
      <c r="BJ203" s="17" t="s">
        <v>190</v>
      </c>
      <c r="BK203" s="154">
        <f t="shared" si="39"/>
        <v>0</v>
      </c>
      <c r="BL203" s="17" t="s">
        <v>280</v>
      </c>
      <c r="BM203" s="153" t="s">
        <v>1685</v>
      </c>
    </row>
    <row r="204" spans="2:65" s="1" customFormat="1" ht="24.2" customHeight="1">
      <c r="B204" s="140"/>
      <c r="C204" s="141" t="s">
        <v>686</v>
      </c>
      <c r="D204" s="141" t="s">
        <v>185</v>
      </c>
      <c r="E204" s="142" t="s">
        <v>3886</v>
      </c>
      <c r="F204" s="143" t="s">
        <v>3887</v>
      </c>
      <c r="G204" s="144" t="s">
        <v>407</v>
      </c>
      <c r="H204" s="145">
        <v>21</v>
      </c>
      <c r="I204" s="146"/>
      <c r="J204" s="147">
        <f t="shared" si="30"/>
        <v>0</v>
      </c>
      <c r="K204" s="148"/>
      <c r="L204" s="32"/>
      <c r="M204" s="149" t="s">
        <v>1</v>
      </c>
      <c r="N204" s="150" t="s">
        <v>41</v>
      </c>
      <c r="P204" s="151">
        <f t="shared" si="31"/>
        <v>0</v>
      </c>
      <c r="Q204" s="151">
        <v>0</v>
      </c>
      <c r="R204" s="151">
        <f t="shared" si="32"/>
        <v>0</v>
      </c>
      <c r="S204" s="151">
        <v>0</v>
      </c>
      <c r="T204" s="152">
        <f t="shared" si="33"/>
        <v>0</v>
      </c>
      <c r="AR204" s="153" t="s">
        <v>280</v>
      </c>
      <c r="AT204" s="153" t="s">
        <v>185</v>
      </c>
      <c r="AU204" s="153" t="s">
        <v>190</v>
      </c>
      <c r="AY204" s="17" t="s">
        <v>181</v>
      </c>
      <c r="BE204" s="154">
        <f t="shared" si="34"/>
        <v>0</v>
      </c>
      <c r="BF204" s="154">
        <f t="shared" si="35"/>
        <v>0</v>
      </c>
      <c r="BG204" s="154">
        <f t="shared" si="36"/>
        <v>0</v>
      </c>
      <c r="BH204" s="154">
        <f t="shared" si="37"/>
        <v>0</v>
      </c>
      <c r="BI204" s="154">
        <f t="shared" si="38"/>
        <v>0</v>
      </c>
      <c r="BJ204" s="17" t="s">
        <v>190</v>
      </c>
      <c r="BK204" s="154">
        <f t="shared" si="39"/>
        <v>0</v>
      </c>
      <c r="BL204" s="17" t="s">
        <v>280</v>
      </c>
      <c r="BM204" s="153" t="s">
        <v>1693</v>
      </c>
    </row>
    <row r="205" spans="2:65" s="1" customFormat="1" ht="24.2" customHeight="1">
      <c r="B205" s="140"/>
      <c r="C205" s="141" t="s">
        <v>692</v>
      </c>
      <c r="D205" s="141" t="s">
        <v>185</v>
      </c>
      <c r="E205" s="142" t="s">
        <v>3888</v>
      </c>
      <c r="F205" s="143" t="s">
        <v>3889</v>
      </c>
      <c r="G205" s="144" t="s">
        <v>407</v>
      </c>
      <c r="H205" s="145">
        <v>23</v>
      </c>
      <c r="I205" s="146"/>
      <c r="J205" s="147">
        <f t="shared" si="30"/>
        <v>0</v>
      </c>
      <c r="K205" s="148"/>
      <c r="L205" s="32"/>
      <c r="M205" s="149" t="s">
        <v>1</v>
      </c>
      <c r="N205" s="150" t="s">
        <v>41</v>
      </c>
      <c r="P205" s="151">
        <f t="shared" si="31"/>
        <v>0</v>
      </c>
      <c r="Q205" s="151">
        <v>0</v>
      </c>
      <c r="R205" s="151">
        <f t="shared" si="32"/>
        <v>0</v>
      </c>
      <c r="S205" s="151">
        <v>0</v>
      </c>
      <c r="T205" s="152">
        <f t="shared" si="33"/>
        <v>0</v>
      </c>
      <c r="AR205" s="153" t="s">
        <v>280</v>
      </c>
      <c r="AT205" s="153" t="s">
        <v>185</v>
      </c>
      <c r="AU205" s="153" t="s">
        <v>190</v>
      </c>
      <c r="AY205" s="17" t="s">
        <v>181</v>
      </c>
      <c r="BE205" s="154">
        <f t="shared" si="34"/>
        <v>0</v>
      </c>
      <c r="BF205" s="154">
        <f t="shared" si="35"/>
        <v>0</v>
      </c>
      <c r="BG205" s="154">
        <f t="shared" si="36"/>
        <v>0</v>
      </c>
      <c r="BH205" s="154">
        <f t="shared" si="37"/>
        <v>0</v>
      </c>
      <c r="BI205" s="154">
        <f t="shared" si="38"/>
        <v>0</v>
      </c>
      <c r="BJ205" s="17" t="s">
        <v>190</v>
      </c>
      <c r="BK205" s="154">
        <f t="shared" si="39"/>
        <v>0</v>
      </c>
      <c r="BL205" s="17" t="s">
        <v>280</v>
      </c>
      <c r="BM205" s="153" t="s">
        <v>1703</v>
      </c>
    </row>
    <row r="206" spans="2:65" s="1" customFormat="1" ht="24.2" customHeight="1">
      <c r="B206" s="140"/>
      <c r="C206" s="141" t="s">
        <v>696</v>
      </c>
      <c r="D206" s="141" t="s">
        <v>185</v>
      </c>
      <c r="E206" s="142" t="s">
        <v>3890</v>
      </c>
      <c r="F206" s="143" t="s">
        <v>3891</v>
      </c>
      <c r="G206" s="144" t="s">
        <v>407</v>
      </c>
      <c r="H206" s="145">
        <v>6.5</v>
      </c>
      <c r="I206" s="146"/>
      <c r="J206" s="147">
        <f t="shared" si="30"/>
        <v>0</v>
      </c>
      <c r="K206" s="148"/>
      <c r="L206" s="32"/>
      <c r="M206" s="149" t="s">
        <v>1</v>
      </c>
      <c r="N206" s="150" t="s">
        <v>41</v>
      </c>
      <c r="P206" s="151">
        <f t="shared" si="31"/>
        <v>0</v>
      </c>
      <c r="Q206" s="151">
        <v>0</v>
      </c>
      <c r="R206" s="151">
        <f t="shared" si="32"/>
        <v>0</v>
      </c>
      <c r="S206" s="151">
        <v>0</v>
      </c>
      <c r="T206" s="152">
        <f t="shared" si="33"/>
        <v>0</v>
      </c>
      <c r="AR206" s="153" t="s">
        <v>280</v>
      </c>
      <c r="AT206" s="153" t="s">
        <v>185</v>
      </c>
      <c r="AU206" s="153" t="s">
        <v>190</v>
      </c>
      <c r="AY206" s="17" t="s">
        <v>181</v>
      </c>
      <c r="BE206" s="154">
        <f t="shared" si="34"/>
        <v>0</v>
      </c>
      <c r="BF206" s="154">
        <f t="shared" si="35"/>
        <v>0</v>
      </c>
      <c r="BG206" s="154">
        <f t="shared" si="36"/>
        <v>0</v>
      </c>
      <c r="BH206" s="154">
        <f t="shared" si="37"/>
        <v>0</v>
      </c>
      <c r="BI206" s="154">
        <f t="shared" si="38"/>
        <v>0</v>
      </c>
      <c r="BJ206" s="17" t="s">
        <v>190</v>
      </c>
      <c r="BK206" s="154">
        <f t="shared" si="39"/>
        <v>0</v>
      </c>
      <c r="BL206" s="17" t="s">
        <v>280</v>
      </c>
      <c r="BM206" s="153" t="s">
        <v>1712</v>
      </c>
    </row>
    <row r="207" spans="2:65" s="1" customFormat="1" ht="24.2" customHeight="1">
      <c r="B207" s="140"/>
      <c r="C207" s="141" t="s">
        <v>700</v>
      </c>
      <c r="D207" s="141" t="s">
        <v>185</v>
      </c>
      <c r="E207" s="142" t="s">
        <v>3892</v>
      </c>
      <c r="F207" s="143" t="s">
        <v>3893</v>
      </c>
      <c r="G207" s="144" t="s">
        <v>407</v>
      </c>
      <c r="H207" s="145">
        <v>30</v>
      </c>
      <c r="I207" s="146"/>
      <c r="J207" s="147">
        <f t="shared" si="30"/>
        <v>0</v>
      </c>
      <c r="K207" s="148"/>
      <c r="L207" s="32"/>
      <c r="M207" s="149" t="s">
        <v>1</v>
      </c>
      <c r="N207" s="150" t="s">
        <v>41</v>
      </c>
      <c r="P207" s="151">
        <f t="shared" si="31"/>
        <v>0</v>
      </c>
      <c r="Q207" s="151">
        <v>0</v>
      </c>
      <c r="R207" s="151">
        <f t="shared" si="32"/>
        <v>0</v>
      </c>
      <c r="S207" s="151">
        <v>0</v>
      </c>
      <c r="T207" s="152">
        <f t="shared" si="33"/>
        <v>0</v>
      </c>
      <c r="AR207" s="153" t="s">
        <v>280</v>
      </c>
      <c r="AT207" s="153" t="s">
        <v>185</v>
      </c>
      <c r="AU207" s="153" t="s">
        <v>190</v>
      </c>
      <c r="AY207" s="17" t="s">
        <v>181</v>
      </c>
      <c r="BE207" s="154">
        <f t="shared" si="34"/>
        <v>0</v>
      </c>
      <c r="BF207" s="154">
        <f t="shared" si="35"/>
        <v>0</v>
      </c>
      <c r="BG207" s="154">
        <f t="shared" si="36"/>
        <v>0</v>
      </c>
      <c r="BH207" s="154">
        <f t="shared" si="37"/>
        <v>0</v>
      </c>
      <c r="BI207" s="154">
        <f t="shared" si="38"/>
        <v>0</v>
      </c>
      <c r="BJ207" s="17" t="s">
        <v>190</v>
      </c>
      <c r="BK207" s="154">
        <f t="shared" si="39"/>
        <v>0</v>
      </c>
      <c r="BL207" s="17" t="s">
        <v>280</v>
      </c>
      <c r="BM207" s="153" t="s">
        <v>1721</v>
      </c>
    </row>
    <row r="208" spans="2:65" s="1" customFormat="1" ht="24.2" customHeight="1">
      <c r="B208" s="140"/>
      <c r="C208" s="141" t="s">
        <v>706</v>
      </c>
      <c r="D208" s="141" t="s">
        <v>185</v>
      </c>
      <c r="E208" s="142" t="s">
        <v>3894</v>
      </c>
      <c r="F208" s="143" t="s">
        <v>3895</v>
      </c>
      <c r="G208" s="144" t="s">
        <v>407</v>
      </c>
      <c r="H208" s="145">
        <v>100</v>
      </c>
      <c r="I208" s="146"/>
      <c r="J208" s="147">
        <f t="shared" si="30"/>
        <v>0</v>
      </c>
      <c r="K208" s="148"/>
      <c r="L208" s="32"/>
      <c r="M208" s="149" t="s">
        <v>1</v>
      </c>
      <c r="N208" s="150" t="s">
        <v>41</v>
      </c>
      <c r="P208" s="151">
        <f t="shared" si="31"/>
        <v>0</v>
      </c>
      <c r="Q208" s="151">
        <v>0</v>
      </c>
      <c r="R208" s="151">
        <f t="shared" si="32"/>
        <v>0</v>
      </c>
      <c r="S208" s="151">
        <v>0</v>
      </c>
      <c r="T208" s="152">
        <f t="shared" si="33"/>
        <v>0</v>
      </c>
      <c r="AR208" s="153" t="s">
        <v>280</v>
      </c>
      <c r="AT208" s="153" t="s">
        <v>185</v>
      </c>
      <c r="AU208" s="153" t="s">
        <v>190</v>
      </c>
      <c r="AY208" s="17" t="s">
        <v>181</v>
      </c>
      <c r="BE208" s="154">
        <f t="shared" si="34"/>
        <v>0</v>
      </c>
      <c r="BF208" s="154">
        <f t="shared" si="35"/>
        <v>0</v>
      </c>
      <c r="BG208" s="154">
        <f t="shared" si="36"/>
        <v>0</v>
      </c>
      <c r="BH208" s="154">
        <f t="shared" si="37"/>
        <v>0</v>
      </c>
      <c r="BI208" s="154">
        <f t="shared" si="38"/>
        <v>0</v>
      </c>
      <c r="BJ208" s="17" t="s">
        <v>190</v>
      </c>
      <c r="BK208" s="154">
        <f t="shared" si="39"/>
        <v>0</v>
      </c>
      <c r="BL208" s="17" t="s">
        <v>280</v>
      </c>
      <c r="BM208" s="153" t="s">
        <v>1730</v>
      </c>
    </row>
    <row r="209" spans="2:65" s="1" customFormat="1" ht="33" customHeight="1">
      <c r="B209" s="140"/>
      <c r="C209" s="141" t="s">
        <v>711</v>
      </c>
      <c r="D209" s="141" t="s">
        <v>185</v>
      </c>
      <c r="E209" s="142" t="s">
        <v>3896</v>
      </c>
      <c r="F209" s="143" t="s">
        <v>3897</v>
      </c>
      <c r="G209" s="144" t="s">
        <v>407</v>
      </c>
      <c r="H209" s="145">
        <v>150</v>
      </c>
      <c r="I209" s="146"/>
      <c r="J209" s="147">
        <f t="shared" si="30"/>
        <v>0</v>
      </c>
      <c r="K209" s="148"/>
      <c r="L209" s="32"/>
      <c r="M209" s="149" t="s">
        <v>1</v>
      </c>
      <c r="N209" s="150" t="s">
        <v>41</v>
      </c>
      <c r="P209" s="151">
        <f t="shared" si="31"/>
        <v>0</v>
      </c>
      <c r="Q209" s="151">
        <v>0</v>
      </c>
      <c r="R209" s="151">
        <f t="shared" si="32"/>
        <v>0</v>
      </c>
      <c r="S209" s="151">
        <v>0</v>
      </c>
      <c r="T209" s="152">
        <f t="shared" si="33"/>
        <v>0</v>
      </c>
      <c r="AR209" s="153" t="s">
        <v>280</v>
      </c>
      <c r="AT209" s="153" t="s">
        <v>185</v>
      </c>
      <c r="AU209" s="153" t="s">
        <v>190</v>
      </c>
      <c r="AY209" s="17" t="s">
        <v>181</v>
      </c>
      <c r="BE209" s="154">
        <f t="shared" si="34"/>
        <v>0</v>
      </c>
      <c r="BF209" s="154">
        <f t="shared" si="35"/>
        <v>0</v>
      </c>
      <c r="BG209" s="154">
        <f t="shared" si="36"/>
        <v>0</v>
      </c>
      <c r="BH209" s="154">
        <f t="shared" si="37"/>
        <v>0</v>
      </c>
      <c r="BI209" s="154">
        <f t="shared" si="38"/>
        <v>0</v>
      </c>
      <c r="BJ209" s="17" t="s">
        <v>190</v>
      </c>
      <c r="BK209" s="154">
        <f t="shared" si="39"/>
        <v>0</v>
      </c>
      <c r="BL209" s="17" t="s">
        <v>280</v>
      </c>
      <c r="BM209" s="153" t="s">
        <v>1739</v>
      </c>
    </row>
    <row r="210" spans="2:65" s="1" customFormat="1" ht="33" customHeight="1">
      <c r="B210" s="140"/>
      <c r="C210" s="141" t="s">
        <v>715</v>
      </c>
      <c r="D210" s="141" t="s">
        <v>185</v>
      </c>
      <c r="E210" s="142" t="s">
        <v>3898</v>
      </c>
      <c r="F210" s="143" t="s">
        <v>3899</v>
      </c>
      <c r="G210" s="144" t="s">
        <v>407</v>
      </c>
      <c r="H210" s="145">
        <v>100</v>
      </c>
      <c r="I210" s="146"/>
      <c r="J210" s="147">
        <f t="shared" si="30"/>
        <v>0</v>
      </c>
      <c r="K210" s="148"/>
      <c r="L210" s="32"/>
      <c r="M210" s="149" t="s">
        <v>1</v>
      </c>
      <c r="N210" s="150" t="s">
        <v>41</v>
      </c>
      <c r="P210" s="151">
        <f t="shared" si="31"/>
        <v>0</v>
      </c>
      <c r="Q210" s="151">
        <v>0</v>
      </c>
      <c r="R210" s="151">
        <f t="shared" si="32"/>
        <v>0</v>
      </c>
      <c r="S210" s="151">
        <v>0</v>
      </c>
      <c r="T210" s="152">
        <f t="shared" si="33"/>
        <v>0</v>
      </c>
      <c r="AR210" s="153" t="s">
        <v>280</v>
      </c>
      <c r="AT210" s="153" t="s">
        <v>185</v>
      </c>
      <c r="AU210" s="153" t="s">
        <v>190</v>
      </c>
      <c r="AY210" s="17" t="s">
        <v>181</v>
      </c>
      <c r="BE210" s="154">
        <f t="shared" si="34"/>
        <v>0</v>
      </c>
      <c r="BF210" s="154">
        <f t="shared" si="35"/>
        <v>0</v>
      </c>
      <c r="BG210" s="154">
        <f t="shared" si="36"/>
        <v>0</v>
      </c>
      <c r="BH210" s="154">
        <f t="shared" si="37"/>
        <v>0</v>
      </c>
      <c r="BI210" s="154">
        <f t="shared" si="38"/>
        <v>0</v>
      </c>
      <c r="BJ210" s="17" t="s">
        <v>190</v>
      </c>
      <c r="BK210" s="154">
        <f t="shared" si="39"/>
        <v>0</v>
      </c>
      <c r="BL210" s="17" t="s">
        <v>280</v>
      </c>
      <c r="BM210" s="153" t="s">
        <v>1748</v>
      </c>
    </row>
    <row r="211" spans="2:65" s="1" customFormat="1" ht="24.2" customHeight="1">
      <c r="B211" s="140"/>
      <c r="C211" s="141" t="s">
        <v>721</v>
      </c>
      <c r="D211" s="141" t="s">
        <v>185</v>
      </c>
      <c r="E211" s="142" t="s">
        <v>3900</v>
      </c>
      <c r="F211" s="143" t="s">
        <v>3901</v>
      </c>
      <c r="G211" s="144" t="s">
        <v>231</v>
      </c>
      <c r="H211" s="145">
        <v>1</v>
      </c>
      <c r="I211" s="146"/>
      <c r="J211" s="147">
        <f t="shared" si="30"/>
        <v>0</v>
      </c>
      <c r="K211" s="148"/>
      <c r="L211" s="32"/>
      <c r="M211" s="149" t="s">
        <v>1</v>
      </c>
      <c r="N211" s="150" t="s">
        <v>41</v>
      </c>
      <c r="P211" s="151">
        <f t="shared" si="31"/>
        <v>0</v>
      </c>
      <c r="Q211" s="151">
        <v>0</v>
      </c>
      <c r="R211" s="151">
        <f t="shared" si="32"/>
        <v>0</v>
      </c>
      <c r="S211" s="151">
        <v>0</v>
      </c>
      <c r="T211" s="152">
        <f t="shared" si="33"/>
        <v>0</v>
      </c>
      <c r="AR211" s="153" t="s">
        <v>280</v>
      </c>
      <c r="AT211" s="153" t="s">
        <v>185</v>
      </c>
      <c r="AU211" s="153" t="s">
        <v>190</v>
      </c>
      <c r="AY211" s="17" t="s">
        <v>181</v>
      </c>
      <c r="BE211" s="154">
        <f t="shared" si="34"/>
        <v>0</v>
      </c>
      <c r="BF211" s="154">
        <f t="shared" si="35"/>
        <v>0</v>
      </c>
      <c r="BG211" s="154">
        <f t="shared" si="36"/>
        <v>0</v>
      </c>
      <c r="BH211" s="154">
        <f t="shared" si="37"/>
        <v>0</v>
      </c>
      <c r="BI211" s="154">
        <f t="shared" si="38"/>
        <v>0</v>
      </c>
      <c r="BJ211" s="17" t="s">
        <v>190</v>
      </c>
      <c r="BK211" s="154">
        <f t="shared" si="39"/>
        <v>0</v>
      </c>
      <c r="BL211" s="17" t="s">
        <v>280</v>
      </c>
      <c r="BM211" s="153" t="s">
        <v>1757</v>
      </c>
    </row>
    <row r="212" spans="2:65" s="1" customFormat="1" ht="24.2" customHeight="1">
      <c r="B212" s="140"/>
      <c r="C212" s="189" t="s">
        <v>726</v>
      </c>
      <c r="D212" s="189" t="s">
        <v>966</v>
      </c>
      <c r="E212" s="190" t="s">
        <v>3902</v>
      </c>
      <c r="F212" s="191" t="s">
        <v>3903</v>
      </c>
      <c r="G212" s="192" t="s">
        <v>231</v>
      </c>
      <c r="H212" s="193">
        <v>9</v>
      </c>
      <c r="I212" s="194"/>
      <c r="J212" s="195">
        <f t="shared" si="30"/>
        <v>0</v>
      </c>
      <c r="K212" s="196"/>
      <c r="L212" s="197"/>
      <c r="M212" s="198" t="s">
        <v>1</v>
      </c>
      <c r="N212" s="199" t="s">
        <v>41</v>
      </c>
      <c r="P212" s="151">
        <f t="shared" si="31"/>
        <v>0</v>
      </c>
      <c r="Q212" s="151">
        <v>0</v>
      </c>
      <c r="R212" s="151">
        <f t="shared" si="32"/>
        <v>0</v>
      </c>
      <c r="S212" s="151">
        <v>0</v>
      </c>
      <c r="T212" s="152">
        <f t="shared" si="33"/>
        <v>0</v>
      </c>
      <c r="AR212" s="153" t="s">
        <v>491</v>
      </c>
      <c r="AT212" s="153" t="s">
        <v>966</v>
      </c>
      <c r="AU212" s="153" t="s">
        <v>190</v>
      </c>
      <c r="AY212" s="17" t="s">
        <v>181</v>
      </c>
      <c r="BE212" s="154">
        <f t="shared" si="34"/>
        <v>0</v>
      </c>
      <c r="BF212" s="154">
        <f t="shared" si="35"/>
        <v>0</v>
      </c>
      <c r="BG212" s="154">
        <f t="shared" si="36"/>
        <v>0</v>
      </c>
      <c r="BH212" s="154">
        <f t="shared" si="37"/>
        <v>0</v>
      </c>
      <c r="BI212" s="154">
        <f t="shared" si="38"/>
        <v>0</v>
      </c>
      <c r="BJ212" s="17" t="s">
        <v>190</v>
      </c>
      <c r="BK212" s="154">
        <f t="shared" si="39"/>
        <v>0</v>
      </c>
      <c r="BL212" s="17" t="s">
        <v>280</v>
      </c>
      <c r="BM212" s="153" t="s">
        <v>1767</v>
      </c>
    </row>
    <row r="213" spans="2:65" s="1" customFormat="1" ht="24.2" customHeight="1">
      <c r="B213" s="140"/>
      <c r="C213" s="189" t="s">
        <v>733</v>
      </c>
      <c r="D213" s="189" t="s">
        <v>966</v>
      </c>
      <c r="E213" s="190" t="s">
        <v>3904</v>
      </c>
      <c r="F213" s="191" t="s">
        <v>3905</v>
      </c>
      <c r="G213" s="192" t="s">
        <v>231</v>
      </c>
      <c r="H213" s="193">
        <v>2</v>
      </c>
      <c r="I213" s="194"/>
      <c r="J213" s="195">
        <f t="shared" si="30"/>
        <v>0</v>
      </c>
      <c r="K213" s="196"/>
      <c r="L213" s="197"/>
      <c r="M213" s="198" t="s">
        <v>1</v>
      </c>
      <c r="N213" s="199" t="s">
        <v>41</v>
      </c>
      <c r="P213" s="151">
        <f t="shared" si="31"/>
        <v>0</v>
      </c>
      <c r="Q213" s="151">
        <v>0</v>
      </c>
      <c r="R213" s="151">
        <f t="shared" si="32"/>
        <v>0</v>
      </c>
      <c r="S213" s="151">
        <v>0</v>
      </c>
      <c r="T213" s="152">
        <f t="shared" si="33"/>
        <v>0</v>
      </c>
      <c r="AR213" s="153" t="s">
        <v>491</v>
      </c>
      <c r="AT213" s="153" t="s">
        <v>966</v>
      </c>
      <c r="AU213" s="153" t="s">
        <v>190</v>
      </c>
      <c r="AY213" s="17" t="s">
        <v>181</v>
      </c>
      <c r="BE213" s="154">
        <f t="shared" si="34"/>
        <v>0</v>
      </c>
      <c r="BF213" s="154">
        <f t="shared" si="35"/>
        <v>0</v>
      </c>
      <c r="BG213" s="154">
        <f t="shared" si="36"/>
        <v>0</v>
      </c>
      <c r="BH213" s="154">
        <f t="shared" si="37"/>
        <v>0</v>
      </c>
      <c r="BI213" s="154">
        <f t="shared" si="38"/>
        <v>0</v>
      </c>
      <c r="BJ213" s="17" t="s">
        <v>190</v>
      </c>
      <c r="BK213" s="154">
        <f t="shared" si="39"/>
        <v>0</v>
      </c>
      <c r="BL213" s="17" t="s">
        <v>280</v>
      </c>
      <c r="BM213" s="153" t="s">
        <v>1774</v>
      </c>
    </row>
    <row r="214" spans="2:65" s="1" customFormat="1" ht="24.2" customHeight="1">
      <c r="B214" s="140"/>
      <c r="C214" s="141" t="s">
        <v>738</v>
      </c>
      <c r="D214" s="141" t="s">
        <v>185</v>
      </c>
      <c r="E214" s="142" t="s">
        <v>3906</v>
      </c>
      <c r="F214" s="143" t="s">
        <v>3907</v>
      </c>
      <c r="G214" s="144" t="s">
        <v>231</v>
      </c>
      <c r="H214" s="145">
        <v>4</v>
      </c>
      <c r="I214" s="146"/>
      <c r="J214" s="147">
        <f t="shared" si="30"/>
        <v>0</v>
      </c>
      <c r="K214" s="148"/>
      <c r="L214" s="32"/>
      <c r="M214" s="149" t="s">
        <v>1</v>
      </c>
      <c r="N214" s="150" t="s">
        <v>41</v>
      </c>
      <c r="P214" s="151">
        <f t="shared" si="31"/>
        <v>0</v>
      </c>
      <c r="Q214" s="151">
        <v>0</v>
      </c>
      <c r="R214" s="151">
        <f t="shared" si="32"/>
        <v>0</v>
      </c>
      <c r="S214" s="151">
        <v>0</v>
      </c>
      <c r="T214" s="152">
        <f t="shared" si="33"/>
        <v>0</v>
      </c>
      <c r="AR214" s="153" t="s">
        <v>280</v>
      </c>
      <c r="AT214" s="153" t="s">
        <v>185</v>
      </c>
      <c r="AU214" s="153" t="s">
        <v>190</v>
      </c>
      <c r="AY214" s="17" t="s">
        <v>181</v>
      </c>
      <c r="BE214" s="154">
        <f t="shared" si="34"/>
        <v>0</v>
      </c>
      <c r="BF214" s="154">
        <f t="shared" si="35"/>
        <v>0</v>
      </c>
      <c r="BG214" s="154">
        <f t="shared" si="36"/>
        <v>0</v>
      </c>
      <c r="BH214" s="154">
        <f t="shared" si="37"/>
        <v>0</v>
      </c>
      <c r="BI214" s="154">
        <f t="shared" si="38"/>
        <v>0</v>
      </c>
      <c r="BJ214" s="17" t="s">
        <v>190</v>
      </c>
      <c r="BK214" s="154">
        <f t="shared" si="39"/>
        <v>0</v>
      </c>
      <c r="BL214" s="17" t="s">
        <v>280</v>
      </c>
      <c r="BM214" s="153" t="s">
        <v>1782</v>
      </c>
    </row>
    <row r="215" spans="2:65" s="1" customFormat="1" ht="24.2" customHeight="1">
      <c r="B215" s="140"/>
      <c r="C215" s="189" t="s">
        <v>525</v>
      </c>
      <c r="D215" s="189" t="s">
        <v>966</v>
      </c>
      <c r="E215" s="190" t="s">
        <v>3908</v>
      </c>
      <c r="F215" s="191" t="s">
        <v>3909</v>
      </c>
      <c r="G215" s="192" t="s">
        <v>231</v>
      </c>
      <c r="H215" s="193">
        <v>2</v>
      </c>
      <c r="I215" s="194"/>
      <c r="J215" s="195">
        <f t="shared" si="30"/>
        <v>0</v>
      </c>
      <c r="K215" s="196"/>
      <c r="L215" s="197"/>
      <c r="M215" s="198" t="s">
        <v>1</v>
      </c>
      <c r="N215" s="199" t="s">
        <v>41</v>
      </c>
      <c r="P215" s="151">
        <f t="shared" si="31"/>
        <v>0</v>
      </c>
      <c r="Q215" s="151">
        <v>0</v>
      </c>
      <c r="R215" s="151">
        <f t="shared" si="32"/>
        <v>0</v>
      </c>
      <c r="S215" s="151">
        <v>0</v>
      </c>
      <c r="T215" s="152">
        <f t="shared" si="33"/>
        <v>0</v>
      </c>
      <c r="AR215" s="153" t="s">
        <v>491</v>
      </c>
      <c r="AT215" s="153" t="s">
        <v>966</v>
      </c>
      <c r="AU215" s="153" t="s">
        <v>190</v>
      </c>
      <c r="AY215" s="17" t="s">
        <v>181</v>
      </c>
      <c r="BE215" s="154">
        <f t="shared" si="34"/>
        <v>0</v>
      </c>
      <c r="BF215" s="154">
        <f t="shared" si="35"/>
        <v>0</v>
      </c>
      <c r="BG215" s="154">
        <f t="shared" si="36"/>
        <v>0</v>
      </c>
      <c r="BH215" s="154">
        <f t="shared" si="37"/>
        <v>0</v>
      </c>
      <c r="BI215" s="154">
        <f t="shared" si="38"/>
        <v>0</v>
      </c>
      <c r="BJ215" s="17" t="s">
        <v>190</v>
      </c>
      <c r="BK215" s="154">
        <f t="shared" si="39"/>
        <v>0</v>
      </c>
      <c r="BL215" s="17" t="s">
        <v>280</v>
      </c>
      <c r="BM215" s="153" t="s">
        <v>1791</v>
      </c>
    </row>
    <row r="216" spans="2:65" s="1" customFormat="1" ht="24.2" customHeight="1">
      <c r="B216" s="140"/>
      <c r="C216" s="189" t="s">
        <v>269</v>
      </c>
      <c r="D216" s="189" t="s">
        <v>966</v>
      </c>
      <c r="E216" s="190" t="s">
        <v>3910</v>
      </c>
      <c r="F216" s="191" t="s">
        <v>3911</v>
      </c>
      <c r="G216" s="192" t="s">
        <v>231</v>
      </c>
      <c r="H216" s="193">
        <v>2</v>
      </c>
      <c r="I216" s="194"/>
      <c r="J216" s="195">
        <f t="shared" si="30"/>
        <v>0</v>
      </c>
      <c r="K216" s="196"/>
      <c r="L216" s="197"/>
      <c r="M216" s="198" t="s">
        <v>1</v>
      </c>
      <c r="N216" s="199" t="s">
        <v>41</v>
      </c>
      <c r="P216" s="151">
        <f t="shared" si="31"/>
        <v>0</v>
      </c>
      <c r="Q216" s="151">
        <v>0</v>
      </c>
      <c r="R216" s="151">
        <f t="shared" si="32"/>
        <v>0</v>
      </c>
      <c r="S216" s="151">
        <v>0</v>
      </c>
      <c r="T216" s="152">
        <f t="shared" si="33"/>
        <v>0</v>
      </c>
      <c r="AR216" s="153" t="s">
        <v>491</v>
      </c>
      <c r="AT216" s="153" t="s">
        <v>966</v>
      </c>
      <c r="AU216" s="153" t="s">
        <v>190</v>
      </c>
      <c r="AY216" s="17" t="s">
        <v>181</v>
      </c>
      <c r="BE216" s="154">
        <f t="shared" si="34"/>
        <v>0</v>
      </c>
      <c r="BF216" s="154">
        <f t="shared" si="35"/>
        <v>0</v>
      </c>
      <c r="BG216" s="154">
        <f t="shared" si="36"/>
        <v>0</v>
      </c>
      <c r="BH216" s="154">
        <f t="shared" si="37"/>
        <v>0</v>
      </c>
      <c r="BI216" s="154">
        <f t="shared" si="38"/>
        <v>0</v>
      </c>
      <c r="BJ216" s="17" t="s">
        <v>190</v>
      </c>
      <c r="BK216" s="154">
        <f t="shared" si="39"/>
        <v>0</v>
      </c>
      <c r="BL216" s="17" t="s">
        <v>280</v>
      </c>
      <c r="BM216" s="153" t="s">
        <v>1799</v>
      </c>
    </row>
    <row r="217" spans="2:65" s="1" customFormat="1" ht="16.5" customHeight="1">
      <c r="B217" s="140"/>
      <c r="C217" s="141" t="s">
        <v>404</v>
      </c>
      <c r="D217" s="141" t="s">
        <v>185</v>
      </c>
      <c r="E217" s="142" t="s">
        <v>3912</v>
      </c>
      <c r="F217" s="143" t="s">
        <v>3913</v>
      </c>
      <c r="G217" s="144" t="s">
        <v>231</v>
      </c>
      <c r="H217" s="145">
        <v>14</v>
      </c>
      <c r="I217" s="146"/>
      <c r="J217" s="147">
        <f t="shared" si="30"/>
        <v>0</v>
      </c>
      <c r="K217" s="148"/>
      <c r="L217" s="32"/>
      <c r="M217" s="149" t="s">
        <v>1</v>
      </c>
      <c r="N217" s="150" t="s">
        <v>41</v>
      </c>
      <c r="P217" s="151">
        <f t="shared" si="31"/>
        <v>0</v>
      </c>
      <c r="Q217" s="151">
        <v>0</v>
      </c>
      <c r="R217" s="151">
        <f t="shared" si="32"/>
        <v>0</v>
      </c>
      <c r="S217" s="151">
        <v>0</v>
      </c>
      <c r="T217" s="152">
        <f t="shared" si="33"/>
        <v>0</v>
      </c>
      <c r="AR217" s="153" t="s">
        <v>280</v>
      </c>
      <c r="AT217" s="153" t="s">
        <v>185</v>
      </c>
      <c r="AU217" s="153" t="s">
        <v>190</v>
      </c>
      <c r="AY217" s="17" t="s">
        <v>181</v>
      </c>
      <c r="BE217" s="154">
        <f t="shared" si="34"/>
        <v>0</v>
      </c>
      <c r="BF217" s="154">
        <f t="shared" si="35"/>
        <v>0</v>
      </c>
      <c r="BG217" s="154">
        <f t="shared" si="36"/>
        <v>0</v>
      </c>
      <c r="BH217" s="154">
        <f t="shared" si="37"/>
        <v>0</v>
      </c>
      <c r="BI217" s="154">
        <f t="shared" si="38"/>
        <v>0</v>
      </c>
      <c r="BJ217" s="17" t="s">
        <v>190</v>
      </c>
      <c r="BK217" s="154">
        <f t="shared" si="39"/>
        <v>0</v>
      </c>
      <c r="BL217" s="17" t="s">
        <v>280</v>
      </c>
      <c r="BM217" s="153" t="s">
        <v>1817</v>
      </c>
    </row>
    <row r="218" spans="2:65" s="1" customFormat="1" ht="21.75" customHeight="1">
      <c r="B218" s="140"/>
      <c r="C218" s="141" t="s">
        <v>647</v>
      </c>
      <c r="D218" s="141" t="s">
        <v>185</v>
      </c>
      <c r="E218" s="142" t="s">
        <v>3914</v>
      </c>
      <c r="F218" s="143" t="s">
        <v>3915</v>
      </c>
      <c r="G218" s="144" t="s">
        <v>231</v>
      </c>
      <c r="H218" s="145">
        <v>14</v>
      </c>
      <c r="I218" s="146"/>
      <c r="J218" s="147">
        <f t="shared" si="30"/>
        <v>0</v>
      </c>
      <c r="K218" s="148"/>
      <c r="L218" s="32"/>
      <c r="M218" s="149" t="s">
        <v>1</v>
      </c>
      <c r="N218" s="150" t="s">
        <v>41</v>
      </c>
      <c r="P218" s="151">
        <f t="shared" si="31"/>
        <v>0</v>
      </c>
      <c r="Q218" s="151">
        <v>0</v>
      </c>
      <c r="R218" s="151">
        <f t="shared" si="32"/>
        <v>0</v>
      </c>
      <c r="S218" s="151">
        <v>0</v>
      </c>
      <c r="T218" s="152">
        <f t="shared" si="33"/>
        <v>0</v>
      </c>
      <c r="AR218" s="153" t="s">
        <v>280</v>
      </c>
      <c r="AT218" s="153" t="s">
        <v>185</v>
      </c>
      <c r="AU218" s="153" t="s">
        <v>190</v>
      </c>
      <c r="AY218" s="17" t="s">
        <v>181</v>
      </c>
      <c r="BE218" s="154">
        <f t="shared" si="34"/>
        <v>0</v>
      </c>
      <c r="BF218" s="154">
        <f t="shared" si="35"/>
        <v>0</v>
      </c>
      <c r="BG218" s="154">
        <f t="shared" si="36"/>
        <v>0</v>
      </c>
      <c r="BH218" s="154">
        <f t="shared" si="37"/>
        <v>0</v>
      </c>
      <c r="BI218" s="154">
        <f t="shared" si="38"/>
        <v>0</v>
      </c>
      <c r="BJ218" s="17" t="s">
        <v>190</v>
      </c>
      <c r="BK218" s="154">
        <f t="shared" si="39"/>
        <v>0</v>
      </c>
      <c r="BL218" s="17" t="s">
        <v>280</v>
      </c>
      <c r="BM218" s="153" t="s">
        <v>1825</v>
      </c>
    </row>
    <row r="219" spans="2:65" s="1" customFormat="1" ht="24.2" customHeight="1">
      <c r="B219" s="140"/>
      <c r="C219" s="141" t="s">
        <v>209</v>
      </c>
      <c r="D219" s="141" t="s">
        <v>185</v>
      </c>
      <c r="E219" s="142" t="s">
        <v>3916</v>
      </c>
      <c r="F219" s="143" t="s">
        <v>3917</v>
      </c>
      <c r="G219" s="144" t="s">
        <v>407</v>
      </c>
      <c r="H219" s="145">
        <v>48</v>
      </c>
      <c r="I219" s="146"/>
      <c r="J219" s="147">
        <f t="shared" si="30"/>
        <v>0</v>
      </c>
      <c r="K219" s="148"/>
      <c r="L219" s="32"/>
      <c r="M219" s="149" t="s">
        <v>1</v>
      </c>
      <c r="N219" s="150" t="s">
        <v>41</v>
      </c>
      <c r="P219" s="151">
        <f t="shared" si="31"/>
        <v>0</v>
      </c>
      <c r="Q219" s="151">
        <v>0</v>
      </c>
      <c r="R219" s="151">
        <f t="shared" si="32"/>
        <v>0</v>
      </c>
      <c r="S219" s="151">
        <v>0</v>
      </c>
      <c r="T219" s="152">
        <f t="shared" si="33"/>
        <v>0</v>
      </c>
      <c r="AR219" s="153" t="s">
        <v>280</v>
      </c>
      <c r="AT219" s="153" t="s">
        <v>185</v>
      </c>
      <c r="AU219" s="153" t="s">
        <v>190</v>
      </c>
      <c r="AY219" s="17" t="s">
        <v>181</v>
      </c>
      <c r="BE219" s="154">
        <f t="shared" si="34"/>
        <v>0</v>
      </c>
      <c r="BF219" s="154">
        <f t="shared" si="35"/>
        <v>0</v>
      </c>
      <c r="BG219" s="154">
        <f t="shared" si="36"/>
        <v>0</v>
      </c>
      <c r="BH219" s="154">
        <f t="shared" si="37"/>
        <v>0</v>
      </c>
      <c r="BI219" s="154">
        <f t="shared" si="38"/>
        <v>0</v>
      </c>
      <c r="BJ219" s="17" t="s">
        <v>190</v>
      </c>
      <c r="BK219" s="154">
        <f t="shared" si="39"/>
        <v>0</v>
      </c>
      <c r="BL219" s="17" t="s">
        <v>280</v>
      </c>
      <c r="BM219" s="153" t="s">
        <v>1837</v>
      </c>
    </row>
    <row r="220" spans="2:65" s="1" customFormat="1" ht="24.2" customHeight="1">
      <c r="B220" s="140"/>
      <c r="C220" s="141" t="s">
        <v>275</v>
      </c>
      <c r="D220" s="141" t="s">
        <v>185</v>
      </c>
      <c r="E220" s="142" t="s">
        <v>3918</v>
      </c>
      <c r="F220" s="143" t="s">
        <v>3919</v>
      </c>
      <c r="G220" s="144" t="s">
        <v>231</v>
      </c>
      <c r="H220" s="145">
        <v>31</v>
      </c>
      <c r="I220" s="146"/>
      <c r="J220" s="147">
        <f t="shared" si="30"/>
        <v>0</v>
      </c>
      <c r="K220" s="148"/>
      <c r="L220" s="32"/>
      <c r="M220" s="149" t="s">
        <v>1</v>
      </c>
      <c r="N220" s="150" t="s">
        <v>41</v>
      </c>
      <c r="P220" s="151">
        <f t="shared" si="31"/>
        <v>0</v>
      </c>
      <c r="Q220" s="151">
        <v>0</v>
      </c>
      <c r="R220" s="151">
        <f t="shared" si="32"/>
        <v>0</v>
      </c>
      <c r="S220" s="151">
        <v>0</v>
      </c>
      <c r="T220" s="152">
        <f t="shared" si="33"/>
        <v>0</v>
      </c>
      <c r="AR220" s="153" t="s">
        <v>280</v>
      </c>
      <c r="AT220" s="153" t="s">
        <v>185</v>
      </c>
      <c r="AU220" s="153" t="s">
        <v>190</v>
      </c>
      <c r="AY220" s="17" t="s">
        <v>181</v>
      </c>
      <c r="BE220" s="154">
        <f t="shared" si="34"/>
        <v>0</v>
      </c>
      <c r="BF220" s="154">
        <f t="shared" si="35"/>
        <v>0</v>
      </c>
      <c r="BG220" s="154">
        <f t="shared" si="36"/>
        <v>0</v>
      </c>
      <c r="BH220" s="154">
        <f t="shared" si="37"/>
        <v>0</v>
      </c>
      <c r="BI220" s="154">
        <f t="shared" si="38"/>
        <v>0</v>
      </c>
      <c r="BJ220" s="17" t="s">
        <v>190</v>
      </c>
      <c r="BK220" s="154">
        <f t="shared" si="39"/>
        <v>0</v>
      </c>
      <c r="BL220" s="17" t="s">
        <v>280</v>
      </c>
      <c r="BM220" s="153" t="s">
        <v>1846</v>
      </c>
    </row>
    <row r="221" spans="2:65" s="1" customFormat="1" ht="24.2" customHeight="1">
      <c r="B221" s="140"/>
      <c r="C221" s="141" t="s">
        <v>228</v>
      </c>
      <c r="D221" s="141" t="s">
        <v>185</v>
      </c>
      <c r="E221" s="142" t="s">
        <v>3920</v>
      </c>
      <c r="F221" s="143" t="s">
        <v>3921</v>
      </c>
      <c r="G221" s="144" t="s">
        <v>231</v>
      </c>
      <c r="H221" s="145">
        <v>49</v>
      </c>
      <c r="I221" s="146"/>
      <c r="J221" s="147">
        <f t="shared" si="30"/>
        <v>0</v>
      </c>
      <c r="K221" s="148"/>
      <c r="L221" s="32"/>
      <c r="M221" s="149" t="s">
        <v>1</v>
      </c>
      <c r="N221" s="150" t="s">
        <v>41</v>
      </c>
      <c r="P221" s="151">
        <f t="shared" si="31"/>
        <v>0</v>
      </c>
      <c r="Q221" s="151">
        <v>0</v>
      </c>
      <c r="R221" s="151">
        <f t="shared" si="32"/>
        <v>0</v>
      </c>
      <c r="S221" s="151">
        <v>0</v>
      </c>
      <c r="T221" s="152">
        <f t="shared" si="33"/>
        <v>0</v>
      </c>
      <c r="AR221" s="153" t="s">
        <v>280</v>
      </c>
      <c r="AT221" s="153" t="s">
        <v>185</v>
      </c>
      <c r="AU221" s="153" t="s">
        <v>190</v>
      </c>
      <c r="AY221" s="17" t="s">
        <v>181</v>
      </c>
      <c r="BE221" s="154">
        <f t="shared" si="34"/>
        <v>0</v>
      </c>
      <c r="BF221" s="154">
        <f t="shared" si="35"/>
        <v>0</v>
      </c>
      <c r="BG221" s="154">
        <f t="shared" si="36"/>
        <v>0</v>
      </c>
      <c r="BH221" s="154">
        <f t="shared" si="37"/>
        <v>0</v>
      </c>
      <c r="BI221" s="154">
        <f t="shared" si="38"/>
        <v>0</v>
      </c>
      <c r="BJ221" s="17" t="s">
        <v>190</v>
      </c>
      <c r="BK221" s="154">
        <f t="shared" si="39"/>
        <v>0</v>
      </c>
      <c r="BL221" s="17" t="s">
        <v>280</v>
      </c>
      <c r="BM221" s="153" t="s">
        <v>1854</v>
      </c>
    </row>
    <row r="222" spans="2:65" s="1" customFormat="1" ht="24.2" customHeight="1">
      <c r="B222" s="140"/>
      <c r="C222" s="141" t="s">
        <v>571</v>
      </c>
      <c r="D222" s="141" t="s">
        <v>185</v>
      </c>
      <c r="E222" s="142" t="s">
        <v>3922</v>
      </c>
      <c r="F222" s="143" t="s">
        <v>3923</v>
      </c>
      <c r="G222" s="144" t="s">
        <v>231</v>
      </c>
      <c r="H222" s="145">
        <v>27</v>
      </c>
      <c r="I222" s="146"/>
      <c r="J222" s="147">
        <f t="shared" si="30"/>
        <v>0</v>
      </c>
      <c r="K222" s="148"/>
      <c r="L222" s="32"/>
      <c r="M222" s="149" t="s">
        <v>1</v>
      </c>
      <c r="N222" s="150" t="s">
        <v>41</v>
      </c>
      <c r="P222" s="151">
        <f t="shared" si="31"/>
        <v>0</v>
      </c>
      <c r="Q222" s="151">
        <v>0</v>
      </c>
      <c r="R222" s="151">
        <f t="shared" si="32"/>
        <v>0</v>
      </c>
      <c r="S222" s="151">
        <v>0</v>
      </c>
      <c r="T222" s="152">
        <f t="shared" si="33"/>
        <v>0</v>
      </c>
      <c r="AR222" s="153" t="s">
        <v>280</v>
      </c>
      <c r="AT222" s="153" t="s">
        <v>185</v>
      </c>
      <c r="AU222" s="153" t="s">
        <v>190</v>
      </c>
      <c r="AY222" s="17" t="s">
        <v>181</v>
      </c>
      <c r="BE222" s="154">
        <f t="shared" si="34"/>
        <v>0</v>
      </c>
      <c r="BF222" s="154">
        <f t="shared" si="35"/>
        <v>0</v>
      </c>
      <c r="BG222" s="154">
        <f t="shared" si="36"/>
        <v>0</v>
      </c>
      <c r="BH222" s="154">
        <f t="shared" si="37"/>
        <v>0</v>
      </c>
      <c r="BI222" s="154">
        <f t="shared" si="38"/>
        <v>0</v>
      </c>
      <c r="BJ222" s="17" t="s">
        <v>190</v>
      </c>
      <c r="BK222" s="154">
        <f t="shared" si="39"/>
        <v>0</v>
      </c>
      <c r="BL222" s="17" t="s">
        <v>280</v>
      </c>
      <c r="BM222" s="153" t="s">
        <v>1862</v>
      </c>
    </row>
    <row r="223" spans="2:65" s="1" customFormat="1" ht="24.2" customHeight="1">
      <c r="B223" s="140"/>
      <c r="C223" s="141" t="s">
        <v>234</v>
      </c>
      <c r="D223" s="141" t="s">
        <v>185</v>
      </c>
      <c r="E223" s="142" t="s">
        <v>3924</v>
      </c>
      <c r="F223" s="143" t="s">
        <v>3925</v>
      </c>
      <c r="G223" s="144" t="s">
        <v>231</v>
      </c>
      <c r="H223" s="145">
        <v>45</v>
      </c>
      <c r="I223" s="146"/>
      <c r="J223" s="147">
        <f t="shared" si="30"/>
        <v>0</v>
      </c>
      <c r="K223" s="148"/>
      <c r="L223" s="32"/>
      <c r="M223" s="149" t="s">
        <v>1</v>
      </c>
      <c r="N223" s="150" t="s">
        <v>41</v>
      </c>
      <c r="P223" s="151">
        <f t="shared" si="31"/>
        <v>0</v>
      </c>
      <c r="Q223" s="151">
        <v>0</v>
      </c>
      <c r="R223" s="151">
        <f t="shared" si="32"/>
        <v>0</v>
      </c>
      <c r="S223" s="151">
        <v>0</v>
      </c>
      <c r="T223" s="152">
        <f t="shared" si="33"/>
        <v>0</v>
      </c>
      <c r="AR223" s="153" t="s">
        <v>280</v>
      </c>
      <c r="AT223" s="153" t="s">
        <v>185</v>
      </c>
      <c r="AU223" s="153" t="s">
        <v>190</v>
      </c>
      <c r="AY223" s="17" t="s">
        <v>181</v>
      </c>
      <c r="BE223" s="154">
        <f t="shared" si="34"/>
        <v>0</v>
      </c>
      <c r="BF223" s="154">
        <f t="shared" si="35"/>
        <v>0</v>
      </c>
      <c r="BG223" s="154">
        <f t="shared" si="36"/>
        <v>0</v>
      </c>
      <c r="BH223" s="154">
        <f t="shared" si="37"/>
        <v>0</v>
      </c>
      <c r="BI223" s="154">
        <f t="shared" si="38"/>
        <v>0</v>
      </c>
      <c r="BJ223" s="17" t="s">
        <v>190</v>
      </c>
      <c r="BK223" s="154">
        <f t="shared" si="39"/>
        <v>0</v>
      </c>
      <c r="BL223" s="17" t="s">
        <v>280</v>
      </c>
      <c r="BM223" s="153" t="s">
        <v>1871</v>
      </c>
    </row>
    <row r="224" spans="2:65" s="1" customFormat="1" ht="49.15" customHeight="1">
      <c r="B224" s="140"/>
      <c r="C224" s="189" t="s">
        <v>184</v>
      </c>
      <c r="D224" s="189" t="s">
        <v>966</v>
      </c>
      <c r="E224" s="190" t="s">
        <v>3926</v>
      </c>
      <c r="F224" s="191" t="s">
        <v>3927</v>
      </c>
      <c r="G224" s="192" t="s">
        <v>231</v>
      </c>
      <c r="H224" s="193">
        <v>45</v>
      </c>
      <c r="I224" s="194"/>
      <c r="J224" s="195">
        <f t="shared" si="30"/>
        <v>0</v>
      </c>
      <c r="K224" s="196"/>
      <c r="L224" s="197"/>
      <c r="M224" s="198" t="s">
        <v>1</v>
      </c>
      <c r="N224" s="199" t="s">
        <v>41</v>
      </c>
      <c r="P224" s="151">
        <f t="shared" si="31"/>
        <v>0</v>
      </c>
      <c r="Q224" s="151">
        <v>0</v>
      </c>
      <c r="R224" s="151">
        <f t="shared" si="32"/>
        <v>0</v>
      </c>
      <c r="S224" s="151">
        <v>0</v>
      </c>
      <c r="T224" s="152">
        <f t="shared" si="33"/>
        <v>0</v>
      </c>
      <c r="AR224" s="153" t="s">
        <v>491</v>
      </c>
      <c r="AT224" s="153" t="s">
        <v>966</v>
      </c>
      <c r="AU224" s="153" t="s">
        <v>190</v>
      </c>
      <c r="AY224" s="17" t="s">
        <v>181</v>
      </c>
      <c r="BE224" s="154">
        <f t="shared" si="34"/>
        <v>0</v>
      </c>
      <c r="BF224" s="154">
        <f t="shared" si="35"/>
        <v>0</v>
      </c>
      <c r="BG224" s="154">
        <f t="shared" si="36"/>
        <v>0</v>
      </c>
      <c r="BH224" s="154">
        <f t="shared" si="37"/>
        <v>0</v>
      </c>
      <c r="BI224" s="154">
        <f t="shared" si="38"/>
        <v>0</v>
      </c>
      <c r="BJ224" s="17" t="s">
        <v>190</v>
      </c>
      <c r="BK224" s="154">
        <f t="shared" si="39"/>
        <v>0</v>
      </c>
      <c r="BL224" s="17" t="s">
        <v>280</v>
      </c>
      <c r="BM224" s="153" t="s">
        <v>1883</v>
      </c>
    </row>
    <row r="225" spans="2:65" s="1" customFormat="1" ht="49.15" customHeight="1">
      <c r="B225" s="140"/>
      <c r="C225" s="189" t="s">
        <v>411</v>
      </c>
      <c r="D225" s="189" t="s">
        <v>966</v>
      </c>
      <c r="E225" s="190" t="s">
        <v>3928</v>
      </c>
      <c r="F225" s="191" t="s">
        <v>3929</v>
      </c>
      <c r="G225" s="192" t="s">
        <v>231</v>
      </c>
      <c r="H225" s="193">
        <v>45</v>
      </c>
      <c r="I225" s="194"/>
      <c r="J225" s="195">
        <f t="shared" ref="J225:J256" si="40">ROUND(I225*H225,2)</f>
        <v>0</v>
      </c>
      <c r="K225" s="196"/>
      <c r="L225" s="197"/>
      <c r="M225" s="198" t="s">
        <v>1</v>
      </c>
      <c r="N225" s="199" t="s">
        <v>41</v>
      </c>
      <c r="P225" s="151">
        <f t="shared" ref="P225:P256" si="41">O225*H225</f>
        <v>0</v>
      </c>
      <c r="Q225" s="151">
        <v>0</v>
      </c>
      <c r="R225" s="151">
        <f t="shared" ref="R225:R256" si="42">Q225*H225</f>
        <v>0</v>
      </c>
      <c r="S225" s="151">
        <v>0</v>
      </c>
      <c r="T225" s="152">
        <f t="shared" ref="T225:T256" si="43">S225*H225</f>
        <v>0</v>
      </c>
      <c r="AR225" s="153" t="s">
        <v>491</v>
      </c>
      <c r="AT225" s="153" t="s">
        <v>966</v>
      </c>
      <c r="AU225" s="153" t="s">
        <v>190</v>
      </c>
      <c r="AY225" s="17" t="s">
        <v>181</v>
      </c>
      <c r="BE225" s="154">
        <f t="shared" ref="BE225:BE242" si="44">IF(N225="základná",J225,0)</f>
        <v>0</v>
      </c>
      <c r="BF225" s="154">
        <f t="shared" ref="BF225:BF242" si="45">IF(N225="znížená",J225,0)</f>
        <v>0</v>
      </c>
      <c r="BG225" s="154">
        <f t="shared" ref="BG225:BG242" si="46">IF(N225="zákl. prenesená",J225,0)</f>
        <v>0</v>
      </c>
      <c r="BH225" s="154">
        <f t="shared" ref="BH225:BH242" si="47">IF(N225="zníž. prenesená",J225,0)</f>
        <v>0</v>
      </c>
      <c r="BI225" s="154">
        <f t="shared" ref="BI225:BI242" si="48">IF(N225="nulová",J225,0)</f>
        <v>0</v>
      </c>
      <c r="BJ225" s="17" t="s">
        <v>190</v>
      </c>
      <c r="BK225" s="154">
        <f t="shared" ref="BK225:BK242" si="49">ROUND(I225*H225,2)</f>
        <v>0</v>
      </c>
      <c r="BL225" s="17" t="s">
        <v>280</v>
      </c>
      <c r="BM225" s="153" t="s">
        <v>1894</v>
      </c>
    </row>
    <row r="226" spans="2:65" s="1" customFormat="1" ht="24.2" customHeight="1">
      <c r="B226" s="140"/>
      <c r="C226" s="141" t="s">
        <v>517</v>
      </c>
      <c r="D226" s="141" t="s">
        <v>185</v>
      </c>
      <c r="E226" s="142" t="s">
        <v>3930</v>
      </c>
      <c r="F226" s="143" t="s">
        <v>3931</v>
      </c>
      <c r="G226" s="144" t="s">
        <v>231</v>
      </c>
      <c r="H226" s="145">
        <v>31</v>
      </c>
      <c r="I226" s="146"/>
      <c r="J226" s="147">
        <f t="shared" si="40"/>
        <v>0</v>
      </c>
      <c r="K226" s="148"/>
      <c r="L226" s="32"/>
      <c r="M226" s="149" t="s">
        <v>1</v>
      </c>
      <c r="N226" s="150" t="s">
        <v>41</v>
      </c>
      <c r="P226" s="151">
        <f t="shared" si="41"/>
        <v>0</v>
      </c>
      <c r="Q226" s="151">
        <v>0</v>
      </c>
      <c r="R226" s="151">
        <f t="shared" si="42"/>
        <v>0</v>
      </c>
      <c r="S226" s="151">
        <v>0</v>
      </c>
      <c r="T226" s="152">
        <f t="shared" si="43"/>
        <v>0</v>
      </c>
      <c r="AR226" s="153" t="s">
        <v>280</v>
      </c>
      <c r="AT226" s="153" t="s">
        <v>185</v>
      </c>
      <c r="AU226" s="153" t="s">
        <v>190</v>
      </c>
      <c r="AY226" s="17" t="s">
        <v>181</v>
      </c>
      <c r="BE226" s="154">
        <f t="shared" si="44"/>
        <v>0</v>
      </c>
      <c r="BF226" s="154">
        <f t="shared" si="45"/>
        <v>0</v>
      </c>
      <c r="BG226" s="154">
        <f t="shared" si="46"/>
        <v>0</v>
      </c>
      <c r="BH226" s="154">
        <f t="shared" si="47"/>
        <v>0</v>
      </c>
      <c r="BI226" s="154">
        <f t="shared" si="48"/>
        <v>0</v>
      </c>
      <c r="BJ226" s="17" t="s">
        <v>190</v>
      </c>
      <c r="BK226" s="154">
        <f t="shared" si="49"/>
        <v>0</v>
      </c>
      <c r="BL226" s="17" t="s">
        <v>280</v>
      </c>
      <c r="BM226" s="153" t="s">
        <v>1906</v>
      </c>
    </row>
    <row r="227" spans="2:65" s="1" customFormat="1" ht="21.75" customHeight="1">
      <c r="B227" s="140"/>
      <c r="C227" s="189" t="s">
        <v>1476</v>
      </c>
      <c r="D227" s="189" t="s">
        <v>966</v>
      </c>
      <c r="E227" s="190" t="s">
        <v>3932</v>
      </c>
      <c r="F227" s="191" t="s">
        <v>3933</v>
      </c>
      <c r="G227" s="192" t="s">
        <v>231</v>
      </c>
      <c r="H227" s="193">
        <v>31</v>
      </c>
      <c r="I227" s="194"/>
      <c r="J227" s="195">
        <f t="shared" si="40"/>
        <v>0</v>
      </c>
      <c r="K227" s="196"/>
      <c r="L227" s="197"/>
      <c r="M227" s="198" t="s">
        <v>1</v>
      </c>
      <c r="N227" s="199" t="s">
        <v>41</v>
      </c>
      <c r="P227" s="151">
        <f t="shared" si="41"/>
        <v>0</v>
      </c>
      <c r="Q227" s="151">
        <v>0</v>
      </c>
      <c r="R227" s="151">
        <f t="shared" si="42"/>
        <v>0</v>
      </c>
      <c r="S227" s="151">
        <v>0</v>
      </c>
      <c r="T227" s="152">
        <f t="shared" si="43"/>
        <v>0</v>
      </c>
      <c r="AR227" s="153" t="s">
        <v>491</v>
      </c>
      <c r="AT227" s="153" t="s">
        <v>966</v>
      </c>
      <c r="AU227" s="153" t="s">
        <v>190</v>
      </c>
      <c r="AY227" s="17" t="s">
        <v>181</v>
      </c>
      <c r="BE227" s="154">
        <f t="shared" si="44"/>
        <v>0</v>
      </c>
      <c r="BF227" s="154">
        <f t="shared" si="45"/>
        <v>0</v>
      </c>
      <c r="BG227" s="154">
        <f t="shared" si="46"/>
        <v>0</v>
      </c>
      <c r="BH227" s="154">
        <f t="shared" si="47"/>
        <v>0</v>
      </c>
      <c r="BI227" s="154">
        <f t="shared" si="48"/>
        <v>0</v>
      </c>
      <c r="BJ227" s="17" t="s">
        <v>190</v>
      </c>
      <c r="BK227" s="154">
        <f t="shared" si="49"/>
        <v>0</v>
      </c>
      <c r="BL227" s="17" t="s">
        <v>280</v>
      </c>
      <c r="BM227" s="153" t="s">
        <v>1919</v>
      </c>
    </row>
    <row r="228" spans="2:65" s="1" customFormat="1" ht="24.2" customHeight="1">
      <c r="B228" s="140"/>
      <c r="C228" s="141" t="s">
        <v>1481</v>
      </c>
      <c r="D228" s="141" t="s">
        <v>185</v>
      </c>
      <c r="E228" s="142" t="s">
        <v>3934</v>
      </c>
      <c r="F228" s="143" t="s">
        <v>3935</v>
      </c>
      <c r="G228" s="144" t="s">
        <v>231</v>
      </c>
      <c r="H228" s="145">
        <v>18</v>
      </c>
      <c r="I228" s="146"/>
      <c r="J228" s="147">
        <f t="shared" si="40"/>
        <v>0</v>
      </c>
      <c r="K228" s="148"/>
      <c r="L228" s="32"/>
      <c r="M228" s="149" t="s">
        <v>1</v>
      </c>
      <c r="N228" s="150" t="s">
        <v>41</v>
      </c>
      <c r="P228" s="151">
        <f t="shared" si="41"/>
        <v>0</v>
      </c>
      <c r="Q228" s="151">
        <v>0</v>
      </c>
      <c r="R228" s="151">
        <f t="shared" si="42"/>
        <v>0</v>
      </c>
      <c r="S228" s="151">
        <v>0</v>
      </c>
      <c r="T228" s="152">
        <f t="shared" si="43"/>
        <v>0</v>
      </c>
      <c r="AR228" s="153" t="s">
        <v>280</v>
      </c>
      <c r="AT228" s="153" t="s">
        <v>185</v>
      </c>
      <c r="AU228" s="153" t="s">
        <v>190</v>
      </c>
      <c r="AY228" s="17" t="s">
        <v>181</v>
      </c>
      <c r="BE228" s="154">
        <f t="shared" si="44"/>
        <v>0</v>
      </c>
      <c r="BF228" s="154">
        <f t="shared" si="45"/>
        <v>0</v>
      </c>
      <c r="BG228" s="154">
        <f t="shared" si="46"/>
        <v>0</v>
      </c>
      <c r="BH228" s="154">
        <f t="shared" si="47"/>
        <v>0</v>
      </c>
      <c r="BI228" s="154">
        <f t="shared" si="48"/>
        <v>0</v>
      </c>
      <c r="BJ228" s="17" t="s">
        <v>190</v>
      </c>
      <c r="BK228" s="154">
        <f t="shared" si="49"/>
        <v>0</v>
      </c>
      <c r="BL228" s="17" t="s">
        <v>280</v>
      </c>
      <c r="BM228" s="153" t="s">
        <v>1928</v>
      </c>
    </row>
    <row r="229" spans="2:65" s="1" customFormat="1" ht="16.5" customHeight="1">
      <c r="B229" s="140"/>
      <c r="C229" s="189" t="s">
        <v>1491</v>
      </c>
      <c r="D229" s="189" t="s">
        <v>966</v>
      </c>
      <c r="E229" s="190" t="s">
        <v>3936</v>
      </c>
      <c r="F229" s="191" t="s">
        <v>3937</v>
      </c>
      <c r="G229" s="192" t="s">
        <v>231</v>
      </c>
      <c r="H229" s="193">
        <v>18</v>
      </c>
      <c r="I229" s="194"/>
      <c r="J229" s="195">
        <f t="shared" si="40"/>
        <v>0</v>
      </c>
      <c r="K229" s="196"/>
      <c r="L229" s="197"/>
      <c r="M229" s="198" t="s">
        <v>1</v>
      </c>
      <c r="N229" s="199" t="s">
        <v>41</v>
      </c>
      <c r="P229" s="151">
        <f t="shared" si="41"/>
        <v>0</v>
      </c>
      <c r="Q229" s="151">
        <v>0</v>
      </c>
      <c r="R229" s="151">
        <f t="shared" si="42"/>
        <v>0</v>
      </c>
      <c r="S229" s="151">
        <v>0</v>
      </c>
      <c r="T229" s="152">
        <f t="shared" si="43"/>
        <v>0</v>
      </c>
      <c r="AR229" s="153" t="s">
        <v>491</v>
      </c>
      <c r="AT229" s="153" t="s">
        <v>966</v>
      </c>
      <c r="AU229" s="153" t="s">
        <v>190</v>
      </c>
      <c r="AY229" s="17" t="s">
        <v>181</v>
      </c>
      <c r="BE229" s="154">
        <f t="shared" si="44"/>
        <v>0</v>
      </c>
      <c r="BF229" s="154">
        <f t="shared" si="45"/>
        <v>0</v>
      </c>
      <c r="BG229" s="154">
        <f t="shared" si="46"/>
        <v>0</v>
      </c>
      <c r="BH229" s="154">
        <f t="shared" si="47"/>
        <v>0</v>
      </c>
      <c r="BI229" s="154">
        <f t="shared" si="48"/>
        <v>0</v>
      </c>
      <c r="BJ229" s="17" t="s">
        <v>190</v>
      </c>
      <c r="BK229" s="154">
        <f t="shared" si="49"/>
        <v>0</v>
      </c>
      <c r="BL229" s="17" t="s">
        <v>280</v>
      </c>
      <c r="BM229" s="153" t="s">
        <v>1938</v>
      </c>
    </row>
    <row r="230" spans="2:65" s="1" customFormat="1" ht="24.2" customHeight="1">
      <c r="B230" s="140"/>
      <c r="C230" s="141" t="s">
        <v>1495</v>
      </c>
      <c r="D230" s="141" t="s">
        <v>185</v>
      </c>
      <c r="E230" s="142" t="s">
        <v>3938</v>
      </c>
      <c r="F230" s="143" t="s">
        <v>3939</v>
      </c>
      <c r="G230" s="144" t="s">
        <v>231</v>
      </c>
      <c r="H230" s="145">
        <v>2</v>
      </c>
      <c r="I230" s="146"/>
      <c r="J230" s="147">
        <f t="shared" si="40"/>
        <v>0</v>
      </c>
      <c r="K230" s="148"/>
      <c r="L230" s="32"/>
      <c r="M230" s="149" t="s">
        <v>1</v>
      </c>
      <c r="N230" s="150" t="s">
        <v>41</v>
      </c>
      <c r="P230" s="151">
        <f t="shared" si="41"/>
        <v>0</v>
      </c>
      <c r="Q230" s="151">
        <v>0</v>
      </c>
      <c r="R230" s="151">
        <f t="shared" si="42"/>
        <v>0</v>
      </c>
      <c r="S230" s="151">
        <v>0</v>
      </c>
      <c r="T230" s="152">
        <f t="shared" si="43"/>
        <v>0</v>
      </c>
      <c r="AR230" s="153" t="s">
        <v>280</v>
      </c>
      <c r="AT230" s="153" t="s">
        <v>185</v>
      </c>
      <c r="AU230" s="153" t="s">
        <v>190</v>
      </c>
      <c r="AY230" s="17" t="s">
        <v>181</v>
      </c>
      <c r="BE230" s="154">
        <f t="shared" si="44"/>
        <v>0</v>
      </c>
      <c r="BF230" s="154">
        <f t="shared" si="45"/>
        <v>0</v>
      </c>
      <c r="BG230" s="154">
        <f t="shared" si="46"/>
        <v>0</v>
      </c>
      <c r="BH230" s="154">
        <f t="shared" si="47"/>
        <v>0</v>
      </c>
      <c r="BI230" s="154">
        <f t="shared" si="48"/>
        <v>0</v>
      </c>
      <c r="BJ230" s="17" t="s">
        <v>190</v>
      </c>
      <c r="BK230" s="154">
        <f t="shared" si="49"/>
        <v>0</v>
      </c>
      <c r="BL230" s="17" t="s">
        <v>280</v>
      </c>
      <c r="BM230" s="153" t="s">
        <v>1948</v>
      </c>
    </row>
    <row r="231" spans="2:65" s="1" customFormat="1" ht="37.9" customHeight="1">
      <c r="B231" s="140"/>
      <c r="C231" s="189" t="s">
        <v>1502</v>
      </c>
      <c r="D231" s="189" t="s">
        <v>966</v>
      </c>
      <c r="E231" s="190" t="s">
        <v>3940</v>
      </c>
      <c r="F231" s="191" t="s">
        <v>3941</v>
      </c>
      <c r="G231" s="192" t="s">
        <v>231</v>
      </c>
      <c r="H231" s="193">
        <v>1</v>
      </c>
      <c r="I231" s="194"/>
      <c r="J231" s="195">
        <f t="shared" si="40"/>
        <v>0</v>
      </c>
      <c r="K231" s="196"/>
      <c r="L231" s="197"/>
      <c r="M231" s="198" t="s">
        <v>1</v>
      </c>
      <c r="N231" s="199" t="s">
        <v>41</v>
      </c>
      <c r="P231" s="151">
        <f t="shared" si="41"/>
        <v>0</v>
      </c>
      <c r="Q231" s="151">
        <v>0</v>
      </c>
      <c r="R231" s="151">
        <f t="shared" si="42"/>
        <v>0</v>
      </c>
      <c r="S231" s="151">
        <v>0</v>
      </c>
      <c r="T231" s="152">
        <f t="shared" si="43"/>
        <v>0</v>
      </c>
      <c r="AR231" s="153" t="s">
        <v>491</v>
      </c>
      <c r="AT231" s="153" t="s">
        <v>966</v>
      </c>
      <c r="AU231" s="153" t="s">
        <v>190</v>
      </c>
      <c r="AY231" s="17" t="s">
        <v>181</v>
      </c>
      <c r="BE231" s="154">
        <f t="shared" si="44"/>
        <v>0</v>
      </c>
      <c r="BF231" s="154">
        <f t="shared" si="45"/>
        <v>0</v>
      </c>
      <c r="BG231" s="154">
        <f t="shared" si="46"/>
        <v>0</v>
      </c>
      <c r="BH231" s="154">
        <f t="shared" si="47"/>
        <v>0</v>
      </c>
      <c r="BI231" s="154">
        <f t="shared" si="48"/>
        <v>0</v>
      </c>
      <c r="BJ231" s="17" t="s">
        <v>190</v>
      </c>
      <c r="BK231" s="154">
        <f t="shared" si="49"/>
        <v>0</v>
      </c>
      <c r="BL231" s="17" t="s">
        <v>280</v>
      </c>
      <c r="BM231" s="153" t="s">
        <v>1959</v>
      </c>
    </row>
    <row r="232" spans="2:65" s="1" customFormat="1" ht="49.15" customHeight="1">
      <c r="B232" s="140"/>
      <c r="C232" s="189" t="s">
        <v>1507</v>
      </c>
      <c r="D232" s="189" t="s">
        <v>966</v>
      </c>
      <c r="E232" s="190" t="s">
        <v>3942</v>
      </c>
      <c r="F232" s="191" t="s">
        <v>3943</v>
      </c>
      <c r="G232" s="192" t="s">
        <v>231</v>
      </c>
      <c r="H232" s="193">
        <v>2</v>
      </c>
      <c r="I232" s="194"/>
      <c r="J232" s="195">
        <f t="shared" si="40"/>
        <v>0</v>
      </c>
      <c r="K232" s="196"/>
      <c r="L232" s="197"/>
      <c r="M232" s="198" t="s">
        <v>1</v>
      </c>
      <c r="N232" s="199" t="s">
        <v>41</v>
      </c>
      <c r="P232" s="151">
        <f t="shared" si="41"/>
        <v>0</v>
      </c>
      <c r="Q232" s="151">
        <v>0</v>
      </c>
      <c r="R232" s="151">
        <f t="shared" si="42"/>
        <v>0</v>
      </c>
      <c r="S232" s="151">
        <v>0</v>
      </c>
      <c r="T232" s="152">
        <f t="shared" si="43"/>
        <v>0</v>
      </c>
      <c r="AR232" s="153" t="s">
        <v>491</v>
      </c>
      <c r="AT232" s="153" t="s">
        <v>966</v>
      </c>
      <c r="AU232" s="153" t="s">
        <v>190</v>
      </c>
      <c r="AY232" s="17" t="s">
        <v>181</v>
      </c>
      <c r="BE232" s="154">
        <f t="shared" si="44"/>
        <v>0</v>
      </c>
      <c r="BF232" s="154">
        <f t="shared" si="45"/>
        <v>0</v>
      </c>
      <c r="BG232" s="154">
        <f t="shared" si="46"/>
        <v>0</v>
      </c>
      <c r="BH232" s="154">
        <f t="shared" si="47"/>
        <v>0</v>
      </c>
      <c r="BI232" s="154">
        <f t="shared" si="48"/>
        <v>0</v>
      </c>
      <c r="BJ232" s="17" t="s">
        <v>190</v>
      </c>
      <c r="BK232" s="154">
        <f t="shared" si="49"/>
        <v>0</v>
      </c>
      <c r="BL232" s="17" t="s">
        <v>280</v>
      </c>
      <c r="BM232" s="153" t="s">
        <v>1987</v>
      </c>
    </row>
    <row r="233" spans="2:65" s="1" customFormat="1" ht="24.2" customHeight="1">
      <c r="B233" s="140"/>
      <c r="C233" s="141" t="s">
        <v>1511</v>
      </c>
      <c r="D233" s="141" t="s">
        <v>185</v>
      </c>
      <c r="E233" s="142" t="s">
        <v>3944</v>
      </c>
      <c r="F233" s="143" t="s">
        <v>3945</v>
      </c>
      <c r="G233" s="144" t="s">
        <v>231</v>
      </c>
      <c r="H233" s="145">
        <v>2</v>
      </c>
      <c r="I233" s="146"/>
      <c r="J233" s="147">
        <f t="shared" si="40"/>
        <v>0</v>
      </c>
      <c r="K233" s="148"/>
      <c r="L233" s="32"/>
      <c r="M233" s="149" t="s">
        <v>1</v>
      </c>
      <c r="N233" s="150" t="s">
        <v>41</v>
      </c>
      <c r="P233" s="151">
        <f t="shared" si="41"/>
        <v>0</v>
      </c>
      <c r="Q233" s="151">
        <v>0</v>
      </c>
      <c r="R233" s="151">
        <f t="shared" si="42"/>
        <v>0</v>
      </c>
      <c r="S233" s="151">
        <v>0</v>
      </c>
      <c r="T233" s="152">
        <f t="shared" si="43"/>
        <v>0</v>
      </c>
      <c r="AR233" s="153" t="s">
        <v>280</v>
      </c>
      <c r="AT233" s="153" t="s">
        <v>185</v>
      </c>
      <c r="AU233" s="153" t="s">
        <v>190</v>
      </c>
      <c r="AY233" s="17" t="s">
        <v>181</v>
      </c>
      <c r="BE233" s="154">
        <f t="shared" si="44"/>
        <v>0</v>
      </c>
      <c r="BF233" s="154">
        <f t="shared" si="45"/>
        <v>0</v>
      </c>
      <c r="BG233" s="154">
        <f t="shared" si="46"/>
        <v>0</v>
      </c>
      <c r="BH233" s="154">
        <f t="shared" si="47"/>
        <v>0</v>
      </c>
      <c r="BI233" s="154">
        <f t="shared" si="48"/>
        <v>0</v>
      </c>
      <c r="BJ233" s="17" t="s">
        <v>190</v>
      </c>
      <c r="BK233" s="154">
        <f t="shared" si="49"/>
        <v>0</v>
      </c>
      <c r="BL233" s="17" t="s">
        <v>280</v>
      </c>
      <c r="BM233" s="153" t="s">
        <v>2000</v>
      </c>
    </row>
    <row r="234" spans="2:65" s="1" customFormat="1" ht="33" customHeight="1">
      <c r="B234" s="140"/>
      <c r="C234" s="189" t="s">
        <v>1515</v>
      </c>
      <c r="D234" s="189" t="s">
        <v>966</v>
      </c>
      <c r="E234" s="190" t="s">
        <v>3946</v>
      </c>
      <c r="F234" s="191" t="s">
        <v>3947</v>
      </c>
      <c r="G234" s="192" t="s">
        <v>231</v>
      </c>
      <c r="H234" s="193">
        <v>2</v>
      </c>
      <c r="I234" s="194"/>
      <c r="J234" s="195">
        <f t="shared" si="40"/>
        <v>0</v>
      </c>
      <c r="K234" s="196"/>
      <c r="L234" s="197"/>
      <c r="M234" s="198" t="s">
        <v>1</v>
      </c>
      <c r="N234" s="199" t="s">
        <v>41</v>
      </c>
      <c r="P234" s="151">
        <f t="shared" si="41"/>
        <v>0</v>
      </c>
      <c r="Q234" s="151">
        <v>0</v>
      </c>
      <c r="R234" s="151">
        <f t="shared" si="42"/>
        <v>0</v>
      </c>
      <c r="S234" s="151">
        <v>0</v>
      </c>
      <c r="T234" s="152">
        <f t="shared" si="43"/>
        <v>0</v>
      </c>
      <c r="AR234" s="153" t="s">
        <v>491</v>
      </c>
      <c r="AT234" s="153" t="s">
        <v>966</v>
      </c>
      <c r="AU234" s="153" t="s">
        <v>190</v>
      </c>
      <c r="AY234" s="17" t="s">
        <v>181</v>
      </c>
      <c r="BE234" s="154">
        <f t="shared" si="44"/>
        <v>0</v>
      </c>
      <c r="BF234" s="154">
        <f t="shared" si="45"/>
        <v>0</v>
      </c>
      <c r="BG234" s="154">
        <f t="shared" si="46"/>
        <v>0</v>
      </c>
      <c r="BH234" s="154">
        <f t="shared" si="47"/>
        <v>0</v>
      </c>
      <c r="BI234" s="154">
        <f t="shared" si="48"/>
        <v>0</v>
      </c>
      <c r="BJ234" s="17" t="s">
        <v>190</v>
      </c>
      <c r="BK234" s="154">
        <f t="shared" si="49"/>
        <v>0</v>
      </c>
      <c r="BL234" s="17" t="s">
        <v>280</v>
      </c>
      <c r="BM234" s="153" t="s">
        <v>2010</v>
      </c>
    </row>
    <row r="235" spans="2:65" s="1" customFormat="1" ht="16.5" customHeight="1">
      <c r="B235" s="140"/>
      <c r="C235" s="141" t="s">
        <v>1525</v>
      </c>
      <c r="D235" s="141" t="s">
        <v>185</v>
      </c>
      <c r="E235" s="142" t="s">
        <v>3948</v>
      </c>
      <c r="F235" s="143" t="s">
        <v>3949</v>
      </c>
      <c r="G235" s="144" t="s">
        <v>231</v>
      </c>
      <c r="H235" s="145">
        <v>1</v>
      </c>
      <c r="I235" s="146"/>
      <c r="J235" s="147">
        <f t="shared" si="40"/>
        <v>0</v>
      </c>
      <c r="K235" s="148"/>
      <c r="L235" s="32"/>
      <c r="M235" s="149" t="s">
        <v>1</v>
      </c>
      <c r="N235" s="150" t="s">
        <v>41</v>
      </c>
      <c r="P235" s="151">
        <f t="shared" si="41"/>
        <v>0</v>
      </c>
      <c r="Q235" s="151">
        <v>0</v>
      </c>
      <c r="R235" s="151">
        <f t="shared" si="42"/>
        <v>0</v>
      </c>
      <c r="S235" s="151">
        <v>0</v>
      </c>
      <c r="T235" s="152">
        <f t="shared" si="43"/>
        <v>0</v>
      </c>
      <c r="AR235" s="153" t="s">
        <v>280</v>
      </c>
      <c r="AT235" s="153" t="s">
        <v>185</v>
      </c>
      <c r="AU235" s="153" t="s">
        <v>190</v>
      </c>
      <c r="AY235" s="17" t="s">
        <v>181</v>
      </c>
      <c r="BE235" s="154">
        <f t="shared" si="44"/>
        <v>0</v>
      </c>
      <c r="BF235" s="154">
        <f t="shared" si="45"/>
        <v>0</v>
      </c>
      <c r="BG235" s="154">
        <f t="shared" si="46"/>
        <v>0</v>
      </c>
      <c r="BH235" s="154">
        <f t="shared" si="47"/>
        <v>0</v>
      </c>
      <c r="BI235" s="154">
        <f t="shared" si="48"/>
        <v>0</v>
      </c>
      <c r="BJ235" s="17" t="s">
        <v>190</v>
      </c>
      <c r="BK235" s="154">
        <f t="shared" si="49"/>
        <v>0</v>
      </c>
      <c r="BL235" s="17" t="s">
        <v>280</v>
      </c>
      <c r="BM235" s="153" t="s">
        <v>2019</v>
      </c>
    </row>
    <row r="236" spans="2:65" s="1" customFormat="1" ht="37.9" customHeight="1">
      <c r="B236" s="140"/>
      <c r="C236" s="189" t="s">
        <v>1530</v>
      </c>
      <c r="D236" s="189" t="s">
        <v>966</v>
      </c>
      <c r="E236" s="190" t="s">
        <v>3950</v>
      </c>
      <c r="F236" s="191" t="s">
        <v>3951</v>
      </c>
      <c r="G236" s="192" t="s">
        <v>231</v>
      </c>
      <c r="H236" s="193">
        <v>1</v>
      </c>
      <c r="I236" s="194"/>
      <c r="J236" s="195">
        <f t="shared" si="40"/>
        <v>0</v>
      </c>
      <c r="K236" s="196"/>
      <c r="L236" s="197"/>
      <c r="M236" s="198" t="s">
        <v>1</v>
      </c>
      <c r="N236" s="199" t="s">
        <v>41</v>
      </c>
      <c r="P236" s="151">
        <f t="shared" si="41"/>
        <v>0</v>
      </c>
      <c r="Q236" s="151">
        <v>0</v>
      </c>
      <c r="R236" s="151">
        <f t="shared" si="42"/>
        <v>0</v>
      </c>
      <c r="S236" s="151">
        <v>0</v>
      </c>
      <c r="T236" s="152">
        <f t="shared" si="43"/>
        <v>0</v>
      </c>
      <c r="AR236" s="153" t="s">
        <v>491</v>
      </c>
      <c r="AT236" s="153" t="s">
        <v>966</v>
      </c>
      <c r="AU236" s="153" t="s">
        <v>190</v>
      </c>
      <c r="AY236" s="17" t="s">
        <v>181</v>
      </c>
      <c r="BE236" s="154">
        <f t="shared" si="44"/>
        <v>0</v>
      </c>
      <c r="BF236" s="154">
        <f t="shared" si="45"/>
        <v>0</v>
      </c>
      <c r="BG236" s="154">
        <f t="shared" si="46"/>
        <v>0</v>
      </c>
      <c r="BH236" s="154">
        <f t="shared" si="47"/>
        <v>0</v>
      </c>
      <c r="BI236" s="154">
        <f t="shared" si="48"/>
        <v>0</v>
      </c>
      <c r="BJ236" s="17" t="s">
        <v>190</v>
      </c>
      <c r="BK236" s="154">
        <f t="shared" si="49"/>
        <v>0</v>
      </c>
      <c r="BL236" s="17" t="s">
        <v>280</v>
      </c>
      <c r="BM236" s="153" t="s">
        <v>2030</v>
      </c>
    </row>
    <row r="237" spans="2:65" s="1" customFormat="1" ht="16.5" customHeight="1">
      <c r="B237" s="140"/>
      <c r="C237" s="141" t="s">
        <v>1534</v>
      </c>
      <c r="D237" s="141" t="s">
        <v>185</v>
      </c>
      <c r="E237" s="142" t="s">
        <v>3952</v>
      </c>
      <c r="F237" s="143" t="s">
        <v>3953</v>
      </c>
      <c r="G237" s="144" t="s">
        <v>231</v>
      </c>
      <c r="H237" s="145">
        <v>8</v>
      </c>
      <c r="I237" s="146"/>
      <c r="J237" s="147">
        <f t="shared" si="40"/>
        <v>0</v>
      </c>
      <c r="K237" s="148"/>
      <c r="L237" s="32"/>
      <c r="M237" s="149" t="s">
        <v>1</v>
      </c>
      <c r="N237" s="150" t="s">
        <v>41</v>
      </c>
      <c r="P237" s="151">
        <f t="shared" si="41"/>
        <v>0</v>
      </c>
      <c r="Q237" s="151">
        <v>0</v>
      </c>
      <c r="R237" s="151">
        <f t="shared" si="42"/>
        <v>0</v>
      </c>
      <c r="S237" s="151">
        <v>0</v>
      </c>
      <c r="T237" s="152">
        <f t="shared" si="43"/>
        <v>0</v>
      </c>
      <c r="AR237" s="153" t="s">
        <v>280</v>
      </c>
      <c r="AT237" s="153" t="s">
        <v>185</v>
      </c>
      <c r="AU237" s="153" t="s">
        <v>190</v>
      </c>
      <c r="AY237" s="17" t="s">
        <v>181</v>
      </c>
      <c r="BE237" s="154">
        <f t="shared" si="44"/>
        <v>0</v>
      </c>
      <c r="BF237" s="154">
        <f t="shared" si="45"/>
        <v>0</v>
      </c>
      <c r="BG237" s="154">
        <f t="shared" si="46"/>
        <v>0</v>
      </c>
      <c r="BH237" s="154">
        <f t="shared" si="47"/>
        <v>0</v>
      </c>
      <c r="BI237" s="154">
        <f t="shared" si="48"/>
        <v>0</v>
      </c>
      <c r="BJ237" s="17" t="s">
        <v>190</v>
      </c>
      <c r="BK237" s="154">
        <f t="shared" si="49"/>
        <v>0</v>
      </c>
      <c r="BL237" s="17" t="s">
        <v>280</v>
      </c>
      <c r="BM237" s="153" t="s">
        <v>2039</v>
      </c>
    </row>
    <row r="238" spans="2:65" s="1" customFormat="1" ht="37.9" customHeight="1">
      <c r="B238" s="140"/>
      <c r="C238" s="189" t="s">
        <v>1540</v>
      </c>
      <c r="D238" s="189" t="s">
        <v>966</v>
      </c>
      <c r="E238" s="190" t="s">
        <v>3954</v>
      </c>
      <c r="F238" s="191" t="s">
        <v>3955</v>
      </c>
      <c r="G238" s="192" t="s">
        <v>231</v>
      </c>
      <c r="H238" s="193">
        <v>3</v>
      </c>
      <c r="I238" s="194"/>
      <c r="J238" s="195">
        <f t="shared" si="40"/>
        <v>0</v>
      </c>
      <c r="K238" s="196"/>
      <c r="L238" s="197"/>
      <c r="M238" s="198" t="s">
        <v>1</v>
      </c>
      <c r="N238" s="199" t="s">
        <v>41</v>
      </c>
      <c r="P238" s="151">
        <f t="shared" si="41"/>
        <v>0</v>
      </c>
      <c r="Q238" s="151">
        <v>0</v>
      </c>
      <c r="R238" s="151">
        <f t="shared" si="42"/>
        <v>0</v>
      </c>
      <c r="S238" s="151">
        <v>0</v>
      </c>
      <c r="T238" s="152">
        <f t="shared" si="43"/>
        <v>0</v>
      </c>
      <c r="AR238" s="153" t="s">
        <v>491</v>
      </c>
      <c r="AT238" s="153" t="s">
        <v>966</v>
      </c>
      <c r="AU238" s="153" t="s">
        <v>190</v>
      </c>
      <c r="AY238" s="17" t="s">
        <v>181</v>
      </c>
      <c r="BE238" s="154">
        <f t="shared" si="44"/>
        <v>0</v>
      </c>
      <c r="BF238" s="154">
        <f t="shared" si="45"/>
        <v>0</v>
      </c>
      <c r="BG238" s="154">
        <f t="shared" si="46"/>
        <v>0</v>
      </c>
      <c r="BH238" s="154">
        <f t="shared" si="47"/>
        <v>0</v>
      </c>
      <c r="BI238" s="154">
        <f t="shared" si="48"/>
        <v>0</v>
      </c>
      <c r="BJ238" s="17" t="s">
        <v>190</v>
      </c>
      <c r="BK238" s="154">
        <f t="shared" si="49"/>
        <v>0</v>
      </c>
      <c r="BL238" s="17" t="s">
        <v>280</v>
      </c>
      <c r="BM238" s="153" t="s">
        <v>2051</v>
      </c>
    </row>
    <row r="239" spans="2:65" s="1" customFormat="1" ht="24.2" customHeight="1">
      <c r="B239" s="140"/>
      <c r="C239" s="189" t="s">
        <v>1544</v>
      </c>
      <c r="D239" s="189" t="s">
        <v>966</v>
      </c>
      <c r="E239" s="190" t="s">
        <v>3956</v>
      </c>
      <c r="F239" s="191" t="s">
        <v>3957</v>
      </c>
      <c r="G239" s="192" t="s">
        <v>231</v>
      </c>
      <c r="H239" s="193">
        <v>5</v>
      </c>
      <c r="I239" s="194"/>
      <c r="J239" s="195">
        <f t="shared" si="40"/>
        <v>0</v>
      </c>
      <c r="K239" s="196"/>
      <c r="L239" s="197"/>
      <c r="M239" s="198" t="s">
        <v>1</v>
      </c>
      <c r="N239" s="199" t="s">
        <v>41</v>
      </c>
      <c r="P239" s="151">
        <f t="shared" si="41"/>
        <v>0</v>
      </c>
      <c r="Q239" s="151">
        <v>0</v>
      </c>
      <c r="R239" s="151">
        <f t="shared" si="42"/>
        <v>0</v>
      </c>
      <c r="S239" s="151">
        <v>0</v>
      </c>
      <c r="T239" s="152">
        <f t="shared" si="43"/>
        <v>0</v>
      </c>
      <c r="AR239" s="153" t="s">
        <v>491</v>
      </c>
      <c r="AT239" s="153" t="s">
        <v>966</v>
      </c>
      <c r="AU239" s="153" t="s">
        <v>190</v>
      </c>
      <c r="AY239" s="17" t="s">
        <v>181</v>
      </c>
      <c r="BE239" s="154">
        <f t="shared" si="44"/>
        <v>0</v>
      </c>
      <c r="BF239" s="154">
        <f t="shared" si="45"/>
        <v>0</v>
      </c>
      <c r="BG239" s="154">
        <f t="shared" si="46"/>
        <v>0</v>
      </c>
      <c r="BH239" s="154">
        <f t="shared" si="47"/>
        <v>0</v>
      </c>
      <c r="BI239" s="154">
        <f t="shared" si="48"/>
        <v>0</v>
      </c>
      <c r="BJ239" s="17" t="s">
        <v>190</v>
      </c>
      <c r="BK239" s="154">
        <f t="shared" si="49"/>
        <v>0</v>
      </c>
      <c r="BL239" s="17" t="s">
        <v>280</v>
      </c>
      <c r="BM239" s="153" t="s">
        <v>2062</v>
      </c>
    </row>
    <row r="240" spans="2:65" s="1" customFormat="1" ht="24.2" customHeight="1">
      <c r="B240" s="140"/>
      <c r="C240" s="141" t="s">
        <v>1548</v>
      </c>
      <c r="D240" s="141" t="s">
        <v>185</v>
      </c>
      <c r="E240" s="142" t="s">
        <v>3958</v>
      </c>
      <c r="F240" s="143" t="s">
        <v>3959</v>
      </c>
      <c r="G240" s="144" t="s">
        <v>407</v>
      </c>
      <c r="H240" s="145">
        <v>522.5</v>
      </c>
      <c r="I240" s="146"/>
      <c r="J240" s="147">
        <f t="shared" si="40"/>
        <v>0</v>
      </c>
      <c r="K240" s="148"/>
      <c r="L240" s="32"/>
      <c r="M240" s="149" t="s">
        <v>1</v>
      </c>
      <c r="N240" s="150" t="s">
        <v>41</v>
      </c>
      <c r="P240" s="151">
        <f t="shared" si="41"/>
        <v>0</v>
      </c>
      <c r="Q240" s="151">
        <v>0</v>
      </c>
      <c r="R240" s="151">
        <f t="shared" si="42"/>
        <v>0</v>
      </c>
      <c r="S240" s="151">
        <v>0</v>
      </c>
      <c r="T240" s="152">
        <f t="shared" si="43"/>
        <v>0</v>
      </c>
      <c r="AR240" s="153" t="s">
        <v>280</v>
      </c>
      <c r="AT240" s="153" t="s">
        <v>185</v>
      </c>
      <c r="AU240" s="153" t="s">
        <v>190</v>
      </c>
      <c r="AY240" s="17" t="s">
        <v>181</v>
      </c>
      <c r="BE240" s="154">
        <f t="shared" si="44"/>
        <v>0</v>
      </c>
      <c r="BF240" s="154">
        <f t="shared" si="45"/>
        <v>0</v>
      </c>
      <c r="BG240" s="154">
        <f t="shared" si="46"/>
        <v>0</v>
      </c>
      <c r="BH240" s="154">
        <f t="shared" si="47"/>
        <v>0</v>
      </c>
      <c r="BI240" s="154">
        <f t="shared" si="48"/>
        <v>0</v>
      </c>
      <c r="BJ240" s="17" t="s">
        <v>190</v>
      </c>
      <c r="BK240" s="154">
        <f t="shared" si="49"/>
        <v>0</v>
      </c>
      <c r="BL240" s="17" t="s">
        <v>280</v>
      </c>
      <c r="BM240" s="153" t="s">
        <v>2089</v>
      </c>
    </row>
    <row r="241" spans="2:65" s="1" customFormat="1" ht="24.2" customHeight="1">
      <c r="B241" s="140"/>
      <c r="C241" s="141" t="s">
        <v>1552</v>
      </c>
      <c r="D241" s="141" t="s">
        <v>185</v>
      </c>
      <c r="E241" s="142" t="s">
        <v>3960</v>
      </c>
      <c r="F241" s="143" t="s">
        <v>3961</v>
      </c>
      <c r="G241" s="144" t="s">
        <v>407</v>
      </c>
      <c r="H241" s="145">
        <v>23</v>
      </c>
      <c r="I241" s="146"/>
      <c r="J241" s="147">
        <f t="shared" si="40"/>
        <v>0</v>
      </c>
      <c r="K241" s="148"/>
      <c r="L241" s="32"/>
      <c r="M241" s="149" t="s">
        <v>1</v>
      </c>
      <c r="N241" s="150" t="s">
        <v>41</v>
      </c>
      <c r="P241" s="151">
        <f t="shared" si="41"/>
        <v>0</v>
      </c>
      <c r="Q241" s="151">
        <v>0</v>
      </c>
      <c r="R241" s="151">
        <f t="shared" si="42"/>
        <v>0</v>
      </c>
      <c r="S241" s="151">
        <v>0</v>
      </c>
      <c r="T241" s="152">
        <f t="shared" si="43"/>
        <v>0</v>
      </c>
      <c r="AR241" s="153" t="s">
        <v>280</v>
      </c>
      <c r="AT241" s="153" t="s">
        <v>185</v>
      </c>
      <c r="AU241" s="153" t="s">
        <v>190</v>
      </c>
      <c r="AY241" s="17" t="s">
        <v>181</v>
      </c>
      <c r="BE241" s="154">
        <f t="shared" si="44"/>
        <v>0</v>
      </c>
      <c r="BF241" s="154">
        <f t="shared" si="45"/>
        <v>0</v>
      </c>
      <c r="BG241" s="154">
        <f t="shared" si="46"/>
        <v>0</v>
      </c>
      <c r="BH241" s="154">
        <f t="shared" si="47"/>
        <v>0</v>
      </c>
      <c r="BI241" s="154">
        <f t="shared" si="48"/>
        <v>0</v>
      </c>
      <c r="BJ241" s="17" t="s">
        <v>190</v>
      </c>
      <c r="BK241" s="154">
        <f t="shared" si="49"/>
        <v>0</v>
      </c>
      <c r="BL241" s="17" t="s">
        <v>280</v>
      </c>
      <c r="BM241" s="153" t="s">
        <v>2113</v>
      </c>
    </row>
    <row r="242" spans="2:65" s="1" customFormat="1" ht="24.2" customHeight="1">
      <c r="B242" s="140"/>
      <c r="C242" s="141" t="s">
        <v>523</v>
      </c>
      <c r="D242" s="141" t="s">
        <v>185</v>
      </c>
      <c r="E242" s="142" t="s">
        <v>3962</v>
      </c>
      <c r="F242" s="143" t="s">
        <v>3963</v>
      </c>
      <c r="G242" s="144" t="s">
        <v>478</v>
      </c>
      <c r="H242" s="145">
        <v>1.2130000000000001</v>
      </c>
      <c r="I242" s="146"/>
      <c r="J242" s="147">
        <f t="shared" si="40"/>
        <v>0</v>
      </c>
      <c r="K242" s="148"/>
      <c r="L242" s="32"/>
      <c r="M242" s="149" t="s">
        <v>1</v>
      </c>
      <c r="N242" s="150" t="s">
        <v>41</v>
      </c>
      <c r="P242" s="151">
        <f t="shared" si="41"/>
        <v>0</v>
      </c>
      <c r="Q242" s="151">
        <v>0</v>
      </c>
      <c r="R242" s="151">
        <f t="shared" si="42"/>
        <v>0</v>
      </c>
      <c r="S242" s="151">
        <v>0</v>
      </c>
      <c r="T242" s="152">
        <f t="shared" si="43"/>
        <v>0</v>
      </c>
      <c r="AR242" s="153" t="s">
        <v>280</v>
      </c>
      <c r="AT242" s="153" t="s">
        <v>185</v>
      </c>
      <c r="AU242" s="153" t="s">
        <v>190</v>
      </c>
      <c r="AY242" s="17" t="s">
        <v>181</v>
      </c>
      <c r="BE242" s="154">
        <f t="shared" si="44"/>
        <v>0</v>
      </c>
      <c r="BF242" s="154">
        <f t="shared" si="45"/>
        <v>0</v>
      </c>
      <c r="BG242" s="154">
        <f t="shared" si="46"/>
        <v>0</v>
      </c>
      <c r="BH242" s="154">
        <f t="shared" si="47"/>
        <v>0</v>
      </c>
      <c r="BI242" s="154">
        <f t="shared" si="48"/>
        <v>0</v>
      </c>
      <c r="BJ242" s="17" t="s">
        <v>190</v>
      </c>
      <c r="BK242" s="154">
        <f t="shared" si="49"/>
        <v>0</v>
      </c>
      <c r="BL242" s="17" t="s">
        <v>280</v>
      </c>
      <c r="BM242" s="153" t="s">
        <v>2126</v>
      </c>
    </row>
    <row r="243" spans="2:65" s="11" customFormat="1" ht="22.9" customHeight="1">
      <c r="B243" s="128"/>
      <c r="D243" s="129" t="s">
        <v>74</v>
      </c>
      <c r="E243" s="138" t="s">
        <v>3964</v>
      </c>
      <c r="F243" s="138" t="s">
        <v>3965</v>
      </c>
      <c r="I243" s="131"/>
      <c r="J243" s="139">
        <f>BK243</f>
        <v>0</v>
      </c>
      <c r="L243" s="128"/>
      <c r="M243" s="133"/>
      <c r="P243" s="134">
        <f>SUM(P244:P293)</f>
        <v>0</v>
      </c>
      <c r="R243" s="134">
        <f>SUM(R244:R293)</f>
        <v>0</v>
      </c>
      <c r="T243" s="135">
        <f>SUM(T244:T293)</f>
        <v>0</v>
      </c>
      <c r="AR243" s="129" t="s">
        <v>190</v>
      </c>
      <c r="AT243" s="136" t="s">
        <v>74</v>
      </c>
      <c r="AU243" s="136" t="s">
        <v>83</v>
      </c>
      <c r="AY243" s="129" t="s">
        <v>181</v>
      </c>
      <c r="BK243" s="137">
        <f>SUM(BK244:BK293)</f>
        <v>0</v>
      </c>
    </row>
    <row r="244" spans="2:65" s="1" customFormat="1" ht="33" customHeight="1">
      <c r="B244" s="140"/>
      <c r="C244" s="141" t="s">
        <v>826</v>
      </c>
      <c r="D244" s="141" t="s">
        <v>185</v>
      </c>
      <c r="E244" s="142" t="s">
        <v>3966</v>
      </c>
      <c r="F244" s="143" t="s">
        <v>3967</v>
      </c>
      <c r="G244" s="144" t="s">
        <v>407</v>
      </c>
      <c r="H244" s="145">
        <v>51.5</v>
      </c>
      <c r="I244" s="146"/>
      <c r="J244" s="147">
        <f t="shared" ref="J244:J275" si="50">ROUND(I244*H244,2)</f>
        <v>0</v>
      </c>
      <c r="K244" s="148"/>
      <c r="L244" s="32"/>
      <c r="M244" s="149" t="s">
        <v>1</v>
      </c>
      <c r="N244" s="150" t="s">
        <v>41</v>
      </c>
      <c r="P244" s="151">
        <f t="shared" ref="P244:P275" si="51">O244*H244</f>
        <v>0</v>
      </c>
      <c r="Q244" s="151">
        <v>0</v>
      </c>
      <c r="R244" s="151">
        <f t="shared" ref="R244:R275" si="52">Q244*H244</f>
        <v>0</v>
      </c>
      <c r="S244" s="151">
        <v>0</v>
      </c>
      <c r="T244" s="152">
        <f t="shared" ref="T244:T275" si="53">S244*H244</f>
        <v>0</v>
      </c>
      <c r="AR244" s="153" t="s">
        <v>280</v>
      </c>
      <c r="AT244" s="153" t="s">
        <v>185</v>
      </c>
      <c r="AU244" s="153" t="s">
        <v>190</v>
      </c>
      <c r="AY244" s="17" t="s">
        <v>181</v>
      </c>
      <c r="BE244" s="154">
        <f t="shared" ref="BE244:BE275" si="54">IF(N244="základná",J244,0)</f>
        <v>0</v>
      </c>
      <c r="BF244" s="154">
        <f t="shared" ref="BF244:BF275" si="55">IF(N244="znížená",J244,0)</f>
        <v>0</v>
      </c>
      <c r="BG244" s="154">
        <f t="shared" ref="BG244:BG275" si="56">IF(N244="zákl. prenesená",J244,0)</f>
        <v>0</v>
      </c>
      <c r="BH244" s="154">
        <f t="shared" ref="BH244:BH275" si="57">IF(N244="zníž. prenesená",J244,0)</f>
        <v>0</v>
      </c>
      <c r="BI244" s="154">
        <f t="shared" ref="BI244:BI275" si="58">IF(N244="nulová",J244,0)</f>
        <v>0</v>
      </c>
      <c r="BJ244" s="17" t="s">
        <v>190</v>
      </c>
      <c r="BK244" s="154">
        <f t="shared" ref="BK244:BK275" si="59">ROUND(I244*H244,2)</f>
        <v>0</v>
      </c>
      <c r="BL244" s="17" t="s">
        <v>280</v>
      </c>
      <c r="BM244" s="153" t="s">
        <v>2162</v>
      </c>
    </row>
    <row r="245" spans="2:65" s="1" customFormat="1" ht="33" customHeight="1">
      <c r="B245" s="140"/>
      <c r="C245" s="141" t="s">
        <v>1563</v>
      </c>
      <c r="D245" s="141" t="s">
        <v>185</v>
      </c>
      <c r="E245" s="142" t="s">
        <v>3968</v>
      </c>
      <c r="F245" s="143" t="s">
        <v>3969</v>
      </c>
      <c r="G245" s="144" t="s">
        <v>407</v>
      </c>
      <c r="H245" s="145">
        <v>83</v>
      </c>
      <c r="I245" s="146"/>
      <c r="J245" s="147">
        <f t="shared" si="50"/>
        <v>0</v>
      </c>
      <c r="K245" s="148"/>
      <c r="L245" s="32"/>
      <c r="M245" s="149" t="s">
        <v>1</v>
      </c>
      <c r="N245" s="150" t="s">
        <v>41</v>
      </c>
      <c r="P245" s="151">
        <f t="shared" si="51"/>
        <v>0</v>
      </c>
      <c r="Q245" s="151">
        <v>0</v>
      </c>
      <c r="R245" s="151">
        <f t="shared" si="52"/>
        <v>0</v>
      </c>
      <c r="S245" s="151">
        <v>0</v>
      </c>
      <c r="T245" s="152">
        <f t="shared" si="53"/>
        <v>0</v>
      </c>
      <c r="AR245" s="153" t="s">
        <v>280</v>
      </c>
      <c r="AT245" s="153" t="s">
        <v>185</v>
      </c>
      <c r="AU245" s="153" t="s">
        <v>190</v>
      </c>
      <c r="AY245" s="17" t="s">
        <v>181</v>
      </c>
      <c r="BE245" s="154">
        <f t="shared" si="54"/>
        <v>0</v>
      </c>
      <c r="BF245" s="154">
        <f t="shared" si="55"/>
        <v>0</v>
      </c>
      <c r="BG245" s="154">
        <f t="shared" si="56"/>
        <v>0</v>
      </c>
      <c r="BH245" s="154">
        <f t="shared" si="57"/>
        <v>0</v>
      </c>
      <c r="BI245" s="154">
        <f t="shared" si="58"/>
        <v>0</v>
      </c>
      <c r="BJ245" s="17" t="s">
        <v>190</v>
      </c>
      <c r="BK245" s="154">
        <f t="shared" si="59"/>
        <v>0</v>
      </c>
      <c r="BL245" s="17" t="s">
        <v>280</v>
      </c>
      <c r="BM245" s="153" t="s">
        <v>2178</v>
      </c>
    </row>
    <row r="246" spans="2:65" s="1" customFormat="1" ht="24.2" customHeight="1">
      <c r="B246" s="140"/>
      <c r="C246" s="141" t="s">
        <v>1570</v>
      </c>
      <c r="D246" s="141" t="s">
        <v>185</v>
      </c>
      <c r="E246" s="142" t="s">
        <v>3970</v>
      </c>
      <c r="F246" s="143" t="s">
        <v>3971</v>
      </c>
      <c r="G246" s="144" t="s">
        <v>3543</v>
      </c>
      <c r="H246" s="145">
        <v>1</v>
      </c>
      <c r="I246" s="146"/>
      <c r="J246" s="147">
        <f t="shared" si="50"/>
        <v>0</v>
      </c>
      <c r="K246" s="148"/>
      <c r="L246" s="32"/>
      <c r="M246" s="149" t="s">
        <v>1</v>
      </c>
      <c r="N246" s="150" t="s">
        <v>41</v>
      </c>
      <c r="P246" s="151">
        <f t="shared" si="51"/>
        <v>0</v>
      </c>
      <c r="Q246" s="151">
        <v>0</v>
      </c>
      <c r="R246" s="151">
        <f t="shared" si="52"/>
        <v>0</v>
      </c>
      <c r="S246" s="151">
        <v>0</v>
      </c>
      <c r="T246" s="152">
        <f t="shared" si="53"/>
        <v>0</v>
      </c>
      <c r="AR246" s="153" t="s">
        <v>280</v>
      </c>
      <c r="AT246" s="153" t="s">
        <v>185</v>
      </c>
      <c r="AU246" s="153" t="s">
        <v>190</v>
      </c>
      <c r="AY246" s="17" t="s">
        <v>181</v>
      </c>
      <c r="BE246" s="154">
        <f t="shared" si="54"/>
        <v>0</v>
      </c>
      <c r="BF246" s="154">
        <f t="shared" si="55"/>
        <v>0</v>
      </c>
      <c r="BG246" s="154">
        <f t="shared" si="56"/>
        <v>0</v>
      </c>
      <c r="BH246" s="154">
        <f t="shared" si="57"/>
        <v>0</v>
      </c>
      <c r="BI246" s="154">
        <f t="shared" si="58"/>
        <v>0</v>
      </c>
      <c r="BJ246" s="17" t="s">
        <v>190</v>
      </c>
      <c r="BK246" s="154">
        <f t="shared" si="59"/>
        <v>0</v>
      </c>
      <c r="BL246" s="17" t="s">
        <v>280</v>
      </c>
      <c r="BM246" s="153" t="s">
        <v>2187</v>
      </c>
    </row>
    <row r="247" spans="2:65" s="1" customFormat="1" ht="24.2" customHeight="1">
      <c r="B247" s="140"/>
      <c r="C247" s="141" t="s">
        <v>1574</v>
      </c>
      <c r="D247" s="141" t="s">
        <v>185</v>
      </c>
      <c r="E247" s="142" t="s">
        <v>3972</v>
      </c>
      <c r="F247" s="143" t="s">
        <v>3973</v>
      </c>
      <c r="G247" s="144" t="s">
        <v>3543</v>
      </c>
      <c r="H247" s="145">
        <v>1</v>
      </c>
      <c r="I247" s="146"/>
      <c r="J247" s="147">
        <f t="shared" si="50"/>
        <v>0</v>
      </c>
      <c r="K247" s="148"/>
      <c r="L247" s="32"/>
      <c r="M247" s="149" t="s">
        <v>1</v>
      </c>
      <c r="N247" s="150" t="s">
        <v>41</v>
      </c>
      <c r="P247" s="151">
        <f t="shared" si="51"/>
        <v>0</v>
      </c>
      <c r="Q247" s="151">
        <v>0</v>
      </c>
      <c r="R247" s="151">
        <f t="shared" si="52"/>
        <v>0</v>
      </c>
      <c r="S247" s="151">
        <v>0</v>
      </c>
      <c r="T247" s="152">
        <f t="shared" si="53"/>
        <v>0</v>
      </c>
      <c r="AR247" s="153" t="s">
        <v>280</v>
      </c>
      <c r="AT247" s="153" t="s">
        <v>185</v>
      </c>
      <c r="AU247" s="153" t="s">
        <v>190</v>
      </c>
      <c r="AY247" s="17" t="s">
        <v>181</v>
      </c>
      <c r="BE247" s="154">
        <f t="shared" si="54"/>
        <v>0</v>
      </c>
      <c r="BF247" s="154">
        <f t="shared" si="55"/>
        <v>0</v>
      </c>
      <c r="BG247" s="154">
        <f t="shared" si="56"/>
        <v>0</v>
      </c>
      <c r="BH247" s="154">
        <f t="shared" si="57"/>
        <v>0</v>
      </c>
      <c r="BI247" s="154">
        <f t="shared" si="58"/>
        <v>0</v>
      </c>
      <c r="BJ247" s="17" t="s">
        <v>190</v>
      </c>
      <c r="BK247" s="154">
        <f t="shared" si="59"/>
        <v>0</v>
      </c>
      <c r="BL247" s="17" t="s">
        <v>280</v>
      </c>
      <c r="BM247" s="153" t="s">
        <v>2195</v>
      </c>
    </row>
    <row r="248" spans="2:65" s="1" customFormat="1" ht="24.2" customHeight="1">
      <c r="B248" s="140"/>
      <c r="C248" s="141" t="s">
        <v>1578</v>
      </c>
      <c r="D248" s="141" t="s">
        <v>185</v>
      </c>
      <c r="E248" s="142" t="s">
        <v>3974</v>
      </c>
      <c r="F248" s="143" t="s">
        <v>3975</v>
      </c>
      <c r="G248" s="144" t="s">
        <v>407</v>
      </c>
      <c r="H248" s="145">
        <v>86</v>
      </c>
      <c r="I248" s="146"/>
      <c r="J248" s="147">
        <f t="shared" si="50"/>
        <v>0</v>
      </c>
      <c r="K248" s="148"/>
      <c r="L248" s="32"/>
      <c r="M248" s="149" t="s">
        <v>1</v>
      </c>
      <c r="N248" s="150" t="s">
        <v>41</v>
      </c>
      <c r="P248" s="151">
        <f t="shared" si="51"/>
        <v>0</v>
      </c>
      <c r="Q248" s="151">
        <v>0</v>
      </c>
      <c r="R248" s="151">
        <f t="shared" si="52"/>
        <v>0</v>
      </c>
      <c r="S248" s="151">
        <v>0</v>
      </c>
      <c r="T248" s="152">
        <f t="shared" si="53"/>
        <v>0</v>
      </c>
      <c r="AR248" s="153" t="s">
        <v>280</v>
      </c>
      <c r="AT248" s="153" t="s">
        <v>185</v>
      </c>
      <c r="AU248" s="153" t="s">
        <v>190</v>
      </c>
      <c r="AY248" s="17" t="s">
        <v>181</v>
      </c>
      <c r="BE248" s="154">
        <f t="shared" si="54"/>
        <v>0</v>
      </c>
      <c r="BF248" s="154">
        <f t="shared" si="55"/>
        <v>0</v>
      </c>
      <c r="BG248" s="154">
        <f t="shared" si="56"/>
        <v>0</v>
      </c>
      <c r="BH248" s="154">
        <f t="shared" si="57"/>
        <v>0</v>
      </c>
      <c r="BI248" s="154">
        <f t="shared" si="58"/>
        <v>0</v>
      </c>
      <c r="BJ248" s="17" t="s">
        <v>190</v>
      </c>
      <c r="BK248" s="154">
        <f t="shared" si="59"/>
        <v>0</v>
      </c>
      <c r="BL248" s="17" t="s">
        <v>280</v>
      </c>
      <c r="BM248" s="153" t="s">
        <v>2203</v>
      </c>
    </row>
    <row r="249" spans="2:65" s="1" customFormat="1" ht="33" customHeight="1">
      <c r="B249" s="140"/>
      <c r="C249" s="141" t="s">
        <v>1582</v>
      </c>
      <c r="D249" s="141" t="s">
        <v>185</v>
      </c>
      <c r="E249" s="142" t="s">
        <v>3976</v>
      </c>
      <c r="F249" s="143" t="s">
        <v>3977</v>
      </c>
      <c r="G249" s="144" t="s">
        <v>407</v>
      </c>
      <c r="H249" s="145">
        <v>243</v>
      </c>
      <c r="I249" s="146"/>
      <c r="J249" s="147">
        <f t="shared" si="50"/>
        <v>0</v>
      </c>
      <c r="K249" s="148"/>
      <c r="L249" s="32"/>
      <c r="M249" s="149" t="s">
        <v>1</v>
      </c>
      <c r="N249" s="150" t="s">
        <v>41</v>
      </c>
      <c r="P249" s="151">
        <f t="shared" si="51"/>
        <v>0</v>
      </c>
      <c r="Q249" s="151">
        <v>0</v>
      </c>
      <c r="R249" s="151">
        <f t="shared" si="52"/>
        <v>0</v>
      </c>
      <c r="S249" s="151">
        <v>0</v>
      </c>
      <c r="T249" s="152">
        <f t="shared" si="53"/>
        <v>0</v>
      </c>
      <c r="AR249" s="153" t="s">
        <v>280</v>
      </c>
      <c r="AT249" s="153" t="s">
        <v>185</v>
      </c>
      <c r="AU249" s="153" t="s">
        <v>190</v>
      </c>
      <c r="AY249" s="17" t="s">
        <v>181</v>
      </c>
      <c r="BE249" s="154">
        <f t="shared" si="54"/>
        <v>0</v>
      </c>
      <c r="BF249" s="154">
        <f t="shared" si="55"/>
        <v>0</v>
      </c>
      <c r="BG249" s="154">
        <f t="shared" si="56"/>
        <v>0</v>
      </c>
      <c r="BH249" s="154">
        <f t="shared" si="57"/>
        <v>0</v>
      </c>
      <c r="BI249" s="154">
        <f t="shared" si="58"/>
        <v>0</v>
      </c>
      <c r="BJ249" s="17" t="s">
        <v>190</v>
      </c>
      <c r="BK249" s="154">
        <f t="shared" si="59"/>
        <v>0</v>
      </c>
      <c r="BL249" s="17" t="s">
        <v>280</v>
      </c>
      <c r="BM249" s="153" t="s">
        <v>2211</v>
      </c>
    </row>
    <row r="250" spans="2:65" s="1" customFormat="1" ht="33" customHeight="1">
      <c r="B250" s="140"/>
      <c r="C250" s="141" t="s">
        <v>1603</v>
      </c>
      <c r="D250" s="141" t="s">
        <v>185</v>
      </c>
      <c r="E250" s="142" t="s">
        <v>3978</v>
      </c>
      <c r="F250" s="143" t="s">
        <v>3979</v>
      </c>
      <c r="G250" s="144" t="s">
        <v>407</v>
      </c>
      <c r="H250" s="145">
        <v>150</v>
      </c>
      <c r="I250" s="146"/>
      <c r="J250" s="147">
        <f t="shared" si="50"/>
        <v>0</v>
      </c>
      <c r="K250" s="148"/>
      <c r="L250" s="32"/>
      <c r="M250" s="149" t="s">
        <v>1</v>
      </c>
      <c r="N250" s="150" t="s">
        <v>41</v>
      </c>
      <c r="P250" s="151">
        <f t="shared" si="51"/>
        <v>0</v>
      </c>
      <c r="Q250" s="151">
        <v>0</v>
      </c>
      <c r="R250" s="151">
        <f t="shared" si="52"/>
        <v>0</v>
      </c>
      <c r="S250" s="151">
        <v>0</v>
      </c>
      <c r="T250" s="152">
        <f t="shared" si="53"/>
        <v>0</v>
      </c>
      <c r="AR250" s="153" t="s">
        <v>280</v>
      </c>
      <c r="AT250" s="153" t="s">
        <v>185</v>
      </c>
      <c r="AU250" s="153" t="s">
        <v>190</v>
      </c>
      <c r="AY250" s="17" t="s">
        <v>181</v>
      </c>
      <c r="BE250" s="154">
        <f t="shared" si="54"/>
        <v>0</v>
      </c>
      <c r="BF250" s="154">
        <f t="shared" si="55"/>
        <v>0</v>
      </c>
      <c r="BG250" s="154">
        <f t="shared" si="56"/>
        <v>0</v>
      </c>
      <c r="BH250" s="154">
        <f t="shared" si="57"/>
        <v>0</v>
      </c>
      <c r="BI250" s="154">
        <f t="shared" si="58"/>
        <v>0</v>
      </c>
      <c r="BJ250" s="17" t="s">
        <v>190</v>
      </c>
      <c r="BK250" s="154">
        <f t="shared" si="59"/>
        <v>0</v>
      </c>
      <c r="BL250" s="17" t="s">
        <v>280</v>
      </c>
      <c r="BM250" s="153" t="s">
        <v>2222</v>
      </c>
    </row>
    <row r="251" spans="2:65" s="1" customFormat="1" ht="33" customHeight="1">
      <c r="B251" s="140"/>
      <c r="C251" s="141" t="s">
        <v>1621</v>
      </c>
      <c r="D251" s="141" t="s">
        <v>185</v>
      </c>
      <c r="E251" s="142" t="s">
        <v>3980</v>
      </c>
      <c r="F251" s="143" t="s">
        <v>3981</v>
      </c>
      <c r="G251" s="144" t="s">
        <v>407</v>
      </c>
      <c r="H251" s="145">
        <v>56</v>
      </c>
      <c r="I251" s="146"/>
      <c r="J251" s="147">
        <f t="shared" si="50"/>
        <v>0</v>
      </c>
      <c r="K251" s="148"/>
      <c r="L251" s="32"/>
      <c r="M251" s="149" t="s">
        <v>1</v>
      </c>
      <c r="N251" s="150" t="s">
        <v>41</v>
      </c>
      <c r="P251" s="151">
        <f t="shared" si="51"/>
        <v>0</v>
      </c>
      <c r="Q251" s="151">
        <v>0</v>
      </c>
      <c r="R251" s="151">
        <f t="shared" si="52"/>
        <v>0</v>
      </c>
      <c r="S251" s="151">
        <v>0</v>
      </c>
      <c r="T251" s="152">
        <f t="shared" si="53"/>
        <v>0</v>
      </c>
      <c r="AR251" s="153" t="s">
        <v>280</v>
      </c>
      <c r="AT251" s="153" t="s">
        <v>185</v>
      </c>
      <c r="AU251" s="153" t="s">
        <v>190</v>
      </c>
      <c r="AY251" s="17" t="s">
        <v>181</v>
      </c>
      <c r="BE251" s="154">
        <f t="shared" si="54"/>
        <v>0</v>
      </c>
      <c r="BF251" s="154">
        <f t="shared" si="55"/>
        <v>0</v>
      </c>
      <c r="BG251" s="154">
        <f t="shared" si="56"/>
        <v>0</v>
      </c>
      <c r="BH251" s="154">
        <f t="shared" si="57"/>
        <v>0</v>
      </c>
      <c r="BI251" s="154">
        <f t="shared" si="58"/>
        <v>0</v>
      </c>
      <c r="BJ251" s="17" t="s">
        <v>190</v>
      </c>
      <c r="BK251" s="154">
        <f t="shared" si="59"/>
        <v>0</v>
      </c>
      <c r="BL251" s="17" t="s">
        <v>280</v>
      </c>
      <c r="BM251" s="153" t="s">
        <v>2232</v>
      </c>
    </row>
    <row r="252" spans="2:65" s="1" customFormat="1" ht="33" customHeight="1">
      <c r="B252" s="140"/>
      <c r="C252" s="141" t="s">
        <v>1628</v>
      </c>
      <c r="D252" s="141" t="s">
        <v>185</v>
      </c>
      <c r="E252" s="142" t="s">
        <v>3982</v>
      </c>
      <c r="F252" s="143" t="s">
        <v>3983</v>
      </c>
      <c r="G252" s="144" t="s">
        <v>407</v>
      </c>
      <c r="H252" s="145">
        <v>64.5</v>
      </c>
      <c r="I252" s="146"/>
      <c r="J252" s="147">
        <f t="shared" si="50"/>
        <v>0</v>
      </c>
      <c r="K252" s="148"/>
      <c r="L252" s="32"/>
      <c r="M252" s="149" t="s">
        <v>1</v>
      </c>
      <c r="N252" s="150" t="s">
        <v>41</v>
      </c>
      <c r="P252" s="151">
        <f t="shared" si="51"/>
        <v>0</v>
      </c>
      <c r="Q252" s="151">
        <v>0</v>
      </c>
      <c r="R252" s="151">
        <f t="shared" si="52"/>
        <v>0</v>
      </c>
      <c r="S252" s="151">
        <v>0</v>
      </c>
      <c r="T252" s="152">
        <f t="shared" si="53"/>
        <v>0</v>
      </c>
      <c r="AR252" s="153" t="s">
        <v>280</v>
      </c>
      <c r="AT252" s="153" t="s">
        <v>185</v>
      </c>
      <c r="AU252" s="153" t="s">
        <v>190</v>
      </c>
      <c r="AY252" s="17" t="s">
        <v>181</v>
      </c>
      <c r="BE252" s="154">
        <f t="shared" si="54"/>
        <v>0</v>
      </c>
      <c r="BF252" s="154">
        <f t="shared" si="55"/>
        <v>0</v>
      </c>
      <c r="BG252" s="154">
        <f t="shared" si="56"/>
        <v>0</v>
      </c>
      <c r="BH252" s="154">
        <f t="shared" si="57"/>
        <v>0</v>
      </c>
      <c r="BI252" s="154">
        <f t="shared" si="58"/>
        <v>0</v>
      </c>
      <c r="BJ252" s="17" t="s">
        <v>190</v>
      </c>
      <c r="BK252" s="154">
        <f t="shared" si="59"/>
        <v>0</v>
      </c>
      <c r="BL252" s="17" t="s">
        <v>280</v>
      </c>
      <c r="BM252" s="153" t="s">
        <v>2273</v>
      </c>
    </row>
    <row r="253" spans="2:65" s="1" customFormat="1" ht="33" customHeight="1">
      <c r="B253" s="140"/>
      <c r="C253" s="141" t="s">
        <v>1633</v>
      </c>
      <c r="D253" s="141" t="s">
        <v>185</v>
      </c>
      <c r="E253" s="142" t="s">
        <v>3984</v>
      </c>
      <c r="F253" s="143" t="s">
        <v>3985</v>
      </c>
      <c r="G253" s="144" t="s">
        <v>407</v>
      </c>
      <c r="H253" s="145">
        <v>19</v>
      </c>
      <c r="I253" s="146"/>
      <c r="J253" s="147">
        <f t="shared" si="50"/>
        <v>0</v>
      </c>
      <c r="K253" s="148"/>
      <c r="L253" s="32"/>
      <c r="M253" s="149" t="s">
        <v>1</v>
      </c>
      <c r="N253" s="150" t="s">
        <v>41</v>
      </c>
      <c r="P253" s="151">
        <f t="shared" si="51"/>
        <v>0</v>
      </c>
      <c r="Q253" s="151">
        <v>0</v>
      </c>
      <c r="R253" s="151">
        <f t="shared" si="52"/>
        <v>0</v>
      </c>
      <c r="S253" s="151">
        <v>0</v>
      </c>
      <c r="T253" s="152">
        <f t="shared" si="53"/>
        <v>0</v>
      </c>
      <c r="AR253" s="153" t="s">
        <v>280</v>
      </c>
      <c r="AT253" s="153" t="s">
        <v>185</v>
      </c>
      <c r="AU253" s="153" t="s">
        <v>190</v>
      </c>
      <c r="AY253" s="17" t="s">
        <v>181</v>
      </c>
      <c r="BE253" s="154">
        <f t="shared" si="54"/>
        <v>0</v>
      </c>
      <c r="BF253" s="154">
        <f t="shared" si="55"/>
        <v>0</v>
      </c>
      <c r="BG253" s="154">
        <f t="shared" si="56"/>
        <v>0</v>
      </c>
      <c r="BH253" s="154">
        <f t="shared" si="57"/>
        <v>0</v>
      </c>
      <c r="BI253" s="154">
        <f t="shared" si="58"/>
        <v>0</v>
      </c>
      <c r="BJ253" s="17" t="s">
        <v>190</v>
      </c>
      <c r="BK253" s="154">
        <f t="shared" si="59"/>
        <v>0</v>
      </c>
      <c r="BL253" s="17" t="s">
        <v>280</v>
      </c>
      <c r="BM253" s="153" t="s">
        <v>2282</v>
      </c>
    </row>
    <row r="254" spans="2:65" s="1" customFormat="1" ht="33" customHeight="1">
      <c r="B254" s="140"/>
      <c r="C254" s="141" t="s">
        <v>1639</v>
      </c>
      <c r="D254" s="141" t="s">
        <v>185</v>
      </c>
      <c r="E254" s="142" t="s">
        <v>3986</v>
      </c>
      <c r="F254" s="143" t="s">
        <v>3987</v>
      </c>
      <c r="G254" s="144" t="s">
        <v>407</v>
      </c>
      <c r="H254" s="145">
        <v>45</v>
      </c>
      <c r="I254" s="146"/>
      <c r="J254" s="147">
        <f t="shared" si="50"/>
        <v>0</v>
      </c>
      <c r="K254" s="148"/>
      <c r="L254" s="32"/>
      <c r="M254" s="149" t="s">
        <v>1</v>
      </c>
      <c r="N254" s="150" t="s">
        <v>41</v>
      </c>
      <c r="P254" s="151">
        <f t="shared" si="51"/>
        <v>0</v>
      </c>
      <c r="Q254" s="151">
        <v>0</v>
      </c>
      <c r="R254" s="151">
        <f t="shared" si="52"/>
        <v>0</v>
      </c>
      <c r="S254" s="151">
        <v>0</v>
      </c>
      <c r="T254" s="152">
        <f t="shared" si="53"/>
        <v>0</v>
      </c>
      <c r="AR254" s="153" t="s">
        <v>280</v>
      </c>
      <c r="AT254" s="153" t="s">
        <v>185</v>
      </c>
      <c r="AU254" s="153" t="s">
        <v>190</v>
      </c>
      <c r="AY254" s="17" t="s">
        <v>181</v>
      </c>
      <c r="BE254" s="154">
        <f t="shared" si="54"/>
        <v>0</v>
      </c>
      <c r="BF254" s="154">
        <f t="shared" si="55"/>
        <v>0</v>
      </c>
      <c r="BG254" s="154">
        <f t="shared" si="56"/>
        <v>0</v>
      </c>
      <c r="BH254" s="154">
        <f t="shared" si="57"/>
        <v>0</v>
      </c>
      <c r="BI254" s="154">
        <f t="shared" si="58"/>
        <v>0</v>
      </c>
      <c r="BJ254" s="17" t="s">
        <v>190</v>
      </c>
      <c r="BK254" s="154">
        <f t="shared" si="59"/>
        <v>0</v>
      </c>
      <c r="BL254" s="17" t="s">
        <v>280</v>
      </c>
      <c r="BM254" s="153" t="s">
        <v>2290</v>
      </c>
    </row>
    <row r="255" spans="2:65" s="1" customFormat="1" ht="33" customHeight="1">
      <c r="B255" s="140"/>
      <c r="C255" s="141" t="s">
        <v>1643</v>
      </c>
      <c r="D255" s="141" t="s">
        <v>185</v>
      </c>
      <c r="E255" s="142" t="s">
        <v>3988</v>
      </c>
      <c r="F255" s="143" t="s">
        <v>3989</v>
      </c>
      <c r="G255" s="144" t="s">
        <v>407</v>
      </c>
      <c r="H255" s="145">
        <v>44</v>
      </c>
      <c r="I255" s="146"/>
      <c r="J255" s="147">
        <f t="shared" si="50"/>
        <v>0</v>
      </c>
      <c r="K255" s="148"/>
      <c r="L255" s="32"/>
      <c r="M255" s="149" t="s">
        <v>1</v>
      </c>
      <c r="N255" s="150" t="s">
        <v>41</v>
      </c>
      <c r="P255" s="151">
        <f t="shared" si="51"/>
        <v>0</v>
      </c>
      <c r="Q255" s="151">
        <v>0</v>
      </c>
      <c r="R255" s="151">
        <f t="shared" si="52"/>
        <v>0</v>
      </c>
      <c r="S255" s="151">
        <v>0</v>
      </c>
      <c r="T255" s="152">
        <f t="shared" si="53"/>
        <v>0</v>
      </c>
      <c r="AR255" s="153" t="s">
        <v>280</v>
      </c>
      <c r="AT255" s="153" t="s">
        <v>185</v>
      </c>
      <c r="AU255" s="153" t="s">
        <v>190</v>
      </c>
      <c r="AY255" s="17" t="s">
        <v>181</v>
      </c>
      <c r="BE255" s="154">
        <f t="shared" si="54"/>
        <v>0</v>
      </c>
      <c r="BF255" s="154">
        <f t="shared" si="55"/>
        <v>0</v>
      </c>
      <c r="BG255" s="154">
        <f t="shared" si="56"/>
        <v>0</v>
      </c>
      <c r="BH255" s="154">
        <f t="shared" si="57"/>
        <v>0</v>
      </c>
      <c r="BI255" s="154">
        <f t="shared" si="58"/>
        <v>0</v>
      </c>
      <c r="BJ255" s="17" t="s">
        <v>190</v>
      </c>
      <c r="BK255" s="154">
        <f t="shared" si="59"/>
        <v>0</v>
      </c>
      <c r="BL255" s="17" t="s">
        <v>280</v>
      </c>
      <c r="BM255" s="153" t="s">
        <v>2300</v>
      </c>
    </row>
    <row r="256" spans="2:65" s="1" customFormat="1" ht="21.75" customHeight="1">
      <c r="B256" s="140"/>
      <c r="C256" s="141" t="s">
        <v>1647</v>
      </c>
      <c r="D256" s="141" t="s">
        <v>185</v>
      </c>
      <c r="E256" s="142" t="s">
        <v>3990</v>
      </c>
      <c r="F256" s="143" t="s">
        <v>3991</v>
      </c>
      <c r="G256" s="144" t="s">
        <v>407</v>
      </c>
      <c r="H256" s="145">
        <v>51.5</v>
      </c>
      <c r="I256" s="146"/>
      <c r="J256" s="147">
        <f t="shared" si="50"/>
        <v>0</v>
      </c>
      <c r="K256" s="148"/>
      <c r="L256" s="32"/>
      <c r="M256" s="149" t="s">
        <v>1</v>
      </c>
      <c r="N256" s="150" t="s">
        <v>41</v>
      </c>
      <c r="P256" s="151">
        <f t="shared" si="51"/>
        <v>0</v>
      </c>
      <c r="Q256" s="151">
        <v>0</v>
      </c>
      <c r="R256" s="151">
        <f t="shared" si="52"/>
        <v>0</v>
      </c>
      <c r="S256" s="151">
        <v>0</v>
      </c>
      <c r="T256" s="152">
        <f t="shared" si="53"/>
        <v>0</v>
      </c>
      <c r="AR256" s="153" t="s">
        <v>280</v>
      </c>
      <c r="AT256" s="153" t="s">
        <v>185</v>
      </c>
      <c r="AU256" s="153" t="s">
        <v>190</v>
      </c>
      <c r="AY256" s="17" t="s">
        <v>181</v>
      </c>
      <c r="BE256" s="154">
        <f t="shared" si="54"/>
        <v>0</v>
      </c>
      <c r="BF256" s="154">
        <f t="shared" si="55"/>
        <v>0</v>
      </c>
      <c r="BG256" s="154">
        <f t="shared" si="56"/>
        <v>0</v>
      </c>
      <c r="BH256" s="154">
        <f t="shared" si="57"/>
        <v>0</v>
      </c>
      <c r="BI256" s="154">
        <f t="shared" si="58"/>
        <v>0</v>
      </c>
      <c r="BJ256" s="17" t="s">
        <v>190</v>
      </c>
      <c r="BK256" s="154">
        <f t="shared" si="59"/>
        <v>0</v>
      </c>
      <c r="BL256" s="17" t="s">
        <v>280</v>
      </c>
      <c r="BM256" s="153" t="s">
        <v>2314</v>
      </c>
    </row>
    <row r="257" spans="2:65" s="1" customFormat="1" ht="21.75" customHeight="1">
      <c r="B257" s="140"/>
      <c r="C257" s="141" t="s">
        <v>1652</v>
      </c>
      <c r="D257" s="141" t="s">
        <v>185</v>
      </c>
      <c r="E257" s="142" t="s">
        <v>3992</v>
      </c>
      <c r="F257" s="143" t="s">
        <v>3993</v>
      </c>
      <c r="G257" s="144" t="s">
        <v>407</v>
      </c>
      <c r="H257" s="145">
        <v>82.5</v>
      </c>
      <c r="I257" s="146"/>
      <c r="J257" s="147">
        <f t="shared" si="50"/>
        <v>0</v>
      </c>
      <c r="K257" s="148"/>
      <c r="L257" s="32"/>
      <c r="M257" s="149" t="s">
        <v>1</v>
      </c>
      <c r="N257" s="150" t="s">
        <v>41</v>
      </c>
      <c r="P257" s="151">
        <f t="shared" si="51"/>
        <v>0</v>
      </c>
      <c r="Q257" s="151">
        <v>0</v>
      </c>
      <c r="R257" s="151">
        <f t="shared" si="52"/>
        <v>0</v>
      </c>
      <c r="S257" s="151">
        <v>0</v>
      </c>
      <c r="T257" s="152">
        <f t="shared" si="53"/>
        <v>0</v>
      </c>
      <c r="AR257" s="153" t="s">
        <v>280</v>
      </c>
      <c r="AT257" s="153" t="s">
        <v>185</v>
      </c>
      <c r="AU257" s="153" t="s">
        <v>190</v>
      </c>
      <c r="AY257" s="17" t="s">
        <v>181</v>
      </c>
      <c r="BE257" s="154">
        <f t="shared" si="54"/>
        <v>0</v>
      </c>
      <c r="BF257" s="154">
        <f t="shared" si="55"/>
        <v>0</v>
      </c>
      <c r="BG257" s="154">
        <f t="shared" si="56"/>
        <v>0</v>
      </c>
      <c r="BH257" s="154">
        <f t="shared" si="57"/>
        <v>0</v>
      </c>
      <c r="BI257" s="154">
        <f t="shared" si="58"/>
        <v>0</v>
      </c>
      <c r="BJ257" s="17" t="s">
        <v>190</v>
      </c>
      <c r="BK257" s="154">
        <f t="shared" si="59"/>
        <v>0</v>
      </c>
      <c r="BL257" s="17" t="s">
        <v>280</v>
      </c>
      <c r="BM257" s="153" t="s">
        <v>2322</v>
      </c>
    </row>
    <row r="258" spans="2:65" s="1" customFormat="1" ht="16.5" customHeight="1">
      <c r="B258" s="140"/>
      <c r="C258" s="141" t="s">
        <v>1660</v>
      </c>
      <c r="D258" s="141" t="s">
        <v>185</v>
      </c>
      <c r="E258" s="142" t="s">
        <v>3994</v>
      </c>
      <c r="F258" s="143" t="s">
        <v>3995</v>
      </c>
      <c r="G258" s="144" t="s">
        <v>231</v>
      </c>
      <c r="H258" s="145">
        <v>171</v>
      </c>
      <c r="I258" s="146"/>
      <c r="J258" s="147">
        <f t="shared" si="50"/>
        <v>0</v>
      </c>
      <c r="K258" s="148"/>
      <c r="L258" s="32"/>
      <c r="M258" s="149" t="s">
        <v>1</v>
      </c>
      <c r="N258" s="150" t="s">
        <v>41</v>
      </c>
      <c r="P258" s="151">
        <f t="shared" si="51"/>
        <v>0</v>
      </c>
      <c r="Q258" s="151">
        <v>0</v>
      </c>
      <c r="R258" s="151">
        <f t="shared" si="52"/>
        <v>0</v>
      </c>
      <c r="S258" s="151">
        <v>0</v>
      </c>
      <c r="T258" s="152">
        <f t="shared" si="53"/>
        <v>0</v>
      </c>
      <c r="AR258" s="153" t="s">
        <v>280</v>
      </c>
      <c r="AT258" s="153" t="s">
        <v>185</v>
      </c>
      <c r="AU258" s="153" t="s">
        <v>190</v>
      </c>
      <c r="AY258" s="17" t="s">
        <v>181</v>
      </c>
      <c r="BE258" s="154">
        <f t="shared" si="54"/>
        <v>0</v>
      </c>
      <c r="BF258" s="154">
        <f t="shared" si="55"/>
        <v>0</v>
      </c>
      <c r="BG258" s="154">
        <f t="shared" si="56"/>
        <v>0</v>
      </c>
      <c r="BH258" s="154">
        <f t="shared" si="57"/>
        <v>0</v>
      </c>
      <c r="BI258" s="154">
        <f t="shared" si="58"/>
        <v>0</v>
      </c>
      <c r="BJ258" s="17" t="s">
        <v>190</v>
      </c>
      <c r="BK258" s="154">
        <f t="shared" si="59"/>
        <v>0</v>
      </c>
      <c r="BL258" s="17" t="s">
        <v>280</v>
      </c>
      <c r="BM258" s="153" t="s">
        <v>2330</v>
      </c>
    </row>
    <row r="259" spans="2:65" s="1" customFormat="1" ht="16.5" customHeight="1">
      <c r="B259" s="140"/>
      <c r="C259" s="141" t="s">
        <v>1664</v>
      </c>
      <c r="D259" s="141" t="s">
        <v>185</v>
      </c>
      <c r="E259" s="142" t="s">
        <v>3996</v>
      </c>
      <c r="F259" s="143" t="s">
        <v>3997</v>
      </c>
      <c r="G259" s="144" t="s">
        <v>231</v>
      </c>
      <c r="H259" s="145">
        <v>10</v>
      </c>
      <c r="I259" s="146"/>
      <c r="J259" s="147">
        <f t="shared" si="50"/>
        <v>0</v>
      </c>
      <c r="K259" s="148"/>
      <c r="L259" s="32"/>
      <c r="M259" s="149" t="s">
        <v>1</v>
      </c>
      <c r="N259" s="150" t="s">
        <v>41</v>
      </c>
      <c r="P259" s="151">
        <f t="shared" si="51"/>
        <v>0</v>
      </c>
      <c r="Q259" s="151">
        <v>0</v>
      </c>
      <c r="R259" s="151">
        <f t="shared" si="52"/>
        <v>0</v>
      </c>
      <c r="S259" s="151">
        <v>0</v>
      </c>
      <c r="T259" s="152">
        <f t="shared" si="53"/>
        <v>0</v>
      </c>
      <c r="AR259" s="153" t="s">
        <v>280</v>
      </c>
      <c r="AT259" s="153" t="s">
        <v>185</v>
      </c>
      <c r="AU259" s="153" t="s">
        <v>190</v>
      </c>
      <c r="AY259" s="17" t="s">
        <v>181</v>
      </c>
      <c r="BE259" s="154">
        <f t="shared" si="54"/>
        <v>0</v>
      </c>
      <c r="BF259" s="154">
        <f t="shared" si="55"/>
        <v>0</v>
      </c>
      <c r="BG259" s="154">
        <f t="shared" si="56"/>
        <v>0</v>
      </c>
      <c r="BH259" s="154">
        <f t="shared" si="57"/>
        <v>0</v>
      </c>
      <c r="BI259" s="154">
        <f t="shared" si="58"/>
        <v>0</v>
      </c>
      <c r="BJ259" s="17" t="s">
        <v>190</v>
      </c>
      <c r="BK259" s="154">
        <f t="shared" si="59"/>
        <v>0</v>
      </c>
      <c r="BL259" s="17" t="s">
        <v>280</v>
      </c>
      <c r="BM259" s="153" t="s">
        <v>2338</v>
      </c>
    </row>
    <row r="260" spans="2:65" s="1" customFormat="1" ht="24.2" customHeight="1">
      <c r="B260" s="140"/>
      <c r="C260" s="141" t="s">
        <v>1668</v>
      </c>
      <c r="D260" s="141" t="s">
        <v>185</v>
      </c>
      <c r="E260" s="142" t="s">
        <v>3998</v>
      </c>
      <c r="F260" s="143" t="s">
        <v>3999</v>
      </c>
      <c r="G260" s="144" t="s">
        <v>231</v>
      </c>
      <c r="H260" s="145">
        <v>109</v>
      </c>
      <c r="I260" s="146"/>
      <c r="J260" s="147">
        <f t="shared" si="50"/>
        <v>0</v>
      </c>
      <c r="K260" s="148"/>
      <c r="L260" s="32"/>
      <c r="M260" s="149" t="s">
        <v>1</v>
      </c>
      <c r="N260" s="150" t="s">
        <v>41</v>
      </c>
      <c r="P260" s="151">
        <f t="shared" si="51"/>
        <v>0</v>
      </c>
      <c r="Q260" s="151">
        <v>0</v>
      </c>
      <c r="R260" s="151">
        <f t="shared" si="52"/>
        <v>0</v>
      </c>
      <c r="S260" s="151">
        <v>0</v>
      </c>
      <c r="T260" s="152">
        <f t="shared" si="53"/>
        <v>0</v>
      </c>
      <c r="AR260" s="153" t="s">
        <v>280</v>
      </c>
      <c r="AT260" s="153" t="s">
        <v>185</v>
      </c>
      <c r="AU260" s="153" t="s">
        <v>190</v>
      </c>
      <c r="AY260" s="17" t="s">
        <v>181</v>
      </c>
      <c r="BE260" s="154">
        <f t="shared" si="54"/>
        <v>0</v>
      </c>
      <c r="BF260" s="154">
        <f t="shared" si="55"/>
        <v>0</v>
      </c>
      <c r="BG260" s="154">
        <f t="shared" si="56"/>
        <v>0</v>
      </c>
      <c r="BH260" s="154">
        <f t="shared" si="57"/>
        <v>0</v>
      </c>
      <c r="BI260" s="154">
        <f t="shared" si="58"/>
        <v>0</v>
      </c>
      <c r="BJ260" s="17" t="s">
        <v>190</v>
      </c>
      <c r="BK260" s="154">
        <f t="shared" si="59"/>
        <v>0</v>
      </c>
      <c r="BL260" s="17" t="s">
        <v>280</v>
      </c>
      <c r="BM260" s="153" t="s">
        <v>2347</v>
      </c>
    </row>
    <row r="261" spans="2:65" s="1" customFormat="1" ht="37.9" customHeight="1">
      <c r="B261" s="140"/>
      <c r="C261" s="189" t="s">
        <v>1672</v>
      </c>
      <c r="D261" s="189" t="s">
        <v>966</v>
      </c>
      <c r="E261" s="190" t="s">
        <v>4000</v>
      </c>
      <c r="F261" s="191" t="s">
        <v>4001</v>
      </c>
      <c r="G261" s="192" t="s">
        <v>231</v>
      </c>
      <c r="H261" s="193">
        <v>109</v>
      </c>
      <c r="I261" s="194"/>
      <c r="J261" s="195">
        <f t="shared" si="50"/>
        <v>0</v>
      </c>
      <c r="K261" s="196"/>
      <c r="L261" s="197"/>
      <c r="M261" s="198" t="s">
        <v>1</v>
      </c>
      <c r="N261" s="199" t="s">
        <v>41</v>
      </c>
      <c r="P261" s="151">
        <f t="shared" si="51"/>
        <v>0</v>
      </c>
      <c r="Q261" s="151">
        <v>0</v>
      </c>
      <c r="R261" s="151">
        <f t="shared" si="52"/>
        <v>0</v>
      </c>
      <c r="S261" s="151">
        <v>0</v>
      </c>
      <c r="T261" s="152">
        <f t="shared" si="53"/>
        <v>0</v>
      </c>
      <c r="AR261" s="153" t="s">
        <v>491</v>
      </c>
      <c r="AT261" s="153" t="s">
        <v>966</v>
      </c>
      <c r="AU261" s="153" t="s">
        <v>190</v>
      </c>
      <c r="AY261" s="17" t="s">
        <v>181</v>
      </c>
      <c r="BE261" s="154">
        <f t="shared" si="54"/>
        <v>0</v>
      </c>
      <c r="BF261" s="154">
        <f t="shared" si="55"/>
        <v>0</v>
      </c>
      <c r="BG261" s="154">
        <f t="shared" si="56"/>
        <v>0</v>
      </c>
      <c r="BH261" s="154">
        <f t="shared" si="57"/>
        <v>0</v>
      </c>
      <c r="BI261" s="154">
        <f t="shared" si="58"/>
        <v>0</v>
      </c>
      <c r="BJ261" s="17" t="s">
        <v>190</v>
      </c>
      <c r="BK261" s="154">
        <f t="shared" si="59"/>
        <v>0</v>
      </c>
      <c r="BL261" s="17" t="s">
        <v>280</v>
      </c>
      <c r="BM261" s="153" t="s">
        <v>2355</v>
      </c>
    </row>
    <row r="262" spans="2:65" s="1" customFormat="1" ht="24.2" customHeight="1">
      <c r="B262" s="140"/>
      <c r="C262" s="141" t="s">
        <v>1676</v>
      </c>
      <c r="D262" s="141" t="s">
        <v>185</v>
      </c>
      <c r="E262" s="142" t="s">
        <v>4002</v>
      </c>
      <c r="F262" s="143" t="s">
        <v>4003</v>
      </c>
      <c r="G262" s="144" t="s">
        <v>4004</v>
      </c>
      <c r="H262" s="145">
        <v>31</v>
      </c>
      <c r="I262" s="146"/>
      <c r="J262" s="147">
        <f t="shared" si="50"/>
        <v>0</v>
      </c>
      <c r="K262" s="148"/>
      <c r="L262" s="32"/>
      <c r="M262" s="149" t="s">
        <v>1</v>
      </c>
      <c r="N262" s="150" t="s">
        <v>41</v>
      </c>
      <c r="P262" s="151">
        <f t="shared" si="51"/>
        <v>0</v>
      </c>
      <c r="Q262" s="151">
        <v>0</v>
      </c>
      <c r="R262" s="151">
        <f t="shared" si="52"/>
        <v>0</v>
      </c>
      <c r="S262" s="151">
        <v>0</v>
      </c>
      <c r="T262" s="152">
        <f t="shared" si="53"/>
        <v>0</v>
      </c>
      <c r="AR262" s="153" t="s">
        <v>280</v>
      </c>
      <c r="AT262" s="153" t="s">
        <v>185</v>
      </c>
      <c r="AU262" s="153" t="s">
        <v>190</v>
      </c>
      <c r="AY262" s="17" t="s">
        <v>181</v>
      </c>
      <c r="BE262" s="154">
        <f t="shared" si="54"/>
        <v>0</v>
      </c>
      <c r="BF262" s="154">
        <f t="shared" si="55"/>
        <v>0</v>
      </c>
      <c r="BG262" s="154">
        <f t="shared" si="56"/>
        <v>0</v>
      </c>
      <c r="BH262" s="154">
        <f t="shared" si="57"/>
        <v>0</v>
      </c>
      <c r="BI262" s="154">
        <f t="shared" si="58"/>
        <v>0</v>
      </c>
      <c r="BJ262" s="17" t="s">
        <v>190</v>
      </c>
      <c r="BK262" s="154">
        <f t="shared" si="59"/>
        <v>0</v>
      </c>
      <c r="BL262" s="17" t="s">
        <v>280</v>
      </c>
      <c r="BM262" s="153" t="s">
        <v>2363</v>
      </c>
    </row>
    <row r="263" spans="2:65" s="1" customFormat="1" ht="37.9" customHeight="1">
      <c r="B263" s="140"/>
      <c r="C263" s="189" t="s">
        <v>1681</v>
      </c>
      <c r="D263" s="189" t="s">
        <v>966</v>
      </c>
      <c r="E263" s="190" t="s">
        <v>4005</v>
      </c>
      <c r="F263" s="191" t="s">
        <v>4006</v>
      </c>
      <c r="G263" s="192" t="s">
        <v>231</v>
      </c>
      <c r="H263" s="193">
        <v>62</v>
      </c>
      <c r="I263" s="194"/>
      <c r="J263" s="195">
        <f t="shared" si="50"/>
        <v>0</v>
      </c>
      <c r="K263" s="196"/>
      <c r="L263" s="197"/>
      <c r="M263" s="198" t="s">
        <v>1</v>
      </c>
      <c r="N263" s="199" t="s">
        <v>41</v>
      </c>
      <c r="P263" s="151">
        <f t="shared" si="51"/>
        <v>0</v>
      </c>
      <c r="Q263" s="151">
        <v>0</v>
      </c>
      <c r="R263" s="151">
        <f t="shared" si="52"/>
        <v>0</v>
      </c>
      <c r="S263" s="151">
        <v>0</v>
      </c>
      <c r="T263" s="152">
        <f t="shared" si="53"/>
        <v>0</v>
      </c>
      <c r="AR263" s="153" t="s">
        <v>491</v>
      </c>
      <c r="AT263" s="153" t="s">
        <v>966</v>
      </c>
      <c r="AU263" s="153" t="s">
        <v>190</v>
      </c>
      <c r="AY263" s="17" t="s">
        <v>181</v>
      </c>
      <c r="BE263" s="154">
        <f t="shared" si="54"/>
        <v>0</v>
      </c>
      <c r="BF263" s="154">
        <f t="shared" si="55"/>
        <v>0</v>
      </c>
      <c r="BG263" s="154">
        <f t="shared" si="56"/>
        <v>0</v>
      </c>
      <c r="BH263" s="154">
        <f t="shared" si="57"/>
        <v>0</v>
      </c>
      <c r="BI263" s="154">
        <f t="shared" si="58"/>
        <v>0</v>
      </c>
      <c r="BJ263" s="17" t="s">
        <v>190</v>
      </c>
      <c r="BK263" s="154">
        <f t="shared" si="59"/>
        <v>0</v>
      </c>
      <c r="BL263" s="17" t="s">
        <v>280</v>
      </c>
      <c r="BM263" s="153" t="s">
        <v>2372</v>
      </c>
    </row>
    <row r="264" spans="2:65" s="1" customFormat="1" ht="24.2" customHeight="1">
      <c r="B264" s="140"/>
      <c r="C264" s="141" t="s">
        <v>1685</v>
      </c>
      <c r="D264" s="141" t="s">
        <v>185</v>
      </c>
      <c r="E264" s="142" t="s">
        <v>4007</v>
      </c>
      <c r="F264" s="143" t="s">
        <v>4008</v>
      </c>
      <c r="G264" s="144" t="s">
        <v>231</v>
      </c>
      <c r="H264" s="145">
        <v>2</v>
      </c>
      <c r="I264" s="146"/>
      <c r="J264" s="147">
        <f t="shared" si="50"/>
        <v>0</v>
      </c>
      <c r="K264" s="148"/>
      <c r="L264" s="32"/>
      <c r="M264" s="149" t="s">
        <v>1</v>
      </c>
      <c r="N264" s="150" t="s">
        <v>41</v>
      </c>
      <c r="P264" s="151">
        <f t="shared" si="51"/>
        <v>0</v>
      </c>
      <c r="Q264" s="151">
        <v>0</v>
      </c>
      <c r="R264" s="151">
        <f t="shared" si="52"/>
        <v>0</v>
      </c>
      <c r="S264" s="151">
        <v>0</v>
      </c>
      <c r="T264" s="152">
        <f t="shared" si="53"/>
        <v>0</v>
      </c>
      <c r="AR264" s="153" t="s">
        <v>280</v>
      </c>
      <c r="AT264" s="153" t="s">
        <v>185</v>
      </c>
      <c r="AU264" s="153" t="s">
        <v>190</v>
      </c>
      <c r="AY264" s="17" t="s">
        <v>181</v>
      </c>
      <c r="BE264" s="154">
        <f t="shared" si="54"/>
        <v>0</v>
      </c>
      <c r="BF264" s="154">
        <f t="shared" si="55"/>
        <v>0</v>
      </c>
      <c r="BG264" s="154">
        <f t="shared" si="56"/>
        <v>0</v>
      </c>
      <c r="BH264" s="154">
        <f t="shared" si="57"/>
        <v>0</v>
      </c>
      <c r="BI264" s="154">
        <f t="shared" si="58"/>
        <v>0</v>
      </c>
      <c r="BJ264" s="17" t="s">
        <v>190</v>
      </c>
      <c r="BK264" s="154">
        <f t="shared" si="59"/>
        <v>0</v>
      </c>
      <c r="BL264" s="17" t="s">
        <v>280</v>
      </c>
      <c r="BM264" s="153" t="s">
        <v>2382</v>
      </c>
    </row>
    <row r="265" spans="2:65" s="1" customFormat="1" ht="24.2" customHeight="1">
      <c r="B265" s="140"/>
      <c r="C265" s="189" t="s">
        <v>1689</v>
      </c>
      <c r="D265" s="189" t="s">
        <v>966</v>
      </c>
      <c r="E265" s="190" t="s">
        <v>4009</v>
      </c>
      <c r="F265" s="191" t="s">
        <v>4010</v>
      </c>
      <c r="G265" s="192" t="s">
        <v>231</v>
      </c>
      <c r="H265" s="193">
        <v>2</v>
      </c>
      <c r="I265" s="194"/>
      <c r="J265" s="195">
        <f t="shared" si="50"/>
        <v>0</v>
      </c>
      <c r="K265" s="196"/>
      <c r="L265" s="197"/>
      <c r="M265" s="198" t="s">
        <v>1</v>
      </c>
      <c r="N265" s="199" t="s">
        <v>41</v>
      </c>
      <c r="P265" s="151">
        <f t="shared" si="51"/>
        <v>0</v>
      </c>
      <c r="Q265" s="151">
        <v>0</v>
      </c>
      <c r="R265" s="151">
        <f t="shared" si="52"/>
        <v>0</v>
      </c>
      <c r="S265" s="151">
        <v>0</v>
      </c>
      <c r="T265" s="152">
        <f t="shared" si="53"/>
        <v>0</v>
      </c>
      <c r="AR265" s="153" t="s">
        <v>491</v>
      </c>
      <c r="AT265" s="153" t="s">
        <v>966</v>
      </c>
      <c r="AU265" s="153" t="s">
        <v>190</v>
      </c>
      <c r="AY265" s="17" t="s">
        <v>181</v>
      </c>
      <c r="BE265" s="154">
        <f t="shared" si="54"/>
        <v>0</v>
      </c>
      <c r="BF265" s="154">
        <f t="shared" si="55"/>
        <v>0</v>
      </c>
      <c r="BG265" s="154">
        <f t="shared" si="56"/>
        <v>0</v>
      </c>
      <c r="BH265" s="154">
        <f t="shared" si="57"/>
        <v>0</v>
      </c>
      <c r="BI265" s="154">
        <f t="shared" si="58"/>
        <v>0</v>
      </c>
      <c r="BJ265" s="17" t="s">
        <v>190</v>
      </c>
      <c r="BK265" s="154">
        <f t="shared" si="59"/>
        <v>0</v>
      </c>
      <c r="BL265" s="17" t="s">
        <v>280</v>
      </c>
      <c r="BM265" s="153" t="s">
        <v>2390</v>
      </c>
    </row>
    <row r="266" spans="2:65" s="1" customFormat="1" ht="24.2" customHeight="1">
      <c r="B266" s="140"/>
      <c r="C266" s="141" t="s">
        <v>1693</v>
      </c>
      <c r="D266" s="141" t="s">
        <v>185</v>
      </c>
      <c r="E266" s="142" t="s">
        <v>4011</v>
      </c>
      <c r="F266" s="143" t="s">
        <v>4012</v>
      </c>
      <c r="G266" s="144" t="s">
        <v>231</v>
      </c>
      <c r="H266" s="145">
        <v>6</v>
      </c>
      <c r="I266" s="146"/>
      <c r="J266" s="147">
        <f t="shared" si="50"/>
        <v>0</v>
      </c>
      <c r="K266" s="148"/>
      <c r="L266" s="32"/>
      <c r="M266" s="149" t="s">
        <v>1</v>
      </c>
      <c r="N266" s="150" t="s">
        <v>41</v>
      </c>
      <c r="P266" s="151">
        <f t="shared" si="51"/>
        <v>0</v>
      </c>
      <c r="Q266" s="151">
        <v>0</v>
      </c>
      <c r="R266" s="151">
        <f t="shared" si="52"/>
        <v>0</v>
      </c>
      <c r="S266" s="151">
        <v>0</v>
      </c>
      <c r="T266" s="152">
        <f t="shared" si="53"/>
        <v>0</v>
      </c>
      <c r="AR266" s="153" t="s">
        <v>280</v>
      </c>
      <c r="AT266" s="153" t="s">
        <v>185</v>
      </c>
      <c r="AU266" s="153" t="s">
        <v>190</v>
      </c>
      <c r="AY266" s="17" t="s">
        <v>181</v>
      </c>
      <c r="BE266" s="154">
        <f t="shared" si="54"/>
        <v>0</v>
      </c>
      <c r="BF266" s="154">
        <f t="shared" si="55"/>
        <v>0</v>
      </c>
      <c r="BG266" s="154">
        <f t="shared" si="56"/>
        <v>0</v>
      </c>
      <c r="BH266" s="154">
        <f t="shared" si="57"/>
        <v>0</v>
      </c>
      <c r="BI266" s="154">
        <f t="shared" si="58"/>
        <v>0</v>
      </c>
      <c r="BJ266" s="17" t="s">
        <v>190</v>
      </c>
      <c r="BK266" s="154">
        <f t="shared" si="59"/>
        <v>0</v>
      </c>
      <c r="BL266" s="17" t="s">
        <v>280</v>
      </c>
      <c r="BM266" s="153" t="s">
        <v>2400</v>
      </c>
    </row>
    <row r="267" spans="2:65" s="1" customFormat="1" ht="24.2" customHeight="1">
      <c r="B267" s="140"/>
      <c r="C267" s="189" t="s">
        <v>1699</v>
      </c>
      <c r="D267" s="189" t="s">
        <v>966</v>
      </c>
      <c r="E267" s="190" t="s">
        <v>4013</v>
      </c>
      <c r="F267" s="191" t="s">
        <v>4014</v>
      </c>
      <c r="G267" s="192" t="s">
        <v>231</v>
      </c>
      <c r="H267" s="193">
        <v>6</v>
      </c>
      <c r="I267" s="194"/>
      <c r="J267" s="195">
        <f t="shared" si="50"/>
        <v>0</v>
      </c>
      <c r="K267" s="196"/>
      <c r="L267" s="197"/>
      <c r="M267" s="198" t="s">
        <v>1</v>
      </c>
      <c r="N267" s="199" t="s">
        <v>41</v>
      </c>
      <c r="P267" s="151">
        <f t="shared" si="51"/>
        <v>0</v>
      </c>
      <c r="Q267" s="151">
        <v>0</v>
      </c>
      <c r="R267" s="151">
        <f t="shared" si="52"/>
        <v>0</v>
      </c>
      <c r="S267" s="151">
        <v>0</v>
      </c>
      <c r="T267" s="152">
        <f t="shared" si="53"/>
        <v>0</v>
      </c>
      <c r="AR267" s="153" t="s">
        <v>491</v>
      </c>
      <c r="AT267" s="153" t="s">
        <v>966</v>
      </c>
      <c r="AU267" s="153" t="s">
        <v>190</v>
      </c>
      <c r="AY267" s="17" t="s">
        <v>181</v>
      </c>
      <c r="BE267" s="154">
        <f t="shared" si="54"/>
        <v>0</v>
      </c>
      <c r="BF267" s="154">
        <f t="shared" si="55"/>
        <v>0</v>
      </c>
      <c r="BG267" s="154">
        <f t="shared" si="56"/>
        <v>0</v>
      </c>
      <c r="BH267" s="154">
        <f t="shared" si="57"/>
        <v>0</v>
      </c>
      <c r="BI267" s="154">
        <f t="shared" si="58"/>
        <v>0</v>
      </c>
      <c r="BJ267" s="17" t="s">
        <v>190</v>
      </c>
      <c r="BK267" s="154">
        <f t="shared" si="59"/>
        <v>0</v>
      </c>
      <c r="BL267" s="17" t="s">
        <v>280</v>
      </c>
      <c r="BM267" s="153" t="s">
        <v>2406</v>
      </c>
    </row>
    <row r="268" spans="2:65" s="1" customFormat="1" ht="16.5" customHeight="1">
      <c r="B268" s="140"/>
      <c r="C268" s="141" t="s">
        <v>1703</v>
      </c>
      <c r="D268" s="141" t="s">
        <v>185</v>
      </c>
      <c r="E268" s="142" t="s">
        <v>4015</v>
      </c>
      <c r="F268" s="143" t="s">
        <v>4016</v>
      </c>
      <c r="G268" s="144" t="s">
        <v>231</v>
      </c>
      <c r="H268" s="145">
        <v>1</v>
      </c>
      <c r="I268" s="146"/>
      <c r="J268" s="147">
        <f t="shared" si="50"/>
        <v>0</v>
      </c>
      <c r="K268" s="148"/>
      <c r="L268" s="32"/>
      <c r="M268" s="149" t="s">
        <v>1</v>
      </c>
      <c r="N268" s="150" t="s">
        <v>41</v>
      </c>
      <c r="P268" s="151">
        <f t="shared" si="51"/>
        <v>0</v>
      </c>
      <c r="Q268" s="151">
        <v>0</v>
      </c>
      <c r="R268" s="151">
        <f t="shared" si="52"/>
        <v>0</v>
      </c>
      <c r="S268" s="151">
        <v>0</v>
      </c>
      <c r="T268" s="152">
        <f t="shared" si="53"/>
        <v>0</v>
      </c>
      <c r="AR268" s="153" t="s">
        <v>280</v>
      </c>
      <c r="AT268" s="153" t="s">
        <v>185</v>
      </c>
      <c r="AU268" s="153" t="s">
        <v>190</v>
      </c>
      <c r="AY268" s="17" t="s">
        <v>181</v>
      </c>
      <c r="BE268" s="154">
        <f t="shared" si="54"/>
        <v>0</v>
      </c>
      <c r="BF268" s="154">
        <f t="shared" si="55"/>
        <v>0</v>
      </c>
      <c r="BG268" s="154">
        <f t="shared" si="56"/>
        <v>0</v>
      </c>
      <c r="BH268" s="154">
        <f t="shared" si="57"/>
        <v>0</v>
      </c>
      <c r="BI268" s="154">
        <f t="shared" si="58"/>
        <v>0</v>
      </c>
      <c r="BJ268" s="17" t="s">
        <v>190</v>
      </c>
      <c r="BK268" s="154">
        <f t="shared" si="59"/>
        <v>0</v>
      </c>
      <c r="BL268" s="17" t="s">
        <v>280</v>
      </c>
      <c r="BM268" s="153" t="s">
        <v>2416</v>
      </c>
    </row>
    <row r="269" spans="2:65" s="1" customFormat="1" ht="24.2" customHeight="1">
      <c r="B269" s="140"/>
      <c r="C269" s="189" t="s">
        <v>1707</v>
      </c>
      <c r="D269" s="189" t="s">
        <v>966</v>
      </c>
      <c r="E269" s="190" t="s">
        <v>4017</v>
      </c>
      <c r="F269" s="191" t="s">
        <v>4018</v>
      </c>
      <c r="G269" s="192" t="s">
        <v>231</v>
      </c>
      <c r="H269" s="193">
        <v>1</v>
      </c>
      <c r="I269" s="194"/>
      <c r="J269" s="195">
        <f t="shared" si="50"/>
        <v>0</v>
      </c>
      <c r="K269" s="196"/>
      <c r="L269" s="197"/>
      <c r="M269" s="198" t="s">
        <v>1</v>
      </c>
      <c r="N269" s="199" t="s">
        <v>41</v>
      </c>
      <c r="P269" s="151">
        <f t="shared" si="51"/>
        <v>0</v>
      </c>
      <c r="Q269" s="151">
        <v>0</v>
      </c>
      <c r="R269" s="151">
        <f t="shared" si="52"/>
        <v>0</v>
      </c>
      <c r="S269" s="151">
        <v>0</v>
      </c>
      <c r="T269" s="152">
        <f t="shared" si="53"/>
        <v>0</v>
      </c>
      <c r="AR269" s="153" t="s">
        <v>491</v>
      </c>
      <c r="AT269" s="153" t="s">
        <v>966</v>
      </c>
      <c r="AU269" s="153" t="s">
        <v>190</v>
      </c>
      <c r="AY269" s="17" t="s">
        <v>181</v>
      </c>
      <c r="BE269" s="154">
        <f t="shared" si="54"/>
        <v>0</v>
      </c>
      <c r="BF269" s="154">
        <f t="shared" si="55"/>
        <v>0</v>
      </c>
      <c r="BG269" s="154">
        <f t="shared" si="56"/>
        <v>0</v>
      </c>
      <c r="BH269" s="154">
        <f t="shared" si="57"/>
        <v>0</v>
      </c>
      <c r="BI269" s="154">
        <f t="shared" si="58"/>
        <v>0</v>
      </c>
      <c r="BJ269" s="17" t="s">
        <v>190</v>
      </c>
      <c r="BK269" s="154">
        <f t="shared" si="59"/>
        <v>0</v>
      </c>
      <c r="BL269" s="17" t="s">
        <v>280</v>
      </c>
      <c r="BM269" s="153" t="s">
        <v>2426</v>
      </c>
    </row>
    <row r="270" spans="2:65" s="1" customFormat="1" ht="21.75" customHeight="1">
      <c r="B270" s="140"/>
      <c r="C270" s="141" t="s">
        <v>1712</v>
      </c>
      <c r="D270" s="141" t="s">
        <v>185</v>
      </c>
      <c r="E270" s="142" t="s">
        <v>4019</v>
      </c>
      <c r="F270" s="143" t="s">
        <v>4020</v>
      </c>
      <c r="G270" s="144" t="s">
        <v>231</v>
      </c>
      <c r="H270" s="145">
        <v>5</v>
      </c>
      <c r="I270" s="146"/>
      <c r="J270" s="147">
        <f t="shared" si="50"/>
        <v>0</v>
      </c>
      <c r="K270" s="148"/>
      <c r="L270" s="32"/>
      <c r="M270" s="149" t="s">
        <v>1</v>
      </c>
      <c r="N270" s="150" t="s">
        <v>41</v>
      </c>
      <c r="P270" s="151">
        <f t="shared" si="51"/>
        <v>0</v>
      </c>
      <c r="Q270" s="151">
        <v>0</v>
      </c>
      <c r="R270" s="151">
        <f t="shared" si="52"/>
        <v>0</v>
      </c>
      <c r="S270" s="151">
        <v>0</v>
      </c>
      <c r="T270" s="152">
        <f t="shared" si="53"/>
        <v>0</v>
      </c>
      <c r="AR270" s="153" t="s">
        <v>280</v>
      </c>
      <c r="AT270" s="153" t="s">
        <v>185</v>
      </c>
      <c r="AU270" s="153" t="s">
        <v>190</v>
      </c>
      <c r="AY270" s="17" t="s">
        <v>181</v>
      </c>
      <c r="BE270" s="154">
        <f t="shared" si="54"/>
        <v>0</v>
      </c>
      <c r="BF270" s="154">
        <f t="shared" si="55"/>
        <v>0</v>
      </c>
      <c r="BG270" s="154">
        <f t="shared" si="56"/>
        <v>0</v>
      </c>
      <c r="BH270" s="154">
        <f t="shared" si="57"/>
        <v>0</v>
      </c>
      <c r="BI270" s="154">
        <f t="shared" si="58"/>
        <v>0</v>
      </c>
      <c r="BJ270" s="17" t="s">
        <v>190</v>
      </c>
      <c r="BK270" s="154">
        <f t="shared" si="59"/>
        <v>0</v>
      </c>
      <c r="BL270" s="17" t="s">
        <v>280</v>
      </c>
      <c r="BM270" s="153" t="s">
        <v>2434</v>
      </c>
    </row>
    <row r="271" spans="2:65" s="1" customFormat="1" ht="24.2" customHeight="1">
      <c r="B271" s="140"/>
      <c r="C271" s="189" t="s">
        <v>1716</v>
      </c>
      <c r="D271" s="189" t="s">
        <v>966</v>
      </c>
      <c r="E271" s="190" t="s">
        <v>4021</v>
      </c>
      <c r="F271" s="191" t="s">
        <v>4022</v>
      </c>
      <c r="G271" s="192" t="s">
        <v>231</v>
      </c>
      <c r="H271" s="193">
        <v>5</v>
      </c>
      <c r="I271" s="194"/>
      <c r="J271" s="195">
        <f t="shared" si="50"/>
        <v>0</v>
      </c>
      <c r="K271" s="196"/>
      <c r="L271" s="197"/>
      <c r="M271" s="198" t="s">
        <v>1</v>
      </c>
      <c r="N271" s="199" t="s">
        <v>41</v>
      </c>
      <c r="P271" s="151">
        <f t="shared" si="51"/>
        <v>0</v>
      </c>
      <c r="Q271" s="151">
        <v>0</v>
      </c>
      <c r="R271" s="151">
        <f t="shared" si="52"/>
        <v>0</v>
      </c>
      <c r="S271" s="151">
        <v>0</v>
      </c>
      <c r="T271" s="152">
        <f t="shared" si="53"/>
        <v>0</v>
      </c>
      <c r="AR271" s="153" t="s">
        <v>491</v>
      </c>
      <c r="AT271" s="153" t="s">
        <v>966</v>
      </c>
      <c r="AU271" s="153" t="s">
        <v>190</v>
      </c>
      <c r="AY271" s="17" t="s">
        <v>181</v>
      </c>
      <c r="BE271" s="154">
        <f t="shared" si="54"/>
        <v>0</v>
      </c>
      <c r="BF271" s="154">
        <f t="shared" si="55"/>
        <v>0</v>
      </c>
      <c r="BG271" s="154">
        <f t="shared" si="56"/>
        <v>0</v>
      </c>
      <c r="BH271" s="154">
        <f t="shared" si="57"/>
        <v>0</v>
      </c>
      <c r="BI271" s="154">
        <f t="shared" si="58"/>
        <v>0</v>
      </c>
      <c r="BJ271" s="17" t="s">
        <v>190</v>
      </c>
      <c r="BK271" s="154">
        <f t="shared" si="59"/>
        <v>0</v>
      </c>
      <c r="BL271" s="17" t="s">
        <v>280</v>
      </c>
      <c r="BM271" s="153" t="s">
        <v>2442</v>
      </c>
    </row>
    <row r="272" spans="2:65" s="1" customFormat="1" ht="24.2" customHeight="1">
      <c r="B272" s="140"/>
      <c r="C272" s="141" t="s">
        <v>1721</v>
      </c>
      <c r="D272" s="141" t="s">
        <v>185</v>
      </c>
      <c r="E272" s="142" t="s">
        <v>4023</v>
      </c>
      <c r="F272" s="143" t="s">
        <v>4024</v>
      </c>
      <c r="G272" s="144" t="s">
        <v>231</v>
      </c>
      <c r="H272" s="145">
        <v>2</v>
      </c>
      <c r="I272" s="146"/>
      <c r="J272" s="147">
        <f t="shared" si="50"/>
        <v>0</v>
      </c>
      <c r="K272" s="148"/>
      <c r="L272" s="32"/>
      <c r="M272" s="149" t="s">
        <v>1</v>
      </c>
      <c r="N272" s="150" t="s">
        <v>41</v>
      </c>
      <c r="P272" s="151">
        <f t="shared" si="51"/>
        <v>0</v>
      </c>
      <c r="Q272" s="151">
        <v>0</v>
      </c>
      <c r="R272" s="151">
        <f t="shared" si="52"/>
        <v>0</v>
      </c>
      <c r="S272" s="151">
        <v>0</v>
      </c>
      <c r="T272" s="152">
        <f t="shared" si="53"/>
        <v>0</v>
      </c>
      <c r="AR272" s="153" t="s">
        <v>280</v>
      </c>
      <c r="AT272" s="153" t="s">
        <v>185</v>
      </c>
      <c r="AU272" s="153" t="s">
        <v>190</v>
      </c>
      <c r="AY272" s="17" t="s">
        <v>181</v>
      </c>
      <c r="BE272" s="154">
        <f t="shared" si="54"/>
        <v>0</v>
      </c>
      <c r="BF272" s="154">
        <f t="shared" si="55"/>
        <v>0</v>
      </c>
      <c r="BG272" s="154">
        <f t="shared" si="56"/>
        <v>0</v>
      </c>
      <c r="BH272" s="154">
        <f t="shared" si="57"/>
        <v>0</v>
      </c>
      <c r="BI272" s="154">
        <f t="shared" si="58"/>
        <v>0</v>
      </c>
      <c r="BJ272" s="17" t="s">
        <v>190</v>
      </c>
      <c r="BK272" s="154">
        <f t="shared" si="59"/>
        <v>0</v>
      </c>
      <c r="BL272" s="17" t="s">
        <v>280</v>
      </c>
      <c r="BM272" s="153" t="s">
        <v>2450</v>
      </c>
    </row>
    <row r="273" spans="2:65" s="1" customFormat="1" ht="24.2" customHeight="1">
      <c r="B273" s="140"/>
      <c r="C273" s="189" t="s">
        <v>1725</v>
      </c>
      <c r="D273" s="189" t="s">
        <v>966</v>
      </c>
      <c r="E273" s="190" t="s">
        <v>4025</v>
      </c>
      <c r="F273" s="191" t="s">
        <v>4026</v>
      </c>
      <c r="G273" s="192" t="s">
        <v>231</v>
      </c>
      <c r="H273" s="193">
        <v>2</v>
      </c>
      <c r="I273" s="194"/>
      <c r="J273" s="195">
        <f t="shared" si="50"/>
        <v>0</v>
      </c>
      <c r="K273" s="196"/>
      <c r="L273" s="197"/>
      <c r="M273" s="198" t="s">
        <v>1</v>
      </c>
      <c r="N273" s="199" t="s">
        <v>41</v>
      </c>
      <c r="P273" s="151">
        <f t="shared" si="51"/>
        <v>0</v>
      </c>
      <c r="Q273" s="151">
        <v>0</v>
      </c>
      <c r="R273" s="151">
        <f t="shared" si="52"/>
        <v>0</v>
      </c>
      <c r="S273" s="151">
        <v>0</v>
      </c>
      <c r="T273" s="152">
        <f t="shared" si="53"/>
        <v>0</v>
      </c>
      <c r="AR273" s="153" t="s">
        <v>491</v>
      </c>
      <c r="AT273" s="153" t="s">
        <v>966</v>
      </c>
      <c r="AU273" s="153" t="s">
        <v>190</v>
      </c>
      <c r="AY273" s="17" t="s">
        <v>181</v>
      </c>
      <c r="BE273" s="154">
        <f t="shared" si="54"/>
        <v>0</v>
      </c>
      <c r="BF273" s="154">
        <f t="shared" si="55"/>
        <v>0</v>
      </c>
      <c r="BG273" s="154">
        <f t="shared" si="56"/>
        <v>0</v>
      </c>
      <c r="BH273" s="154">
        <f t="shared" si="57"/>
        <v>0</v>
      </c>
      <c r="BI273" s="154">
        <f t="shared" si="58"/>
        <v>0</v>
      </c>
      <c r="BJ273" s="17" t="s">
        <v>190</v>
      </c>
      <c r="BK273" s="154">
        <f t="shared" si="59"/>
        <v>0</v>
      </c>
      <c r="BL273" s="17" t="s">
        <v>280</v>
      </c>
      <c r="BM273" s="153" t="s">
        <v>2460</v>
      </c>
    </row>
    <row r="274" spans="2:65" s="1" customFormat="1" ht="24.2" customHeight="1">
      <c r="B274" s="140"/>
      <c r="C274" s="141" t="s">
        <v>1730</v>
      </c>
      <c r="D274" s="141" t="s">
        <v>185</v>
      </c>
      <c r="E274" s="142" t="s">
        <v>4027</v>
      </c>
      <c r="F274" s="143" t="s">
        <v>4028</v>
      </c>
      <c r="G274" s="144" t="s">
        <v>231</v>
      </c>
      <c r="H274" s="145">
        <v>3</v>
      </c>
      <c r="I274" s="146"/>
      <c r="J274" s="147">
        <f t="shared" si="50"/>
        <v>0</v>
      </c>
      <c r="K274" s="148"/>
      <c r="L274" s="32"/>
      <c r="M274" s="149" t="s">
        <v>1</v>
      </c>
      <c r="N274" s="150" t="s">
        <v>41</v>
      </c>
      <c r="P274" s="151">
        <f t="shared" si="51"/>
        <v>0</v>
      </c>
      <c r="Q274" s="151">
        <v>0</v>
      </c>
      <c r="R274" s="151">
        <f t="shared" si="52"/>
        <v>0</v>
      </c>
      <c r="S274" s="151">
        <v>0</v>
      </c>
      <c r="T274" s="152">
        <f t="shared" si="53"/>
        <v>0</v>
      </c>
      <c r="AR274" s="153" t="s">
        <v>280</v>
      </c>
      <c r="AT274" s="153" t="s">
        <v>185</v>
      </c>
      <c r="AU274" s="153" t="s">
        <v>190</v>
      </c>
      <c r="AY274" s="17" t="s">
        <v>181</v>
      </c>
      <c r="BE274" s="154">
        <f t="shared" si="54"/>
        <v>0</v>
      </c>
      <c r="BF274" s="154">
        <f t="shared" si="55"/>
        <v>0</v>
      </c>
      <c r="BG274" s="154">
        <f t="shared" si="56"/>
        <v>0</v>
      </c>
      <c r="BH274" s="154">
        <f t="shared" si="57"/>
        <v>0</v>
      </c>
      <c r="BI274" s="154">
        <f t="shared" si="58"/>
        <v>0</v>
      </c>
      <c r="BJ274" s="17" t="s">
        <v>190</v>
      </c>
      <c r="BK274" s="154">
        <f t="shared" si="59"/>
        <v>0</v>
      </c>
      <c r="BL274" s="17" t="s">
        <v>280</v>
      </c>
      <c r="BM274" s="153" t="s">
        <v>2473</v>
      </c>
    </row>
    <row r="275" spans="2:65" s="1" customFormat="1" ht="24.2" customHeight="1">
      <c r="B275" s="140"/>
      <c r="C275" s="189" t="s">
        <v>1734</v>
      </c>
      <c r="D275" s="189" t="s">
        <v>966</v>
      </c>
      <c r="E275" s="190" t="s">
        <v>4029</v>
      </c>
      <c r="F275" s="191" t="s">
        <v>4030</v>
      </c>
      <c r="G275" s="192" t="s">
        <v>231</v>
      </c>
      <c r="H275" s="193">
        <v>3</v>
      </c>
      <c r="I275" s="194"/>
      <c r="J275" s="195">
        <f t="shared" si="50"/>
        <v>0</v>
      </c>
      <c r="K275" s="196"/>
      <c r="L275" s="197"/>
      <c r="M275" s="198" t="s">
        <v>1</v>
      </c>
      <c r="N275" s="199" t="s">
        <v>41</v>
      </c>
      <c r="P275" s="151">
        <f t="shared" si="51"/>
        <v>0</v>
      </c>
      <c r="Q275" s="151">
        <v>0</v>
      </c>
      <c r="R275" s="151">
        <f t="shared" si="52"/>
        <v>0</v>
      </c>
      <c r="S275" s="151">
        <v>0</v>
      </c>
      <c r="T275" s="152">
        <f t="shared" si="53"/>
        <v>0</v>
      </c>
      <c r="AR275" s="153" t="s">
        <v>491</v>
      </c>
      <c r="AT275" s="153" t="s">
        <v>966</v>
      </c>
      <c r="AU275" s="153" t="s">
        <v>190</v>
      </c>
      <c r="AY275" s="17" t="s">
        <v>181</v>
      </c>
      <c r="BE275" s="154">
        <f t="shared" si="54"/>
        <v>0</v>
      </c>
      <c r="BF275" s="154">
        <f t="shared" si="55"/>
        <v>0</v>
      </c>
      <c r="BG275" s="154">
        <f t="shared" si="56"/>
        <v>0</v>
      </c>
      <c r="BH275" s="154">
        <f t="shared" si="57"/>
        <v>0</v>
      </c>
      <c r="BI275" s="154">
        <f t="shared" si="58"/>
        <v>0</v>
      </c>
      <c r="BJ275" s="17" t="s">
        <v>190</v>
      </c>
      <c r="BK275" s="154">
        <f t="shared" si="59"/>
        <v>0</v>
      </c>
      <c r="BL275" s="17" t="s">
        <v>280</v>
      </c>
      <c r="BM275" s="153" t="s">
        <v>2481</v>
      </c>
    </row>
    <row r="276" spans="2:65" s="1" customFormat="1" ht="24.2" customHeight="1">
      <c r="B276" s="140"/>
      <c r="C276" s="141" t="s">
        <v>1739</v>
      </c>
      <c r="D276" s="141" t="s">
        <v>185</v>
      </c>
      <c r="E276" s="142" t="s">
        <v>4031</v>
      </c>
      <c r="F276" s="143" t="s">
        <v>4032</v>
      </c>
      <c r="G276" s="144" t="s">
        <v>231</v>
      </c>
      <c r="H276" s="145">
        <v>1</v>
      </c>
      <c r="I276" s="146"/>
      <c r="J276" s="147">
        <f t="shared" ref="J276:J307" si="60">ROUND(I276*H276,2)</f>
        <v>0</v>
      </c>
      <c r="K276" s="148"/>
      <c r="L276" s="32"/>
      <c r="M276" s="149" t="s">
        <v>1</v>
      </c>
      <c r="N276" s="150" t="s">
        <v>41</v>
      </c>
      <c r="P276" s="151">
        <f t="shared" ref="P276:P307" si="61">O276*H276</f>
        <v>0</v>
      </c>
      <c r="Q276" s="151">
        <v>0</v>
      </c>
      <c r="R276" s="151">
        <f t="shared" ref="R276:R307" si="62">Q276*H276</f>
        <v>0</v>
      </c>
      <c r="S276" s="151">
        <v>0</v>
      </c>
      <c r="T276" s="152">
        <f t="shared" ref="T276:T307" si="63">S276*H276</f>
        <v>0</v>
      </c>
      <c r="AR276" s="153" t="s">
        <v>280</v>
      </c>
      <c r="AT276" s="153" t="s">
        <v>185</v>
      </c>
      <c r="AU276" s="153" t="s">
        <v>190</v>
      </c>
      <c r="AY276" s="17" t="s">
        <v>181</v>
      </c>
      <c r="BE276" s="154">
        <f t="shared" ref="BE276:BE293" si="64">IF(N276="základná",J276,0)</f>
        <v>0</v>
      </c>
      <c r="BF276" s="154">
        <f t="shared" ref="BF276:BF293" si="65">IF(N276="znížená",J276,0)</f>
        <v>0</v>
      </c>
      <c r="BG276" s="154">
        <f t="shared" ref="BG276:BG293" si="66">IF(N276="zákl. prenesená",J276,0)</f>
        <v>0</v>
      </c>
      <c r="BH276" s="154">
        <f t="shared" ref="BH276:BH293" si="67">IF(N276="zníž. prenesená",J276,0)</f>
        <v>0</v>
      </c>
      <c r="BI276" s="154">
        <f t="shared" ref="BI276:BI293" si="68">IF(N276="nulová",J276,0)</f>
        <v>0</v>
      </c>
      <c r="BJ276" s="17" t="s">
        <v>190</v>
      </c>
      <c r="BK276" s="154">
        <f t="shared" ref="BK276:BK293" si="69">ROUND(I276*H276,2)</f>
        <v>0</v>
      </c>
      <c r="BL276" s="17" t="s">
        <v>280</v>
      </c>
      <c r="BM276" s="153" t="s">
        <v>2489</v>
      </c>
    </row>
    <row r="277" spans="2:65" s="1" customFormat="1" ht="24.2" customHeight="1">
      <c r="B277" s="140"/>
      <c r="C277" s="189" t="s">
        <v>1743</v>
      </c>
      <c r="D277" s="189" t="s">
        <v>966</v>
      </c>
      <c r="E277" s="190" t="s">
        <v>4033</v>
      </c>
      <c r="F277" s="191" t="s">
        <v>4034</v>
      </c>
      <c r="G277" s="192" t="s">
        <v>231</v>
      </c>
      <c r="H277" s="193">
        <v>1</v>
      </c>
      <c r="I277" s="194"/>
      <c r="J277" s="195">
        <f t="shared" si="60"/>
        <v>0</v>
      </c>
      <c r="K277" s="196"/>
      <c r="L277" s="197"/>
      <c r="M277" s="198" t="s">
        <v>1</v>
      </c>
      <c r="N277" s="199" t="s">
        <v>41</v>
      </c>
      <c r="P277" s="151">
        <f t="shared" si="61"/>
        <v>0</v>
      </c>
      <c r="Q277" s="151">
        <v>0</v>
      </c>
      <c r="R277" s="151">
        <f t="shared" si="62"/>
        <v>0</v>
      </c>
      <c r="S277" s="151">
        <v>0</v>
      </c>
      <c r="T277" s="152">
        <f t="shared" si="63"/>
        <v>0</v>
      </c>
      <c r="AR277" s="153" t="s">
        <v>491</v>
      </c>
      <c r="AT277" s="153" t="s">
        <v>966</v>
      </c>
      <c r="AU277" s="153" t="s">
        <v>190</v>
      </c>
      <c r="AY277" s="17" t="s">
        <v>181</v>
      </c>
      <c r="BE277" s="154">
        <f t="shared" si="64"/>
        <v>0</v>
      </c>
      <c r="BF277" s="154">
        <f t="shared" si="65"/>
        <v>0</v>
      </c>
      <c r="BG277" s="154">
        <f t="shared" si="66"/>
        <v>0</v>
      </c>
      <c r="BH277" s="154">
        <f t="shared" si="67"/>
        <v>0</v>
      </c>
      <c r="BI277" s="154">
        <f t="shared" si="68"/>
        <v>0</v>
      </c>
      <c r="BJ277" s="17" t="s">
        <v>190</v>
      </c>
      <c r="BK277" s="154">
        <f t="shared" si="69"/>
        <v>0</v>
      </c>
      <c r="BL277" s="17" t="s">
        <v>280</v>
      </c>
      <c r="BM277" s="153" t="s">
        <v>2497</v>
      </c>
    </row>
    <row r="278" spans="2:65" s="1" customFormat="1" ht="24.2" customHeight="1">
      <c r="B278" s="140"/>
      <c r="C278" s="141" t="s">
        <v>1748</v>
      </c>
      <c r="D278" s="141" t="s">
        <v>185</v>
      </c>
      <c r="E278" s="142" t="s">
        <v>4035</v>
      </c>
      <c r="F278" s="143" t="s">
        <v>4036</v>
      </c>
      <c r="G278" s="144" t="s">
        <v>231</v>
      </c>
      <c r="H278" s="145">
        <v>3</v>
      </c>
      <c r="I278" s="146"/>
      <c r="J278" s="147">
        <f t="shared" si="60"/>
        <v>0</v>
      </c>
      <c r="K278" s="148"/>
      <c r="L278" s="32"/>
      <c r="M278" s="149" t="s">
        <v>1</v>
      </c>
      <c r="N278" s="150" t="s">
        <v>41</v>
      </c>
      <c r="P278" s="151">
        <f t="shared" si="61"/>
        <v>0</v>
      </c>
      <c r="Q278" s="151">
        <v>0</v>
      </c>
      <c r="R278" s="151">
        <f t="shared" si="62"/>
        <v>0</v>
      </c>
      <c r="S278" s="151">
        <v>0</v>
      </c>
      <c r="T278" s="152">
        <f t="shared" si="63"/>
        <v>0</v>
      </c>
      <c r="AR278" s="153" t="s">
        <v>280</v>
      </c>
      <c r="AT278" s="153" t="s">
        <v>185</v>
      </c>
      <c r="AU278" s="153" t="s">
        <v>190</v>
      </c>
      <c r="AY278" s="17" t="s">
        <v>181</v>
      </c>
      <c r="BE278" s="154">
        <f t="shared" si="64"/>
        <v>0</v>
      </c>
      <c r="BF278" s="154">
        <f t="shared" si="65"/>
        <v>0</v>
      </c>
      <c r="BG278" s="154">
        <f t="shared" si="66"/>
        <v>0</v>
      </c>
      <c r="BH278" s="154">
        <f t="shared" si="67"/>
        <v>0</v>
      </c>
      <c r="BI278" s="154">
        <f t="shared" si="68"/>
        <v>0</v>
      </c>
      <c r="BJ278" s="17" t="s">
        <v>190</v>
      </c>
      <c r="BK278" s="154">
        <f t="shared" si="69"/>
        <v>0</v>
      </c>
      <c r="BL278" s="17" t="s">
        <v>280</v>
      </c>
      <c r="BM278" s="153" t="s">
        <v>2507</v>
      </c>
    </row>
    <row r="279" spans="2:65" s="1" customFormat="1" ht="16.5" customHeight="1">
      <c r="B279" s="140"/>
      <c r="C279" s="189" t="s">
        <v>1753</v>
      </c>
      <c r="D279" s="189" t="s">
        <v>966</v>
      </c>
      <c r="E279" s="190" t="s">
        <v>4037</v>
      </c>
      <c r="F279" s="191" t="s">
        <v>4038</v>
      </c>
      <c r="G279" s="192" t="s">
        <v>231</v>
      </c>
      <c r="H279" s="193">
        <v>3</v>
      </c>
      <c r="I279" s="194"/>
      <c r="J279" s="195">
        <f t="shared" si="60"/>
        <v>0</v>
      </c>
      <c r="K279" s="196"/>
      <c r="L279" s="197"/>
      <c r="M279" s="198" t="s">
        <v>1</v>
      </c>
      <c r="N279" s="199" t="s">
        <v>41</v>
      </c>
      <c r="P279" s="151">
        <f t="shared" si="61"/>
        <v>0</v>
      </c>
      <c r="Q279" s="151">
        <v>0</v>
      </c>
      <c r="R279" s="151">
        <f t="shared" si="62"/>
        <v>0</v>
      </c>
      <c r="S279" s="151">
        <v>0</v>
      </c>
      <c r="T279" s="152">
        <f t="shared" si="63"/>
        <v>0</v>
      </c>
      <c r="AR279" s="153" t="s">
        <v>491</v>
      </c>
      <c r="AT279" s="153" t="s">
        <v>966</v>
      </c>
      <c r="AU279" s="153" t="s">
        <v>190</v>
      </c>
      <c r="AY279" s="17" t="s">
        <v>181</v>
      </c>
      <c r="BE279" s="154">
        <f t="shared" si="64"/>
        <v>0</v>
      </c>
      <c r="BF279" s="154">
        <f t="shared" si="65"/>
        <v>0</v>
      </c>
      <c r="BG279" s="154">
        <f t="shared" si="66"/>
        <v>0</v>
      </c>
      <c r="BH279" s="154">
        <f t="shared" si="67"/>
        <v>0</v>
      </c>
      <c r="BI279" s="154">
        <f t="shared" si="68"/>
        <v>0</v>
      </c>
      <c r="BJ279" s="17" t="s">
        <v>190</v>
      </c>
      <c r="BK279" s="154">
        <f t="shared" si="69"/>
        <v>0</v>
      </c>
      <c r="BL279" s="17" t="s">
        <v>280</v>
      </c>
      <c r="BM279" s="153" t="s">
        <v>2515</v>
      </c>
    </row>
    <row r="280" spans="2:65" s="1" customFormat="1" ht="16.5" customHeight="1">
      <c r="B280" s="140"/>
      <c r="C280" s="141" t="s">
        <v>1757</v>
      </c>
      <c r="D280" s="141" t="s">
        <v>185</v>
      </c>
      <c r="E280" s="142" t="s">
        <v>4039</v>
      </c>
      <c r="F280" s="143" t="s">
        <v>4040</v>
      </c>
      <c r="G280" s="144" t="s">
        <v>231</v>
      </c>
      <c r="H280" s="145">
        <v>1</v>
      </c>
      <c r="I280" s="146"/>
      <c r="J280" s="147">
        <f t="shared" si="60"/>
        <v>0</v>
      </c>
      <c r="K280" s="148"/>
      <c r="L280" s="32"/>
      <c r="M280" s="149" t="s">
        <v>1</v>
      </c>
      <c r="N280" s="150" t="s">
        <v>41</v>
      </c>
      <c r="P280" s="151">
        <f t="shared" si="61"/>
        <v>0</v>
      </c>
      <c r="Q280" s="151">
        <v>0</v>
      </c>
      <c r="R280" s="151">
        <f t="shared" si="62"/>
        <v>0</v>
      </c>
      <c r="S280" s="151">
        <v>0</v>
      </c>
      <c r="T280" s="152">
        <f t="shared" si="63"/>
        <v>0</v>
      </c>
      <c r="AR280" s="153" t="s">
        <v>280</v>
      </c>
      <c r="AT280" s="153" t="s">
        <v>185</v>
      </c>
      <c r="AU280" s="153" t="s">
        <v>190</v>
      </c>
      <c r="AY280" s="17" t="s">
        <v>181</v>
      </c>
      <c r="BE280" s="154">
        <f t="shared" si="64"/>
        <v>0</v>
      </c>
      <c r="BF280" s="154">
        <f t="shared" si="65"/>
        <v>0</v>
      </c>
      <c r="BG280" s="154">
        <f t="shared" si="66"/>
        <v>0</v>
      </c>
      <c r="BH280" s="154">
        <f t="shared" si="67"/>
        <v>0</v>
      </c>
      <c r="BI280" s="154">
        <f t="shared" si="68"/>
        <v>0</v>
      </c>
      <c r="BJ280" s="17" t="s">
        <v>190</v>
      </c>
      <c r="BK280" s="154">
        <f t="shared" si="69"/>
        <v>0</v>
      </c>
      <c r="BL280" s="17" t="s">
        <v>280</v>
      </c>
      <c r="BM280" s="153" t="s">
        <v>2524</v>
      </c>
    </row>
    <row r="281" spans="2:65" s="1" customFormat="1" ht="33" customHeight="1">
      <c r="B281" s="140"/>
      <c r="C281" s="189" t="s">
        <v>1763</v>
      </c>
      <c r="D281" s="189" t="s">
        <v>966</v>
      </c>
      <c r="E281" s="190" t="s">
        <v>4041</v>
      </c>
      <c r="F281" s="191" t="s">
        <v>4042</v>
      </c>
      <c r="G281" s="192" t="s">
        <v>231</v>
      </c>
      <c r="H281" s="193">
        <v>1</v>
      </c>
      <c r="I281" s="194"/>
      <c r="J281" s="195">
        <f t="shared" si="60"/>
        <v>0</v>
      </c>
      <c r="K281" s="196"/>
      <c r="L281" s="197"/>
      <c r="M281" s="198" t="s">
        <v>1</v>
      </c>
      <c r="N281" s="199" t="s">
        <v>41</v>
      </c>
      <c r="P281" s="151">
        <f t="shared" si="61"/>
        <v>0</v>
      </c>
      <c r="Q281" s="151">
        <v>0</v>
      </c>
      <c r="R281" s="151">
        <f t="shared" si="62"/>
        <v>0</v>
      </c>
      <c r="S281" s="151">
        <v>0</v>
      </c>
      <c r="T281" s="152">
        <f t="shared" si="63"/>
        <v>0</v>
      </c>
      <c r="AR281" s="153" t="s">
        <v>491</v>
      </c>
      <c r="AT281" s="153" t="s">
        <v>966</v>
      </c>
      <c r="AU281" s="153" t="s">
        <v>190</v>
      </c>
      <c r="AY281" s="17" t="s">
        <v>181</v>
      </c>
      <c r="BE281" s="154">
        <f t="shared" si="64"/>
        <v>0</v>
      </c>
      <c r="BF281" s="154">
        <f t="shared" si="65"/>
        <v>0</v>
      </c>
      <c r="BG281" s="154">
        <f t="shared" si="66"/>
        <v>0</v>
      </c>
      <c r="BH281" s="154">
        <f t="shared" si="67"/>
        <v>0</v>
      </c>
      <c r="BI281" s="154">
        <f t="shared" si="68"/>
        <v>0</v>
      </c>
      <c r="BJ281" s="17" t="s">
        <v>190</v>
      </c>
      <c r="BK281" s="154">
        <f t="shared" si="69"/>
        <v>0</v>
      </c>
      <c r="BL281" s="17" t="s">
        <v>280</v>
      </c>
      <c r="BM281" s="153" t="s">
        <v>2533</v>
      </c>
    </row>
    <row r="282" spans="2:65" s="1" customFormat="1" ht="16.5" customHeight="1">
      <c r="B282" s="140"/>
      <c r="C282" s="141" t="s">
        <v>1767</v>
      </c>
      <c r="D282" s="141" t="s">
        <v>185</v>
      </c>
      <c r="E282" s="142" t="s">
        <v>4043</v>
      </c>
      <c r="F282" s="143" t="s">
        <v>4044</v>
      </c>
      <c r="G282" s="144" t="s">
        <v>231</v>
      </c>
      <c r="H282" s="145">
        <v>1</v>
      </c>
      <c r="I282" s="146"/>
      <c r="J282" s="147">
        <f t="shared" si="60"/>
        <v>0</v>
      </c>
      <c r="K282" s="148"/>
      <c r="L282" s="32"/>
      <c r="M282" s="149" t="s">
        <v>1</v>
      </c>
      <c r="N282" s="150" t="s">
        <v>41</v>
      </c>
      <c r="P282" s="151">
        <f t="shared" si="61"/>
        <v>0</v>
      </c>
      <c r="Q282" s="151">
        <v>0</v>
      </c>
      <c r="R282" s="151">
        <f t="shared" si="62"/>
        <v>0</v>
      </c>
      <c r="S282" s="151">
        <v>0</v>
      </c>
      <c r="T282" s="152">
        <f t="shared" si="63"/>
        <v>0</v>
      </c>
      <c r="AR282" s="153" t="s">
        <v>280</v>
      </c>
      <c r="AT282" s="153" t="s">
        <v>185</v>
      </c>
      <c r="AU282" s="153" t="s">
        <v>190</v>
      </c>
      <c r="AY282" s="17" t="s">
        <v>181</v>
      </c>
      <c r="BE282" s="154">
        <f t="shared" si="64"/>
        <v>0</v>
      </c>
      <c r="BF282" s="154">
        <f t="shared" si="65"/>
        <v>0</v>
      </c>
      <c r="BG282" s="154">
        <f t="shared" si="66"/>
        <v>0</v>
      </c>
      <c r="BH282" s="154">
        <f t="shared" si="67"/>
        <v>0</v>
      </c>
      <c r="BI282" s="154">
        <f t="shared" si="68"/>
        <v>0</v>
      </c>
      <c r="BJ282" s="17" t="s">
        <v>190</v>
      </c>
      <c r="BK282" s="154">
        <f t="shared" si="69"/>
        <v>0</v>
      </c>
      <c r="BL282" s="17" t="s">
        <v>280</v>
      </c>
      <c r="BM282" s="153" t="s">
        <v>2550</v>
      </c>
    </row>
    <row r="283" spans="2:65" s="1" customFormat="1" ht="33" customHeight="1">
      <c r="B283" s="140"/>
      <c r="C283" s="189" t="s">
        <v>1772</v>
      </c>
      <c r="D283" s="189" t="s">
        <v>966</v>
      </c>
      <c r="E283" s="190" t="s">
        <v>4045</v>
      </c>
      <c r="F283" s="191" t="s">
        <v>4046</v>
      </c>
      <c r="G283" s="192" t="s">
        <v>231</v>
      </c>
      <c r="H283" s="193">
        <v>1</v>
      </c>
      <c r="I283" s="194"/>
      <c r="J283" s="195">
        <f t="shared" si="60"/>
        <v>0</v>
      </c>
      <c r="K283" s="196"/>
      <c r="L283" s="197"/>
      <c r="M283" s="198" t="s">
        <v>1</v>
      </c>
      <c r="N283" s="199" t="s">
        <v>41</v>
      </c>
      <c r="P283" s="151">
        <f t="shared" si="61"/>
        <v>0</v>
      </c>
      <c r="Q283" s="151">
        <v>0</v>
      </c>
      <c r="R283" s="151">
        <f t="shared" si="62"/>
        <v>0</v>
      </c>
      <c r="S283" s="151">
        <v>0</v>
      </c>
      <c r="T283" s="152">
        <f t="shared" si="63"/>
        <v>0</v>
      </c>
      <c r="AR283" s="153" t="s">
        <v>491</v>
      </c>
      <c r="AT283" s="153" t="s">
        <v>966</v>
      </c>
      <c r="AU283" s="153" t="s">
        <v>190</v>
      </c>
      <c r="AY283" s="17" t="s">
        <v>181</v>
      </c>
      <c r="BE283" s="154">
        <f t="shared" si="64"/>
        <v>0</v>
      </c>
      <c r="BF283" s="154">
        <f t="shared" si="65"/>
        <v>0</v>
      </c>
      <c r="BG283" s="154">
        <f t="shared" si="66"/>
        <v>0</v>
      </c>
      <c r="BH283" s="154">
        <f t="shared" si="67"/>
        <v>0</v>
      </c>
      <c r="BI283" s="154">
        <f t="shared" si="68"/>
        <v>0</v>
      </c>
      <c r="BJ283" s="17" t="s">
        <v>190</v>
      </c>
      <c r="BK283" s="154">
        <f t="shared" si="69"/>
        <v>0</v>
      </c>
      <c r="BL283" s="17" t="s">
        <v>280</v>
      </c>
      <c r="BM283" s="153" t="s">
        <v>2559</v>
      </c>
    </row>
    <row r="284" spans="2:65" s="1" customFormat="1" ht="24.2" customHeight="1">
      <c r="B284" s="140"/>
      <c r="C284" s="141" t="s">
        <v>1774</v>
      </c>
      <c r="D284" s="141" t="s">
        <v>185</v>
      </c>
      <c r="E284" s="142" t="s">
        <v>4047</v>
      </c>
      <c r="F284" s="143" t="s">
        <v>4048</v>
      </c>
      <c r="G284" s="144" t="s">
        <v>231</v>
      </c>
      <c r="H284" s="145">
        <v>2</v>
      </c>
      <c r="I284" s="146"/>
      <c r="J284" s="147">
        <f t="shared" si="60"/>
        <v>0</v>
      </c>
      <c r="K284" s="148"/>
      <c r="L284" s="32"/>
      <c r="M284" s="149" t="s">
        <v>1</v>
      </c>
      <c r="N284" s="150" t="s">
        <v>41</v>
      </c>
      <c r="P284" s="151">
        <f t="shared" si="61"/>
        <v>0</v>
      </c>
      <c r="Q284" s="151">
        <v>0</v>
      </c>
      <c r="R284" s="151">
        <f t="shared" si="62"/>
        <v>0</v>
      </c>
      <c r="S284" s="151">
        <v>0</v>
      </c>
      <c r="T284" s="152">
        <f t="shared" si="63"/>
        <v>0</v>
      </c>
      <c r="AR284" s="153" t="s">
        <v>280</v>
      </c>
      <c r="AT284" s="153" t="s">
        <v>185</v>
      </c>
      <c r="AU284" s="153" t="s">
        <v>190</v>
      </c>
      <c r="AY284" s="17" t="s">
        <v>181</v>
      </c>
      <c r="BE284" s="154">
        <f t="shared" si="64"/>
        <v>0</v>
      </c>
      <c r="BF284" s="154">
        <f t="shared" si="65"/>
        <v>0</v>
      </c>
      <c r="BG284" s="154">
        <f t="shared" si="66"/>
        <v>0</v>
      </c>
      <c r="BH284" s="154">
        <f t="shared" si="67"/>
        <v>0</v>
      </c>
      <c r="BI284" s="154">
        <f t="shared" si="68"/>
        <v>0</v>
      </c>
      <c r="BJ284" s="17" t="s">
        <v>190</v>
      </c>
      <c r="BK284" s="154">
        <f t="shared" si="69"/>
        <v>0</v>
      </c>
      <c r="BL284" s="17" t="s">
        <v>280</v>
      </c>
      <c r="BM284" s="153" t="s">
        <v>2568</v>
      </c>
    </row>
    <row r="285" spans="2:65" s="1" customFormat="1" ht="24.2" customHeight="1">
      <c r="B285" s="140"/>
      <c r="C285" s="189" t="s">
        <v>1778</v>
      </c>
      <c r="D285" s="189" t="s">
        <v>966</v>
      </c>
      <c r="E285" s="190" t="s">
        <v>4049</v>
      </c>
      <c r="F285" s="191" t="s">
        <v>4050</v>
      </c>
      <c r="G285" s="192" t="s">
        <v>231</v>
      </c>
      <c r="H285" s="193">
        <v>2</v>
      </c>
      <c r="I285" s="194"/>
      <c r="J285" s="195">
        <f t="shared" si="60"/>
        <v>0</v>
      </c>
      <c r="K285" s="196"/>
      <c r="L285" s="197"/>
      <c r="M285" s="198" t="s">
        <v>1</v>
      </c>
      <c r="N285" s="199" t="s">
        <v>41</v>
      </c>
      <c r="P285" s="151">
        <f t="shared" si="61"/>
        <v>0</v>
      </c>
      <c r="Q285" s="151">
        <v>0</v>
      </c>
      <c r="R285" s="151">
        <f t="shared" si="62"/>
        <v>0</v>
      </c>
      <c r="S285" s="151">
        <v>0</v>
      </c>
      <c r="T285" s="152">
        <f t="shared" si="63"/>
        <v>0</v>
      </c>
      <c r="AR285" s="153" t="s">
        <v>491</v>
      </c>
      <c r="AT285" s="153" t="s">
        <v>966</v>
      </c>
      <c r="AU285" s="153" t="s">
        <v>190</v>
      </c>
      <c r="AY285" s="17" t="s">
        <v>181</v>
      </c>
      <c r="BE285" s="154">
        <f t="shared" si="64"/>
        <v>0</v>
      </c>
      <c r="BF285" s="154">
        <f t="shared" si="65"/>
        <v>0</v>
      </c>
      <c r="BG285" s="154">
        <f t="shared" si="66"/>
        <v>0</v>
      </c>
      <c r="BH285" s="154">
        <f t="shared" si="67"/>
        <v>0</v>
      </c>
      <c r="BI285" s="154">
        <f t="shared" si="68"/>
        <v>0</v>
      </c>
      <c r="BJ285" s="17" t="s">
        <v>190</v>
      </c>
      <c r="BK285" s="154">
        <f t="shared" si="69"/>
        <v>0</v>
      </c>
      <c r="BL285" s="17" t="s">
        <v>280</v>
      </c>
      <c r="BM285" s="153" t="s">
        <v>2578</v>
      </c>
    </row>
    <row r="286" spans="2:65" s="1" customFormat="1" ht="24.2" customHeight="1">
      <c r="B286" s="140"/>
      <c r="C286" s="141" t="s">
        <v>1782</v>
      </c>
      <c r="D286" s="141" t="s">
        <v>185</v>
      </c>
      <c r="E286" s="142" t="s">
        <v>4051</v>
      </c>
      <c r="F286" s="143" t="s">
        <v>4052</v>
      </c>
      <c r="G286" s="144" t="s">
        <v>231</v>
      </c>
      <c r="H286" s="145">
        <v>1</v>
      </c>
      <c r="I286" s="146"/>
      <c r="J286" s="147">
        <f t="shared" si="60"/>
        <v>0</v>
      </c>
      <c r="K286" s="148"/>
      <c r="L286" s="32"/>
      <c r="M286" s="149" t="s">
        <v>1</v>
      </c>
      <c r="N286" s="150" t="s">
        <v>41</v>
      </c>
      <c r="P286" s="151">
        <f t="shared" si="61"/>
        <v>0</v>
      </c>
      <c r="Q286" s="151">
        <v>0</v>
      </c>
      <c r="R286" s="151">
        <f t="shared" si="62"/>
        <v>0</v>
      </c>
      <c r="S286" s="151">
        <v>0</v>
      </c>
      <c r="T286" s="152">
        <f t="shared" si="63"/>
        <v>0</v>
      </c>
      <c r="AR286" s="153" t="s">
        <v>280</v>
      </c>
      <c r="AT286" s="153" t="s">
        <v>185</v>
      </c>
      <c r="AU286" s="153" t="s">
        <v>190</v>
      </c>
      <c r="AY286" s="17" t="s">
        <v>181</v>
      </c>
      <c r="BE286" s="154">
        <f t="shared" si="64"/>
        <v>0</v>
      </c>
      <c r="BF286" s="154">
        <f t="shared" si="65"/>
        <v>0</v>
      </c>
      <c r="BG286" s="154">
        <f t="shared" si="66"/>
        <v>0</v>
      </c>
      <c r="BH286" s="154">
        <f t="shared" si="67"/>
        <v>0</v>
      </c>
      <c r="BI286" s="154">
        <f t="shared" si="68"/>
        <v>0</v>
      </c>
      <c r="BJ286" s="17" t="s">
        <v>190</v>
      </c>
      <c r="BK286" s="154">
        <f t="shared" si="69"/>
        <v>0</v>
      </c>
      <c r="BL286" s="17" t="s">
        <v>280</v>
      </c>
      <c r="BM286" s="153" t="s">
        <v>2590</v>
      </c>
    </row>
    <row r="287" spans="2:65" s="1" customFormat="1" ht="37.9" customHeight="1">
      <c r="B287" s="140"/>
      <c r="C287" s="189" t="s">
        <v>1787</v>
      </c>
      <c r="D287" s="189" t="s">
        <v>966</v>
      </c>
      <c r="E287" s="190" t="s">
        <v>4053</v>
      </c>
      <c r="F287" s="191" t="s">
        <v>4054</v>
      </c>
      <c r="G287" s="192" t="s">
        <v>231</v>
      </c>
      <c r="H287" s="193">
        <v>1</v>
      </c>
      <c r="I287" s="194"/>
      <c r="J287" s="195">
        <f t="shared" si="60"/>
        <v>0</v>
      </c>
      <c r="K287" s="196"/>
      <c r="L287" s="197"/>
      <c r="M287" s="198" t="s">
        <v>1</v>
      </c>
      <c r="N287" s="199" t="s">
        <v>41</v>
      </c>
      <c r="P287" s="151">
        <f t="shared" si="61"/>
        <v>0</v>
      </c>
      <c r="Q287" s="151">
        <v>0</v>
      </c>
      <c r="R287" s="151">
        <f t="shared" si="62"/>
        <v>0</v>
      </c>
      <c r="S287" s="151">
        <v>0</v>
      </c>
      <c r="T287" s="152">
        <f t="shared" si="63"/>
        <v>0</v>
      </c>
      <c r="AR287" s="153" t="s">
        <v>491</v>
      </c>
      <c r="AT287" s="153" t="s">
        <v>966</v>
      </c>
      <c r="AU287" s="153" t="s">
        <v>190</v>
      </c>
      <c r="AY287" s="17" t="s">
        <v>181</v>
      </c>
      <c r="BE287" s="154">
        <f t="shared" si="64"/>
        <v>0</v>
      </c>
      <c r="BF287" s="154">
        <f t="shared" si="65"/>
        <v>0</v>
      </c>
      <c r="BG287" s="154">
        <f t="shared" si="66"/>
        <v>0</v>
      </c>
      <c r="BH287" s="154">
        <f t="shared" si="67"/>
        <v>0</v>
      </c>
      <c r="BI287" s="154">
        <f t="shared" si="68"/>
        <v>0</v>
      </c>
      <c r="BJ287" s="17" t="s">
        <v>190</v>
      </c>
      <c r="BK287" s="154">
        <f t="shared" si="69"/>
        <v>0</v>
      </c>
      <c r="BL287" s="17" t="s">
        <v>280</v>
      </c>
      <c r="BM287" s="153" t="s">
        <v>2597</v>
      </c>
    </row>
    <row r="288" spans="2:65" s="1" customFormat="1" ht="24.2" customHeight="1">
      <c r="B288" s="140"/>
      <c r="C288" s="141" t="s">
        <v>1791</v>
      </c>
      <c r="D288" s="141" t="s">
        <v>185</v>
      </c>
      <c r="E288" s="142" t="s">
        <v>4055</v>
      </c>
      <c r="F288" s="143" t="s">
        <v>4056</v>
      </c>
      <c r="G288" s="144" t="s">
        <v>581</v>
      </c>
      <c r="H288" s="145">
        <v>10</v>
      </c>
      <c r="I288" s="146"/>
      <c r="J288" s="147">
        <f t="shared" si="60"/>
        <v>0</v>
      </c>
      <c r="K288" s="148"/>
      <c r="L288" s="32"/>
      <c r="M288" s="149" t="s">
        <v>1</v>
      </c>
      <c r="N288" s="150" t="s">
        <v>41</v>
      </c>
      <c r="P288" s="151">
        <f t="shared" si="61"/>
        <v>0</v>
      </c>
      <c r="Q288" s="151">
        <v>0</v>
      </c>
      <c r="R288" s="151">
        <f t="shared" si="62"/>
        <v>0</v>
      </c>
      <c r="S288" s="151">
        <v>0</v>
      </c>
      <c r="T288" s="152">
        <f t="shared" si="63"/>
        <v>0</v>
      </c>
      <c r="AR288" s="153" t="s">
        <v>280</v>
      </c>
      <c r="AT288" s="153" t="s">
        <v>185</v>
      </c>
      <c r="AU288" s="153" t="s">
        <v>190</v>
      </c>
      <c r="AY288" s="17" t="s">
        <v>181</v>
      </c>
      <c r="BE288" s="154">
        <f t="shared" si="64"/>
        <v>0</v>
      </c>
      <c r="BF288" s="154">
        <f t="shared" si="65"/>
        <v>0</v>
      </c>
      <c r="BG288" s="154">
        <f t="shared" si="66"/>
        <v>0</v>
      </c>
      <c r="BH288" s="154">
        <f t="shared" si="67"/>
        <v>0</v>
      </c>
      <c r="BI288" s="154">
        <f t="shared" si="68"/>
        <v>0</v>
      </c>
      <c r="BJ288" s="17" t="s">
        <v>190</v>
      </c>
      <c r="BK288" s="154">
        <f t="shared" si="69"/>
        <v>0</v>
      </c>
      <c r="BL288" s="17" t="s">
        <v>280</v>
      </c>
      <c r="BM288" s="153" t="s">
        <v>2607</v>
      </c>
    </row>
    <row r="289" spans="2:65" s="1" customFormat="1" ht="37.9" customHeight="1">
      <c r="B289" s="140"/>
      <c r="C289" s="189" t="s">
        <v>1794</v>
      </c>
      <c r="D289" s="189" t="s">
        <v>966</v>
      </c>
      <c r="E289" s="190" t="s">
        <v>4057</v>
      </c>
      <c r="F289" s="191" t="s">
        <v>4058</v>
      </c>
      <c r="G289" s="192" t="s">
        <v>231</v>
      </c>
      <c r="H289" s="193">
        <v>10</v>
      </c>
      <c r="I289" s="194"/>
      <c r="J289" s="195">
        <f t="shared" si="60"/>
        <v>0</v>
      </c>
      <c r="K289" s="196"/>
      <c r="L289" s="197"/>
      <c r="M289" s="198" t="s">
        <v>1</v>
      </c>
      <c r="N289" s="199" t="s">
        <v>41</v>
      </c>
      <c r="P289" s="151">
        <f t="shared" si="61"/>
        <v>0</v>
      </c>
      <c r="Q289" s="151">
        <v>0</v>
      </c>
      <c r="R289" s="151">
        <f t="shared" si="62"/>
        <v>0</v>
      </c>
      <c r="S289" s="151">
        <v>0</v>
      </c>
      <c r="T289" s="152">
        <f t="shared" si="63"/>
        <v>0</v>
      </c>
      <c r="AR289" s="153" t="s">
        <v>491</v>
      </c>
      <c r="AT289" s="153" t="s">
        <v>966</v>
      </c>
      <c r="AU289" s="153" t="s">
        <v>190</v>
      </c>
      <c r="AY289" s="17" t="s">
        <v>181</v>
      </c>
      <c r="BE289" s="154">
        <f t="shared" si="64"/>
        <v>0</v>
      </c>
      <c r="BF289" s="154">
        <f t="shared" si="65"/>
        <v>0</v>
      </c>
      <c r="BG289" s="154">
        <f t="shared" si="66"/>
        <v>0</v>
      </c>
      <c r="BH289" s="154">
        <f t="shared" si="67"/>
        <v>0</v>
      </c>
      <c r="BI289" s="154">
        <f t="shared" si="68"/>
        <v>0</v>
      </c>
      <c r="BJ289" s="17" t="s">
        <v>190</v>
      </c>
      <c r="BK289" s="154">
        <f t="shared" si="69"/>
        <v>0</v>
      </c>
      <c r="BL289" s="17" t="s">
        <v>280</v>
      </c>
      <c r="BM289" s="153" t="s">
        <v>2641</v>
      </c>
    </row>
    <row r="290" spans="2:65" s="1" customFormat="1" ht="24.2" customHeight="1">
      <c r="B290" s="140"/>
      <c r="C290" s="141" t="s">
        <v>1799</v>
      </c>
      <c r="D290" s="141" t="s">
        <v>185</v>
      </c>
      <c r="E290" s="142" t="s">
        <v>4059</v>
      </c>
      <c r="F290" s="143" t="s">
        <v>4060</v>
      </c>
      <c r="G290" s="144" t="s">
        <v>407</v>
      </c>
      <c r="H290" s="145">
        <v>796.5</v>
      </c>
      <c r="I290" s="146"/>
      <c r="J290" s="147">
        <f t="shared" si="60"/>
        <v>0</v>
      </c>
      <c r="K290" s="148"/>
      <c r="L290" s="32"/>
      <c r="M290" s="149" t="s">
        <v>1</v>
      </c>
      <c r="N290" s="150" t="s">
        <v>41</v>
      </c>
      <c r="P290" s="151">
        <f t="shared" si="61"/>
        <v>0</v>
      </c>
      <c r="Q290" s="151">
        <v>0</v>
      </c>
      <c r="R290" s="151">
        <f t="shared" si="62"/>
        <v>0</v>
      </c>
      <c r="S290" s="151">
        <v>0</v>
      </c>
      <c r="T290" s="152">
        <f t="shared" si="63"/>
        <v>0</v>
      </c>
      <c r="AR290" s="153" t="s">
        <v>280</v>
      </c>
      <c r="AT290" s="153" t="s">
        <v>185</v>
      </c>
      <c r="AU290" s="153" t="s">
        <v>190</v>
      </c>
      <c r="AY290" s="17" t="s">
        <v>181</v>
      </c>
      <c r="BE290" s="154">
        <f t="shared" si="64"/>
        <v>0</v>
      </c>
      <c r="BF290" s="154">
        <f t="shared" si="65"/>
        <v>0</v>
      </c>
      <c r="BG290" s="154">
        <f t="shared" si="66"/>
        <v>0</v>
      </c>
      <c r="BH290" s="154">
        <f t="shared" si="67"/>
        <v>0</v>
      </c>
      <c r="BI290" s="154">
        <f t="shared" si="68"/>
        <v>0</v>
      </c>
      <c r="BJ290" s="17" t="s">
        <v>190</v>
      </c>
      <c r="BK290" s="154">
        <f t="shared" si="69"/>
        <v>0</v>
      </c>
      <c r="BL290" s="17" t="s">
        <v>280</v>
      </c>
      <c r="BM290" s="153" t="s">
        <v>2647</v>
      </c>
    </row>
    <row r="291" spans="2:65" s="1" customFormat="1" ht="24.2" customHeight="1">
      <c r="B291" s="140"/>
      <c r="C291" s="141" t="s">
        <v>1813</v>
      </c>
      <c r="D291" s="141" t="s">
        <v>185</v>
      </c>
      <c r="E291" s="142" t="s">
        <v>4061</v>
      </c>
      <c r="F291" s="143" t="s">
        <v>4062</v>
      </c>
      <c r="G291" s="144" t="s">
        <v>407</v>
      </c>
      <c r="H291" s="145">
        <v>112</v>
      </c>
      <c r="I291" s="146"/>
      <c r="J291" s="147">
        <f t="shared" si="60"/>
        <v>0</v>
      </c>
      <c r="K291" s="148"/>
      <c r="L291" s="32"/>
      <c r="M291" s="149" t="s">
        <v>1</v>
      </c>
      <c r="N291" s="150" t="s">
        <v>41</v>
      </c>
      <c r="P291" s="151">
        <f t="shared" si="61"/>
        <v>0</v>
      </c>
      <c r="Q291" s="151">
        <v>0</v>
      </c>
      <c r="R291" s="151">
        <f t="shared" si="62"/>
        <v>0</v>
      </c>
      <c r="S291" s="151">
        <v>0</v>
      </c>
      <c r="T291" s="152">
        <f t="shared" si="63"/>
        <v>0</v>
      </c>
      <c r="AR291" s="153" t="s">
        <v>280</v>
      </c>
      <c r="AT291" s="153" t="s">
        <v>185</v>
      </c>
      <c r="AU291" s="153" t="s">
        <v>190</v>
      </c>
      <c r="AY291" s="17" t="s">
        <v>181</v>
      </c>
      <c r="BE291" s="154">
        <f t="shared" si="64"/>
        <v>0</v>
      </c>
      <c r="BF291" s="154">
        <f t="shared" si="65"/>
        <v>0</v>
      </c>
      <c r="BG291" s="154">
        <f t="shared" si="66"/>
        <v>0</v>
      </c>
      <c r="BH291" s="154">
        <f t="shared" si="67"/>
        <v>0</v>
      </c>
      <c r="BI291" s="154">
        <f t="shared" si="68"/>
        <v>0</v>
      </c>
      <c r="BJ291" s="17" t="s">
        <v>190</v>
      </c>
      <c r="BK291" s="154">
        <f t="shared" si="69"/>
        <v>0</v>
      </c>
      <c r="BL291" s="17" t="s">
        <v>280</v>
      </c>
      <c r="BM291" s="153" t="s">
        <v>2655</v>
      </c>
    </row>
    <row r="292" spans="2:65" s="1" customFormat="1" ht="24.2" customHeight="1">
      <c r="B292" s="140"/>
      <c r="C292" s="141" t="s">
        <v>1817</v>
      </c>
      <c r="D292" s="141" t="s">
        <v>185</v>
      </c>
      <c r="E292" s="142" t="s">
        <v>4063</v>
      </c>
      <c r="F292" s="143" t="s">
        <v>4064</v>
      </c>
      <c r="G292" s="144" t="s">
        <v>407</v>
      </c>
      <c r="H292" s="145">
        <v>908.5</v>
      </c>
      <c r="I292" s="146"/>
      <c r="J292" s="147">
        <f t="shared" si="60"/>
        <v>0</v>
      </c>
      <c r="K292" s="148"/>
      <c r="L292" s="32"/>
      <c r="M292" s="149" t="s">
        <v>1</v>
      </c>
      <c r="N292" s="150" t="s">
        <v>41</v>
      </c>
      <c r="P292" s="151">
        <f t="shared" si="61"/>
        <v>0</v>
      </c>
      <c r="Q292" s="151">
        <v>0</v>
      </c>
      <c r="R292" s="151">
        <f t="shared" si="62"/>
        <v>0</v>
      </c>
      <c r="S292" s="151">
        <v>0</v>
      </c>
      <c r="T292" s="152">
        <f t="shared" si="63"/>
        <v>0</v>
      </c>
      <c r="AR292" s="153" t="s">
        <v>280</v>
      </c>
      <c r="AT292" s="153" t="s">
        <v>185</v>
      </c>
      <c r="AU292" s="153" t="s">
        <v>190</v>
      </c>
      <c r="AY292" s="17" t="s">
        <v>181</v>
      </c>
      <c r="BE292" s="154">
        <f t="shared" si="64"/>
        <v>0</v>
      </c>
      <c r="BF292" s="154">
        <f t="shared" si="65"/>
        <v>0</v>
      </c>
      <c r="BG292" s="154">
        <f t="shared" si="66"/>
        <v>0</v>
      </c>
      <c r="BH292" s="154">
        <f t="shared" si="67"/>
        <v>0</v>
      </c>
      <c r="BI292" s="154">
        <f t="shared" si="68"/>
        <v>0</v>
      </c>
      <c r="BJ292" s="17" t="s">
        <v>190</v>
      </c>
      <c r="BK292" s="154">
        <f t="shared" si="69"/>
        <v>0</v>
      </c>
      <c r="BL292" s="17" t="s">
        <v>280</v>
      </c>
      <c r="BM292" s="153" t="s">
        <v>2663</v>
      </c>
    </row>
    <row r="293" spans="2:65" s="1" customFormat="1" ht="24.2" customHeight="1">
      <c r="B293" s="140"/>
      <c r="C293" s="141" t="s">
        <v>1821</v>
      </c>
      <c r="D293" s="141" t="s">
        <v>185</v>
      </c>
      <c r="E293" s="142" t="s">
        <v>4065</v>
      </c>
      <c r="F293" s="143" t="s">
        <v>4066</v>
      </c>
      <c r="G293" s="144" t="s">
        <v>478</v>
      </c>
      <c r="H293" s="145">
        <v>2.117</v>
      </c>
      <c r="I293" s="146"/>
      <c r="J293" s="147">
        <f t="shared" si="60"/>
        <v>0</v>
      </c>
      <c r="K293" s="148"/>
      <c r="L293" s="32"/>
      <c r="M293" s="149" t="s">
        <v>1</v>
      </c>
      <c r="N293" s="150" t="s">
        <v>41</v>
      </c>
      <c r="P293" s="151">
        <f t="shared" si="61"/>
        <v>0</v>
      </c>
      <c r="Q293" s="151">
        <v>0</v>
      </c>
      <c r="R293" s="151">
        <f t="shared" si="62"/>
        <v>0</v>
      </c>
      <c r="S293" s="151">
        <v>0</v>
      </c>
      <c r="T293" s="152">
        <f t="shared" si="63"/>
        <v>0</v>
      </c>
      <c r="AR293" s="153" t="s">
        <v>280</v>
      </c>
      <c r="AT293" s="153" t="s">
        <v>185</v>
      </c>
      <c r="AU293" s="153" t="s">
        <v>190</v>
      </c>
      <c r="AY293" s="17" t="s">
        <v>181</v>
      </c>
      <c r="BE293" s="154">
        <f t="shared" si="64"/>
        <v>0</v>
      </c>
      <c r="BF293" s="154">
        <f t="shared" si="65"/>
        <v>0</v>
      </c>
      <c r="BG293" s="154">
        <f t="shared" si="66"/>
        <v>0</v>
      </c>
      <c r="BH293" s="154">
        <f t="shared" si="67"/>
        <v>0</v>
      </c>
      <c r="BI293" s="154">
        <f t="shared" si="68"/>
        <v>0</v>
      </c>
      <c r="BJ293" s="17" t="s">
        <v>190</v>
      </c>
      <c r="BK293" s="154">
        <f t="shared" si="69"/>
        <v>0</v>
      </c>
      <c r="BL293" s="17" t="s">
        <v>280</v>
      </c>
      <c r="BM293" s="153" t="s">
        <v>2671</v>
      </c>
    </row>
    <row r="294" spans="2:65" s="11" customFormat="1" ht="22.9" customHeight="1">
      <c r="B294" s="128"/>
      <c r="D294" s="129" t="s">
        <v>74</v>
      </c>
      <c r="E294" s="138" t="s">
        <v>1957</v>
      </c>
      <c r="F294" s="138" t="s">
        <v>1958</v>
      </c>
      <c r="I294" s="131"/>
      <c r="J294" s="139">
        <f>BK294</f>
        <v>0</v>
      </c>
      <c r="L294" s="128"/>
      <c r="M294" s="133"/>
      <c r="P294" s="134">
        <f>SUM(P295:P349)</f>
        <v>0</v>
      </c>
      <c r="R294" s="134">
        <f>SUM(R295:R349)</f>
        <v>0</v>
      </c>
      <c r="T294" s="135">
        <f>SUM(T295:T349)</f>
        <v>0</v>
      </c>
      <c r="AR294" s="129" t="s">
        <v>190</v>
      </c>
      <c r="AT294" s="136" t="s">
        <v>74</v>
      </c>
      <c r="AU294" s="136" t="s">
        <v>83</v>
      </c>
      <c r="AY294" s="129" t="s">
        <v>181</v>
      </c>
      <c r="BK294" s="137">
        <f>SUM(BK295:BK349)</f>
        <v>0</v>
      </c>
    </row>
    <row r="295" spans="2:65" s="1" customFormat="1" ht="24.2" customHeight="1">
      <c r="B295" s="140"/>
      <c r="C295" s="141" t="s">
        <v>1825</v>
      </c>
      <c r="D295" s="141" t="s">
        <v>185</v>
      </c>
      <c r="E295" s="142" t="s">
        <v>4067</v>
      </c>
      <c r="F295" s="143" t="s">
        <v>4068</v>
      </c>
      <c r="G295" s="144" t="s">
        <v>581</v>
      </c>
      <c r="H295" s="145">
        <v>26</v>
      </c>
      <c r="I295" s="146"/>
      <c r="J295" s="147">
        <f t="shared" ref="J295:J326" si="70">ROUND(I295*H295,2)</f>
        <v>0</v>
      </c>
      <c r="K295" s="148"/>
      <c r="L295" s="32"/>
      <c r="M295" s="149" t="s">
        <v>1</v>
      </c>
      <c r="N295" s="150" t="s">
        <v>41</v>
      </c>
      <c r="P295" s="151">
        <f t="shared" ref="P295:P326" si="71">O295*H295</f>
        <v>0</v>
      </c>
      <c r="Q295" s="151">
        <v>0</v>
      </c>
      <c r="R295" s="151">
        <f t="shared" ref="R295:R326" si="72">Q295*H295</f>
        <v>0</v>
      </c>
      <c r="S295" s="151">
        <v>0</v>
      </c>
      <c r="T295" s="152">
        <f t="shared" ref="T295:T326" si="73">S295*H295</f>
        <v>0</v>
      </c>
      <c r="AR295" s="153" t="s">
        <v>280</v>
      </c>
      <c r="AT295" s="153" t="s">
        <v>185</v>
      </c>
      <c r="AU295" s="153" t="s">
        <v>190</v>
      </c>
      <c r="AY295" s="17" t="s">
        <v>181</v>
      </c>
      <c r="BE295" s="154">
        <f t="shared" ref="BE295:BE326" si="74">IF(N295="základná",J295,0)</f>
        <v>0</v>
      </c>
      <c r="BF295" s="154">
        <f t="shared" ref="BF295:BF326" si="75">IF(N295="znížená",J295,0)</f>
        <v>0</v>
      </c>
      <c r="BG295" s="154">
        <f t="shared" ref="BG295:BG326" si="76">IF(N295="zákl. prenesená",J295,0)</f>
        <v>0</v>
      </c>
      <c r="BH295" s="154">
        <f t="shared" ref="BH295:BH326" si="77">IF(N295="zníž. prenesená",J295,0)</f>
        <v>0</v>
      </c>
      <c r="BI295" s="154">
        <f t="shared" ref="BI295:BI326" si="78">IF(N295="nulová",J295,0)</f>
        <v>0</v>
      </c>
      <c r="BJ295" s="17" t="s">
        <v>190</v>
      </c>
      <c r="BK295" s="154">
        <f t="shared" ref="BK295:BK326" si="79">ROUND(I295*H295,2)</f>
        <v>0</v>
      </c>
      <c r="BL295" s="17" t="s">
        <v>280</v>
      </c>
      <c r="BM295" s="153" t="s">
        <v>2679</v>
      </c>
    </row>
    <row r="296" spans="2:65" s="1" customFormat="1" ht="16.5" customHeight="1">
      <c r="B296" s="140"/>
      <c r="C296" s="141" t="s">
        <v>1829</v>
      </c>
      <c r="D296" s="141" t="s">
        <v>185</v>
      </c>
      <c r="E296" s="142" t="s">
        <v>4069</v>
      </c>
      <c r="F296" s="143" t="s">
        <v>4070</v>
      </c>
      <c r="G296" s="144" t="s">
        <v>231</v>
      </c>
      <c r="H296" s="145">
        <v>25</v>
      </c>
      <c r="I296" s="146"/>
      <c r="J296" s="147">
        <f t="shared" si="70"/>
        <v>0</v>
      </c>
      <c r="K296" s="148"/>
      <c r="L296" s="32"/>
      <c r="M296" s="149" t="s">
        <v>1</v>
      </c>
      <c r="N296" s="150" t="s">
        <v>41</v>
      </c>
      <c r="P296" s="151">
        <f t="shared" si="71"/>
        <v>0</v>
      </c>
      <c r="Q296" s="151">
        <v>0</v>
      </c>
      <c r="R296" s="151">
        <f t="shared" si="72"/>
        <v>0</v>
      </c>
      <c r="S296" s="151">
        <v>0</v>
      </c>
      <c r="T296" s="152">
        <f t="shared" si="73"/>
        <v>0</v>
      </c>
      <c r="AR296" s="153" t="s">
        <v>280</v>
      </c>
      <c r="AT296" s="153" t="s">
        <v>185</v>
      </c>
      <c r="AU296" s="153" t="s">
        <v>190</v>
      </c>
      <c r="AY296" s="17" t="s">
        <v>181</v>
      </c>
      <c r="BE296" s="154">
        <f t="shared" si="74"/>
        <v>0</v>
      </c>
      <c r="BF296" s="154">
        <f t="shared" si="75"/>
        <v>0</v>
      </c>
      <c r="BG296" s="154">
        <f t="shared" si="76"/>
        <v>0</v>
      </c>
      <c r="BH296" s="154">
        <f t="shared" si="77"/>
        <v>0</v>
      </c>
      <c r="BI296" s="154">
        <f t="shared" si="78"/>
        <v>0</v>
      </c>
      <c r="BJ296" s="17" t="s">
        <v>190</v>
      </c>
      <c r="BK296" s="154">
        <f t="shared" si="79"/>
        <v>0</v>
      </c>
      <c r="BL296" s="17" t="s">
        <v>280</v>
      </c>
      <c r="BM296" s="153" t="s">
        <v>2687</v>
      </c>
    </row>
    <row r="297" spans="2:65" s="1" customFormat="1" ht="37.9" customHeight="1">
      <c r="B297" s="140"/>
      <c r="C297" s="189" t="s">
        <v>1837</v>
      </c>
      <c r="D297" s="189" t="s">
        <v>966</v>
      </c>
      <c r="E297" s="190" t="s">
        <v>4071</v>
      </c>
      <c r="F297" s="191" t="s">
        <v>4072</v>
      </c>
      <c r="G297" s="192" t="s">
        <v>231</v>
      </c>
      <c r="H297" s="193">
        <v>25</v>
      </c>
      <c r="I297" s="194"/>
      <c r="J297" s="195">
        <f t="shared" si="70"/>
        <v>0</v>
      </c>
      <c r="K297" s="196"/>
      <c r="L297" s="197"/>
      <c r="M297" s="198" t="s">
        <v>1</v>
      </c>
      <c r="N297" s="199" t="s">
        <v>41</v>
      </c>
      <c r="P297" s="151">
        <f t="shared" si="71"/>
        <v>0</v>
      </c>
      <c r="Q297" s="151">
        <v>0</v>
      </c>
      <c r="R297" s="151">
        <f t="shared" si="72"/>
        <v>0</v>
      </c>
      <c r="S297" s="151">
        <v>0</v>
      </c>
      <c r="T297" s="152">
        <f t="shared" si="73"/>
        <v>0</v>
      </c>
      <c r="AR297" s="153" t="s">
        <v>491</v>
      </c>
      <c r="AT297" s="153" t="s">
        <v>966</v>
      </c>
      <c r="AU297" s="153" t="s">
        <v>190</v>
      </c>
      <c r="AY297" s="17" t="s">
        <v>181</v>
      </c>
      <c r="BE297" s="154">
        <f t="shared" si="74"/>
        <v>0</v>
      </c>
      <c r="BF297" s="154">
        <f t="shared" si="75"/>
        <v>0</v>
      </c>
      <c r="BG297" s="154">
        <f t="shared" si="76"/>
        <v>0</v>
      </c>
      <c r="BH297" s="154">
        <f t="shared" si="77"/>
        <v>0</v>
      </c>
      <c r="BI297" s="154">
        <f t="shared" si="78"/>
        <v>0</v>
      </c>
      <c r="BJ297" s="17" t="s">
        <v>190</v>
      </c>
      <c r="BK297" s="154">
        <f t="shared" si="79"/>
        <v>0</v>
      </c>
      <c r="BL297" s="17" t="s">
        <v>280</v>
      </c>
      <c r="BM297" s="153" t="s">
        <v>2695</v>
      </c>
    </row>
    <row r="298" spans="2:65" s="1" customFormat="1" ht="24.2" customHeight="1">
      <c r="B298" s="140"/>
      <c r="C298" s="141" t="s">
        <v>1841</v>
      </c>
      <c r="D298" s="141" t="s">
        <v>185</v>
      </c>
      <c r="E298" s="142" t="s">
        <v>4073</v>
      </c>
      <c r="F298" s="143" t="s">
        <v>4074</v>
      </c>
      <c r="G298" s="144" t="s">
        <v>231</v>
      </c>
      <c r="H298" s="145">
        <v>25</v>
      </c>
      <c r="I298" s="146"/>
      <c r="J298" s="147">
        <f t="shared" si="70"/>
        <v>0</v>
      </c>
      <c r="K298" s="148"/>
      <c r="L298" s="32"/>
      <c r="M298" s="149" t="s">
        <v>1</v>
      </c>
      <c r="N298" s="150" t="s">
        <v>41</v>
      </c>
      <c r="P298" s="151">
        <f t="shared" si="71"/>
        <v>0</v>
      </c>
      <c r="Q298" s="151">
        <v>0</v>
      </c>
      <c r="R298" s="151">
        <f t="shared" si="72"/>
        <v>0</v>
      </c>
      <c r="S298" s="151">
        <v>0</v>
      </c>
      <c r="T298" s="152">
        <f t="shared" si="73"/>
        <v>0</v>
      </c>
      <c r="AR298" s="153" t="s">
        <v>280</v>
      </c>
      <c r="AT298" s="153" t="s">
        <v>185</v>
      </c>
      <c r="AU298" s="153" t="s">
        <v>190</v>
      </c>
      <c r="AY298" s="17" t="s">
        <v>181</v>
      </c>
      <c r="BE298" s="154">
        <f t="shared" si="74"/>
        <v>0</v>
      </c>
      <c r="BF298" s="154">
        <f t="shared" si="75"/>
        <v>0</v>
      </c>
      <c r="BG298" s="154">
        <f t="shared" si="76"/>
        <v>0</v>
      </c>
      <c r="BH298" s="154">
        <f t="shared" si="77"/>
        <v>0</v>
      </c>
      <c r="BI298" s="154">
        <f t="shared" si="78"/>
        <v>0</v>
      </c>
      <c r="BJ298" s="17" t="s">
        <v>190</v>
      </c>
      <c r="BK298" s="154">
        <f t="shared" si="79"/>
        <v>0</v>
      </c>
      <c r="BL298" s="17" t="s">
        <v>280</v>
      </c>
      <c r="BM298" s="153" t="s">
        <v>2704</v>
      </c>
    </row>
    <row r="299" spans="2:65" s="1" customFormat="1" ht="16.5" customHeight="1">
      <c r="B299" s="140"/>
      <c r="C299" s="189" t="s">
        <v>1846</v>
      </c>
      <c r="D299" s="189" t="s">
        <v>966</v>
      </c>
      <c r="E299" s="190" t="s">
        <v>4075</v>
      </c>
      <c r="F299" s="191" t="s">
        <v>4076</v>
      </c>
      <c r="G299" s="192" t="s">
        <v>231</v>
      </c>
      <c r="H299" s="193">
        <v>23</v>
      </c>
      <c r="I299" s="194"/>
      <c r="J299" s="195">
        <f t="shared" si="70"/>
        <v>0</v>
      </c>
      <c r="K299" s="196"/>
      <c r="L299" s="197"/>
      <c r="M299" s="198" t="s">
        <v>1</v>
      </c>
      <c r="N299" s="199" t="s">
        <v>41</v>
      </c>
      <c r="P299" s="151">
        <f t="shared" si="71"/>
        <v>0</v>
      </c>
      <c r="Q299" s="151">
        <v>0</v>
      </c>
      <c r="R299" s="151">
        <f t="shared" si="72"/>
        <v>0</v>
      </c>
      <c r="S299" s="151">
        <v>0</v>
      </c>
      <c r="T299" s="152">
        <f t="shared" si="73"/>
        <v>0</v>
      </c>
      <c r="AR299" s="153" t="s">
        <v>491</v>
      </c>
      <c r="AT299" s="153" t="s">
        <v>966</v>
      </c>
      <c r="AU299" s="153" t="s">
        <v>190</v>
      </c>
      <c r="AY299" s="17" t="s">
        <v>181</v>
      </c>
      <c r="BE299" s="154">
        <f t="shared" si="74"/>
        <v>0</v>
      </c>
      <c r="BF299" s="154">
        <f t="shared" si="75"/>
        <v>0</v>
      </c>
      <c r="BG299" s="154">
        <f t="shared" si="76"/>
        <v>0</v>
      </c>
      <c r="BH299" s="154">
        <f t="shared" si="77"/>
        <v>0</v>
      </c>
      <c r="BI299" s="154">
        <f t="shared" si="78"/>
        <v>0</v>
      </c>
      <c r="BJ299" s="17" t="s">
        <v>190</v>
      </c>
      <c r="BK299" s="154">
        <f t="shared" si="79"/>
        <v>0</v>
      </c>
      <c r="BL299" s="17" t="s">
        <v>280</v>
      </c>
      <c r="BM299" s="153" t="s">
        <v>2720</v>
      </c>
    </row>
    <row r="300" spans="2:65" s="1" customFormat="1" ht="24.2" customHeight="1">
      <c r="B300" s="140"/>
      <c r="C300" s="189" t="s">
        <v>1852</v>
      </c>
      <c r="D300" s="189" t="s">
        <v>966</v>
      </c>
      <c r="E300" s="190" t="s">
        <v>4077</v>
      </c>
      <c r="F300" s="191" t="s">
        <v>4078</v>
      </c>
      <c r="G300" s="192" t="s">
        <v>231</v>
      </c>
      <c r="H300" s="193">
        <v>2</v>
      </c>
      <c r="I300" s="194"/>
      <c r="J300" s="195">
        <f t="shared" si="70"/>
        <v>0</v>
      </c>
      <c r="K300" s="196"/>
      <c r="L300" s="197"/>
      <c r="M300" s="198" t="s">
        <v>1</v>
      </c>
      <c r="N300" s="199" t="s">
        <v>41</v>
      </c>
      <c r="P300" s="151">
        <f t="shared" si="71"/>
        <v>0</v>
      </c>
      <c r="Q300" s="151">
        <v>0</v>
      </c>
      <c r="R300" s="151">
        <f t="shared" si="72"/>
        <v>0</v>
      </c>
      <c r="S300" s="151">
        <v>0</v>
      </c>
      <c r="T300" s="152">
        <f t="shared" si="73"/>
        <v>0</v>
      </c>
      <c r="AR300" s="153" t="s">
        <v>491</v>
      </c>
      <c r="AT300" s="153" t="s">
        <v>966</v>
      </c>
      <c r="AU300" s="153" t="s">
        <v>190</v>
      </c>
      <c r="AY300" s="17" t="s">
        <v>181</v>
      </c>
      <c r="BE300" s="154">
        <f t="shared" si="74"/>
        <v>0</v>
      </c>
      <c r="BF300" s="154">
        <f t="shared" si="75"/>
        <v>0</v>
      </c>
      <c r="BG300" s="154">
        <f t="shared" si="76"/>
        <v>0</v>
      </c>
      <c r="BH300" s="154">
        <f t="shared" si="77"/>
        <v>0</v>
      </c>
      <c r="BI300" s="154">
        <f t="shared" si="78"/>
        <v>0</v>
      </c>
      <c r="BJ300" s="17" t="s">
        <v>190</v>
      </c>
      <c r="BK300" s="154">
        <f t="shared" si="79"/>
        <v>0</v>
      </c>
      <c r="BL300" s="17" t="s">
        <v>280</v>
      </c>
      <c r="BM300" s="153" t="s">
        <v>2729</v>
      </c>
    </row>
    <row r="301" spans="2:65" s="1" customFormat="1" ht="37.9" customHeight="1">
      <c r="B301" s="140"/>
      <c r="C301" s="141" t="s">
        <v>1854</v>
      </c>
      <c r="D301" s="141" t="s">
        <v>185</v>
      </c>
      <c r="E301" s="142" t="s">
        <v>4079</v>
      </c>
      <c r="F301" s="143" t="s">
        <v>4080</v>
      </c>
      <c r="G301" s="144" t="s">
        <v>4081</v>
      </c>
      <c r="H301" s="145">
        <v>25</v>
      </c>
      <c r="I301" s="146"/>
      <c r="J301" s="147">
        <f t="shared" si="70"/>
        <v>0</v>
      </c>
      <c r="K301" s="148"/>
      <c r="L301" s="32"/>
      <c r="M301" s="149" t="s">
        <v>1</v>
      </c>
      <c r="N301" s="150" t="s">
        <v>41</v>
      </c>
      <c r="P301" s="151">
        <f t="shared" si="71"/>
        <v>0</v>
      </c>
      <c r="Q301" s="151">
        <v>0</v>
      </c>
      <c r="R301" s="151">
        <f t="shared" si="72"/>
        <v>0</v>
      </c>
      <c r="S301" s="151">
        <v>0</v>
      </c>
      <c r="T301" s="152">
        <f t="shared" si="73"/>
        <v>0</v>
      </c>
      <c r="AR301" s="153" t="s">
        <v>280</v>
      </c>
      <c r="AT301" s="153" t="s">
        <v>185</v>
      </c>
      <c r="AU301" s="153" t="s">
        <v>190</v>
      </c>
      <c r="AY301" s="17" t="s">
        <v>181</v>
      </c>
      <c r="BE301" s="154">
        <f t="shared" si="74"/>
        <v>0</v>
      </c>
      <c r="BF301" s="154">
        <f t="shared" si="75"/>
        <v>0</v>
      </c>
      <c r="BG301" s="154">
        <f t="shared" si="76"/>
        <v>0</v>
      </c>
      <c r="BH301" s="154">
        <f t="shared" si="77"/>
        <v>0</v>
      </c>
      <c r="BI301" s="154">
        <f t="shared" si="78"/>
        <v>0</v>
      </c>
      <c r="BJ301" s="17" t="s">
        <v>190</v>
      </c>
      <c r="BK301" s="154">
        <f t="shared" si="79"/>
        <v>0</v>
      </c>
      <c r="BL301" s="17" t="s">
        <v>280</v>
      </c>
      <c r="BM301" s="153" t="s">
        <v>2737</v>
      </c>
    </row>
    <row r="302" spans="2:65" s="1" customFormat="1" ht="24.2" customHeight="1">
      <c r="B302" s="140"/>
      <c r="C302" s="189" t="s">
        <v>1858</v>
      </c>
      <c r="D302" s="189" t="s">
        <v>966</v>
      </c>
      <c r="E302" s="190" t="s">
        <v>4082</v>
      </c>
      <c r="F302" s="191" t="s">
        <v>4083</v>
      </c>
      <c r="G302" s="192" t="s">
        <v>231</v>
      </c>
      <c r="H302" s="193">
        <v>23</v>
      </c>
      <c r="I302" s="194"/>
      <c r="J302" s="195">
        <f t="shared" si="70"/>
        <v>0</v>
      </c>
      <c r="K302" s="196"/>
      <c r="L302" s="197"/>
      <c r="M302" s="198" t="s">
        <v>1</v>
      </c>
      <c r="N302" s="199" t="s">
        <v>41</v>
      </c>
      <c r="P302" s="151">
        <f t="shared" si="71"/>
        <v>0</v>
      </c>
      <c r="Q302" s="151">
        <v>0</v>
      </c>
      <c r="R302" s="151">
        <f t="shared" si="72"/>
        <v>0</v>
      </c>
      <c r="S302" s="151">
        <v>0</v>
      </c>
      <c r="T302" s="152">
        <f t="shared" si="73"/>
        <v>0</v>
      </c>
      <c r="AR302" s="153" t="s">
        <v>491</v>
      </c>
      <c r="AT302" s="153" t="s">
        <v>966</v>
      </c>
      <c r="AU302" s="153" t="s">
        <v>190</v>
      </c>
      <c r="AY302" s="17" t="s">
        <v>181</v>
      </c>
      <c r="BE302" s="154">
        <f t="shared" si="74"/>
        <v>0</v>
      </c>
      <c r="BF302" s="154">
        <f t="shared" si="75"/>
        <v>0</v>
      </c>
      <c r="BG302" s="154">
        <f t="shared" si="76"/>
        <v>0</v>
      </c>
      <c r="BH302" s="154">
        <f t="shared" si="77"/>
        <v>0</v>
      </c>
      <c r="BI302" s="154">
        <f t="shared" si="78"/>
        <v>0</v>
      </c>
      <c r="BJ302" s="17" t="s">
        <v>190</v>
      </c>
      <c r="BK302" s="154">
        <f t="shared" si="79"/>
        <v>0</v>
      </c>
      <c r="BL302" s="17" t="s">
        <v>280</v>
      </c>
      <c r="BM302" s="153" t="s">
        <v>2745</v>
      </c>
    </row>
    <row r="303" spans="2:65" s="1" customFormat="1" ht="24.2" customHeight="1">
      <c r="B303" s="140"/>
      <c r="C303" s="141" t="s">
        <v>1862</v>
      </c>
      <c r="D303" s="141" t="s">
        <v>185</v>
      </c>
      <c r="E303" s="142" t="s">
        <v>4084</v>
      </c>
      <c r="F303" s="143" t="s">
        <v>4085</v>
      </c>
      <c r="G303" s="144" t="s">
        <v>581</v>
      </c>
      <c r="H303" s="145">
        <v>1</v>
      </c>
      <c r="I303" s="146"/>
      <c r="J303" s="147">
        <f t="shared" si="70"/>
        <v>0</v>
      </c>
      <c r="K303" s="148"/>
      <c r="L303" s="32"/>
      <c r="M303" s="149" t="s">
        <v>1</v>
      </c>
      <c r="N303" s="150" t="s">
        <v>41</v>
      </c>
      <c r="P303" s="151">
        <f t="shared" si="71"/>
        <v>0</v>
      </c>
      <c r="Q303" s="151">
        <v>0</v>
      </c>
      <c r="R303" s="151">
        <f t="shared" si="72"/>
        <v>0</v>
      </c>
      <c r="S303" s="151">
        <v>0</v>
      </c>
      <c r="T303" s="152">
        <f t="shared" si="73"/>
        <v>0</v>
      </c>
      <c r="AR303" s="153" t="s">
        <v>280</v>
      </c>
      <c r="AT303" s="153" t="s">
        <v>185</v>
      </c>
      <c r="AU303" s="153" t="s">
        <v>190</v>
      </c>
      <c r="AY303" s="17" t="s">
        <v>181</v>
      </c>
      <c r="BE303" s="154">
        <f t="shared" si="74"/>
        <v>0</v>
      </c>
      <c r="BF303" s="154">
        <f t="shared" si="75"/>
        <v>0</v>
      </c>
      <c r="BG303" s="154">
        <f t="shared" si="76"/>
        <v>0</v>
      </c>
      <c r="BH303" s="154">
        <f t="shared" si="77"/>
        <v>0</v>
      </c>
      <c r="BI303" s="154">
        <f t="shared" si="78"/>
        <v>0</v>
      </c>
      <c r="BJ303" s="17" t="s">
        <v>190</v>
      </c>
      <c r="BK303" s="154">
        <f t="shared" si="79"/>
        <v>0</v>
      </c>
      <c r="BL303" s="17" t="s">
        <v>280</v>
      </c>
      <c r="BM303" s="153" t="s">
        <v>2753</v>
      </c>
    </row>
    <row r="304" spans="2:65" s="1" customFormat="1" ht="16.5" customHeight="1">
      <c r="B304" s="140"/>
      <c r="C304" s="141" t="s">
        <v>1866</v>
      </c>
      <c r="D304" s="141" t="s">
        <v>185</v>
      </c>
      <c r="E304" s="142" t="s">
        <v>4086</v>
      </c>
      <c r="F304" s="143" t="s">
        <v>4087</v>
      </c>
      <c r="G304" s="144" t="s">
        <v>581</v>
      </c>
      <c r="H304" s="145">
        <v>17</v>
      </c>
      <c r="I304" s="146"/>
      <c r="J304" s="147">
        <f t="shared" si="70"/>
        <v>0</v>
      </c>
      <c r="K304" s="148"/>
      <c r="L304" s="32"/>
      <c r="M304" s="149" t="s">
        <v>1</v>
      </c>
      <c r="N304" s="150" t="s">
        <v>41</v>
      </c>
      <c r="P304" s="151">
        <f t="shared" si="71"/>
        <v>0</v>
      </c>
      <c r="Q304" s="151">
        <v>0</v>
      </c>
      <c r="R304" s="151">
        <f t="shared" si="72"/>
        <v>0</v>
      </c>
      <c r="S304" s="151">
        <v>0</v>
      </c>
      <c r="T304" s="152">
        <f t="shared" si="73"/>
        <v>0</v>
      </c>
      <c r="AR304" s="153" t="s">
        <v>280</v>
      </c>
      <c r="AT304" s="153" t="s">
        <v>185</v>
      </c>
      <c r="AU304" s="153" t="s">
        <v>190</v>
      </c>
      <c r="AY304" s="17" t="s">
        <v>181</v>
      </c>
      <c r="BE304" s="154">
        <f t="shared" si="74"/>
        <v>0</v>
      </c>
      <c r="BF304" s="154">
        <f t="shared" si="75"/>
        <v>0</v>
      </c>
      <c r="BG304" s="154">
        <f t="shared" si="76"/>
        <v>0</v>
      </c>
      <c r="BH304" s="154">
        <f t="shared" si="77"/>
        <v>0</v>
      </c>
      <c r="BI304" s="154">
        <f t="shared" si="78"/>
        <v>0</v>
      </c>
      <c r="BJ304" s="17" t="s">
        <v>190</v>
      </c>
      <c r="BK304" s="154">
        <f t="shared" si="79"/>
        <v>0</v>
      </c>
      <c r="BL304" s="17" t="s">
        <v>280</v>
      </c>
      <c r="BM304" s="153" t="s">
        <v>2761</v>
      </c>
    </row>
    <row r="305" spans="2:65" s="1" customFormat="1" ht="24.2" customHeight="1">
      <c r="B305" s="140"/>
      <c r="C305" s="141" t="s">
        <v>1871</v>
      </c>
      <c r="D305" s="141" t="s">
        <v>185</v>
      </c>
      <c r="E305" s="142" t="s">
        <v>4088</v>
      </c>
      <c r="F305" s="143" t="s">
        <v>4089</v>
      </c>
      <c r="G305" s="144" t="s">
        <v>231</v>
      </c>
      <c r="H305" s="145">
        <v>25</v>
      </c>
      <c r="I305" s="146"/>
      <c r="J305" s="147">
        <f t="shared" si="70"/>
        <v>0</v>
      </c>
      <c r="K305" s="148"/>
      <c r="L305" s="32"/>
      <c r="M305" s="149" t="s">
        <v>1</v>
      </c>
      <c r="N305" s="150" t="s">
        <v>41</v>
      </c>
      <c r="P305" s="151">
        <f t="shared" si="71"/>
        <v>0</v>
      </c>
      <c r="Q305" s="151">
        <v>0</v>
      </c>
      <c r="R305" s="151">
        <f t="shared" si="72"/>
        <v>0</v>
      </c>
      <c r="S305" s="151">
        <v>0</v>
      </c>
      <c r="T305" s="152">
        <f t="shared" si="73"/>
        <v>0</v>
      </c>
      <c r="AR305" s="153" t="s">
        <v>280</v>
      </c>
      <c r="AT305" s="153" t="s">
        <v>185</v>
      </c>
      <c r="AU305" s="153" t="s">
        <v>190</v>
      </c>
      <c r="AY305" s="17" t="s">
        <v>181</v>
      </c>
      <c r="BE305" s="154">
        <f t="shared" si="74"/>
        <v>0</v>
      </c>
      <c r="BF305" s="154">
        <f t="shared" si="75"/>
        <v>0</v>
      </c>
      <c r="BG305" s="154">
        <f t="shared" si="76"/>
        <v>0</v>
      </c>
      <c r="BH305" s="154">
        <f t="shared" si="77"/>
        <v>0</v>
      </c>
      <c r="BI305" s="154">
        <f t="shared" si="78"/>
        <v>0</v>
      </c>
      <c r="BJ305" s="17" t="s">
        <v>190</v>
      </c>
      <c r="BK305" s="154">
        <f t="shared" si="79"/>
        <v>0</v>
      </c>
      <c r="BL305" s="17" t="s">
        <v>280</v>
      </c>
      <c r="BM305" s="153" t="s">
        <v>2769</v>
      </c>
    </row>
    <row r="306" spans="2:65" s="1" customFormat="1" ht="37.9" customHeight="1">
      <c r="B306" s="140"/>
      <c r="C306" s="189" t="s">
        <v>1876</v>
      </c>
      <c r="D306" s="189" t="s">
        <v>966</v>
      </c>
      <c r="E306" s="190" t="s">
        <v>4090</v>
      </c>
      <c r="F306" s="191" t="s">
        <v>4091</v>
      </c>
      <c r="G306" s="192" t="s">
        <v>231</v>
      </c>
      <c r="H306" s="193">
        <v>23</v>
      </c>
      <c r="I306" s="194"/>
      <c r="J306" s="195">
        <f t="shared" si="70"/>
        <v>0</v>
      </c>
      <c r="K306" s="196"/>
      <c r="L306" s="197"/>
      <c r="M306" s="198" t="s">
        <v>1</v>
      </c>
      <c r="N306" s="199" t="s">
        <v>41</v>
      </c>
      <c r="P306" s="151">
        <f t="shared" si="71"/>
        <v>0</v>
      </c>
      <c r="Q306" s="151">
        <v>0</v>
      </c>
      <c r="R306" s="151">
        <f t="shared" si="72"/>
        <v>0</v>
      </c>
      <c r="S306" s="151">
        <v>0</v>
      </c>
      <c r="T306" s="152">
        <f t="shared" si="73"/>
        <v>0</v>
      </c>
      <c r="AR306" s="153" t="s">
        <v>491</v>
      </c>
      <c r="AT306" s="153" t="s">
        <v>966</v>
      </c>
      <c r="AU306" s="153" t="s">
        <v>190</v>
      </c>
      <c r="AY306" s="17" t="s">
        <v>181</v>
      </c>
      <c r="BE306" s="154">
        <f t="shared" si="74"/>
        <v>0</v>
      </c>
      <c r="BF306" s="154">
        <f t="shared" si="75"/>
        <v>0</v>
      </c>
      <c r="BG306" s="154">
        <f t="shared" si="76"/>
        <v>0</v>
      </c>
      <c r="BH306" s="154">
        <f t="shared" si="77"/>
        <v>0</v>
      </c>
      <c r="BI306" s="154">
        <f t="shared" si="78"/>
        <v>0</v>
      </c>
      <c r="BJ306" s="17" t="s">
        <v>190</v>
      </c>
      <c r="BK306" s="154">
        <f t="shared" si="79"/>
        <v>0</v>
      </c>
      <c r="BL306" s="17" t="s">
        <v>280</v>
      </c>
      <c r="BM306" s="153" t="s">
        <v>2777</v>
      </c>
    </row>
    <row r="307" spans="2:65" s="1" customFormat="1" ht="49.15" customHeight="1">
      <c r="B307" s="140"/>
      <c r="C307" s="189" t="s">
        <v>1883</v>
      </c>
      <c r="D307" s="189" t="s">
        <v>966</v>
      </c>
      <c r="E307" s="190" t="s">
        <v>4092</v>
      </c>
      <c r="F307" s="191" t="s">
        <v>4093</v>
      </c>
      <c r="G307" s="192" t="s">
        <v>231</v>
      </c>
      <c r="H307" s="193">
        <v>2</v>
      </c>
      <c r="I307" s="194"/>
      <c r="J307" s="195">
        <f t="shared" si="70"/>
        <v>0</v>
      </c>
      <c r="K307" s="196"/>
      <c r="L307" s="197"/>
      <c r="M307" s="198" t="s">
        <v>1</v>
      </c>
      <c r="N307" s="199" t="s">
        <v>41</v>
      </c>
      <c r="P307" s="151">
        <f t="shared" si="71"/>
        <v>0</v>
      </c>
      <c r="Q307" s="151">
        <v>0</v>
      </c>
      <c r="R307" s="151">
        <f t="shared" si="72"/>
        <v>0</v>
      </c>
      <c r="S307" s="151">
        <v>0</v>
      </c>
      <c r="T307" s="152">
        <f t="shared" si="73"/>
        <v>0</v>
      </c>
      <c r="AR307" s="153" t="s">
        <v>491</v>
      </c>
      <c r="AT307" s="153" t="s">
        <v>966</v>
      </c>
      <c r="AU307" s="153" t="s">
        <v>190</v>
      </c>
      <c r="AY307" s="17" t="s">
        <v>181</v>
      </c>
      <c r="BE307" s="154">
        <f t="shared" si="74"/>
        <v>0</v>
      </c>
      <c r="BF307" s="154">
        <f t="shared" si="75"/>
        <v>0</v>
      </c>
      <c r="BG307" s="154">
        <f t="shared" si="76"/>
        <v>0</v>
      </c>
      <c r="BH307" s="154">
        <f t="shared" si="77"/>
        <v>0</v>
      </c>
      <c r="BI307" s="154">
        <f t="shared" si="78"/>
        <v>0</v>
      </c>
      <c r="BJ307" s="17" t="s">
        <v>190</v>
      </c>
      <c r="BK307" s="154">
        <f t="shared" si="79"/>
        <v>0</v>
      </c>
      <c r="BL307" s="17" t="s">
        <v>280</v>
      </c>
      <c r="BM307" s="153" t="s">
        <v>2787</v>
      </c>
    </row>
    <row r="308" spans="2:65" s="1" customFormat="1" ht="24.2" customHeight="1">
      <c r="B308" s="140"/>
      <c r="C308" s="141" t="s">
        <v>1889</v>
      </c>
      <c r="D308" s="141" t="s">
        <v>185</v>
      </c>
      <c r="E308" s="142" t="s">
        <v>4094</v>
      </c>
      <c r="F308" s="143" t="s">
        <v>4095</v>
      </c>
      <c r="G308" s="144" t="s">
        <v>231</v>
      </c>
      <c r="H308" s="145">
        <v>2</v>
      </c>
      <c r="I308" s="146"/>
      <c r="J308" s="147">
        <f t="shared" si="70"/>
        <v>0</v>
      </c>
      <c r="K308" s="148"/>
      <c r="L308" s="32"/>
      <c r="M308" s="149" t="s">
        <v>1</v>
      </c>
      <c r="N308" s="150" t="s">
        <v>41</v>
      </c>
      <c r="P308" s="151">
        <f t="shared" si="71"/>
        <v>0</v>
      </c>
      <c r="Q308" s="151">
        <v>0</v>
      </c>
      <c r="R308" s="151">
        <f t="shared" si="72"/>
        <v>0</v>
      </c>
      <c r="S308" s="151">
        <v>0</v>
      </c>
      <c r="T308" s="152">
        <f t="shared" si="73"/>
        <v>0</v>
      </c>
      <c r="AR308" s="153" t="s">
        <v>280</v>
      </c>
      <c r="AT308" s="153" t="s">
        <v>185</v>
      </c>
      <c r="AU308" s="153" t="s">
        <v>190</v>
      </c>
      <c r="AY308" s="17" t="s">
        <v>181</v>
      </c>
      <c r="BE308" s="154">
        <f t="shared" si="74"/>
        <v>0</v>
      </c>
      <c r="BF308" s="154">
        <f t="shared" si="75"/>
        <v>0</v>
      </c>
      <c r="BG308" s="154">
        <f t="shared" si="76"/>
        <v>0</v>
      </c>
      <c r="BH308" s="154">
        <f t="shared" si="77"/>
        <v>0</v>
      </c>
      <c r="BI308" s="154">
        <f t="shared" si="78"/>
        <v>0</v>
      </c>
      <c r="BJ308" s="17" t="s">
        <v>190</v>
      </c>
      <c r="BK308" s="154">
        <f t="shared" si="79"/>
        <v>0</v>
      </c>
      <c r="BL308" s="17" t="s">
        <v>280</v>
      </c>
      <c r="BM308" s="153" t="s">
        <v>2796</v>
      </c>
    </row>
    <row r="309" spans="2:65" s="1" customFormat="1" ht="24.2" customHeight="1">
      <c r="B309" s="140"/>
      <c r="C309" s="189" t="s">
        <v>1894</v>
      </c>
      <c r="D309" s="189" t="s">
        <v>966</v>
      </c>
      <c r="E309" s="190" t="s">
        <v>4096</v>
      </c>
      <c r="F309" s="191" t="s">
        <v>4097</v>
      </c>
      <c r="G309" s="192" t="s">
        <v>231</v>
      </c>
      <c r="H309" s="193">
        <v>2</v>
      </c>
      <c r="I309" s="194"/>
      <c r="J309" s="195">
        <f t="shared" si="70"/>
        <v>0</v>
      </c>
      <c r="K309" s="196"/>
      <c r="L309" s="197"/>
      <c r="M309" s="198" t="s">
        <v>1</v>
      </c>
      <c r="N309" s="199" t="s">
        <v>41</v>
      </c>
      <c r="P309" s="151">
        <f t="shared" si="71"/>
        <v>0</v>
      </c>
      <c r="Q309" s="151">
        <v>0</v>
      </c>
      <c r="R309" s="151">
        <f t="shared" si="72"/>
        <v>0</v>
      </c>
      <c r="S309" s="151">
        <v>0</v>
      </c>
      <c r="T309" s="152">
        <f t="shared" si="73"/>
        <v>0</v>
      </c>
      <c r="AR309" s="153" t="s">
        <v>491</v>
      </c>
      <c r="AT309" s="153" t="s">
        <v>966</v>
      </c>
      <c r="AU309" s="153" t="s">
        <v>190</v>
      </c>
      <c r="AY309" s="17" t="s">
        <v>181</v>
      </c>
      <c r="BE309" s="154">
        <f t="shared" si="74"/>
        <v>0</v>
      </c>
      <c r="BF309" s="154">
        <f t="shared" si="75"/>
        <v>0</v>
      </c>
      <c r="BG309" s="154">
        <f t="shared" si="76"/>
        <v>0</v>
      </c>
      <c r="BH309" s="154">
        <f t="shared" si="77"/>
        <v>0</v>
      </c>
      <c r="BI309" s="154">
        <f t="shared" si="78"/>
        <v>0</v>
      </c>
      <c r="BJ309" s="17" t="s">
        <v>190</v>
      </c>
      <c r="BK309" s="154">
        <f t="shared" si="79"/>
        <v>0</v>
      </c>
      <c r="BL309" s="17" t="s">
        <v>280</v>
      </c>
      <c r="BM309" s="153" t="s">
        <v>2805</v>
      </c>
    </row>
    <row r="310" spans="2:65" s="1" customFormat="1" ht="16.5" customHeight="1">
      <c r="B310" s="140"/>
      <c r="C310" s="141" t="s">
        <v>1901</v>
      </c>
      <c r="D310" s="141" t="s">
        <v>185</v>
      </c>
      <c r="E310" s="142" t="s">
        <v>4098</v>
      </c>
      <c r="F310" s="143" t="s">
        <v>4099</v>
      </c>
      <c r="G310" s="144" t="s">
        <v>231</v>
      </c>
      <c r="H310" s="145">
        <v>2</v>
      </c>
      <c r="I310" s="146"/>
      <c r="J310" s="147">
        <f t="shared" si="70"/>
        <v>0</v>
      </c>
      <c r="K310" s="148"/>
      <c r="L310" s="32"/>
      <c r="M310" s="149" t="s">
        <v>1</v>
      </c>
      <c r="N310" s="150" t="s">
        <v>41</v>
      </c>
      <c r="P310" s="151">
        <f t="shared" si="71"/>
        <v>0</v>
      </c>
      <c r="Q310" s="151">
        <v>0</v>
      </c>
      <c r="R310" s="151">
        <f t="shared" si="72"/>
        <v>0</v>
      </c>
      <c r="S310" s="151">
        <v>0</v>
      </c>
      <c r="T310" s="152">
        <f t="shared" si="73"/>
        <v>0</v>
      </c>
      <c r="AR310" s="153" t="s">
        <v>280</v>
      </c>
      <c r="AT310" s="153" t="s">
        <v>185</v>
      </c>
      <c r="AU310" s="153" t="s">
        <v>190</v>
      </c>
      <c r="AY310" s="17" t="s">
        <v>181</v>
      </c>
      <c r="BE310" s="154">
        <f t="shared" si="74"/>
        <v>0</v>
      </c>
      <c r="BF310" s="154">
        <f t="shared" si="75"/>
        <v>0</v>
      </c>
      <c r="BG310" s="154">
        <f t="shared" si="76"/>
        <v>0</v>
      </c>
      <c r="BH310" s="154">
        <f t="shared" si="77"/>
        <v>0</v>
      </c>
      <c r="BI310" s="154">
        <f t="shared" si="78"/>
        <v>0</v>
      </c>
      <c r="BJ310" s="17" t="s">
        <v>190</v>
      </c>
      <c r="BK310" s="154">
        <f t="shared" si="79"/>
        <v>0</v>
      </c>
      <c r="BL310" s="17" t="s">
        <v>280</v>
      </c>
      <c r="BM310" s="153" t="s">
        <v>2814</v>
      </c>
    </row>
    <row r="311" spans="2:65" s="1" customFormat="1" ht="24.2" customHeight="1">
      <c r="B311" s="140"/>
      <c r="C311" s="141" t="s">
        <v>1906</v>
      </c>
      <c r="D311" s="141" t="s">
        <v>185</v>
      </c>
      <c r="E311" s="142" t="s">
        <v>4100</v>
      </c>
      <c r="F311" s="143" t="s">
        <v>4101</v>
      </c>
      <c r="G311" s="144" t="s">
        <v>581</v>
      </c>
      <c r="H311" s="145">
        <v>24</v>
      </c>
      <c r="I311" s="146"/>
      <c r="J311" s="147">
        <f t="shared" si="70"/>
        <v>0</v>
      </c>
      <c r="K311" s="148"/>
      <c r="L311" s="32"/>
      <c r="M311" s="149" t="s">
        <v>1</v>
      </c>
      <c r="N311" s="150" t="s">
        <v>41</v>
      </c>
      <c r="P311" s="151">
        <f t="shared" si="71"/>
        <v>0</v>
      </c>
      <c r="Q311" s="151">
        <v>0</v>
      </c>
      <c r="R311" s="151">
        <f t="shared" si="72"/>
        <v>0</v>
      </c>
      <c r="S311" s="151">
        <v>0</v>
      </c>
      <c r="T311" s="152">
        <f t="shared" si="73"/>
        <v>0</v>
      </c>
      <c r="AR311" s="153" t="s">
        <v>280</v>
      </c>
      <c r="AT311" s="153" t="s">
        <v>185</v>
      </c>
      <c r="AU311" s="153" t="s">
        <v>190</v>
      </c>
      <c r="AY311" s="17" t="s">
        <v>181</v>
      </c>
      <c r="BE311" s="154">
        <f t="shared" si="74"/>
        <v>0</v>
      </c>
      <c r="BF311" s="154">
        <f t="shared" si="75"/>
        <v>0</v>
      </c>
      <c r="BG311" s="154">
        <f t="shared" si="76"/>
        <v>0</v>
      </c>
      <c r="BH311" s="154">
        <f t="shared" si="77"/>
        <v>0</v>
      </c>
      <c r="BI311" s="154">
        <f t="shared" si="78"/>
        <v>0</v>
      </c>
      <c r="BJ311" s="17" t="s">
        <v>190</v>
      </c>
      <c r="BK311" s="154">
        <f t="shared" si="79"/>
        <v>0</v>
      </c>
      <c r="BL311" s="17" t="s">
        <v>280</v>
      </c>
      <c r="BM311" s="153" t="s">
        <v>2823</v>
      </c>
    </row>
    <row r="312" spans="2:65" s="1" customFormat="1" ht="24.2" customHeight="1">
      <c r="B312" s="140"/>
      <c r="C312" s="141" t="s">
        <v>1912</v>
      </c>
      <c r="D312" s="141" t="s">
        <v>185</v>
      </c>
      <c r="E312" s="142" t="s">
        <v>4102</v>
      </c>
      <c r="F312" s="143" t="s">
        <v>4103</v>
      </c>
      <c r="G312" s="144" t="s">
        <v>4081</v>
      </c>
      <c r="H312" s="145">
        <v>25</v>
      </c>
      <c r="I312" s="146"/>
      <c r="J312" s="147">
        <f t="shared" si="70"/>
        <v>0</v>
      </c>
      <c r="K312" s="148"/>
      <c r="L312" s="32"/>
      <c r="M312" s="149" t="s">
        <v>1</v>
      </c>
      <c r="N312" s="150" t="s">
        <v>41</v>
      </c>
      <c r="P312" s="151">
        <f t="shared" si="71"/>
        <v>0</v>
      </c>
      <c r="Q312" s="151">
        <v>0</v>
      </c>
      <c r="R312" s="151">
        <f t="shared" si="72"/>
        <v>0</v>
      </c>
      <c r="S312" s="151">
        <v>0</v>
      </c>
      <c r="T312" s="152">
        <f t="shared" si="73"/>
        <v>0</v>
      </c>
      <c r="AR312" s="153" t="s">
        <v>280</v>
      </c>
      <c r="AT312" s="153" t="s">
        <v>185</v>
      </c>
      <c r="AU312" s="153" t="s">
        <v>190</v>
      </c>
      <c r="AY312" s="17" t="s">
        <v>181</v>
      </c>
      <c r="BE312" s="154">
        <f t="shared" si="74"/>
        <v>0</v>
      </c>
      <c r="BF312" s="154">
        <f t="shared" si="75"/>
        <v>0</v>
      </c>
      <c r="BG312" s="154">
        <f t="shared" si="76"/>
        <v>0</v>
      </c>
      <c r="BH312" s="154">
        <f t="shared" si="77"/>
        <v>0</v>
      </c>
      <c r="BI312" s="154">
        <f t="shared" si="78"/>
        <v>0</v>
      </c>
      <c r="BJ312" s="17" t="s">
        <v>190</v>
      </c>
      <c r="BK312" s="154">
        <f t="shared" si="79"/>
        <v>0</v>
      </c>
      <c r="BL312" s="17" t="s">
        <v>280</v>
      </c>
      <c r="BM312" s="153" t="s">
        <v>2831</v>
      </c>
    </row>
    <row r="313" spans="2:65" s="1" customFormat="1" ht="37.9" customHeight="1">
      <c r="B313" s="140"/>
      <c r="C313" s="189" t="s">
        <v>1919</v>
      </c>
      <c r="D313" s="189" t="s">
        <v>966</v>
      </c>
      <c r="E313" s="190" t="s">
        <v>4104</v>
      </c>
      <c r="F313" s="191" t="s">
        <v>4105</v>
      </c>
      <c r="G313" s="192" t="s">
        <v>231</v>
      </c>
      <c r="H313" s="193">
        <v>25</v>
      </c>
      <c r="I313" s="194"/>
      <c r="J313" s="195">
        <f t="shared" si="70"/>
        <v>0</v>
      </c>
      <c r="K313" s="196"/>
      <c r="L313" s="197"/>
      <c r="M313" s="198" t="s">
        <v>1</v>
      </c>
      <c r="N313" s="199" t="s">
        <v>41</v>
      </c>
      <c r="P313" s="151">
        <f t="shared" si="71"/>
        <v>0</v>
      </c>
      <c r="Q313" s="151">
        <v>0</v>
      </c>
      <c r="R313" s="151">
        <f t="shared" si="72"/>
        <v>0</v>
      </c>
      <c r="S313" s="151">
        <v>0</v>
      </c>
      <c r="T313" s="152">
        <f t="shared" si="73"/>
        <v>0</v>
      </c>
      <c r="AR313" s="153" t="s">
        <v>491</v>
      </c>
      <c r="AT313" s="153" t="s">
        <v>966</v>
      </c>
      <c r="AU313" s="153" t="s">
        <v>190</v>
      </c>
      <c r="AY313" s="17" t="s">
        <v>181</v>
      </c>
      <c r="BE313" s="154">
        <f t="shared" si="74"/>
        <v>0</v>
      </c>
      <c r="BF313" s="154">
        <f t="shared" si="75"/>
        <v>0</v>
      </c>
      <c r="BG313" s="154">
        <f t="shared" si="76"/>
        <v>0</v>
      </c>
      <c r="BH313" s="154">
        <f t="shared" si="77"/>
        <v>0</v>
      </c>
      <c r="BI313" s="154">
        <f t="shared" si="78"/>
        <v>0</v>
      </c>
      <c r="BJ313" s="17" t="s">
        <v>190</v>
      </c>
      <c r="BK313" s="154">
        <f t="shared" si="79"/>
        <v>0</v>
      </c>
      <c r="BL313" s="17" t="s">
        <v>280</v>
      </c>
      <c r="BM313" s="153" t="s">
        <v>2847</v>
      </c>
    </row>
    <row r="314" spans="2:65" s="1" customFormat="1" ht="24.2" customHeight="1">
      <c r="B314" s="140"/>
      <c r="C314" s="141" t="s">
        <v>1924</v>
      </c>
      <c r="D314" s="141" t="s">
        <v>185</v>
      </c>
      <c r="E314" s="142" t="s">
        <v>4106</v>
      </c>
      <c r="F314" s="143" t="s">
        <v>4107</v>
      </c>
      <c r="G314" s="144" t="s">
        <v>231</v>
      </c>
      <c r="H314" s="145">
        <v>31</v>
      </c>
      <c r="I314" s="146"/>
      <c r="J314" s="147">
        <f t="shared" si="70"/>
        <v>0</v>
      </c>
      <c r="K314" s="148"/>
      <c r="L314" s="32"/>
      <c r="M314" s="149" t="s">
        <v>1</v>
      </c>
      <c r="N314" s="150" t="s">
        <v>41</v>
      </c>
      <c r="P314" s="151">
        <f t="shared" si="71"/>
        <v>0</v>
      </c>
      <c r="Q314" s="151">
        <v>0</v>
      </c>
      <c r="R314" s="151">
        <f t="shared" si="72"/>
        <v>0</v>
      </c>
      <c r="S314" s="151">
        <v>0</v>
      </c>
      <c r="T314" s="152">
        <f t="shared" si="73"/>
        <v>0</v>
      </c>
      <c r="AR314" s="153" t="s">
        <v>280</v>
      </c>
      <c r="AT314" s="153" t="s">
        <v>185</v>
      </c>
      <c r="AU314" s="153" t="s">
        <v>190</v>
      </c>
      <c r="AY314" s="17" t="s">
        <v>181</v>
      </c>
      <c r="BE314" s="154">
        <f t="shared" si="74"/>
        <v>0</v>
      </c>
      <c r="BF314" s="154">
        <f t="shared" si="75"/>
        <v>0</v>
      </c>
      <c r="BG314" s="154">
        <f t="shared" si="76"/>
        <v>0</v>
      </c>
      <c r="BH314" s="154">
        <f t="shared" si="77"/>
        <v>0</v>
      </c>
      <c r="BI314" s="154">
        <f t="shared" si="78"/>
        <v>0</v>
      </c>
      <c r="BJ314" s="17" t="s">
        <v>190</v>
      </c>
      <c r="BK314" s="154">
        <f t="shared" si="79"/>
        <v>0</v>
      </c>
      <c r="BL314" s="17" t="s">
        <v>280</v>
      </c>
      <c r="BM314" s="153" t="s">
        <v>2864</v>
      </c>
    </row>
    <row r="315" spans="2:65" s="1" customFormat="1" ht="16.5" customHeight="1">
      <c r="B315" s="140"/>
      <c r="C315" s="189" t="s">
        <v>1928</v>
      </c>
      <c r="D315" s="189" t="s">
        <v>966</v>
      </c>
      <c r="E315" s="190" t="s">
        <v>4108</v>
      </c>
      <c r="F315" s="191" t="s">
        <v>4109</v>
      </c>
      <c r="G315" s="192" t="s">
        <v>231</v>
      </c>
      <c r="H315" s="193">
        <v>31</v>
      </c>
      <c r="I315" s="194"/>
      <c r="J315" s="195">
        <f t="shared" si="70"/>
        <v>0</v>
      </c>
      <c r="K315" s="196"/>
      <c r="L315" s="197"/>
      <c r="M315" s="198" t="s">
        <v>1</v>
      </c>
      <c r="N315" s="199" t="s">
        <v>41</v>
      </c>
      <c r="P315" s="151">
        <f t="shared" si="71"/>
        <v>0</v>
      </c>
      <c r="Q315" s="151">
        <v>0</v>
      </c>
      <c r="R315" s="151">
        <f t="shared" si="72"/>
        <v>0</v>
      </c>
      <c r="S315" s="151">
        <v>0</v>
      </c>
      <c r="T315" s="152">
        <f t="shared" si="73"/>
        <v>0</v>
      </c>
      <c r="AR315" s="153" t="s">
        <v>491</v>
      </c>
      <c r="AT315" s="153" t="s">
        <v>966</v>
      </c>
      <c r="AU315" s="153" t="s">
        <v>190</v>
      </c>
      <c r="AY315" s="17" t="s">
        <v>181</v>
      </c>
      <c r="BE315" s="154">
        <f t="shared" si="74"/>
        <v>0</v>
      </c>
      <c r="BF315" s="154">
        <f t="shared" si="75"/>
        <v>0</v>
      </c>
      <c r="BG315" s="154">
        <f t="shared" si="76"/>
        <v>0</v>
      </c>
      <c r="BH315" s="154">
        <f t="shared" si="77"/>
        <v>0</v>
      </c>
      <c r="BI315" s="154">
        <f t="shared" si="78"/>
        <v>0</v>
      </c>
      <c r="BJ315" s="17" t="s">
        <v>190</v>
      </c>
      <c r="BK315" s="154">
        <f t="shared" si="79"/>
        <v>0</v>
      </c>
      <c r="BL315" s="17" t="s">
        <v>280</v>
      </c>
      <c r="BM315" s="153" t="s">
        <v>2875</v>
      </c>
    </row>
    <row r="316" spans="2:65" s="1" customFormat="1" ht="24.2" customHeight="1">
      <c r="B316" s="140"/>
      <c r="C316" s="141" t="s">
        <v>1932</v>
      </c>
      <c r="D316" s="141" t="s">
        <v>185</v>
      </c>
      <c r="E316" s="142" t="s">
        <v>4110</v>
      </c>
      <c r="F316" s="143" t="s">
        <v>4111</v>
      </c>
      <c r="G316" s="144" t="s">
        <v>231</v>
      </c>
      <c r="H316" s="145">
        <v>18</v>
      </c>
      <c r="I316" s="146"/>
      <c r="J316" s="147">
        <f t="shared" si="70"/>
        <v>0</v>
      </c>
      <c r="K316" s="148"/>
      <c r="L316" s="32"/>
      <c r="M316" s="149" t="s">
        <v>1</v>
      </c>
      <c r="N316" s="150" t="s">
        <v>41</v>
      </c>
      <c r="P316" s="151">
        <f t="shared" si="71"/>
        <v>0</v>
      </c>
      <c r="Q316" s="151">
        <v>0</v>
      </c>
      <c r="R316" s="151">
        <f t="shared" si="72"/>
        <v>0</v>
      </c>
      <c r="S316" s="151">
        <v>0</v>
      </c>
      <c r="T316" s="152">
        <f t="shared" si="73"/>
        <v>0</v>
      </c>
      <c r="AR316" s="153" t="s">
        <v>280</v>
      </c>
      <c r="AT316" s="153" t="s">
        <v>185</v>
      </c>
      <c r="AU316" s="153" t="s">
        <v>190</v>
      </c>
      <c r="AY316" s="17" t="s">
        <v>181</v>
      </c>
      <c r="BE316" s="154">
        <f t="shared" si="74"/>
        <v>0</v>
      </c>
      <c r="BF316" s="154">
        <f t="shared" si="75"/>
        <v>0</v>
      </c>
      <c r="BG316" s="154">
        <f t="shared" si="76"/>
        <v>0</v>
      </c>
      <c r="BH316" s="154">
        <f t="shared" si="77"/>
        <v>0</v>
      </c>
      <c r="BI316" s="154">
        <f t="shared" si="78"/>
        <v>0</v>
      </c>
      <c r="BJ316" s="17" t="s">
        <v>190</v>
      </c>
      <c r="BK316" s="154">
        <f t="shared" si="79"/>
        <v>0</v>
      </c>
      <c r="BL316" s="17" t="s">
        <v>280</v>
      </c>
      <c r="BM316" s="153" t="s">
        <v>2886</v>
      </c>
    </row>
    <row r="317" spans="2:65" s="1" customFormat="1" ht="16.5" customHeight="1">
      <c r="B317" s="140"/>
      <c r="C317" s="189" t="s">
        <v>1938</v>
      </c>
      <c r="D317" s="189" t="s">
        <v>966</v>
      </c>
      <c r="E317" s="190" t="s">
        <v>4112</v>
      </c>
      <c r="F317" s="191" t="s">
        <v>4113</v>
      </c>
      <c r="G317" s="192" t="s">
        <v>231</v>
      </c>
      <c r="H317" s="193">
        <v>14</v>
      </c>
      <c r="I317" s="194"/>
      <c r="J317" s="195">
        <f t="shared" si="70"/>
        <v>0</v>
      </c>
      <c r="K317" s="196"/>
      <c r="L317" s="197"/>
      <c r="M317" s="198" t="s">
        <v>1</v>
      </c>
      <c r="N317" s="199" t="s">
        <v>41</v>
      </c>
      <c r="P317" s="151">
        <f t="shared" si="71"/>
        <v>0</v>
      </c>
      <c r="Q317" s="151">
        <v>0</v>
      </c>
      <c r="R317" s="151">
        <f t="shared" si="72"/>
        <v>0</v>
      </c>
      <c r="S317" s="151">
        <v>0</v>
      </c>
      <c r="T317" s="152">
        <f t="shared" si="73"/>
        <v>0</v>
      </c>
      <c r="AR317" s="153" t="s">
        <v>491</v>
      </c>
      <c r="AT317" s="153" t="s">
        <v>966</v>
      </c>
      <c r="AU317" s="153" t="s">
        <v>190</v>
      </c>
      <c r="AY317" s="17" t="s">
        <v>181</v>
      </c>
      <c r="BE317" s="154">
        <f t="shared" si="74"/>
        <v>0</v>
      </c>
      <c r="BF317" s="154">
        <f t="shared" si="75"/>
        <v>0</v>
      </c>
      <c r="BG317" s="154">
        <f t="shared" si="76"/>
        <v>0</v>
      </c>
      <c r="BH317" s="154">
        <f t="shared" si="77"/>
        <v>0</v>
      </c>
      <c r="BI317" s="154">
        <f t="shared" si="78"/>
        <v>0</v>
      </c>
      <c r="BJ317" s="17" t="s">
        <v>190</v>
      </c>
      <c r="BK317" s="154">
        <f t="shared" si="79"/>
        <v>0</v>
      </c>
      <c r="BL317" s="17" t="s">
        <v>280</v>
      </c>
      <c r="BM317" s="153" t="s">
        <v>2896</v>
      </c>
    </row>
    <row r="318" spans="2:65" s="1" customFormat="1" ht="24.2" customHeight="1">
      <c r="B318" s="140"/>
      <c r="C318" s="189" t="s">
        <v>1944</v>
      </c>
      <c r="D318" s="189" t="s">
        <v>966</v>
      </c>
      <c r="E318" s="190" t="s">
        <v>4114</v>
      </c>
      <c r="F318" s="191" t="s">
        <v>4115</v>
      </c>
      <c r="G318" s="192" t="s">
        <v>231</v>
      </c>
      <c r="H318" s="193">
        <v>18</v>
      </c>
      <c r="I318" s="194"/>
      <c r="J318" s="195">
        <f t="shared" si="70"/>
        <v>0</v>
      </c>
      <c r="K318" s="196"/>
      <c r="L318" s="197"/>
      <c r="M318" s="198" t="s">
        <v>1</v>
      </c>
      <c r="N318" s="199" t="s">
        <v>41</v>
      </c>
      <c r="P318" s="151">
        <f t="shared" si="71"/>
        <v>0</v>
      </c>
      <c r="Q318" s="151">
        <v>0</v>
      </c>
      <c r="R318" s="151">
        <f t="shared" si="72"/>
        <v>0</v>
      </c>
      <c r="S318" s="151">
        <v>0</v>
      </c>
      <c r="T318" s="152">
        <f t="shared" si="73"/>
        <v>0</v>
      </c>
      <c r="AR318" s="153" t="s">
        <v>491</v>
      </c>
      <c r="AT318" s="153" t="s">
        <v>966</v>
      </c>
      <c r="AU318" s="153" t="s">
        <v>190</v>
      </c>
      <c r="AY318" s="17" t="s">
        <v>181</v>
      </c>
      <c r="BE318" s="154">
        <f t="shared" si="74"/>
        <v>0</v>
      </c>
      <c r="BF318" s="154">
        <f t="shared" si="75"/>
        <v>0</v>
      </c>
      <c r="BG318" s="154">
        <f t="shared" si="76"/>
        <v>0</v>
      </c>
      <c r="BH318" s="154">
        <f t="shared" si="77"/>
        <v>0</v>
      </c>
      <c r="BI318" s="154">
        <f t="shared" si="78"/>
        <v>0</v>
      </c>
      <c r="BJ318" s="17" t="s">
        <v>190</v>
      </c>
      <c r="BK318" s="154">
        <f t="shared" si="79"/>
        <v>0</v>
      </c>
      <c r="BL318" s="17" t="s">
        <v>280</v>
      </c>
      <c r="BM318" s="153" t="s">
        <v>2906</v>
      </c>
    </row>
    <row r="319" spans="2:65" s="1" customFormat="1" ht="37.9" customHeight="1">
      <c r="B319" s="140"/>
      <c r="C319" s="189" t="s">
        <v>1948</v>
      </c>
      <c r="D319" s="189" t="s">
        <v>966</v>
      </c>
      <c r="E319" s="190" t="s">
        <v>4116</v>
      </c>
      <c r="F319" s="191" t="s">
        <v>4117</v>
      </c>
      <c r="G319" s="192" t="s">
        <v>231</v>
      </c>
      <c r="H319" s="193">
        <v>18</v>
      </c>
      <c r="I319" s="194"/>
      <c r="J319" s="195">
        <f t="shared" si="70"/>
        <v>0</v>
      </c>
      <c r="K319" s="196"/>
      <c r="L319" s="197"/>
      <c r="M319" s="198" t="s">
        <v>1</v>
      </c>
      <c r="N319" s="199" t="s">
        <v>41</v>
      </c>
      <c r="P319" s="151">
        <f t="shared" si="71"/>
        <v>0</v>
      </c>
      <c r="Q319" s="151">
        <v>0</v>
      </c>
      <c r="R319" s="151">
        <f t="shared" si="72"/>
        <v>0</v>
      </c>
      <c r="S319" s="151">
        <v>0</v>
      </c>
      <c r="T319" s="152">
        <f t="shared" si="73"/>
        <v>0</v>
      </c>
      <c r="AR319" s="153" t="s">
        <v>491</v>
      </c>
      <c r="AT319" s="153" t="s">
        <v>966</v>
      </c>
      <c r="AU319" s="153" t="s">
        <v>190</v>
      </c>
      <c r="AY319" s="17" t="s">
        <v>181</v>
      </c>
      <c r="BE319" s="154">
        <f t="shared" si="74"/>
        <v>0</v>
      </c>
      <c r="BF319" s="154">
        <f t="shared" si="75"/>
        <v>0</v>
      </c>
      <c r="BG319" s="154">
        <f t="shared" si="76"/>
        <v>0</v>
      </c>
      <c r="BH319" s="154">
        <f t="shared" si="77"/>
        <v>0</v>
      </c>
      <c r="BI319" s="154">
        <f t="shared" si="78"/>
        <v>0</v>
      </c>
      <c r="BJ319" s="17" t="s">
        <v>190</v>
      </c>
      <c r="BK319" s="154">
        <f t="shared" si="79"/>
        <v>0</v>
      </c>
      <c r="BL319" s="17" t="s">
        <v>280</v>
      </c>
      <c r="BM319" s="153" t="s">
        <v>2915</v>
      </c>
    </row>
    <row r="320" spans="2:65" s="1" customFormat="1" ht="16.5" customHeight="1">
      <c r="B320" s="140"/>
      <c r="C320" s="141" t="s">
        <v>1953</v>
      </c>
      <c r="D320" s="141" t="s">
        <v>185</v>
      </c>
      <c r="E320" s="142" t="s">
        <v>4118</v>
      </c>
      <c r="F320" s="143" t="s">
        <v>4119</v>
      </c>
      <c r="G320" s="144" t="s">
        <v>231</v>
      </c>
      <c r="H320" s="145">
        <v>4</v>
      </c>
      <c r="I320" s="146"/>
      <c r="J320" s="147">
        <f t="shared" si="70"/>
        <v>0</v>
      </c>
      <c r="K320" s="148"/>
      <c r="L320" s="32"/>
      <c r="M320" s="149" t="s">
        <v>1</v>
      </c>
      <c r="N320" s="150" t="s">
        <v>41</v>
      </c>
      <c r="P320" s="151">
        <f t="shared" si="71"/>
        <v>0</v>
      </c>
      <c r="Q320" s="151">
        <v>0</v>
      </c>
      <c r="R320" s="151">
        <f t="shared" si="72"/>
        <v>0</v>
      </c>
      <c r="S320" s="151">
        <v>0</v>
      </c>
      <c r="T320" s="152">
        <f t="shared" si="73"/>
        <v>0</v>
      </c>
      <c r="AR320" s="153" t="s">
        <v>280</v>
      </c>
      <c r="AT320" s="153" t="s">
        <v>185</v>
      </c>
      <c r="AU320" s="153" t="s">
        <v>190</v>
      </c>
      <c r="AY320" s="17" t="s">
        <v>181</v>
      </c>
      <c r="BE320" s="154">
        <f t="shared" si="74"/>
        <v>0</v>
      </c>
      <c r="BF320" s="154">
        <f t="shared" si="75"/>
        <v>0</v>
      </c>
      <c r="BG320" s="154">
        <f t="shared" si="76"/>
        <v>0</v>
      </c>
      <c r="BH320" s="154">
        <f t="shared" si="77"/>
        <v>0</v>
      </c>
      <c r="BI320" s="154">
        <f t="shared" si="78"/>
        <v>0</v>
      </c>
      <c r="BJ320" s="17" t="s">
        <v>190</v>
      </c>
      <c r="BK320" s="154">
        <f t="shared" si="79"/>
        <v>0</v>
      </c>
      <c r="BL320" s="17" t="s">
        <v>280</v>
      </c>
      <c r="BM320" s="153" t="s">
        <v>2933</v>
      </c>
    </row>
    <row r="321" spans="2:65" s="1" customFormat="1" ht="16.5" customHeight="1">
      <c r="B321" s="140"/>
      <c r="C321" s="189" t="s">
        <v>1959</v>
      </c>
      <c r="D321" s="189" t="s">
        <v>966</v>
      </c>
      <c r="E321" s="190" t="s">
        <v>4112</v>
      </c>
      <c r="F321" s="191" t="s">
        <v>4113</v>
      </c>
      <c r="G321" s="192" t="s">
        <v>231</v>
      </c>
      <c r="H321" s="193">
        <v>4</v>
      </c>
      <c r="I321" s="194"/>
      <c r="J321" s="195">
        <f t="shared" si="70"/>
        <v>0</v>
      </c>
      <c r="K321" s="196"/>
      <c r="L321" s="197"/>
      <c r="M321" s="198" t="s">
        <v>1</v>
      </c>
      <c r="N321" s="199" t="s">
        <v>41</v>
      </c>
      <c r="P321" s="151">
        <f t="shared" si="71"/>
        <v>0</v>
      </c>
      <c r="Q321" s="151">
        <v>0</v>
      </c>
      <c r="R321" s="151">
        <f t="shared" si="72"/>
        <v>0</v>
      </c>
      <c r="S321" s="151">
        <v>0</v>
      </c>
      <c r="T321" s="152">
        <f t="shared" si="73"/>
        <v>0</v>
      </c>
      <c r="AR321" s="153" t="s">
        <v>491</v>
      </c>
      <c r="AT321" s="153" t="s">
        <v>966</v>
      </c>
      <c r="AU321" s="153" t="s">
        <v>190</v>
      </c>
      <c r="AY321" s="17" t="s">
        <v>181</v>
      </c>
      <c r="BE321" s="154">
        <f t="shared" si="74"/>
        <v>0</v>
      </c>
      <c r="BF321" s="154">
        <f t="shared" si="75"/>
        <v>0</v>
      </c>
      <c r="BG321" s="154">
        <f t="shared" si="76"/>
        <v>0</v>
      </c>
      <c r="BH321" s="154">
        <f t="shared" si="77"/>
        <v>0</v>
      </c>
      <c r="BI321" s="154">
        <f t="shared" si="78"/>
        <v>0</v>
      </c>
      <c r="BJ321" s="17" t="s">
        <v>190</v>
      </c>
      <c r="BK321" s="154">
        <f t="shared" si="79"/>
        <v>0</v>
      </c>
      <c r="BL321" s="17" t="s">
        <v>280</v>
      </c>
      <c r="BM321" s="153" t="s">
        <v>2984</v>
      </c>
    </row>
    <row r="322" spans="2:65" s="1" customFormat="1" ht="24.2" customHeight="1">
      <c r="B322" s="140"/>
      <c r="C322" s="141" t="s">
        <v>1982</v>
      </c>
      <c r="D322" s="141" t="s">
        <v>185</v>
      </c>
      <c r="E322" s="142" t="s">
        <v>4120</v>
      </c>
      <c r="F322" s="143" t="s">
        <v>4121</v>
      </c>
      <c r="G322" s="144" t="s">
        <v>231</v>
      </c>
      <c r="H322" s="145">
        <v>4</v>
      </c>
      <c r="I322" s="146"/>
      <c r="J322" s="147">
        <f t="shared" si="70"/>
        <v>0</v>
      </c>
      <c r="K322" s="148"/>
      <c r="L322" s="32"/>
      <c r="M322" s="149" t="s">
        <v>1</v>
      </c>
      <c r="N322" s="150" t="s">
        <v>41</v>
      </c>
      <c r="P322" s="151">
        <f t="shared" si="71"/>
        <v>0</v>
      </c>
      <c r="Q322" s="151">
        <v>0</v>
      </c>
      <c r="R322" s="151">
        <f t="shared" si="72"/>
        <v>0</v>
      </c>
      <c r="S322" s="151">
        <v>0</v>
      </c>
      <c r="T322" s="152">
        <f t="shared" si="73"/>
        <v>0</v>
      </c>
      <c r="AR322" s="153" t="s">
        <v>280</v>
      </c>
      <c r="AT322" s="153" t="s">
        <v>185</v>
      </c>
      <c r="AU322" s="153" t="s">
        <v>190</v>
      </c>
      <c r="AY322" s="17" t="s">
        <v>181</v>
      </c>
      <c r="BE322" s="154">
        <f t="shared" si="74"/>
        <v>0</v>
      </c>
      <c r="BF322" s="154">
        <f t="shared" si="75"/>
        <v>0</v>
      </c>
      <c r="BG322" s="154">
        <f t="shared" si="76"/>
        <v>0</v>
      </c>
      <c r="BH322" s="154">
        <f t="shared" si="77"/>
        <v>0</v>
      </c>
      <c r="BI322" s="154">
        <f t="shared" si="78"/>
        <v>0</v>
      </c>
      <c r="BJ322" s="17" t="s">
        <v>190</v>
      </c>
      <c r="BK322" s="154">
        <f t="shared" si="79"/>
        <v>0</v>
      </c>
      <c r="BL322" s="17" t="s">
        <v>280</v>
      </c>
      <c r="BM322" s="153" t="s">
        <v>2994</v>
      </c>
    </row>
    <row r="323" spans="2:65" s="1" customFormat="1" ht="49.15" customHeight="1">
      <c r="B323" s="140"/>
      <c r="C323" s="189" t="s">
        <v>1987</v>
      </c>
      <c r="D323" s="189" t="s">
        <v>966</v>
      </c>
      <c r="E323" s="190" t="s">
        <v>4122</v>
      </c>
      <c r="F323" s="191" t="s">
        <v>4123</v>
      </c>
      <c r="G323" s="192" t="s">
        <v>231</v>
      </c>
      <c r="H323" s="193">
        <v>4</v>
      </c>
      <c r="I323" s="194"/>
      <c r="J323" s="195">
        <f t="shared" si="70"/>
        <v>0</v>
      </c>
      <c r="K323" s="196"/>
      <c r="L323" s="197"/>
      <c r="M323" s="198" t="s">
        <v>1</v>
      </c>
      <c r="N323" s="199" t="s">
        <v>41</v>
      </c>
      <c r="P323" s="151">
        <f t="shared" si="71"/>
        <v>0</v>
      </c>
      <c r="Q323" s="151">
        <v>0</v>
      </c>
      <c r="R323" s="151">
        <f t="shared" si="72"/>
        <v>0</v>
      </c>
      <c r="S323" s="151">
        <v>0</v>
      </c>
      <c r="T323" s="152">
        <f t="shared" si="73"/>
        <v>0</v>
      </c>
      <c r="AR323" s="153" t="s">
        <v>491</v>
      </c>
      <c r="AT323" s="153" t="s">
        <v>966</v>
      </c>
      <c r="AU323" s="153" t="s">
        <v>190</v>
      </c>
      <c r="AY323" s="17" t="s">
        <v>181</v>
      </c>
      <c r="BE323" s="154">
        <f t="shared" si="74"/>
        <v>0</v>
      </c>
      <c r="BF323" s="154">
        <f t="shared" si="75"/>
        <v>0</v>
      </c>
      <c r="BG323" s="154">
        <f t="shared" si="76"/>
        <v>0</v>
      </c>
      <c r="BH323" s="154">
        <f t="shared" si="77"/>
        <v>0</v>
      </c>
      <c r="BI323" s="154">
        <f t="shared" si="78"/>
        <v>0</v>
      </c>
      <c r="BJ323" s="17" t="s">
        <v>190</v>
      </c>
      <c r="BK323" s="154">
        <f t="shared" si="79"/>
        <v>0</v>
      </c>
      <c r="BL323" s="17" t="s">
        <v>280</v>
      </c>
      <c r="BM323" s="153" t="s">
        <v>3003</v>
      </c>
    </row>
    <row r="324" spans="2:65" s="1" customFormat="1" ht="16.5" customHeight="1">
      <c r="B324" s="140"/>
      <c r="C324" s="141" t="s">
        <v>1993</v>
      </c>
      <c r="D324" s="141" t="s">
        <v>185</v>
      </c>
      <c r="E324" s="142" t="s">
        <v>4124</v>
      </c>
      <c r="F324" s="143" t="s">
        <v>4125</v>
      </c>
      <c r="G324" s="144" t="s">
        <v>4081</v>
      </c>
      <c r="H324" s="145">
        <v>31</v>
      </c>
      <c r="I324" s="146"/>
      <c r="J324" s="147">
        <f t="shared" si="70"/>
        <v>0</v>
      </c>
      <c r="K324" s="148"/>
      <c r="L324" s="32"/>
      <c r="M324" s="149" t="s">
        <v>1</v>
      </c>
      <c r="N324" s="150" t="s">
        <v>41</v>
      </c>
      <c r="P324" s="151">
        <f t="shared" si="71"/>
        <v>0</v>
      </c>
      <c r="Q324" s="151">
        <v>0</v>
      </c>
      <c r="R324" s="151">
        <f t="shared" si="72"/>
        <v>0</v>
      </c>
      <c r="S324" s="151">
        <v>0</v>
      </c>
      <c r="T324" s="152">
        <f t="shared" si="73"/>
        <v>0</v>
      </c>
      <c r="AR324" s="153" t="s">
        <v>280</v>
      </c>
      <c r="AT324" s="153" t="s">
        <v>185</v>
      </c>
      <c r="AU324" s="153" t="s">
        <v>190</v>
      </c>
      <c r="AY324" s="17" t="s">
        <v>181</v>
      </c>
      <c r="BE324" s="154">
        <f t="shared" si="74"/>
        <v>0</v>
      </c>
      <c r="BF324" s="154">
        <f t="shared" si="75"/>
        <v>0</v>
      </c>
      <c r="BG324" s="154">
        <f t="shared" si="76"/>
        <v>0</v>
      </c>
      <c r="BH324" s="154">
        <f t="shared" si="77"/>
        <v>0</v>
      </c>
      <c r="BI324" s="154">
        <f t="shared" si="78"/>
        <v>0</v>
      </c>
      <c r="BJ324" s="17" t="s">
        <v>190</v>
      </c>
      <c r="BK324" s="154">
        <f t="shared" si="79"/>
        <v>0</v>
      </c>
      <c r="BL324" s="17" t="s">
        <v>280</v>
      </c>
      <c r="BM324" s="153" t="s">
        <v>3015</v>
      </c>
    </row>
    <row r="325" spans="2:65" s="1" customFormat="1" ht="16.5" customHeight="1">
      <c r="B325" s="140"/>
      <c r="C325" s="189" t="s">
        <v>2000</v>
      </c>
      <c r="D325" s="189" t="s">
        <v>966</v>
      </c>
      <c r="E325" s="190" t="s">
        <v>4126</v>
      </c>
      <c r="F325" s="191" t="s">
        <v>4127</v>
      </c>
      <c r="G325" s="192" t="s">
        <v>231</v>
      </c>
      <c r="H325" s="193">
        <v>31</v>
      </c>
      <c r="I325" s="194"/>
      <c r="J325" s="195">
        <f t="shared" si="70"/>
        <v>0</v>
      </c>
      <c r="K325" s="196"/>
      <c r="L325" s="197"/>
      <c r="M325" s="198" t="s">
        <v>1</v>
      </c>
      <c r="N325" s="199" t="s">
        <v>41</v>
      </c>
      <c r="P325" s="151">
        <f t="shared" si="71"/>
        <v>0</v>
      </c>
      <c r="Q325" s="151">
        <v>0</v>
      </c>
      <c r="R325" s="151">
        <f t="shared" si="72"/>
        <v>0</v>
      </c>
      <c r="S325" s="151">
        <v>0</v>
      </c>
      <c r="T325" s="152">
        <f t="shared" si="73"/>
        <v>0</v>
      </c>
      <c r="AR325" s="153" t="s">
        <v>491</v>
      </c>
      <c r="AT325" s="153" t="s">
        <v>966</v>
      </c>
      <c r="AU325" s="153" t="s">
        <v>190</v>
      </c>
      <c r="AY325" s="17" t="s">
        <v>181</v>
      </c>
      <c r="BE325" s="154">
        <f t="shared" si="74"/>
        <v>0</v>
      </c>
      <c r="BF325" s="154">
        <f t="shared" si="75"/>
        <v>0</v>
      </c>
      <c r="BG325" s="154">
        <f t="shared" si="76"/>
        <v>0</v>
      </c>
      <c r="BH325" s="154">
        <f t="shared" si="77"/>
        <v>0</v>
      </c>
      <c r="BI325" s="154">
        <f t="shared" si="78"/>
        <v>0</v>
      </c>
      <c r="BJ325" s="17" t="s">
        <v>190</v>
      </c>
      <c r="BK325" s="154">
        <f t="shared" si="79"/>
        <v>0</v>
      </c>
      <c r="BL325" s="17" t="s">
        <v>280</v>
      </c>
      <c r="BM325" s="153" t="s">
        <v>3025</v>
      </c>
    </row>
    <row r="326" spans="2:65" s="1" customFormat="1" ht="21.75" customHeight="1">
      <c r="B326" s="140"/>
      <c r="C326" s="141" t="s">
        <v>2006</v>
      </c>
      <c r="D326" s="141" t="s">
        <v>185</v>
      </c>
      <c r="E326" s="142" t="s">
        <v>4128</v>
      </c>
      <c r="F326" s="143" t="s">
        <v>4129</v>
      </c>
      <c r="G326" s="144" t="s">
        <v>231</v>
      </c>
      <c r="H326" s="145">
        <v>4</v>
      </c>
      <c r="I326" s="146"/>
      <c r="J326" s="147">
        <f t="shared" si="70"/>
        <v>0</v>
      </c>
      <c r="K326" s="148"/>
      <c r="L326" s="32"/>
      <c r="M326" s="149" t="s">
        <v>1</v>
      </c>
      <c r="N326" s="150" t="s">
        <v>41</v>
      </c>
      <c r="P326" s="151">
        <f t="shared" si="71"/>
        <v>0</v>
      </c>
      <c r="Q326" s="151">
        <v>0</v>
      </c>
      <c r="R326" s="151">
        <f t="shared" si="72"/>
        <v>0</v>
      </c>
      <c r="S326" s="151">
        <v>0</v>
      </c>
      <c r="T326" s="152">
        <f t="shared" si="73"/>
        <v>0</v>
      </c>
      <c r="AR326" s="153" t="s">
        <v>280</v>
      </c>
      <c r="AT326" s="153" t="s">
        <v>185</v>
      </c>
      <c r="AU326" s="153" t="s">
        <v>190</v>
      </c>
      <c r="AY326" s="17" t="s">
        <v>181</v>
      </c>
      <c r="BE326" s="154">
        <f t="shared" si="74"/>
        <v>0</v>
      </c>
      <c r="BF326" s="154">
        <f t="shared" si="75"/>
        <v>0</v>
      </c>
      <c r="BG326" s="154">
        <f t="shared" si="76"/>
        <v>0</v>
      </c>
      <c r="BH326" s="154">
        <f t="shared" si="77"/>
        <v>0</v>
      </c>
      <c r="BI326" s="154">
        <f t="shared" si="78"/>
        <v>0</v>
      </c>
      <c r="BJ326" s="17" t="s">
        <v>190</v>
      </c>
      <c r="BK326" s="154">
        <f t="shared" si="79"/>
        <v>0</v>
      </c>
      <c r="BL326" s="17" t="s">
        <v>280</v>
      </c>
      <c r="BM326" s="153" t="s">
        <v>3039</v>
      </c>
    </row>
    <row r="327" spans="2:65" s="1" customFormat="1" ht="16.5" customHeight="1">
      <c r="B327" s="140"/>
      <c r="C327" s="189" t="s">
        <v>2010</v>
      </c>
      <c r="D327" s="189" t="s">
        <v>966</v>
      </c>
      <c r="E327" s="190" t="s">
        <v>4130</v>
      </c>
      <c r="F327" s="191" t="s">
        <v>4131</v>
      </c>
      <c r="G327" s="192" t="s">
        <v>231</v>
      </c>
      <c r="H327" s="193">
        <v>4</v>
      </c>
      <c r="I327" s="194"/>
      <c r="J327" s="195">
        <f t="shared" ref="J327:J358" si="80">ROUND(I327*H327,2)</f>
        <v>0</v>
      </c>
      <c r="K327" s="196"/>
      <c r="L327" s="197"/>
      <c r="M327" s="198" t="s">
        <v>1</v>
      </c>
      <c r="N327" s="199" t="s">
        <v>41</v>
      </c>
      <c r="P327" s="151">
        <f t="shared" ref="P327:P358" si="81">O327*H327</f>
        <v>0</v>
      </c>
      <c r="Q327" s="151">
        <v>0</v>
      </c>
      <c r="R327" s="151">
        <f t="shared" ref="R327:R358" si="82">Q327*H327</f>
        <v>0</v>
      </c>
      <c r="S327" s="151">
        <v>0</v>
      </c>
      <c r="T327" s="152">
        <f t="shared" ref="T327:T358" si="83">S327*H327</f>
        <v>0</v>
      </c>
      <c r="AR327" s="153" t="s">
        <v>491</v>
      </c>
      <c r="AT327" s="153" t="s">
        <v>966</v>
      </c>
      <c r="AU327" s="153" t="s">
        <v>190</v>
      </c>
      <c r="AY327" s="17" t="s">
        <v>181</v>
      </c>
      <c r="BE327" s="154">
        <f t="shared" ref="BE327:BE349" si="84">IF(N327="základná",J327,0)</f>
        <v>0</v>
      </c>
      <c r="BF327" s="154">
        <f t="shared" ref="BF327:BF349" si="85">IF(N327="znížená",J327,0)</f>
        <v>0</v>
      </c>
      <c r="BG327" s="154">
        <f t="shared" ref="BG327:BG349" si="86">IF(N327="zákl. prenesená",J327,0)</f>
        <v>0</v>
      </c>
      <c r="BH327" s="154">
        <f t="shared" ref="BH327:BH349" si="87">IF(N327="zníž. prenesená",J327,0)</f>
        <v>0</v>
      </c>
      <c r="BI327" s="154">
        <f t="shared" ref="BI327:BI349" si="88">IF(N327="nulová",J327,0)</f>
        <v>0</v>
      </c>
      <c r="BJ327" s="17" t="s">
        <v>190</v>
      </c>
      <c r="BK327" s="154">
        <f t="shared" ref="BK327:BK349" si="89">ROUND(I327*H327,2)</f>
        <v>0</v>
      </c>
      <c r="BL327" s="17" t="s">
        <v>280</v>
      </c>
      <c r="BM327" s="153" t="s">
        <v>3051</v>
      </c>
    </row>
    <row r="328" spans="2:65" s="1" customFormat="1" ht="24.2" customHeight="1">
      <c r="B328" s="140"/>
      <c r="C328" s="141" t="s">
        <v>2014</v>
      </c>
      <c r="D328" s="141" t="s">
        <v>185</v>
      </c>
      <c r="E328" s="142" t="s">
        <v>4132</v>
      </c>
      <c r="F328" s="143" t="s">
        <v>4133</v>
      </c>
      <c r="G328" s="144" t="s">
        <v>231</v>
      </c>
      <c r="H328" s="145">
        <v>2</v>
      </c>
      <c r="I328" s="146"/>
      <c r="J328" s="147">
        <f t="shared" si="80"/>
        <v>0</v>
      </c>
      <c r="K328" s="148"/>
      <c r="L328" s="32"/>
      <c r="M328" s="149" t="s">
        <v>1</v>
      </c>
      <c r="N328" s="150" t="s">
        <v>41</v>
      </c>
      <c r="P328" s="151">
        <f t="shared" si="81"/>
        <v>0</v>
      </c>
      <c r="Q328" s="151">
        <v>0</v>
      </c>
      <c r="R328" s="151">
        <f t="shared" si="82"/>
        <v>0</v>
      </c>
      <c r="S328" s="151">
        <v>0</v>
      </c>
      <c r="T328" s="152">
        <f t="shared" si="83"/>
        <v>0</v>
      </c>
      <c r="AR328" s="153" t="s">
        <v>280</v>
      </c>
      <c r="AT328" s="153" t="s">
        <v>185</v>
      </c>
      <c r="AU328" s="153" t="s">
        <v>190</v>
      </c>
      <c r="AY328" s="17" t="s">
        <v>181</v>
      </c>
      <c r="BE328" s="154">
        <f t="shared" si="84"/>
        <v>0</v>
      </c>
      <c r="BF328" s="154">
        <f t="shared" si="85"/>
        <v>0</v>
      </c>
      <c r="BG328" s="154">
        <f t="shared" si="86"/>
        <v>0</v>
      </c>
      <c r="BH328" s="154">
        <f t="shared" si="87"/>
        <v>0</v>
      </c>
      <c r="BI328" s="154">
        <f t="shared" si="88"/>
        <v>0</v>
      </c>
      <c r="BJ328" s="17" t="s">
        <v>190</v>
      </c>
      <c r="BK328" s="154">
        <f t="shared" si="89"/>
        <v>0</v>
      </c>
      <c r="BL328" s="17" t="s">
        <v>280</v>
      </c>
      <c r="BM328" s="153" t="s">
        <v>3062</v>
      </c>
    </row>
    <row r="329" spans="2:65" s="1" customFormat="1" ht="16.5" customHeight="1">
      <c r="B329" s="140"/>
      <c r="C329" s="189" t="s">
        <v>2019</v>
      </c>
      <c r="D329" s="189" t="s">
        <v>966</v>
      </c>
      <c r="E329" s="190" t="s">
        <v>4134</v>
      </c>
      <c r="F329" s="191" t="s">
        <v>4135</v>
      </c>
      <c r="G329" s="192" t="s">
        <v>231</v>
      </c>
      <c r="H329" s="193">
        <v>2</v>
      </c>
      <c r="I329" s="194"/>
      <c r="J329" s="195">
        <f t="shared" si="80"/>
        <v>0</v>
      </c>
      <c r="K329" s="196"/>
      <c r="L329" s="197"/>
      <c r="M329" s="198" t="s">
        <v>1</v>
      </c>
      <c r="N329" s="199" t="s">
        <v>41</v>
      </c>
      <c r="P329" s="151">
        <f t="shared" si="81"/>
        <v>0</v>
      </c>
      <c r="Q329" s="151">
        <v>0</v>
      </c>
      <c r="R329" s="151">
        <f t="shared" si="82"/>
        <v>0</v>
      </c>
      <c r="S329" s="151">
        <v>0</v>
      </c>
      <c r="T329" s="152">
        <f t="shared" si="83"/>
        <v>0</v>
      </c>
      <c r="AR329" s="153" t="s">
        <v>491</v>
      </c>
      <c r="AT329" s="153" t="s">
        <v>966</v>
      </c>
      <c r="AU329" s="153" t="s">
        <v>190</v>
      </c>
      <c r="AY329" s="17" t="s">
        <v>181</v>
      </c>
      <c r="BE329" s="154">
        <f t="shared" si="84"/>
        <v>0</v>
      </c>
      <c r="BF329" s="154">
        <f t="shared" si="85"/>
        <v>0</v>
      </c>
      <c r="BG329" s="154">
        <f t="shared" si="86"/>
        <v>0</v>
      </c>
      <c r="BH329" s="154">
        <f t="shared" si="87"/>
        <v>0</v>
      </c>
      <c r="BI329" s="154">
        <f t="shared" si="88"/>
        <v>0</v>
      </c>
      <c r="BJ329" s="17" t="s">
        <v>190</v>
      </c>
      <c r="BK329" s="154">
        <f t="shared" si="89"/>
        <v>0</v>
      </c>
      <c r="BL329" s="17" t="s">
        <v>280</v>
      </c>
      <c r="BM329" s="153" t="s">
        <v>3071</v>
      </c>
    </row>
    <row r="330" spans="2:65" s="1" customFormat="1" ht="24.2" customHeight="1">
      <c r="B330" s="140"/>
      <c r="C330" s="141" t="s">
        <v>2024</v>
      </c>
      <c r="D330" s="141" t="s">
        <v>185</v>
      </c>
      <c r="E330" s="142" t="s">
        <v>4136</v>
      </c>
      <c r="F330" s="143" t="s">
        <v>4137</v>
      </c>
      <c r="G330" s="144" t="s">
        <v>231</v>
      </c>
      <c r="H330" s="145">
        <v>2</v>
      </c>
      <c r="I330" s="146"/>
      <c r="J330" s="147">
        <f t="shared" si="80"/>
        <v>0</v>
      </c>
      <c r="K330" s="148"/>
      <c r="L330" s="32"/>
      <c r="M330" s="149" t="s">
        <v>1</v>
      </c>
      <c r="N330" s="150" t="s">
        <v>41</v>
      </c>
      <c r="P330" s="151">
        <f t="shared" si="81"/>
        <v>0</v>
      </c>
      <c r="Q330" s="151">
        <v>0</v>
      </c>
      <c r="R330" s="151">
        <f t="shared" si="82"/>
        <v>0</v>
      </c>
      <c r="S330" s="151">
        <v>0</v>
      </c>
      <c r="T330" s="152">
        <f t="shared" si="83"/>
        <v>0</v>
      </c>
      <c r="AR330" s="153" t="s">
        <v>280</v>
      </c>
      <c r="AT330" s="153" t="s">
        <v>185</v>
      </c>
      <c r="AU330" s="153" t="s">
        <v>190</v>
      </c>
      <c r="AY330" s="17" t="s">
        <v>181</v>
      </c>
      <c r="BE330" s="154">
        <f t="shared" si="84"/>
        <v>0</v>
      </c>
      <c r="BF330" s="154">
        <f t="shared" si="85"/>
        <v>0</v>
      </c>
      <c r="BG330" s="154">
        <f t="shared" si="86"/>
        <v>0</v>
      </c>
      <c r="BH330" s="154">
        <f t="shared" si="87"/>
        <v>0</v>
      </c>
      <c r="BI330" s="154">
        <f t="shared" si="88"/>
        <v>0</v>
      </c>
      <c r="BJ330" s="17" t="s">
        <v>190</v>
      </c>
      <c r="BK330" s="154">
        <f t="shared" si="89"/>
        <v>0</v>
      </c>
      <c r="BL330" s="17" t="s">
        <v>280</v>
      </c>
      <c r="BM330" s="153" t="s">
        <v>3092</v>
      </c>
    </row>
    <row r="331" spans="2:65" s="1" customFormat="1" ht="16.5" customHeight="1">
      <c r="B331" s="140"/>
      <c r="C331" s="189" t="s">
        <v>2030</v>
      </c>
      <c r="D331" s="189" t="s">
        <v>966</v>
      </c>
      <c r="E331" s="190" t="s">
        <v>4138</v>
      </c>
      <c r="F331" s="191" t="s">
        <v>4139</v>
      </c>
      <c r="G331" s="192" t="s">
        <v>231</v>
      </c>
      <c r="H331" s="193">
        <v>2</v>
      </c>
      <c r="I331" s="194"/>
      <c r="J331" s="195">
        <f t="shared" si="80"/>
        <v>0</v>
      </c>
      <c r="K331" s="196"/>
      <c r="L331" s="197"/>
      <c r="M331" s="198" t="s">
        <v>1</v>
      </c>
      <c r="N331" s="199" t="s">
        <v>41</v>
      </c>
      <c r="P331" s="151">
        <f t="shared" si="81"/>
        <v>0</v>
      </c>
      <c r="Q331" s="151">
        <v>0</v>
      </c>
      <c r="R331" s="151">
        <f t="shared" si="82"/>
        <v>0</v>
      </c>
      <c r="S331" s="151">
        <v>0</v>
      </c>
      <c r="T331" s="152">
        <f t="shared" si="83"/>
        <v>0</v>
      </c>
      <c r="AR331" s="153" t="s">
        <v>491</v>
      </c>
      <c r="AT331" s="153" t="s">
        <v>966</v>
      </c>
      <c r="AU331" s="153" t="s">
        <v>190</v>
      </c>
      <c r="AY331" s="17" t="s">
        <v>181</v>
      </c>
      <c r="BE331" s="154">
        <f t="shared" si="84"/>
        <v>0</v>
      </c>
      <c r="BF331" s="154">
        <f t="shared" si="85"/>
        <v>0</v>
      </c>
      <c r="BG331" s="154">
        <f t="shared" si="86"/>
        <v>0</v>
      </c>
      <c r="BH331" s="154">
        <f t="shared" si="87"/>
        <v>0</v>
      </c>
      <c r="BI331" s="154">
        <f t="shared" si="88"/>
        <v>0</v>
      </c>
      <c r="BJ331" s="17" t="s">
        <v>190</v>
      </c>
      <c r="BK331" s="154">
        <f t="shared" si="89"/>
        <v>0</v>
      </c>
      <c r="BL331" s="17" t="s">
        <v>280</v>
      </c>
      <c r="BM331" s="153" t="s">
        <v>3110</v>
      </c>
    </row>
    <row r="332" spans="2:65" s="1" customFormat="1" ht="24.2" customHeight="1">
      <c r="B332" s="140"/>
      <c r="C332" s="141" t="s">
        <v>2035</v>
      </c>
      <c r="D332" s="141" t="s">
        <v>185</v>
      </c>
      <c r="E332" s="142" t="s">
        <v>4140</v>
      </c>
      <c r="F332" s="143" t="s">
        <v>4141</v>
      </c>
      <c r="G332" s="144" t="s">
        <v>581</v>
      </c>
      <c r="H332" s="145">
        <v>1</v>
      </c>
      <c r="I332" s="146"/>
      <c r="J332" s="147">
        <f t="shared" si="80"/>
        <v>0</v>
      </c>
      <c r="K332" s="148"/>
      <c r="L332" s="32"/>
      <c r="M332" s="149" t="s">
        <v>1</v>
      </c>
      <c r="N332" s="150" t="s">
        <v>41</v>
      </c>
      <c r="P332" s="151">
        <f t="shared" si="81"/>
        <v>0</v>
      </c>
      <c r="Q332" s="151">
        <v>0</v>
      </c>
      <c r="R332" s="151">
        <f t="shared" si="82"/>
        <v>0</v>
      </c>
      <c r="S332" s="151">
        <v>0</v>
      </c>
      <c r="T332" s="152">
        <f t="shared" si="83"/>
        <v>0</v>
      </c>
      <c r="AR332" s="153" t="s">
        <v>280</v>
      </c>
      <c r="AT332" s="153" t="s">
        <v>185</v>
      </c>
      <c r="AU332" s="153" t="s">
        <v>190</v>
      </c>
      <c r="AY332" s="17" t="s">
        <v>181</v>
      </c>
      <c r="BE332" s="154">
        <f t="shared" si="84"/>
        <v>0</v>
      </c>
      <c r="BF332" s="154">
        <f t="shared" si="85"/>
        <v>0</v>
      </c>
      <c r="BG332" s="154">
        <f t="shared" si="86"/>
        <v>0</v>
      </c>
      <c r="BH332" s="154">
        <f t="shared" si="87"/>
        <v>0</v>
      </c>
      <c r="BI332" s="154">
        <f t="shared" si="88"/>
        <v>0</v>
      </c>
      <c r="BJ332" s="17" t="s">
        <v>190</v>
      </c>
      <c r="BK332" s="154">
        <f t="shared" si="89"/>
        <v>0</v>
      </c>
      <c r="BL332" s="17" t="s">
        <v>280</v>
      </c>
      <c r="BM332" s="153" t="s">
        <v>3124</v>
      </c>
    </row>
    <row r="333" spans="2:65" s="1" customFormat="1" ht="16.5" customHeight="1">
      <c r="B333" s="140"/>
      <c r="C333" s="141" t="s">
        <v>2039</v>
      </c>
      <c r="D333" s="141" t="s">
        <v>185</v>
      </c>
      <c r="E333" s="142" t="s">
        <v>4142</v>
      </c>
      <c r="F333" s="143" t="s">
        <v>4143</v>
      </c>
      <c r="G333" s="144" t="s">
        <v>4081</v>
      </c>
      <c r="H333" s="145">
        <v>76</v>
      </c>
      <c r="I333" s="146"/>
      <c r="J333" s="147">
        <f t="shared" si="80"/>
        <v>0</v>
      </c>
      <c r="K333" s="148"/>
      <c r="L333" s="32"/>
      <c r="M333" s="149" t="s">
        <v>1</v>
      </c>
      <c r="N333" s="150" t="s">
        <v>41</v>
      </c>
      <c r="P333" s="151">
        <f t="shared" si="81"/>
        <v>0</v>
      </c>
      <c r="Q333" s="151">
        <v>0</v>
      </c>
      <c r="R333" s="151">
        <f t="shared" si="82"/>
        <v>0</v>
      </c>
      <c r="S333" s="151">
        <v>0</v>
      </c>
      <c r="T333" s="152">
        <f t="shared" si="83"/>
        <v>0</v>
      </c>
      <c r="AR333" s="153" t="s">
        <v>280</v>
      </c>
      <c r="AT333" s="153" t="s">
        <v>185</v>
      </c>
      <c r="AU333" s="153" t="s">
        <v>190</v>
      </c>
      <c r="AY333" s="17" t="s">
        <v>181</v>
      </c>
      <c r="BE333" s="154">
        <f t="shared" si="84"/>
        <v>0</v>
      </c>
      <c r="BF333" s="154">
        <f t="shared" si="85"/>
        <v>0</v>
      </c>
      <c r="BG333" s="154">
        <f t="shared" si="86"/>
        <v>0</v>
      </c>
      <c r="BH333" s="154">
        <f t="shared" si="87"/>
        <v>0</v>
      </c>
      <c r="BI333" s="154">
        <f t="shared" si="88"/>
        <v>0</v>
      </c>
      <c r="BJ333" s="17" t="s">
        <v>190</v>
      </c>
      <c r="BK333" s="154">
        <f t="shared" si="89"/>
        <v>0</v>
      </c>
      <c r="BL333" s="17" t="s">
        <v>280</v>
      </c>
      <c r="BM333" s="153" t="s">
        <v>3133</v>
      </c>
    </row>
    <row r="334" spans="2:65" s="1" customFormat="1" ht="16.5" customHeight="1">
      <c r="B334" s="140"/>
      <c r="C334" s="189" t="s">
        <v>2045</v>
      </c>
      <c r="D334" s="189" t="s">
        <v>966</v>
      </c>
      <c r="E334" s="190" t="s">
        <v>4144</v>
      </c>
      <c r="F334" s="191" t="s">
        <v>4145</v>
      </c>
      <c r="G334" s="192" t="s">
        <v>231</v>
      </c>
      <c r="H334" s="193">
        <v>76</v>
      </c>
      <c r="I334" s="194"/>
      <c r="J334" s="195">
        <f t="shared" si="80"/>
        <v>0</v>
      </c>
      <c r="K334" s="196"/>
      <c r="L334" s="197"/>
      <c r="M334" s="198" t="s">
        <v>1</v>
      </c>
      <c r="N334" s="199" t="s">
        <v>41</v>
      </c>
      <c r="P334" s="151">
        <f t="shared" si="81"/>
        <v>0</v>
      </c>
      <c r="Q334" s="151">
        <v>0</v>
      </c>
      <c r="R334" s="151">
        <f t="shared" si="82"/>
        <v>0</v>
      </c>
      <c r="S334" s="151">
        <v>0</v>
      </c>
      <c r="T334" s="152">
        <f t="shared" si="83"/>
        <v>0</v>
      </c>
      <c r="AR334" s="153" t="s">
        <v>491</v>
      </c>
      <c r="AT334" s="153" t="s">
        <v>966</v>
      </c>
      <c r="AU334" s="153" t="s">
        <v>190</v>
      </c>
      <c r="AY334" s="17" t="s">
        <v>181</v>
      </c>
      <c r="BE334" s="154">
        <f t="shared" si="84"/>
        <v>0</v>
      </c>
      <c r="BF334" s="154">
        <f t="shared" si="85"/>
        <v>0</v>
      </c>
      <c r="BG334" s="154">
        <f t="shared" si="86"/>
        <v>0</v>
      </c>
      <c r="BH334" s="154">
        <f t="shared" si="87"/>
        <v>0</v>
      </c>
      <c r="BI334" s="154">
        <f t="shared" si="88"/>
        <v>0</v>
      </c>
      <c r="BJ334" s="17" t="s">
        <v>190</v>
      </c>
      <c r="BK334" s="154">
        <f t="shared" si="89"/>
        <v>0</v>
      </c>
      <c r="BL334" s="17" t="s">
        <v>280</v>
      </c>
      <c r="BM334" s="153" t="s">
        <v>4146</v>
      </c>
    </row>
    <row r="335" spans="2:65" s="1" customFormat="1" ht="24.2" customHeight="1">
      <c r="B335" s="140"/>
      <c r="C335" s="141" t="s">
        <v>2051</v>
      </c>
      <c r="D335" s="141" t="s">
        <v>185</v>
      </c>
      <c r="E335" s="142" t="s">
        <v>4147</v>
      </c>
      <c r="F335" s="143" t="s">
        <v>4148</v>
      </c>
      <c r="G335" s="144" t="s">
        <v>581</v>
      </c>
      <c r="H335" s="145">
        <v>24</v>
      </c>
      <c r="I335" s="146"/>
      <c r="J335" s="147">
        <f t="shared" si="80"/>
        <v>0</v>
      </c>
      <c r="K335" s="148"/>
      <c r="L335" s="32"/>
      <c r="M335" s="149" t="s">
        <v>1</v>
      </c>
      <c r="N335" s="150" t="s">
        <v>41</v>
      </c>
      <c r="P335" s="151">
        <f t="shared" si="81"/>
        <v>0</v>
      </c>
      <c r="Q335" s="151">
        <v>0</v>
      </c>
      <c r="R335" s="151">
        <f t="shared" si="82"/>
        <v>0</v>
      </c>
      <c r="S335" s="151">
        <v>0</v>
      </c>
      <c r="T335" s="152">
        <f t="shared" si="83"/>
        <v>0</v>
      </c>
      <c r="AR335" s="153" t="s">
        <v>280</v>
      </c>
      <c r="AT335" s="153" t="s">
        <v>185</v>
      </c>
      <c r="AU335" s="153" t="s">
        <v>190</v>
      </c>
      <c r="AY335" s="17" t="s">
        <v>181</v>
      </c>
      <c r="BE335" s="154">
        <f t="shared" si="84"/>
        <v>0</v>
      </c>
      <c r="BF335" s="154">
        <f t="shared" si="85"/>
        <v>0</v>
      </c>
      <c r="BG335" s="154">
        <f t="shared" si="86"/>
        <v>0</v>
      </c>
      <c r="BH335" s="154">
        <f t="shared" si="87"/>
        <v>0</v>
      </c>
      <c r="BI335" s="154">
        <f t="shared" si="88"/>
        <v>0</v>
      </c>
      <c r="BJ335" s="17" t="s">
        <v>190</v>
      </c>
      <c r="BK335" s="154">
        <f t="shared" si="89"/>
        <v>0</v>
      </c>
      <c r="BL335" s="17" t="s">
        <v>280</v>
      </c>
      <c r="BM335" s="153" t="s">
        <v>4149</v>
      </c>
    </row>
    <row r="336" spans="2:65" s="1" customFormat="1" ht="24.2" customHeight="1">
      <c r="B336" s="140"/>
      <c r="C336" s="141" t="s">
        <v>2057</v>
      </c>
      <c r="D336" s="141" t="s">
        <v>185</v>
      </c>
      <c r="E336" s="142" t="s">
        <v>4150</v>
      </c>
      <c r="F336" s="143" t="s">
        <v>4151</v>
      </c>
      <c r="G336" s="144" t="s">
        <v>231</v>
      </c>
      <c r="H336" s="145">
        <v>31</v>
      </c>
      <c r="I336" s="146"/>
      <c r="J336" s="147">
        <f t="shared" si="80"/>
        <v>0</v>
      </c>
      <c r="K336" s="148"/>
      <c r="L336" s="32"/>
      <c r="M336" s="149" t="s">
        <v>1</v>
      </c>
      <c r="N336" s="150" t="s">
        <v>41</v>
      </c>
      <c r="P336" s="151">
        <f t="shared" si="81"/>
        <v>0</v>
      </c>
      <c r="Q336" s="151">
        <v>0</v>
      </c>
      <c r="R336" s="151">
        <f t="shared" si="82"/>
        <v>0</v>
      </c>
      <c r="S336" s="151">
        <v>0</v>
      </c>
      <c r="T336" s="152">
        <f t="shared" si="83"/>
        <v>0</v>
      </c>
      <c r="AR336" s="153" t="s">
        <v>280</v>
      </c>
      <c r="AT336" s="153" t="s">
        <v>185</v>
      </c>
      <c r="AU336" s="153" t="s">
        <v>190</v>
      </c>
      <c r="AY336" s="17" t="s">
        <v>181</v>
      </c>
      <c r="BE336" s="154">
        <f t="shared" si="84"/>
        <v>0</v>
      </c>
      <c r="BF336" s="154">
        <f t="shared" si="85"/>
        <v>0</v>
      </c>
      <c r="BG336" s="154">
        <f t="shared" si="86"/>
        <v>0</v>
      </c>
      <c r="BH336" s="154">
        <f t="shared" si="87"/>
        <v>0</v>
      </c>
      <c r="BI336" s="154">
        <f t="shared" si="88"/>
        <v>0</v>
      </c>
      <c r="BJ336" s="17" t="s">
        <v>190</v>
      </c>
      <c r="BK336" s="154">
        <f t="shared" si="89"/>
        <v>0</v>
      </c>
      <c r="BL336" s="17" t="s">
        <v>280</v>
      </c>
      <c r="BM336" s="153" t="s">
        <v>4152</v>
      </c>
    </row>
    <row r="337" spans="2:65" s="1" customFormat="1" ht="16.5" customHeight="1">
      <c r="B337" s="140"/>
      <c r="C337" s="189" t="s">
        <v>2062</v>
      </c>
      <c r="D337" s="189" t="s">
        <v>966</v>
      </c>
      <c r="E337" s="190" t="s">
        <v>4153</v>
      </c>
      <c r="F337" s="191" t="s">
        <v>4154</v>
      </c>
      <c r="G337" s="192" t="s">
        <v>231</v>
      </c>
      <c r="H337" s="193">
        <v>31</v>
      </c>
      <c r="I337" s="194"/>
      <c r="J337" s="195">
        <f t="shared" si="80"/>
        <v>0</v>
      </c>
      <c r="K337" s="196"/>
      <c r="L337" s="197"/>
      <c r="M337" s="198" t="s">
        <v>1</v>
      </c>
      <c r="N337" s="199" t="s">
        <v>41</v>
      </c>
      <c r="P337" s="151">
        <f t="shared" si="81"/>
        <v>0</v>
      </c>
      <c r="Q337" s="151">
        <v>0</v>
      </c>
      <c r="R337" s="151">
        <f t="shared" si="82"/>
        <v>0</v>
      </c>
      <c r="S337" s="151">
        <v>0</v>
      </c>
      <c r="T337" s="152">
        <f t="shared" si="83"/>
        <v>0</v>
      </c>
      <c r="AR337" s="153" t="s">
        <v>491</v>
      </c>
      <c r="AT337" s="153" t="s">
        <v>966</v>
      </c>
      <c r="AU337" s="153" t="s">
        <v>190</v>
      </c>
      <c r="AY337" s="17" t="s">
        <v>181</v>
      </c>
      <c r="BE337" s="154">
        <f t="shared" si="84"/>
        <v>0</v>
      </c>
      <c r="BF337" s="154">
        <f t="shared" si="85"/>
        <v>0</v>
      </c>
      <c r="BG337" s="154">
        <f t="shared" si="86"/>
        <v>0</v>
      </c>
      <c r="BH337" s="154">
        <f t="shared" si="87"/>
        <v>0</v>
      </c>
      <c r="BI337" s="154">
        <f t="shared" si="88"/>
        <v>0</v>
      </c>
      <c r="BJ337" s="17" t="s">
        <v>190</v>
      </c>
      <c r="BK337" s="154">
        <f t="shared" si="89"/>
        <v>0</v>
      </c>
      <c r="BL337" s="17" t="s">
        <v>280</v>
      </c>
      <c r="BM337" s="153" t="s">
        <v>4155</v>
      </c>
    </row>
    <row r="338" spans="2:65" s="1" customFormat="1" ht="16.5" customHeight="1">
      <c r="B338" s="140"/>
      <c r="C338" s="141" t="s">
        <v>2077</v>
      </c>
      <c r="D338" s="141" t="s">
        <v>185</v>
      </c>
      <c r="E338" s="142" t="s">
        <v>4156</v>
      </c>
      <c r="F338" s="143" t="s">
        <v>4157</v>
      </c>
      <c r="G338" s="144" t="s">
        <v>4081</v>
      </c>
      <c r="H338" s="145">
        <v>2</v>
      </c>
      <c r="I338" s="146"/>
      <c r="J338" s="147">
        <f t="shared" si="80"/>
        <v>0</v>
      </c>
      <c r="K338" s="148"/>
      <c r="L338" s="32"/>
      <c r="M338" s="149" t="s">
        <v>1</v>
      </c>
      <c r="N338" s="150" t="s">
        <v>41</v>
      </c>
      <c r="P338" s="151">
        <f t="shared" si="81"/>
        <v>0</v>
      </c>
      <c r="Q338" s="151">
        <v>0</v>
      </c>
      <c r="R338" s="151">
        <f t="shared" si="82"/>
        <v>0</v>
      </c>
      <c r="S338" s="151">
        <v>0</v>
      </c>
      <c r="T338" s="152">
        <f t="shared" si="83"/>
        <v>0</v>
      </c>
      <c r="AR338" s="153" t="s">
        <v>280</v>
      </c>
      <c r="AT338" s="153" t="s">
        <v>185</v>
      </c>
      <c r="AU338" s="153" t="s">
        <v>190</v>
      </c>
      <c r="AY338" s="17" t="s">
        <v>181</v>
      </c>
      <c r="BE338" s="154">
        <f t="shared" si="84"/>
        <v>0</v>
      </c>
      <c r="BF338" s="154">
        <f t="shared" si="85"/>
        <v>0</v>
      </c>
      <c r="BG338" s="154">
        <f t="shared" si="86"/>
        <v>0</v>
      </c>
      <c r="BH338" s="154">
        <f t="shared" si="87"/>
        <v>0</v>
      </c>
      <c r="BI338" s="154">
        <f t="shared" si="88"/>
        <v>0</v>
      </c>
      <c r="BJ338" s="17" t="s">
        <v>190</v>
      </c>
      <c r="BK338" s="154">
        <f t="shared" si="89"/>
        <v>0</v>
      </c>
      <c r="BL338" s="17" t="s">
        <v>280</v>
      </c>
      <c r="BM338" s="153" t="s">
        <v>4158</v>
      </c>
    </row>
    <row r="339" spans="2:65" s="1" customFormat="1" ht="24.2" customHeight="1">
      <c r="B339" s="140"/>
      <c r="C339" s="189" t="s">
        <v>2089</v>
      </c>
      <c r="D339" s="189" t="s">
        <v>966</v>
      </c>
      <c r="E339" s="190" t="s">
        <v>4159</v>
      </c>
      <c r="F339" s="191" t="s">
        <v>4160</v>
      </c>
      <c r="G339" s="192" t="s">
        <v>231</v>
      </c>
      <c r="H339" s="193">
        <v>2</v>
      </c>
      <c r="I339" s="194"/>
      <c r="J339" s="195">
        <f t="shared" si="80"/>
        <v>0</v>
      </c>
      <c r="K339" s="196"/>
      <c r="L339" s="197"/>
      <c r="M339" s="198" t="s">
        <v>1</v>
      </c>
      <c r="N339" s="199" t="s">
        <v>41</v>
      </c>
      <c r="P339" s="151">
        <f t="shared" si="81"/>
        <v>0</v>
      </c>
      <c r="Q339" s="151">
        <v>0</v>
      </c>
      <c r="R339" s="151">
        <f t="shared" si="82"/>
        <v>0</v>
      </c>
      <c r="S339" s="151">
        <v>0</v>
      </c>
      <c r="T339" s="152">
        <f t="shared" si="83"/>
        <v>0</v>
      </c>
      <c r="AR339" s="153" t="s">
        <v>491</v>
      </c>
      <c r="AT339" s="153" t="s">
        <v>966</v>
      </c>
      <c r="AU339" s="153" t="s">
        <v>190</v>
      </c>
      <c r="AY339" s="17" t="s">
        <v>181</v>
      </c>
      <c r="BE339" s="154">
        <f t="shared" si="84"/>
        <v>0</v>
      </c>
      <c r="BF339" s="154">
        <f t="shared" si="85"/>
        <v>0</v>
      </c>
      <c r="BG339" s="154">
        <f t="shared" si="86"/>
        <v>0</v>
      </c>
      <c r="BH339" s="154">
        <f t="shared" si="87"/>
        <v>0</v>
      </c>
      <c r="BI339" s="154">
        <f t="shared" si="88"/>
        <v>0</v>
      </c>
      <c r="BJ339" s="17" t="s">
        <v>190</v>
      </c>
      <c r="BK339" s="154">
        <f t="shared" si="89"/>
        <v>0</v>
      </c>
      <c r="BL339" s="17" t="s">
        <v>280</v>
      </c>
      <c r="BM339" s="153" t="s">
        <v>4161</v>
      </c>
    </row>
    <row r="340" spans="2:65" s="1" customFormat="1" ht="21.75" customHeight="1">
      <c r="B340" s="140"/>
      <c r="C340" s="189" t="s">
        <v>2103</v>
      </c>
      <c r="D340" s="189" t="s">
        <v>966</v>
      </c>
      <c r="E340" s="190" t="s">
        <v>4162</v>
      </c>
      <c r="F340" s="191" t="s">
        <v>4163</v>
      </c>
      <c r="G340" s="192" t="s">
        <v>231</v>
      </c>
      <c r="H340" s="193">
        <v>2</v>
      </c>
      <c r="I340" s="194"/>
      <c r="J340" s="195">
        <f t="shared" si="80"/>
        <v>0</v>
      </c>
      <c r="K340" s="196"/>
      <c r="L340" s="197"/>
      <c r="M340" s="198" t="s">
        <v>1</v>
      </c>
      <c r="N340" s="199" t="s">
        <v>41</v>
      </c>
      <c r="P340" s="151">
        <f t="shared" si="81"/>
        <v>0</v>
      </c>
      <c r="Q340" s="151">
        <v>0</v>
      </c>
      <c r="R340" s="151">
        <f t="shared" si="82"/>
        <v>0</v>
      </c>
      <c r="S340" s="151">
        <v>0</v>
      </c>
      <c r="T340" s="152">
        <f t="shared" si="83"/>
        <v>0</v>
      </c>
      <c r="AR340" s="153" t="s">
        <v>491</v>
      </c>
      <c r="AT340" s="153" t="s">
        <v>966</v>
      </c>
      <c r="AU340" s="153" t="s">
        <v>190</v>
      </c>
      <c r="AY340" s="17" t="s">
        <v>181</v>
      </c>
      <c r="BE340" s="154">
        <f t="shared" si="84"/>
        <v>0</v>
      </c>
      <c r="BF340" s="154">
        <f t="shared" si="85"/>
        <v>0</v>
      </c>
      <c r="BG340" s="154">
        <f t="shared" si="86"/>
        <v>0</v>
      </c>
      <c r="BH340" s="154">
        <f t="shared" si="87"/>
        <v>0</v>
      </c>
      <c r="BI340" s="154">
        <f t="shared" si="88"/>
        <v>0</v>
      </c>
      <c r="BJ340" s="17" t="s">
        <v>190</v>
      </c>
      <c r="BK340" s="154">
        <f t="shared" si="89"/>
        <v>0</v>
      </c>
      <c r="BL340" s="17" t="s">
        <v>280</v>
      </c>
      <c r="BM340" s="153" t="s">
        <v>4164</v>
      </c>
    </row>
    <row r="341" spans="2:65" s="1" customFormat="1" ht="24.2" customHeight="1">
      <c r="B341" s="140"/>
      <c r="C341" s="141" t="s">
        <v>2113</v>
      </c>
      <c r="D341" s="141" t="s">
        <v>185</v>
      </c>
      <c r="E341" s="142" t="s">
        <v>4165</v>
      </c>
      <c r="F341" s="143" t="s">
        <v>4166</v>
      </c>
      <c r="G341" s="144" t="s">
        <v>231</v>
      </c>
      <c r="H341" s="145">
        <v>14</v>
      </c>
      <c r="I341" s="146"/>
      <c r="J341" s="147">
        <f t="shared" si="80"/>
        <v>0</v>
      </c>
      <c r="K341" s="148"/>
      <c r="L341" s="32"/>
      <c r="M341" s="149" t="s">
        <v>1</v>
      </c>
      <c r="N341" s="150" t="s">
        <v>41</v>
      </c>
      <c r="P341" s="151">
        <f t="shared" si="81"/>
        <v>0</v>
      </c>
      <c r="Q341" s="151">
        <v>0</v>
      </c>
      <c r="R341" s="151">
        <f t="shared" si="82"/>
        <v>0</v>
      </c>
      <c r="S341" s="151">
        <v>0</v>
      </c>
      <c r="T341" s="152">
        <f t="shared" si="83"/>
        <v>0</v>
      </c>
      <c r="AR341" s="153" t="s">
        <v>280</v>
      </c>
      <c r="AT341" s="153" t="s">
        <v>185</v>
      </c>
      <c r="AU341" s="153" t="s">
        <v>190</v>
      </c>
      <c r="AY341" s="17" t="s">
        <v>181</v>
      </c>
      <c r="BE341" s="154">
        <f t="shared" si="84"/>
        <v>0</v>
      </c>
      <c r="BF341" s="154">
        <f t="shared" si="85"/>
        <v>0</v>
      </c>
      <c r="BG341" s="154">
        <f t="shared" si="86"/>
        <v>0</v>
      </c>
      <c r="BH341" s="154">
        <f t="shared" si="87"/>
        <v>0</v>
      </c>
      <c r="BI341" s="154">
        <f t="shared" si="88"/>
        <v>0</v>
      </c>
      <c r="BJ341" s="17" t="s">
        <v>190</v>
      </c>
      <c r="BK341" s="154">
        <f t="shared" si="89"/>
        <v>0</v>
      </c>
      <c r="BL341" s="17" t="s">
        <v>280</v>
      </c>
      <c r="BM341" s="153" t="s">
        <v>4167</v>
      </c>
    </row>
    <row r="342" spans="2:65" s="1" customFormat="1" ht="24.2" customHeight="1">
      <c r="B342" s="140"/>
      <c r="C342" s="141" t="s">
        <v>2120</v>
      </c>
      <c r="D342" s="141" t="s">
        <v>185</v>
      </c>
      <c r="E342" s="142" t="s">
        <v>4168</v>
      </c>
      <c r="F342" s="143" t="s">
        <v>4169</v>
      </c>
      <c r="G342" s="144" t="s">
        <v>231</v>
      </c>
      <c r="H342" s="145">
        <v>14</v>
      </c>
      <c r="I342" s="146"/>
      <c r="J342" s="147">
        <f t="shared" si="80"/>
        <v>0</v>
      </c>
      <c r="K342" s="148"/>
      <c r="L342" s="32"/>
      <c r="M342" s="149" t="s">
        <v>1</v>
      </c>
      <c r="N342" s="150" t="s">
        <v>41</v>
      </c>
      <c r="P342" s="151">
        <f t="shared" si="81"/>
        <v>0</v>
      </c>
      <c r="Q342" s="151">
        <v>0</v>
      </c>
      <c r="R342" s="151">
        <f t="shared" si="82"/>
        <v>0</v>
      </c>
      <c r="S342" s="151">
        <v>0</v>
      </c>
      <c r="T342" s="152">
        <f t="shared" si="83"/>
        <v>0</v>
      </c>
      <c r="AR342" s="153" t="s">
        <v>280</v>
      </c>
      <c r="AT342" s="153" t="s">
        <v>185</v>
      </c>
      <c r="AU342" s="153" t="s">
        <v>190</v>
      </c>
      <c r="AY342" s="17" t="s">
        <v>181</v>
      </c>
      <c r="BE342" s="154">
        <f t="shared" si="84"/>
        <v>0</v>
      </c>
      <c r="BF342" s="154">
        <f t="shared" si="85"/>
        <v>0</v>
      </c>
      <c r="BG342" s="154">
        <f t="shared" si="86"/>
        <v>0</v>
      </c>
      <c r="BH342" s="154">
        <f t="shared" si="87"/>
        <v>0</v>
      </c>
      <c r="BI342" s="154">
        <f t="shared" si="88"/>
        <v>0</v>
      </c>
      <c r="BJ342" s="17" t="s">
        <v>190</v>
      </c>
      <c r="BK342" s="154">
        <f t="shared" si="89"/>
        <v>0</v>
      </c>
      <c r="BL342" s="17" t="s">
        <v>280</v>
      </c>
      <c r="BM342" s="153" t="s">
        <v>4170</v>
      </c>
    </row>
    <row r="343" spans="2:65" s="1" customFormat="1" ht="21.75" customHeight="1">
      <c r="B343" s="140"/>
      <c r="C343" s="141" t="s">
        <v>2126</v>
      </c>
      <c r="D343" s="141" t="s">
        <v>185</v>
      </c>
      <c r="E343" s="142" t="s">
        <v>4171</v>
      </c>
      <c r="F343" s="143" t="s">
        <v>4172</v>
      </c>
      <c r="G343" s="144" t="s">
        <v>231</v>
      </c>
      <c r="H343" s="145">
        <v>31</v>
      </c>
      <c r="I343" s="146"/>
      <c r="J343" s="147">
        <f t="shared" si="80"/>
        <v>0</v>
      </c>
      <c r="K343" s="148"/>
      <c r="L343" s="32"/>
      <c r="M343" s="149" t="s">
        <v>1</v>
      </c>
      <c r="N343" s="150" t="s">
        <v>41</v>
      </c>
      <c r="P343" s="151">
        <f t="shared" si="81"/>
        <v>0</v>
      </c>
      <c r="Q343" s="151">
        <v>0</v>
      </c>
      <c r="R343" s="151">
        <f t="shared" si="82"/>
        <v>0</v>
      </c>
      <c r="S343" s="151">
        <v>0</v>
      </c>
      <c r="T343" s="152">
        <f t="shared" si="83"/>
        <v>0</v>
      </c>
      <c r="AR343" s="153" t="s">
        <v>280</v>
      </c>
      <c r="AT343" s="153" t="s">
        <v>185</v>
      </c>
      <c r="AU343" s="153" t="s">
        <v>190</v>
      </c>
      <c r="AY343" s="17" t="s">
        <v>181</v>
      </c>
      <c r="BE343" s="154">
        <f t="shared" si="84"/>
        <v>0</v>
      </c>
      <c r="BF343" s="154">
        <f t="shared" si="85"/>
        <v>0</v>
      </c>
      <c r="BG343" s="154">
        <f t="shared" si="86"/>
        <v>0</v>
      </c>
      <c r="BH343" s="154">
        <f t="shared" si="87"/>
        <v>0</v>
      </c>
      <c r="BI343" s="154">
        <f t="shared" si="88"/>
        <v>0</v>
      </c>
      <c r="BJ343" s="17" t="s">
        <v>190</v>
      </c>
      <c r="BK343" s="154">
        <f t="shared" si="89"/>
        <v>0</v>
      </c>
      <c r="BL343" s="17" t="s">
        <v>280</v>
      </c>
      <c r="BM343" s="153" t="s">
        <v>4173</v>
      </c>
    </row>
    <row r="344" spans="2:65" s="1" customFormat="1" ht="24.2" customHeight="1">
      <c r="B344" s="140"/>
      <c r="C344" s="189" t="s">
        <v>2156</v>
      </c>
      <c r="D344" s="189" t="s">
        <v>966</v>
      </c>
      <c r="E344" s="190" t="s">
        <v>4174</v>
      </c>
      <c r="F344" s="191" t="s">
        <v>4175</v>
      </c>
      <c r="G344" s="192" t="s">
        <v>231</v>
      </c>
      <c r="H344" s="193">
        <v>31</v>
      </c>
      <c r="I344" s="194"/>
      <c r="J344" s="195">
        <f t="shared" si="80"/>
        <v>0</v>
      </c>
      <c r="K344" s="196"/>
      <c r="L344" s="197"/>
      <c r="M344" s="198" t="s">
        <v>1</v>
      </c>
      <c r="N344" s="199" t="s">
        <v>41</v>
      </c>
      <c r="P344" s="151">
        <f t="shared" si="81"/>
        <v>0</v>
      </c>
      <c r="Q344" s="151">
        <v>0</v>
      </c>
      <c r="R344" s="151">
        <f t="shared" si="82"/>
        <v>0</v>
      </c>
      <c r="S344" s="151">
        <v>0</v>
      </c>
      <c r="T344" s="152">
        <f t="shared" si="83"/>
        <v>0</v>
      </c>
      <c r="AR344" s="153" t="s">
        <v>491</v>
      </c>
      <c r="AT344" s="153" t="s">
        <v>966</v>
      </c>
      <c r="AU344" s="153" t="s">
        <v>190</v>
      </c>
      <c r="AY344" s="17" t="s">
        <v>181</v>
      </c>
      <c r="BE344" s="154">
        <f t="shared" si="84"/>
        <v>0</v>
      </c>
      <c r="BF344" s="154">
        <f t="shared" si="85"/>
        <v>0</v>
      </c>
      <c r="BG344" s="154">
        <f t="shared" si="86"/>
        <v>0</v>
      </c>
      <c r="BH344" s="154">
        <f t="shared" si="87"/>
        <v>0</v>
      </c>
      <c r="BI344" s="154">
        <f t="shared" si="88"/>
        <v>0</v>
      </c>
      <c r="BJ344" s="17" t="s">
        <v>190</v>
      </c>
      <c r="BK344" s="154">
        <f t="shared" si="89"/>
        <v>0</v>
      </c>
      <c r="BL344" s="17" t="s">
        <v>280</v>
      </c>
      <c r="BM344" s="153" t="s">
        <v>4176</v>
      </c>
    </row>
    <row r="345" spans="2:65" s="1" customFormat="1" ht="16.5" customHeight="1">
      <c r="B345" s="140"/>
      <c r="C345" s="189" t="s">
        <v>2162</v>
      </c>
      <c r="D345" s="189" t="s">
        <v>966</v>
      </c>
      <c r="E345" s="190" t="s">
        <v>4177</v>
      </c>
      <c r="F345" s="191" t="s">
        <v>4178</v>
      </c>
      <c r="G345" s="192" t="s">
        <v>231</v>
      </c>
      <c r="H345" s="193">
        <v>31</v>
      </c>
      <c r="I345" s="194"/>
      <c r="J345" s="195">
        <f t="shared" si="80"/>
        <v>0</v>
      </c>
      <c r="K345" s="196"/>
      <c r="L345" s="197"/>
      <c r="M345" s="198" t="s">
        <v>1</v>
      </c>
      <c r="N345" s="199" t="s">
        <v>41</v>
      </c>
      <c r="P345" s="151">
        <f t="shared" si="81"/>
        <v>0</v>
      </c>
      <c r="Q345" s="151">
        <v>0</v>
      </c>
      <c r="R345" s="151">
        <f t="shared" si="82"/>
        <v>0</v>
      </c>
      <c r="S345" s="151">
        <v>0</v>
      </c>
      <c r="T345" s="152">
        <f t="shared" si="83"/>
        <v>0</v>
      </c>
      <c r="AR345" s="153" t="s">
        <v>491</v>
      </c>
      <c r="AT345" s="153" t="s">
        <v>966</v>
      </c>
      <c r="AU345" s="153" t="s">
        <v>190</v>
      </c>
      <c r="AY345" s="17" t="s">
        <v>181</v>
      </c>
      <c r="BE345" s="154">
        <f t="shared" si="84"/>
        <v>0</v>
      </c>
      <c r="BF345" s="154">
        <f t="shared" si="85"/>
        <v>0</v>
      </c>
      <c r="BG345" s="154">
        <f t="shared" si="86"/>
        <v>0</v>
      </c>
      <c r="BH345" s="154">
        <f t="shared" si="87"/>
        <v>0</v>
      </c>
      <c r="BI345" s="154">
        <f t="shared" si="88"/>
        <v>0</v>
      </c>
      <c r="BJ345" s="17" t="s">
        <v>190</v>
      </c>
      <c r="BK345" s="154">
        <f t="shared" si="89"/>
        <v>0</v>
      </c>
      <c r="BL345" s="17" t="s">
        <v>280</v>
      </c>
      <c r="BM345" s="153" t="s">
        <v>4179</v>
      </c>
    </row>
    <row r="346" spans="2:65" s="1" customFormat="1" ht="37.9" customHeight="1">
      <c r="B346" s="140"/>
      <c r="C346" s="141" t="s">
        <v>2170</v>
      </c>
      <c r="D346" s="141" t="s">
        <v>185</v>
      </c>
      <c r="E346" s="142" t="s">
        <v>4180</v>
      </c>
      <c r="F346" s="143" t="s">
        <v>4181</v>
      </c>
      <c r="G346" s="144" t="s">
        <v>231</v>
      </c>
      <c r="H346" s="145">
        <v>24</v>
      </c>
      <c r="I346" s="146"/>
      <c r="J346" s="147">
        <f t="shared" si="80"/>
        <v>0</v>
      </c>
      <c r="K346" s="148"/>
      <c r="L346" s="32"/>
      <c r="M346" s="149" t="s">
        <v>1</v>
      </c>
      <c r="N346" s="150" t="s">
        <v>41</v>
      </c>
      <c r="P346" s="151">
        <f t="shared" si="81"/>
        <v>0</v>
      </c>
      <c r="Q346" s="151">
        <v>0</v>
      </c>
      <c r="R346" s="151">
        <f t="shared" si="82"/>
        <v>0</v>
      </c>
      <c r="S346" s="151">
        <v>0</v>
      </c>
      <c r="T346" s="152">
        <f t="shared" si="83"/>
        <v>0</v>
      </c>
      <c r="AR346" s="153" t="s">
        <v>280</v>
      </c>
      <c r="AT346" s="153" t="s">
        <v>185</v>
      </c>
      <c r="AU346" s="153" t="s">
        <v>190</v>
      </c>
      <c r="AY346" s="17" t="s">
        <v>181</v>
      </c>
      <c r="BE346" s="154">
        <f t="shared" si="84"/>
        <v>0</v>
      </c>
      <c r="BF346" s="154">
        <f t="shared" si="85"/>
        <v>0</v>
      </c>
      <c r="BG346" s="154">
        <f t="shared" si="86"/>
        <v>0</v>
      </c>
      <c r="BH346" s="154">
        <f t="shared" si="87"/>
        <v>0</v>
      </c>
      <c r="BI346" s="154">
        <f t="shared" si="88"/>
        <v>0</v>
      </c>
      <c r="BJ346" s="17" t="s">
        <v>190</v>
      </c>
      <c r="BK346" s="154">
        <f t="shared" si="89"/>
        <v>0</v>
      </c>
      <c r="BL346" s="17" t="s">
        <v>280</v>
      </c>
      <c r="BM346" s="153" t="s">
        <v>4182</v>
      </c>
    </row>
    <row r="347" spans="2:65" s="1" customFormat="1" ht="16.5" customHeight="1">
      <c r="B347" s="140"/>
      <c r="C347" s="141" t="s">
        <v>2178</v>
      </c>
      <c r="D347" s="141" t="s">
        <v>185</v>
      </c>
      <c r="E347" s="142" t="s">
        <v>4183</v>
      </c>
      <c r="F347" s="143" t="s">
        <v>4184</v>
      </c>
      <c r="G347" s="144" t="s">
        <v>231</v>
      </c>
      <c r="H347" s="145">
        <v>11</v>
      </c>
      <c r="I347" s="146"/>
      <c r="J347" s="147">
        <f t="shared" si="80"/>
        <v>0</v>
      </c>
      <c r="K347" s="148"/>
      <c r="L347" s="32"/>
      <c r="M347" s="149" t="s">
        <v>1</v>
      </c>
      <c r="N347" s="150" t="s">
        <v>41</v>
      </c>
      <c r="P347" s="151">
        <f t="shared" si="81"/>
        <v>0</v>
      </c>
      <c r="Q347" s="151">
        <v>0</v>
      </c>
      <c r="R347" s="151">
        <f t="shared" si="82"/>
        <v>0</v>
      </c>
      <c r="S347" s="151">
        <v>0</v>
      </c>
      <c r="T347" s="152">
        <f t="shared" si="83"/>
        <v>0</v>
      </c>
      <c r="AR347" s="153" t="s">
        <v>280</v>
      </c>
      <c r="AT347" s="153" t="s">
        <v>185</v>
      </c>
      <c r="AU347" s="153" t="s">
        <v>190</v>
      </c>
      <c r="AY347" s="17" t="s">
        <v>181</v>
      </c>
      <c r="BE347" s="154">
        <f t="shared" si="84"/>
        <v>0</v>
      </c>
      <c r="BF347" s="154">
        <f t="shared" si="85"/>
        <v>0</v>
      </c>
      <c r="BG347" s="154">
        <f t="shared" si="86"/>
        <v>0</v>
      </c>
      <c r="BH347" s="154">
        <f t="shared" si="87"/>
        <v>0</v>
      </c>
      <c r="BI347" s="154">
        <f t="shared" si="88"/>
        <v>0</v>
      </c>
      <c r="BJ347" s="17" t="s">
        <v>190</v>
      </c>
      <c r="BK347" s="154">
        <f t="shared" si="89"/>
        <v>0</v>
      </c>
      <c r="BL347" s="17" t="s">
        <v>280</v>
      </c>
      <c r="BM347" s="153" t="s">
        <v>4185</v>
      </c>
    </row>
    <row r="348" spans="2:65" s="1" customFormat="1" ht="16.5" customHeight="1">
      <c r="B348" s="140"/>
      <c r="C348" s="189" t="s">
        <v>2182</v>
      </c>
      <c r="D348" s="189" t="s">
        <v>966</v>
      </c>
      <c r="E348" s="190" t="s">
        <v>4186</v>
      </c>
      <c r="F348" s="191" t="s">
        <v>4187</v>
      </c>
      <c r="G348" s="192" t="s">
        <v>231</v>
      </c>
      <c r="H348" s="193">
        <v>11</v>
      </c>
      <c r="I348" s="194"/>
      <c r="J348" s="195">
        <f t="shared" si="80"/>
        <v>0</v>
      </c>
      <c r="K348" s="196"/>
      <c r="L348" s="197"/>
      <c r="M348" s="198" t="s">
        <v>1</v>
      </c>
      <c r="N348" s="199" t="s">
        <v>41</v>
      </c>
      <c r="P348" s="151">
        <f t="shared" si="81"/>
        <v>0</v>
      </c>
      <c r="Q348" s="151">
        <v>0</v>
      </c>
      <c r="R348" s="151">
        <f t="shared" si="82"/>
        <v>0</v>
      </c>
      <c r="S348" s="151">
        <v>0</v>
      </c>
      <c r="T348" s="152">
        <f t="shared" si="83"/>
        <v>0</v>
      </c>
      <c r="AR348" s="153" t="s">
        <v>491</v>
      </c>
      <c r="AT348" s="153" t="s">
        <v>966</v>
      </c>
      <c r="AU348" s="153" t="s">
        <v>190</v>
      </c>
      <c r="AY348" s="17" t="s">
        <v>181</v>
      </c>
      <c r="BE348" s="154">
        <f t="shared" si="84"/>
        <v>0</v>
      </c>
      <c r="BF348" s="154">
        <f t="shared" si="85"/>
        <v>0</v>
      </c>
      <c r="BG348" s="154">
        <f t="shared" si="86"/>
        <v>0</v>
      </c>
      <c r="BH348" s="154">
        <f t="shared" si="87"/>
        <v>0</v>
      </c>
      <c r="BI348" s="154">
        <f t="shared" si="88"/>
        <v>0</v>
      </c>
      <c r="BJ348" s="17" t="s">
        <v>190</v>
      </c>
      <c r="BK348" s="154">
        <f t="shared" si="89"/>
        <v>0</v>
      </c>
      <c r="BL348" s="17" t="s">
        <v>280</v>
      </c>
      <c r="BM348" s="153" t="s">
        <v>4188</v>
      </c>
    </row>
    <row r="349" spans="2:65" s="1" customFormat="1" ht="24.2" customHeight="1">
      <c r="B349" s="140"/>
      <c r="C349" s="141" t="s">
        <v>2187</v>
      </c>
      <c r="D349" s="141" t="s">
        <v>185</v>
      </c>
      <c r="E349" s="142" t="s">
        <v>4189</v>
      </c>
      <c r="F349" s="143" t="s">
        <v>4190</v>
      </c>
      <c r="G349" s="144" t="s">
        <v>478</v>
      </c>
      <c r="H349" s="145">
        <v>3.4159999999999999</v>
      </c>
      <c r="I349" s="146"/>
      <c r="J349" s="147">
        <f t="shared" si="80"/>
        <v>0</v>
      </c>
      <c r="K349" s="148"/>
      <c r="L349" s="32"/>
      <c r="M349" s="149" t="s">
        <v>1</v>
      </c>
      <c r="N349" s="150" t="s">
        <v>41</v>
      </c>
      <c r="P349" s="151">
        <f t="shared" si="81"/>
        <v>0</v>
      </c>
      <c r="Q349" s="151">
        <v>0</v>
      </c>
      <c r="R349" s="151">
        <f t="shared" si="82"/>
        <v>0</v>
      </c>
      <c r="S349" s="151">
        <v>0</v>
      </c>
      <c r="T349" s="152">
        <f t="shared" si="83"/>
        <v>0</v>
      </c>
      <c r="AR349" s="153" t="s">
        <v>280</v>
      </c>
      <c r="AT349" s="153" t="s">
        <v>185</v>
      </c>
      <c r="AU349" s="153" t="s">
        <v>190</v>
      </c>
      <c r="AY349" s="17" t="s">
        <v>181</v>
      </c>
      <c r="BE349" s="154">
        <f t="shared" si="84"/>
        <v>0</v>
      </c>
      <c r="BF349" s="154">
        <f t="shared" si="85"/>
        <v>0</v>
      </c>
      <c r="BG349" s="154">
        <f t="shared" si="86"/>
        <v>0</v>
      </c>
      <c r="BH349" s="154">
        <f t="shared" si="87"/>
        <v>0</v>
      </c>
      <c r="BI349" s="154">
        <f t="shared" si="88"/>
        <v>0</v>
      </c>
      <c r="BJ349" s="17" t="s">
        <v>190</v>
      </c>
      <c r="BK349" s="154">
        <f t="shared" si="89"/>
        <v>0</v>
      </c>
      <c r="BL349" s="17" t="s">
        <v>280</v>
      </c>
      <c r="BM349" s="153" t="s">
        <v>4191</v>
      </c>
    </row>
    <row r="350" spans="2:65" s="11" customFormat="1" ht="22.9" customHeight="1">
      <c r="B350" s="128"/>
      <c r="D350" s="129" t="s">
        <v>74</v>
      </c>
      <c r="E350" s="138" t="s">
        <v>3600</v>
      </c>
      <c r="F350" s="138" t="s">
        <v>4192</v>
      </c>
      <c r="I350" s="131"/>
      <c r="J350" s="139">
        <f>BK350</f>
        <v>0</v>
      </c>
      <c r="L350" s="128"/>
      <c r="M350" s="133"/>
      <c r="P350" s="134">
        <f>P351</f>
        <v>0</v>
      </c>
      <c r="R350" s="134">
        <f>R351</f>
        <v>0</v>
      </c>
      <c r="T350" s="135">
        <f>T351</f>
        <v>0</v>
      </c>
      <c r="AR350" s="129" t="s">
        <v>190</v>
      </c>
      <c r="AT350" s="136" t="s">
        <v>74</v>
      </c>
      <c r="AU350" s="136" t="s">
        <v>83</v>
      </c>
      <c r="AY350" s="129" t="s">
        <v>181</v>
      </c>
      <c r="BK350" s="137">
        <f>BK351</f>
        <v>0</v>
      </c>
    </row>
    <row r="351" spans="2:65" s="1" customFormat="1" ht="24.2" customHeight="1">
      <c r="B351" s="140"/>
      <c r="C351" s="141" t="s">
        <v>2191</v>
      </c>
      <c r="D351" s="141" t="s">
        <v>185</v>
      </c>
      <c r="E351" s="142" t="s">
        <v>4193</v>
      </c>
      <c r="F351" s="143" t="s">
        <v>4194</v>
      </c>
      <c r="G351" s="144" t="s">
        <v>231</v>
      </c>
      <c r="H351" s="145">
        <v>1</v>
      </c>
      <c r="I351" s="146"/>
      <c r="J351" s="147">
        <f>ROUND(I351*H351,2)</f>
        <v>0</v>
      </c>
      <c r="K351" s="148"/>
      <c r="L351" s="32"/>
      <c r="M351" s="149" t="s">
        <v>1</v>
      </c>
      <c r="N351" s="150" t="s">
        <v>41</v>
      </c>
      <c r="P351" s="151">
        <f>O351*H351</f>
        <v>0</v>
      </c>
      <c r="Q351" s="151">
        <v>0</v>
      </c>
      <c r="R351" s="151">
        <f>Q351*H351</f>
        <v>0</v>
      </c>
      <c r="S351" s="151">
        <v>0</v>
      </c>
      <c r="T351" s="152">
        <f>S351*H351</f>
        <v>0</v>
      </c>
      <c r="AR351" s="153" t="s">
        <v>280</v>
      </c>
      <c r="AT351" s="153" t="s">
        <v>185</v>
      </c>
      <c r="AU351" s="153" t="s">
        <v>190</v>
      </c>
      <c r="AY351" s="17" t="s">
        <v>181</v>
      </c>
      <c r="BE351" s="154">
        <f>IF(N351="základná",J351,0)</f>
        <v>0</v>
      </c>
      <c r="BF351" s="154">
        <f>IF(N351="znížená",J351,0)</f>
        <v>0</v>
      </c>
      <c r="BG351" s="154">
        <f>IF(N351="zákl. prenesená",J351,0)</f>
        <v>0</v>
      </c>
      <c r="BH351" s="154">
        <f>IF(N351="zníž. prenesená",J351,0)</f>
        <v>0</v>
      </c>
      <c r="BI351" s="154">
        <f>IF(N351="nulová",J351,0)</f>
        <v>0</v>
      </c>
      <c r="BJ351" s="17" t="s">
        <v>190</v>
      </c>
      <c r="BK351" s="154">
        <f>ROUND(I351*H351,2)</f>
        <v>0</v>
      </c>
      <c r="BL351" s="17" t="s">
        <v>280</v>
      </c>
      <c r="BM351" s="153" t="s">
        <v>4195</v>
      </c>
    </row>
    <row r="352" spans="2:65" s="11" customFormat="1" ht="25.9" customHeight="1">
      <c r="B352" s="128"/>
      <c r="D352" s="129" t="s">
        <v>74</v>
      </c>
      <c r="E352" s="130" t="s">
        <v>966</v>
      </c>
      <c r="F352" s="130" t="s">
        <v>3116</v>
      </c>
      <c r="I352" s="131"/>
      <c r="J352" s="132">
        <f>BK352</f>
        <v>0</v>
      </c>
      <c r="L352" s="128"/>
      <c r="M352" s="133"/>
      <c r="P352" s="134">
        <f>P353</f>
        <v>0</v>
      </c>
      <c r="R352" s="134">
        <f>R353</f>
        <v>0</v>
      </c>
      <c r="T352" s="135">
        <f>T353</f>
        <v>0</v>
      </c>
      <c r="AR352" s="129" t="s">
        <v>130</v>
      </c>
      <c r="AT352" s="136" t="s">
        <v>74</v>
      </c>
      <c r="AU352" s="136" t="s">
        <v>75</v>
      </c>
      <c r="AY352" s="129" t="s">
        <v>181</v>
      </c>
      <c r="BK352" s="137">
        <f>BK353</f>
        <v>0</v>
      </c>
    </row>
    <row r="353" spans="2:65" s="11" customFormat="1" ht="22.9" customHeight="1">
      <c r="B353" s="128"/>
      <c r="D353" s="129" t="s">
        <v>74</v>
      </c>
      <c r="E353" s="138" t="s">
        <v>4196</v>
      </c>
      <c r="F353" s="138" t="s">
        <v>4197</v>
      </c>
      <c r="I353" s="131"/>
      <c r="J353" s="139">
        <f>BK353</f>
        <v>0</v>
      </c>
      <c r="L353" s="128"/>
      <c r="M353" s="133"/>
      <c r="P353" s="134">
        <f>SUM(P354:P357)</f>
        <v>0</v>
      </c>
      <c r="R353" s="134">
        <f>SUM(R354:R357)</f>
        <v>0</v>
      </c>
      <c r="T353" s="135">
        <f>SUM(T354:T357)</f>
        <v>0</v>
      </c>
      <c r="AR353" s="129" t="s">
        <v>130</v>
      </c>
      <c r="AT353" s="136" t="s">
        <v>74</v>
      </c>
      <c r="AU353" s="136" t="s">
        <v>83</v>
      </c>
      <c r="AY353" s="129" t="s">
        <v>181</v>
      </c>
      <c r="BK353" s="137">
        <f>SUM(BK354:BK357)</f>
        <v>0</v>
      </c>
    </row>
    <row r="354" spans="2:65" s="1" customFormat="1" ht="16.5" customHeight="1">
      <c r="B354" s="140"/>
      <c r="C354" s="141" t="s">
        <v>2195</v>
      </c>
      <c r="D354" s="141" t="s">
        <v>185</v>
      </c>
      <c r="E354" s="142" t="s">
        <v>4198</v>
      </c>
      <c r="F354" s="143" t="s">
        <v>4199</v>
      </c>
      <c r="G354" s="144" t="s">
        <v>231</v>
      </c>
      <c r="H354" s="145">
        <v>1</v>
      </c>
      <c r="I354" s="146"/>
      <c r="J354" s="147">
        <f>ROUND(I354*H354,2)</f>
        <v>0</v>
      </c>
      <c r="K354" s="148"/>
      <c r="L354" s="32"/>
      <c r="M354" s="149" t="s">
        <v>1</v>
      </c>
      <c r="N354" s="150" t="s">
        <v>41</v>
      </c>
      <c r="P354" s="151">
        <f>O354*H354</f>
        <v>0</v>
      </c>
      <c r="Q354" s="151">
        <v>0</v>
      </c>
      <c r="R354" s="151">
        <f>Q354*H354</f>
        <v>0</v>
      </c>
      <c r="S354" s="151">
        <v>0</v>
      </c>
      <c r="T354" s="152">
        <f>S354*H354</f>
        <v>0</v>
      </c>
      <c r="AR354" s="153" t="s">
        <v>700</v>
      </c>
      <c r="AT354" s="153" t="s">
        <v>185</v>
      </c>
      <c r="AU354" s="153" t="s">
        <v>190</v>
      </c>
      <c r="AY354" s="17" t="s">
        <v>181</v>
      </c>
      <c r="BE354" s="154">
        <f>IF(N354="základná",J354,0)</f>
        <v>0</v>
      </c>
      <c r="BF354" s="154">
        <f>IF(N354="znížená",J354,0)</f>
        <v>0</v>
      </c>
      <c r="BG354" s="154">
        <f>IF(N354="zákl. prenesená",J354,0)</f>
        <v>0</v>
      </c>
      <c r="BH354" s="154">
        <f>IF(N354="zníž. prenesená",J354,0)</f>
        <v>0</v>
      </c>
      <c r="BI354" s="154">
        <f>IF(N354="nulová",J354,0)</f>
        <v>0</v>
      </c>
      <c r="BJ354" s="17" t="s">
        <v>190</v>
      </c>
      <c r="BK354" s="154">
        <f>ROUND(I354*H354,2)</f>
        <v>0</v>
      </c>
      <c r="BL354" s="17" t="s">
        <v>700</v>
      </c>
      <c r="BM354" s="153" t="s">
        <v>4200</v>
      </c>
    </row>
    <row r="355" spans="2:65" s="1" customFormat="1" ht="16.5" customHeight="1">
      <c r="B355" s="140"/>
      <c r="C355" s="189" t="s">
        <v>2199</v>
      </c>
      <c r="D355" s="189" t="s">
        <v>966</v>
      </c>
      <c r="E355" s="190" t="s">
        <v>4201</v>
      </c>
      <c r="F355" s="191" t="s">
        <v>4202</v>
      </c>
      <c r="G355" s="192" t="s">
        <v>231</v>
      </c>
      <c r="H355" s="193">
        <v>1</v>
      </c>
      <c r="I355" s="194"/>
      <c r="J355" s="195">
        <f>ROUND(I355*H355,2)</f>
        <v>0</v>
      </c>
      <c r="K355" s="196"/>
      <c r="L355" s="197"/>
      <c r="M355" s="198" t="s">
        <v>1</v>
      </c>
      <c r="N355" s="199" t="s">
        <v>41</v>
      </c>
      <c r="P355" s="151">
        <f>O355*H355</f>
        <v>0</v>
      </c>
      <c r="Q355" s="151">
        <v>0</v>
      </c>
      <c r="R355" s="151">
        <f>Q355*H355</f>
        <v>0</v>
      </c>
      <c r="S355" s="151">
        <v>0</v>
      </c>
      <c r="T355" s="152">
        <f>S355*H355</f>
        <v>0</v>
      </c>
      <c r="AR355" s="153" t="s">
        <v>2450</v>
      </c>
      <c r="AT355" s="153" t="s">
        <v>966</v>
      </c>
      <c r="AU355" s="153" t="s">
        <v>190</v>
      </c>
      <c r="AY355" s="17" t="s">
        <v>181</v>
      </c>
      <c r="BE355" s="154">
        <f>IF(N355="základná",J355,0)</f>
        <v>0</v>
      </c>
      <c r="BF355" s="154">
        <f>IF(N355="znížená",J355,0)</f>
        <v>0</v>
      </c>
      <c r="BG355" s="154">
        <f>IF(N355="zákl. prenesená",J355,0)</f>
        <v>0</v>
      </c>
      <c r="BH355" s="154">
        <f>IF(N355="zníž. prenesená",J355,0)</f>
        <v>0</v>
      </c>
      <c r="BI355" s="154">
        <f>IF(N355="nulová",J355,0)</f>
        <v>0</v>
      </c>
      <c r="BJ355" s="17" t="s">
        <v>190</v>
      </c>
      <c r="BK355" s="154">
        <f>ROUND(I355*H355,2)</f>
        <v>0</v>
      </c>
      <c r="BL355" s="17" t="s">
        <v>700</v>
      </c>
      <c r="BM355" s="153" t="s">
        <v>4203</v>
      </c>
    </row>
    <row r="356" spans="2:65" s="1" customFormat="1" ht="33" customHeight="1">
      <c r="B356" s="140"/>
      <c r="C356" s="141" t="s">
        <v>2203</v>
      </c>
      <c r="D356" s="141" t="s">
        <v>185</v>
      </c>
      <c r="E356" s="142" t="s">
        <v>4204</v>
      </c>
      <c r="F356" s="143" t="s">
        <v>4205</v>
      </c>
      <c r="G356" s="144" t="s">
        <v>231</v>
      </c>
      <c r="H356" s="145">
        <v>3</v>
      </c>
      <c r="I356" s="146"/>
      <c r="J356" s="147">
        <f>ROUND(I356*H356,2)</f>
        <v>0</v>
      </c>
      <c r="K356" s="148"/>
      <c r="L356" s="32"/>
      <c r="M356" s="149" t="s">
        <v>1</v>
      </c>
      <c r="N356" s="150" t="s">
        <v>41</v>
      </c>
      <c r="P356" s="151">
        <f>O356*H356</f>
        <v>0</v>
      </c>
      <c r="Q356" s="151">
        <v>0</v>
      </c>
      <c r="R356" s="151">
        <f>Q356*H356</f>
        <v>0</v>
      </c>
      <c r="S356" s="151">
        <v>0</v>
      </c>
      <c r="T356" s="152">
        <f>S356*H356</f>
        <v>0</v>
      </c>
      <c r="AR356" s="153" t="s">
        <v>700</v>
      </c>
      <c r="AT356" s="153" t="s">
        <v>185</v>
      </c>
      <c r="AU356" s="153" t="s">
        <v>190</v>
      </c>
      <c r="AY356" s="17" t="s">
        <v>181</v>
      </c>
      <c r="BE356" s="154">
        <f>IF(N356="základná",J356,0)</f>
        <v>0</v>
      </c>
      <c r="BF356" s="154">
        <f>IF(N356="znížená",J356,0)</f>
        <v>0</v>
      </c>
      <c r="BG356" s="154">
        <f>IF(N356="zákl. prenesená",J356,0)</f>
        <v>0</v>
      </c>
      <c r="BH356" s="154">
        <f>IF(N356="zníž. prenesená",J356,0)</f>
        <v>0</v>
      </c>
      <c r="BI356" s="154">
        <f>IF(N356="nulová",J356,0)</f>
        <v>0</v>
      </c>
      <c r="BJ356" s="17" t="s">
        <v>190</v>
      </c>
      <c r="BK356" s="154">
        <f>ROUND(I356*H356,2)</f>
        <v>0</v>
      </c>
      <c r="BL356" s="17" t="s">
        <v>700</v>
      </c>
      <c r="BM356" s="153" t="s">
        <v>4206</v>
      </c>
    </row>
    <row r="357" spans="2:65" s="1" customFormat="1" ht="16.5" customHeight="1">
      <c r="B357" s="140"/>
      <c r="C357" s="141" t="s">
        <v>2207</v>
      </c>
      <c r="D357" s="141" t="s">
        <v>185</v>
      </c>
      <c r="E357" s="142" t="s">
        <v>4207</v>
      </c>
      <c r="F357" s="143" t="s">
        <v>4208</v>
      </c>
      <c r="G357" s="144" t="s">
        <v>3543</v>
      </c>
      <c r="H357" s="145">
        <v>1</v>
      </c>
      <c r="I357" s="146"/>
      <c r="J357" s="147">
        <f>ROUND(I357*H357,2)</f>
        <v>0</v>
      </c>
      <c r="K357" s="148"/>
      <c r="L357" s="32"/>
      <c r="M357" s="183" t="s">
        <v>1</v>
      </c>
      <c r="N357" s="184" t="s">
        <v>41</v>
      </c>
      <c r="O357" s="185"/>
      <c r="P357" s="186">
        <f>O357*H357</f>
        <v>0</v>
      </c>
      <c r="Q357" s="186">
        <v>0</v>
      </c>
      <c r="R357" s="186">
        <f>Q357*H357</f>
        <v>0</v>
      </c>
      <c r="S357" s="186">
        <v>0</v>
      </c>
      <c r="T357" s="187">
        <f>S357*H357</f>
        <v>0</v>
      </c>
      <c r="AR357" s="153" t="s">
        <v>700</v>
      </c>
      <c r="AT357" s="153" t="s">
        <v>185</v>
      </c>
      <c r="AU357" s="153" t="s">
        <v>190</v>
      </c>
      <c r="AY357" s="17" t="s">
        <v>181</v>
      </c>
      <c r="BE357" s="154">
        <f>IF(N357="základná",J357,0)</f>
        <v>0</v>
      </c>
      <c r="BF357" s="154">
        <f>IF(N357="znížená",J357,0)</f>
        <v>0</v>
      </c>
      <c r="BG357" s="154">
        <f>IF(N357="zákl. prenesená",J357,0)</f>
        <v>0</v>
      </c>
      <c r="BH357" s="154">
        <f>IF(N357="zníž. prenesená",J357,0)</f>
        <v>0</v>
      </c>
      <c r="BI357" s="154">
        <f>IF(N357="nulová",J357,0)</f>
        <v>0</v>
      </c>
      <c r="BJ357" s="17" t="s">
        <v>190</v>
      </c>
      <c r="BK357" s="154">
        <f>ROUND(I357*H357,2)</f>
        <v>0</v>
      </c>
      <c r="BL357" s="17" t="s">
        <v>700</v>
      </c>
      <c r="BM357" s="153" t="s">
        <v>4209</v>
      </c>
    </row>
    <row r="358" spans="2:65" s="1" customFormat="1" ht="6.95" customHeight="1">
      <c r="B358" s="47"/>
      <c r="C358" s="48"/>
      <c r="D358" s="48"/>
      <c r="E358" s="48"/>
      <c r="F358" s="48"/>
      <c r="G358" s="48"/>
      <c r="H358" s="48"/>
      <c r="I358" s="48"/>
      <c r="J358" s="48"/>
      <c r="K358" s="48"/>
      <c r="L358" s="32"/>
    </row>
  </sheetData>
  <autoFilter ref="C131:K357" xr:uid="{00000000-0009-0000-0000-000008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34</vt:i4>
      </vt:variant>
    </vt:vector>
  </HeadingPairs>
  <TitlesOfParts>
    <vt:vector size="51" baseType="lpstr">
      <vt:lpstr>Rekapitulácia stavby</vt:lpstr>
      <vt:lpstr>01 - Búracie práce</vt:lpstr>
      <vt:lpstr>02 - Nové stavebné úpravy</vt:lpstr>
      <vt:lpstr>03 - Vonkajšie oplotenie</vt:lpstr>
      <vt:lpstr>04 - E1-9 - Slaboprúdová ...</vt:lpstr>
      <vt:lpstr>05 - E1-10 - Prístupový s...</vt:lpstr>
      <vt:lpstr>06 - OBNOVA A MODERNIZÁCI...</vt:lpstr>
      <vt:lpstr>07 - E1.5 - Ústredné vyku...</vt:lpstr>
      <vt:lpstr>08 - Zdravotechnika</vt:lpstr>
      <vt:lpstr>09 - Plynoinštalácia</vt:lpstr>
      <vt:lpstr>10 - Požiarna nádrž</vt:lpstr>
      <vt:lpstr>11 - Vzduchotechnika</vt:lpstr>
      <vt:lpstr>12 - FVE</vt:lpstr>
      <vt:lpstr>13 - EPS</vt:lpstr>
      <vt:lpstr>14 - HSP</vt:lpstr>
      <vt:lpstr>15 - Elektroinštalácia</vt:lpstr>
      <vt:lpstr>Zoznam figúr</vt:lpstr>
      <vt:lpstr>'01 - Búracie práce'!Názvy_tlače</vt:lpstr>
      <vt:lpstr>'02 - Nové stavebné úpravy'!Názvy_tlače</vt:lpstr>
      <vt:lpstr>'03 - Vonkajšie oplotenie'!Názvy_tlače</vt:lpstr>
      <vt:lpstr>'04 - E1-9 - Slaboprúdová ...'!Názvy_tlače</vt:lpstr>
      <vt:lpstr>'05 - E1-10 - Prístupový s...'!Názvy_tlače</vt:lpstr>
      <vt:lpstr>'06 - OBNOVA A MODERNIZÁCI...'!Názvy_tlače</vt:lpstr>
      <vt:lpstr>'07 - E1.5 - Ústredné vyku...'!Názvy_tlače</vt:lpstr>
      <vt:lpstr>'08 - Zdravotechnika'!Názvy_tlače</vt:lpstr>
      <vt:lpstr>'09 - Plynoinštalácia'!Názvy_tlače</vt:lpstr>
      <vt:lpstr>'10 - Požiarna nádrž'!Názvy_tlače</vt:lpstr>
      <vt:lpstr>'11 - Vzduchotechnika'!Názvy_tlače</vt:lpstr>
      <vt:lpstr>'12 - FVE'!Názvy_tlače</vt:lpstr>
      <vt:lpstr>'13 - EPS'!Názvy_tlače</vt:lpstr>
      <vt:lpstr>'14 - HSP'!Názvy_tlače</vt:lpstr>
      <vt:lpstr>'15 - Elektroinštalácia'!Názvy_tlače</vt:lpstr>
      <vt:lpstr>'Rekapitulácia stavby'!Názvy_tlače</vt:lpstr>
      <vt:lpstr>'Zoznam figúr'!Názvy_tlače</vt:lpstr>
      <vt:lpstr>'01 - Búracie práce'!Oblasť_tlače</vt:lpstr>
      <vt:lpstr>'02 - Nové stavebné úpravy'!Oblasť_tlače</vt:lpstr>
      <vt:lpstr>'03 - Vonkajšie oplotenie'!Oblasť_tlače</vt:lpstr>
      <vt:lpstr>'04 - E1-9 - Slaboprúdová ...'!Oblasť_tlače</vt:lpstr>
      <vt:lpstr>'05 - E1-10 - Prístupový s...'!Oblasť_tlače</vt:lpstr>
      <vt:lpstr>'06 - OBNOVA A MODERNIZÁCI...'!Oblasť_tlače</vt:lpstr>
      <vt:lpstr>'07 - E1.5 - Ústredné vyku...'!Oblasť_tlače</vt:lpstr>
      <vt:lpstr>'08 - Zdravotechnika'!Oblasť_tlače</vt:lpstr>
      <vt:lpstr>'09 - Plynoinštalácia'!Oblasť_tlače</vt:lpstr>
      <vt:lpstr>'10 - Požiarna nádrž'!Oblasť_tlače</vt:lpstr>
      <vt:lpstr>'11 - Vzduchotechnika'!Oblasť_tlače</vt:lpstr>
      <vt:lpstr>'12 - FVE'!Oblasť_tlače</vt:lpstr>
      <vt:lpstr>'13 - EPS'!Oblasť_tlače</vt:lpstr>
      <vt:lpstr>'14 - HSP'!Oblasť_tlače</vt:lpstr>
      <vt:lpstr>'15 - Elektroinštalácia'!Oblasť_tlače</vt:lpstr>
      <vt:lpstr>'Rekapitulácia stavby'!Oblasť_tlače</vt:lpstr>
      <vt:lpstr>'Zoznam figúr'!Oblasť_tlače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LAPTOP-EHUB9FSM\JS-STAV</dc:creator>
  <cp:keywords/>
  <dc:description/>
  <cp:lastModifiedBy>Roman Flóriš</cp:lastModifiedBy>
  <cp:revision/>
  <dcterms:created xsi:type="dcterms:W3CDTF">2024-02-18T07:40:46Z</dcterms:created>
  <dcterms:modified xsi:type="dcterms:W3CDTF">2024-03-14T10:27:36Z</dcterms:modified>
  <cp:category/>
  <cp:contentStatus/>
</cp:coreProperties>
</file>