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čty - RamBeg\AKP DEVELOP - Mikle\AKP26 - SPU Hala, Nitra\Moja cena\Revízia 3 - Cena\"/>
    </mc:Choice>
  </mc:AlternateContent>
  <bookViews>
    <workbookView xWindow="0" yWindow="0" windowWidth="0" windowHeight="0"/>
  </bookViews>
  <sheets>
    <sheet name="Rekapitulácia stavby" sheetId="1" r:id="rId1"/>
    <sheet name="01 - Búracie práce" sheetId="2" r:id="rId2"/>
    <sheet name="02 - Nové stavebné úpravy" sheetId="3" r:id="rId3"/>
    <sheet name="03 - Vonkajšie oplotenie" sheetId="4" r:id="rId4"/>
    <sheet name="04 - E1-9 - Slaboprúdová ..." sheetId="5" r:id="rId5"/>
    <sheet name="05 - E1-10 - Prístupový s..." sheetId="6" r:id="rId6"/>
    <sheet name="06 - OBNOVA A MODERNIZÁCI..." sheetId="7" r:id="rId7"/>
    <sheet name="07 - E1.5 - Ústredné vyku..." sheetId="8" r:id="rId8"/>
    <sheet name="08 - Zdravotechnika" sheetId="9" r:id="rId9"/>
    <sheet name="09 - Plynoinštalácia" sheetId="10" r:id="rId10"/>
    <sheet name="10 - Požiarna nádrž " sheetId="11" r:id="rId11"/>
    <sheet name="11 - Vzduchotechnika" sheetId="12" r:id="rId12"/>
    <sheet name="12 - FVE" sheetId="13" r:id="rId13"/>
    <sheet name="13 - EPS" sheetId="14" r:id="rId14"/>
    <sheet name="14 - HSP" sheetId="15" r:id="rId15"/>
    <sheet name="15 - Elektroinštalácia" sheetId="16" r:id="rId16"/>
  </sheets>
  <definedNames>
    <definedName name="_xlnm.Print_Area" localSheetId="0">'Rekapitulácia stavby'!$D$4:$AO$76,'Rekapitulácia stavby'!$C$82:$AQ$110</definedName>
    <definedName name="_xlnm.Print_Titles" localSheetId="0">'Rekapitulácia stavby'!$92:$92</definedName>
    <definedName name="_xlnm._FilterDatabase" localSheetId="1" hidden="1">'01 - Búracie práce'!$C$131:$K$221</definedName>
    <definedName name="_xlnm.Print_Area" localSheetId="1">'01 - Búracie práce'!$C$4:$J$76,'01 - Búracie práce'!$C$82:$J$113,'01 - Búracie práce'!$C$119:$J$221</definedName>
    <definedName name="_xlnm.Print_Titles" localSheetId="1">'01 - Búracie práce'!$131:$131</definedName>
    <definedName name="_xlnm._FilterDatabase" localSheetId="2" hidden="1">'02 - Nové stavebné úpravy'!$C$150:$K$591</definedName>
    <definedName name="_xlnm.Print_Area" localSheetId="2">'02 - Nové stavebné úpravy'!$C$4:$J$76,'02 - Nové stavebné úpravy'!$C$82:$J$132,'02 - Nové stavebné úpravy'!$C$138:$J$591</definedName>
    <definedName name="_xlnm.Print_Titles" localSheetId="2">'02 - Nové stavebné úpravy'!$150:$150</definedName>
    <definedName name="_xlnm._FilterDatabase" localSheetId="3" hidden="1">'03 - Vonkajšie oplotenie'!$C$121:$K$140</definedName>
    <definedName name="_xlnm.Print_Area" localSheetId="3">'03 - Vonkajšie oplotenie'!$C$4:$J$76,'03 - Vonkajšie oplotenie'!$C$82:$J$103,'03 - Vonkajšie oplotenie'!$C$109:$J$140</definedName>
    <definedName name="_xlnm.Print_Titles" localSheetId="3">'03 - Vonkajšie oplotenie'!$121:$121</definedName>
    <definedName name="_xlnm._FilterDatabase" localSheetId="4" hidden="1">'04 - E1-9 - Slaboprúdová ...'!$C$119:$K$187</definedName>
    <definedName name="_xlnm.Print_Area" localSheetId="4">'04 - E1-9 - Slaboprúdová ...'!$C$4:$J$76,'04 - E1-9 - Slaboprúdová ...'!$C$82:$J$101,'04 - E1-9 - Slaboprúdová ...'!$C$107:$J$187</definedName>
    <definedName name="_xlnm.Print_Titles" localSheetId="4">'04 - E1-9 - Slaboprúdová ...'!$119:$119</definedName>
    <definedName name="_xlnm._FilterDatabase" localSheetId="5" hidden="1">'05 - E1-10 - Prístupový s...'!$C$122:$K$188</definedName>
    <definedName name="_xlnm.Print_Area" localSheetId="5">'05 - E1-10 - Prístupový s...'!$C$4:$J$76,'05 - E1-10 - Prístupový s...'!$C$82:$J$104,'05 - E1-10 - Prístupový s...'!$C$110:$J$188</definedName>
    <definedName name="_xlnm.Print_Titles" localSheetId="5">'05 - E1-10 - Prístupový s...'!$122:$122</definedName>
    <definedName name="_xlnm._FilterDatabase" localSheetId="6" hidden="1">'06 - OBNOVA A MODERNIZÁCI...'!$C$120:$K$159</definedName>
    <definedName name="_xlnm.Print_Area" localSheetId="6">'06 - OBNOVA A MODERNIZÁCI...'!$C$4:$J$76,'06 - OBNOVA A MODERNIZÁCI...'!$C$82:$J$102,'06 - OBNOVA A MODERNIZÁCI...'!$C$108:$J$159</definedName>
    <definedName name="_xlnm.Print_Titles" localSheetId="6">'06 - OBNOVA A MODERNIZÁCI...'!$120:$120</definedName>
    <definedName name="_xlnm._FilterDatabase" localSheetId="7" hidden="1">'07 - E1.5 - Ústredné vyku...'!$C$126:$K$260</definedName>
    <definedName name="_xlnm.Print_Area" localSheetId="7">'07 - E1.5 - Ústredné vyku...'!$C$4:$J$76,'07 - E1.5 - Ústredné vyku...'!$C$82:$J$108,'07 - E1.5 - Ústredné vyku...'!$C$114:$J$260</definedName>
    <definedName name="_xlnm.Print_Titles" localSheetId="7">'07 - E1.5 - Ústredné vyku...'!$126:$126</definedName>
    <definedName name="_xlnm._FilterDatabase" localSheetId="8" hidden="1">'08 - Zdravotechnika'!$C$131:$K$355</definedName>
    <definedName name="_xlnm.Print_Area" localSheetId="8">'08 - Zdravotechnika'!$C$4:$J$76,'08 - Zdravotechnika'!$C$82:$J$113,'08 - Zdravotechnika'!$C$119:$J$355</definedName>
    <definedName name="_xlnm.Print_Titles" localSheetId="8">'08 - Zdravotechnika'!$131:$131</definedName>
    <definedName name="_xlnm._FilterDatabase" localSheetId="9" hidden="1">'09 - Plynoinštalácia'!$C$122:$K$140</definedName>
    <definedName name="_xlnm.Print_Area" localSheetId="9">'09 - Plynoinštalácia'!$C$4:$J$76,'09 - Plynoinštalácia'!$C$82:$J$104,'09 - Plynoinštalácia'!$C$110:$J$140</definedName>
    <definedName name="_xlnm.Print_Titles" localSheetId="9">'09 - Plynoinštalácia'!$122:$122</definedName>
    <definedName name="_xlnm._FilterDatabase" localSheetId="10" hidden="1">'10 - Požiarna nádrž '!$C$123:$K$164</definedName>
    <definedName name="_xlnm.Print_Area" localSheetId="10">'10 - Požiarna nádrž '!$C$4:$J$76,'10 - Požiarna nádrž '!$C$82:$J$105,'10 - Požiarna nádrž '!$C$111:$J$164</definedName>
    <definedName name="_xlnm.Print_Titles" localSheetId="10">'10 - Požiarna nádrž '!$123:$123</definedName>
    <definedName name="_xlnm._FilterDatabase" localSheetId="11" hidden="1">'11 - Vzduchotechnika'!$C$123:$K$289</definedName>
    <definedName name="_xlnm.Print_Area" localSheetId="11">'11 - Vzduchotechnika'!$C$4:$J$76,'11 - Vzduchotechnika'!$C$82:$J$105,'11 - Vzduchotechnika'!$C$111:$J$289</definedName>
    <definedName name="_xlnm.Print_Titles" localSheetId="11">'11 - Vzduchotechnika'!$123:$123</definedName>
    <definedName name="_xlnm._FilterDatabase" localSheetId="12" hidden="1">'12 - FVE'!$C$118:$K$172</definedName>
    <definedName name="_xlnm.Print_Area" localSheetId="12">'12 - FVE'!$C$4:$J$76,'12 - FVE'!$C$82:$J$100,'12 - FVE'!$C$106:$J$172</definedName>
    <definedName name="_xlnm.Print_Titles" localSheetId="12">'12 - FVE'!$118:$118</definedName>
    <definedName name="_xlnm._FilterDatabase" localSheetId="13" hidden="1">'13 - EPS'!$C$117:$K$174</definedName>
    <definedName name="_xlnm.Print_Area" localSheetId="13">'13 - EPS'!$C$4:$J$76,'13 - EPS'!$C$82:$J$99,'13 - EPS'!$C$105:$J$174</definedName>
    <definedName name="_xlnm.Print_Titles" localSheetId="13">'13 - EPS'!$117:$117</definedName>
    <definedName name="_xlnm._FilterDatabase" localSheetId="14" hidden="1">'14 - HSP'!$C$117:$K$149</definedName>
    <definedName name="_xlnm.Print_Area" localSheetId="14">'14 - HSP'!$C$4:$J$76,'14 - HSP'!$C$82:$J$99,'14 - HSP'!$C$105:$J$149</definedName>
    <definedName name="_xlnm.Print_Titles" localSheetId="14">'14 - HSP'!$117:$117</definedName>
    <definedName name="_xlnm._FilterDatabase" localSheetId="15" hidden="1">'15 - Elektroinštalácia'!$C$120:$K$238</definedName>
    <definedName name="_xlnm.Print_Area" localSheetId="15">'15 - Elektroinštalácia'!$C$4:$J$76,'15 - Elektroinštalácia'!$C$82:$J$102,'15 - Elektroinštalácia'!$C$108:$J$238</definedName>
    <definedName name="_xlnm.Print_Titles" localSheetId="15">'15 - Elektroinštalácia'!$120:$120</definedName>
  </definedNames>
  <calcPr/>
</workbook>
</file>

<file path=xl/calcChain.xml><?xml version="1.0" encoding="utf-8"?>
<calcChain xmlns="http://schemas.openxmlformats.org/spreadsheetml/2006/main">
  <c i="16" l="1" r="J37"/>
  <c r="J36"/>
  <c i="1" r="AY109"/>
  <c i="16" r="J35"/>
  <c i="1" r="AX109"/>
  <c i="16"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92"/>
  <c r="J23"/>
  <c r="J18"/>
  <c r="E18"/>
  <c r="F92"/>
  <c r="J17"/>
  <c r="J12"/>
  <c r="J115"/>
  <c r="E7"/>
  <c r="E111"/>
  <c i="15" r="J37"/>
  <c r="J36"/>
  <c i="1" r="AY108"/>
  <c i="15" r="J35"/>
  <c i="1" r="AX108"/>
  <c i="15"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115"/>
  <c r="J23"/>
  <c r="J18"/>
  <c r="E18"/>
  <c r="F92"/>
  <c r="J17"/>
  <c r="J12"/>
  <c r="J112"/>
  <c r="E7"/>
  <c r="E85"/>
  <c i="14" r="J37"/>
  <c r="J36"/>
  <c i="1" r="AY107"/>
  <c i="14" r="J35"/>
  <c i="1" r="AX107"/>
  <c i="14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92"/>
  <c r="J23"/>
  <c r="J18"/>
  <c r="E18"/>
  <c r="F115"/>
  <c r="J17"/>
  <c r="J12"/>
  <c r="J112"/>
  <c r="E7"/>
  <c r="E85"/>
  <c i="13" r="J37"/>
  <c r="J36"/>
  <c i="1" r="AY106"/>
  <c i="13" r="J35"/>
  <c i="1" r="AX106"/>
  <c i="13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92"/>
  <c r="J23"/>
  <c r="J18"/>
  <c r="E18"/>
  <c r="F92"/>
  <c r="J17"/>
  <c r="J12"/>
  <c r="J89"/>
  <c r="E7"/>
  <c r="E109"/>
  <c i="12" r="J37"/>
  <c r="J36"/>
  <c i="1" r="AY105"/>
  <c i="12" r="J35"/>
  <c i="1" r="AX105"/>
  <c i="12"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F120"/>
  <c r="F118"/>
  <c r="E116"/>
  <c r="J91"/>
  <c r="F91"/>
  <c r="F89"/>
  <c r="E87"/>
  <c r="J24"/>
  <c r="E24"/>
  <c r="J121"/>
  <c r="J23"/>
  <c r="J18"/>
  <c r="E18"/>
  <c r="F121"/>
  <c r="J17"/>
  <c r="J12"/>
  <c r="J89"/>
  <c r="E7"/>
  <c r="E114"/>
  <c i="11" r="J37"/>
  <c r="J36"/>
  <c i="1" r="AY104"/>
  <c i="11" r="J35"/>
  <c i="1" r="AX104"/>
  <c i="11"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10" r="J37"/>
  <c r="J36"/>
  <c i="1" r="AY103"/>
  <c i="10" r="J35"/>
  <c i="1" r="AX103"/>
  <c i="10" r="BI140"/>
  <c r="BH140"/>
  <c r="BG140"/>
  <c r="BE140"/>
  <c r="T140"/>
  <c r="T139"/>
  <c r="R140"/>
  <c r="R139"/>
  <c r="P140"/>
  <c r="P139"/>
  <c r="BI138"/>
  <c r="BH138"/>
  <c r="BG138"/>
  <c r="BE138"/>
  <c r="T138"/>
  <c r="T137"/>
  <c r="T136"/>
  <c r="R138"/>
  <c r="R137"/>
  <c r="R136"/>
  <c r="P138"/>
  <c r="P137"/>
  <c r="P136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92"/>
  <c r="J23"/>
  <c r="J18"/>
  <c r="E18"/>
  <c r="F92"/>
  <c r="J17"/>
  <c r="J12"/>
  <c r="J117"/>
  <c r="E7"/>
  <c r="E113"/>
  <c i="9" r="J37"/>
  <c r="J36"/>
  <c i="1" r="AY102"/>
  <c i="9" r="J35"/>
  <c i="1" r="AX102"/>
  <c i="9"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49"/>
  <c r="BH349"/>
  <c r="BG349"/>
  <c r="BE349"/>
  <c r="T349"/>
  <c r="T348"/>
  <c r="R349"/>
  <c r="R348"/>
  <c r="P349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89"/>
  <c r="E7"/>
  <c r="E85"/>
  <c i="8" r="J37"/>
  <c r="J36"/>
  <c i="1" r="AY101"/>
  <c i="8" r="J35"/>
  <c i="1" r="AX101"/>
  <c i="8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0"/>
  <c r="BH130"/>
  <c r="BG130"/>
  <c r="BE130"/>
  <c r="T130"/>
  <c r="T129"/>
  <c r="T128"/>
  <c r="R130"/>
  <c r="R129"/>
  <c r="R128"/>
  <c r="P130"/>
  <c r="P129"/>
  <c r="P128"/>
  <c r="J123"/>
  <c r="F123"/>
  <c r="F121"/>
  <c r="E119"/>
  <c r="J91"/>
  <c r="F91"/>
  <c r="F89"/>
  <c r="E87"/>
  <c r="J24"/>
  <c r="E24"/>
  <c r="J92"/>
  <c r="J23"/>
  <c r="J18"/>
  <c r="E18"/>
  <c r="F92"/>
  <c r="J17"/>
  <c r="J12"/>
  <c r="J121"/>
  <c r="E7"/>
  <c r="E85"/>
  <c i="7" r="J37"/>
  <c r="J36"/>
  <c i="1" r="AY100"/>
  <c i="7" r="J35"/>
  <c i="1" r="AX100"/>
  <c i="7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89"/>
  <c r="E7"/>
  <c r="E111"/>
  <c i="6" r="J37"/>
  <c r="J36"/>
  <c i="1" r="AY99"/>
  <c i="6" r="J35"/>
  <c i="1" r="AX99"/>
  <c i="6"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1"/>
  <c r="F91"/>
  <c r="F89"/>
  <c r="E87"/>
  <c r="J24"/>
  <c r="E24"/>
  <c r="J120"/>
  <c r="J23"/>
  <c r="J18"/>
  <c r="E18"/>
  <c r="F92"/>
  <c r="J17"/>
  <c r="J12"/>
  <c r="J117"/>
  <c r="E7"/>
  <c r="E85"/>
  <c i="5" r="J37"/>
  <c r="J36"/>
  <c i="1" r="AY98"/>
  <c i="5" r="J35"/>
  <c i="1" r="AX98"/>
  <c i="5"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F116"/>
  <c r="F114"/>
  <c r="E112"/>
  <c r="J91"/>
  <c r="F91"/>
  <c r="F89"/>
  <c r="E87"/>
  <c r="J24"/>
  <c r="E24"/>
  <c r="J117"/>
  <c r="J23"/>
  <c r="J18"/>
  <c r="E18"/>
  <c r="F92"/>
  <c r="J17"/>
  <c r="J12"/>
  <c r="J114"/>
  <c r="E7"/>
  <c r="E85"/>
  <c i="4" r="J37"/>
  <c r="J36"/>
  <c i="1" r="AY97"/>
  <c i="4" r="J35"/>
  <c i="1" r="AX97"/>
  <c i="4"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R131"/>
  <c r="R130"/>
  <c r="P131"/>
  <c r="P130"/>
  <c r="BI129"/>
  <c r="BH129"/>
  <c r="BG129"/>
  <c r="BE129"/>
  <c r="T129"/>
  <c r="T128"/>
  <c r="R129"/>
  <c r="R128"/>
  <c r="P129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3" r="J37"/>
  <c r="J36"/>
  <c i="1" r="AY96"/>
  <c i="3" r="J35"/>
  <c i="1" r="AX96"/>
  <c i="3" r="BI591"/>
  <c r="BH591"/>
  <c r="BG591"/>
  <c r="BE591"/>
  <c r="T591"/>
  <c r="R591"/>
  <c r="P591"/>
  <c r="BI590"/>
  <c r="BH590"/>
  <c r="BG590"/>
  <c r="BE590"/>
  <c r="T590"/>
  <c r="R590"/>
  <c r="P590"/>
  <c r="BI587"/>
  <c r="BH587"/>
  <c r="BG587"/>
  <c r="BE587"/>
  <c r="T587"/>
  <c r="R587"/>
  <c r="P587"/>
  <c r="BI585"/>
  <c r="BH585"/>
  <c r="BG585"/>
  <c r="BE585"/>
  <c r="T585"/>
  <c r="R585"/>
  <c r="P585"/>
  <c r="BI582"/>
  <c r="BH582"/>
  <c r="BG582"/>
  <c r="BE582"/>
  <c r="T582"/>
  <c r="R582"/>
  <c r="P582"/>
  <c r="BI581"/>
  <c r="BH581"/>
  <c r="BG581"/>
  <c r="BE581"/>
  <c r="T581"/>
  <c r="R581"/>
  <c r="P581"/>
  <c r="BI580"/>
  <c r="BH580"/>
  <c r="BG580"/>
  <c r="BE580"/>
  <c r="T580"/>
  <c r="R580"/>
  <c r="P580"/>
  <c r="BI578"/>
  <c r="BH578"/>
  <c r="BG578"/>
  <c r="BE578"/>
  <c r="T578"/>
  <c r="R578"/>
  <c r="P578"/>
  <c r="BI577"/>
  <c r="BH577"/>
  <c r="BG577"/>
  <c r="BE577"/>
  <c r="T577"/>
  <c r="R577"/>
  <c r="P577"/>
  <c r="BI576"/>
  <c r="BH576"/>
  <c r="BG576"/>
  <c r="BE576"/>
  <c r="T576"/>
  <c r="R576"/>
  <c r="P576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71"/>
  <c r="BH571"/>
  <c r="BG571"/>
  <c r="BE571"/>
  <c r="T571"/>
  <c r="R571"/>
  <c r="P571"/>
  <c r="BI569"/>
  <c r="BH569"/>
  <c r="BG569"/>
  <c r="BE569"/>
  <c r="T569"/>
  <c r="R569"/>
  <c r="P569"/>
  <c r="BI568"/>
  <c r="BH568"/>
  <c r="BG568"/>
  <c r="BE568"/>
  <c r="T568"/>
  <c r="R568"/>
  <c r="P568"/>
  <c r="BI567"/>
  <c r="BH567"/>
  <c r="BG567"/>
  <c r="BE567"/>
  <c r="T567"/>
  <c r="R567"/>
  <c r="P567"/>
  <c r="BI565"/>
  <c r="BH565"/>
  <c r="BG565"/>
  <c r="BE565"/>
  <c r="T565"/>
  <c r="R565"/>
  <c r="P565"/>
  <c r="BI564"/>
  <c r="BH564"/>
  <c r="BG564"/>
  <c r="BE564"/>
  <c r="T564"/>
  <c r="R564"/>
  <c r="P564"/>
  <c r="BI563"/>
  <c r="BH563"/>
  <c r="BG563"/>
  <c r="BE563"/>
  <c r="T563"/>
  <c r="R563"/>
  <c r="P563"/>
  <c r="BI561"/>
  <c r="BH561"/>
  <c r="BG561"/>
  <c r="BE561"/>
  <c r="T561"/>
  <c r="R561"/>
  <c r="P561"/>
  <c r="BI560"/>
  <c r="BH560"/>
  <c r="BG560"/>
  <c r="BE560"/>
  <c r="T560"/>
  <c r="R560"/>
  <c r="P560"/>
  <c r="BI558"/>
  <c r="BH558"/>
  <c r="BG558"/>
  <c r="BE558"/>
  <c r="T558"/>
  <c r="R558"/>
  <c r="P558"/>
  <c r="BI556"/>
  <c r="BH556"/>
  <c r="BG556"/>
  <c r="BE556"/>
  <c r="T556"/>
  <c r="R556"/>
  <c r="P556"/>
  <c r="BI554"/>
  <c r="BH554"/>
  <c r="BG554"/>
  <c r="BE554"/>
  <c r="T554"/>
  <c r="R554"/>
  <c r="P554"/>
  <c r="BI553"/>
  <c r="BH553"/>
  <c r="BG553"/>
  <c r="BE553"/>
  <c r="T553"/>
  <c r="R553"/>
  <c r="P553"/>
  <c r="BI551"/>
  <c r="BH551"/>
  <c r="BG551"/>
  <c r="BE551"/>
  <c r="T551"/>
  <c r="R551"/>
  <c r="P551"/>
  <c r="BI550"/>
  <c r="BH550"/>
  <c r="BG550"/>
  <c r="BE550"/>
  <c r="T550"/>
  <c r="R550"/>
  <c r="P550"/>
  <c r="BI549"/>
  <c r="BH549"/>
  <c r="BG549"/>
  <c r="BE549"/>
  <c r="T549"/>
  <c r="R549"/>
  <c r="P549"/>
  <c r="BI548"/>
  <c r="BH548"/>
  <c r="BG548"/>
  <c r="BE548"/>
  <c r="T548"/>
  <c r="R548"/>
  <c r="P548"/>
  <c r="BI546"/>
  <c r="BH546"/>
  <c r="BG546"/>
  <c r="BE546"/>
  <c r="T546"/>
  <c r="R546"/>
  <c r="P546"/>
  <c r="BI545"/>
  <c r="BH545"/>
  <c r="BG545"/>
  <c r="BE545"/>
  <c r="T545"/>
  <c r="R545"/>
  <c r="P545"/>
  <c r="BI544"/>
  <c r="BH544"/>
  <c r="BG544"/>
  <c r="BE544"/>
  <c r="T544"/>
  <c r="R544"/>
  <c r="P544"/>
  <c r="BI543"/>
  <c r="BH543"/>
  <c r="BG543"/>
  <c r="BE543"/>
  <c r="T543"/>
  <c r="R543"/>
  <c r="P543"/>
  <c r="BI542"/>
  <c r="BH542"/>
  <c r="BG542"/>
  <c r="BE542"/>
  <c r="T542"/>
  <c r="R542"/>
  <c r="P542"/>
  <c r="BI541"/>
  <c r="BH541"/>
  <c r="BG541"/>
  <c r="BE541"/>
  <c r="T541"/>
  <c r="R541"/>
  <c r="P541"/>
  <c r="BI540"/>
  <c r="BH540"/>
  <c r="BG540"/>
  <c r="BE540"/>
  <c r="T540"/>
  <c r="R540"/>
  <c r="P540"/>
  <c r="BI538"/>
  <c r="BH538"/>
  <c r="BG538"/>
  <c r="BE538"/>
  <c r="T538"/>
  <c r="R538"/>
  <c r="P538"/>
  <c r="BI537"/>
  <c r="BH537"/>
  <c r="BG537"/>
  <c r="BE537"/>
  <c r="T537"/>
  <c r="R537"/>
  <c r="P537"/>
  <c r="BI536"/>
  <c r="BH536"/>
  <c r="BG536"/>
  <c r="BE536"/>
  <c r="T536"/>
  <c r="R536"/>
  <c r="P536"/>
  <c r="BI535"/>
  <c r="BH535"/>
  <c r="BG535"/>
  <c r="BE535"/>
  <c r="T535"/>
  <c r="R535"/>
  <c r="P535"/>
  <c r="BI534"/>
  <c r="BH534"/>
  <c r="BG534"/>
  <c r="BE534"/>
  <c r="T534"/>
  <c r="R534"/>
  <c r="P534"/>
  <c r="BI532"/>
  <c r="BH532"/>
  <c r="BG532"/>
  <c r="BE532"/>
  <c r="T532"/>
  <c r="R532"/>
  <c r="P532"/>
  <c r="BI531"/>
  <c r="BH531"/>
  <c r="BG531"/>
  <c r="BE531"/>
  <c r="T531"/>
  <c r="R531"/>
  <c r="P531"/>
  <c r="BI530"/>
  <c r="BH530"/>
  <c r="BG530"/>
  <c r="BE530"/>
  <c r="T530"/>
  <c r="R530"/>
  <c r="P530"/>
  <c r="BI529"/>
  <c r="BH529"/>
  <c r="BG529"/>
  <c r="BE529"/>
  <c r="T529"/>
  <c r="R529"/>
  <c r="P529"/>
  <c r="BI528"/>
  <c r="BH528"/>
  <c r="BG528"/>
  <c r="BE528"/>
  <c r="T528"/>
  <c r="R528"/>
  <c r="P528"/>
  <c r="BI527"/>
  <c r="BH527"/>
  <c r="BG527"/>
  <c r="BE527"/>
  <c r="T527"/>
  <c r="R527"/>
  <c r="P527"/>
  <c r="BI526"/>
  <c r="BH526"/>
  <c r="BG526"/>
  <c r="BE526"/>
  <c r="T526"/>
  <c r="R526"/>
  <c r="P526"/>
  <c r="BI525"/>
  <c r="BH525"/>
  <c r="BG525"/>
  <c r="BE525"/>
  <c r="T525"/>
  <c r="R525"/>
  <c r="P525"/>
  <c r="BI524"/>
  <c r="BH524"/>
  <c r="BG524"/>
  <c r="BE524"/>
  <c r="T524"/>
  <c r="R524"/>
  <c r="P524"/>
  <c r="BI523"/>
  <c r="BH523"/>
  <c r="BG523"/>
  <c r="BE523"/>
  <c r="T523"/>
  <c r="R523"/>
  <c r="P523"/>
  <c r="BI522"/>
  <c r="BH522"/>
  <c r="BG522"/>
  <c r="BE522"/>
  <c r="T522"/>
  <c r="R522"/>
  <c r="P522"/>
  <c r="BI521"/>
  <c r="BH521"/>
  <c r="BG521"/>
  <c r="BE521"/>
  <c r="T521"/>
  <c r="R521"/>
  <c r="P521"/>
  <c r="BI519"/>
  <c r="BH519"/>
  <c r="BG519"/>
  <c r="BE519"/>
  <c r="T519"/>
  <c r="R519"/>
  <c r="P519"/>
  <c r="BI518"/>
  <c r="BH518"/>
  <c r="BG518"/>
  <c r="BE518"/>
  <c r="T518"/>
  <c r="R518"/>
  <c r="P518"/>
  <c r="BI517"/>
  <c r="BH517"/>
  <c r="BG517"/>
  <c r="BE517"/>
  <c r="T517"/>
  <c r="R517"/>
  <c r="P517"/>
  <c r="BI516"/>
  <c r="BH516"/>
  <c r="BG516"/>
  <c r="BE516"/>
  <c r="T516"/>
  <c r="R516"/>
  <c r="P516"/>
  <c r="BI515"/>
  <c r="BH515"/>
  <c r="BG515"/>
  <c r="BE515"/>
  <c r="T515"/>
  <c r="R515"/>
  <c r="P515"/>
  <c r="BI514"/>
  <c r="BH514"/>
  <c r="BG514"/>
  <c r="BE514"/>
  <c r="T514"/>
  <c r="R514"/>
  <c r="P514"/>
  <c r="BI513"/>
  <c r="BH513"/>
  <c r="BG513"/>
  <c r="BE513"/>
  <c r="T513"/>
  <c r="R513"/>
  <c r="P513"/>
  <c r="BI512"/>
  <c r="BH512"/>
  <c r="BG512"/>
  <c r="BE512"/>
  <c r="T512"/>
  <c r="R512"/>
  <c r="P512"/>
  <c r="BI511"/>
  <c r="BH511"/>
  <c r="BG511"/>
  <c r="BE511"/>
  <c r="T511"/>
  <c r="R511"/>
  <c r="P511"/>
  <c r="BI510"/>
  <c r="BH510"/>
  <c r="BG510"/>
  <c r="BE510"/>
  <c r="T510"/>
  <c r="R510"/>
  <c r="P510"/>
  <c r="BI509"/>
  <c r="BH509"/>
  <c r="BG509"/>
  <c r="BE509"/>
  <c r="T509"/>
  <c r="R509"/>
  <c r="P509"/>
  <c r="BI507"/>
  <c r="BH507"/>
  <c r="BG507"/>
  <c r="BE507"/>
  <c r="T507"/>
  <c r="R507"/>
  <c r="P507"/>
  <c r="BI505"/>
  <c r="BH505"/>
  <c r="BG505"/>
  <c r="BE505"/>
  <c r="T505"/>
  <c r="R505"/>
  <c r="P505"/>
  <c r="BI503"/>
  <c r="BH503"/>
  <c r="BG503"/>
  <c r="BE503"/>
  <c r="T503"/>
  <c r="R503"/>
  <c r="P503"/>
  <c r="BI501"/>
  <c r="BH501"/>
  <c r="BG501"/>
  <c r="BE501"/>
  <c r="T501"/>
  <c r="R501"/>
  <c r="P501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7"/>
  <c r="BH497"/>
  <c r="BG497"/>
  <c r="BE497"/>
  <c r="T497"/>
  <c r="R497"/>
  <c r="P497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79"/>
  <c r="BH479"/>
  <c r="BG479"/>
  <c r="BE479"/>
  <c r="T479"/>
  <c r="R479"/>
  <c r="P479"/>
  <c r="BI477"/>
  <c r="BH477"/>
  <c r="BG477"/>
  <c r="BE477"/>
  <c r="T477"/>
  <c r="R477"/>
  <c r="P477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0"/>
  <c r="BH470"/>
  <c r="BG470"/>
  <c r="BE470"/>
  <c r="T470"/>
  <c r="R470"/>
  <c r="P470"/>
  <c r="BI468"/>
  <c r="BH468"/>
  <c r="BG468"/>
  <c r="BE468"/>
  <c r="T468"/>
  <c r="R468"/>
  <c r="P468"/>
  <c r="BI466"/>
  <c r="BH466"/>
  <c r="BG466"/>
  <c r="BE466"/>
  <c r="T466"/>
  <c r="R466"/>
  <c r="P466"/>
  <c r="BI464"/>
  <c r="BH464"/>
  <c r="BG464"/>
  <c r="BE464"/>
  <c r="T464"/>
  <c r="R464"/>
  <c r="P464"/>
  <c r="BI462"/>
  <c r="BH462"/>
  <c r="BG462"/>
  <c r="BE462"/>
  <c r="T462"/>
  <c r="R462"/>
  <c r="P462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8"/>
  <c r="BH428"/>
  <c r="BG428"/>
  <c r="BE428"/>
  <c r="T428"/>
  <c r="R428"/>
  <c r="P428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0"/>
  <c r="BH290"/>
  <c r="BG290"/>
  <c r="BE290"/>
  <c r="T290"/>
  <c r="T289"/>
  <c r="R290"/>
  <c r="R289"/>
  <c r="P290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J148"/>
  <c r="J147"/>
  <c r="F147"/>
  <c r="F145"/>
  <c r="E143"/>
  <c r="J92"/>
  <c r="J91"/>
  <c r="F91"/>
  <c r="F89"/>
  <c r="E87"/>
  <c r="J18"/>
  <c r="E18"/>
  <c r="F148"/>
  <c r="J17"/>
  <c r="J12"/>
  <c r="J89"/>
  <c r="E7"/>
  <c r="E141"/>
  <c i="2" r="J37"/>
  <c r="J36"/>
  <c i="1" r="AY95"/>
  <c i="2" r="J35"/>
  <c i="1" r="AX95"/>
  <c i="2"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T189"/>
  <c r="R190"/>
  <c r="R189"/>
  <c r="P190"/>
  <c r="P189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T183"/>
  <c r="R184"/>
  <c r="R183"/>
  <c r="P184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126"/>
  <c r="E7"/>
  <c r="E122"/>
  <c i="1" r="L90"/>
  <c r="AM90"/>
  <c r="AM89"/>
  <c r="L89"/>
  <c r="AM87"/>
  <c r="L87"/>
  <c r="L85"/>
  <c r="L84"/>
  <c i="2" r="J214"/>
  <c r="J195"/>
  <c r="J150"/>
  <c r="BK157"/>
  <c r="BK138"/>
  <c r="BK200"/>
  <c r="J159"/>
  <c r="J201"/>
  <c r="BK139"/>
  <c r="BK155"/>
  <c r="J180"/>
  <c r="BK156"/>
  <c r="J218"/>
  <c r="J175"/>
  <c r="BK154"/>
  <c r="J220"/>
  <c r="BK190"/>
  <c r="BK146"/>
  <c i="3" r="J567"/>
  <c r="J501"/>
  <c r="J475"/>
  <c r="J448"/>
  <c r="J413"/>
  <c r="BK374"/>
  <c r="J311"/>
  <c r="J285"/>
  <c r="BK258"/>
  <c r="J174"/>
  <c r="J154"/>
  <c r="BK513"/>
  <c r="BK450"/>
  <c r="J404"/>
  <c r="BK377"/>
  <c r="J356"/>
  <c r="J340"/>
  <c r="BK310"/>
  <c r="BK283"/>
  <c r="J249"/>
  <c r="BK207"/>
  <c r="J187"/>
  <c r="BK175"/>
  <c r="BK546"/>
  <c r="BK527"/>
  <c r="J466"/>
  <c r="J431"/>
  <c r="J409"/>
  <c r="BK401"/>
  <c r="J378"/>
  <c r="J331"/>
  <c r="J319"/>
  <c r="BK288"/>
  <c r="J246"/>
  <c r="BK215"/>
  <c r="J194"/>
  <c r="J162"/>
  <c r="J573"/>
  <c r="J530"/>
  <c r="BK497"/>
  <c r="BK472"/>
  <c r="BK437"/>
  <c r="BK407"/>
  <c r="BK335"/>
  <c r="J309"/>
  <c r="BK277"/>
  <c r="J233"/>
  <c r="J176"/>
  <c r="J561"/>
  <c r="J515"/>
  <c r="BK455"/>
  <c r="BK417"/>
  <c r="BK398"/>
  <c r="J383"/>
  <c r="J365"/>
  <c r="BK337"/>
  <c r="BK295"/>
  <c r="BK275"/>
  <c r="J237"/>
  <c r="J204"/>
  <c r="J159"/>
  <c r="J548"/>
  <c r="J521"/>
  <c r="BK486"/>
  <c r="BK453"/>
  <c r="J414"/>
  <c r="J377"/>
  <c r="J359"/>
  <c r="BK321"/>
  <c r="BK299"/>
  <c r="BK239"/>
  <c r="J218"/>
  <c r="J190"/>
  <c r="J590"/>
  <c r="BK568"/>
  <c r="J540"/>
  <c r="J497"/>
  <c r="J457"/>
  <c r="J426"/>
  <c r="J363"/>
  <c r="J305"/>
  <c r="BK265"/>
  <c r="BK229"/>
  <c r="BK209"/>
  <c r="BK180"/>
  <c r="BK157"/>
  <c r="J507"/>
  <c r="BK466"/>
  <c r="BK432"/>
  <c r="BK400"/>
  <c r="BK365"/>
  <c r="J318"/>
  <c r="BK286"/>
  <c r="J244"/>
  <c r="J191"/>
  <c i="4" r="BK127"/>
  <c r="J138"/>
  <c i="5" r="BK140"/>
  <c r="J157"/>
  <c r="BK144"/>
  <c r="BK187"/>
  <c r="J140"/>
  <c r="J179"/>
  <c r="J159"/>
  <c r="J182"/>
  <c r="J167"/>
  <c r="J143"/>
  <c r="J184"/>
  <c r="J151"/>
  <c r="BK131"/>
  <c r="J138"/>
  <c r="BK168"/>
  <c r="J147"/>
  <c r="J125"/>
  <c i="6" r="J153"/>
  <c r="BK177"/>
  <c r="J143"/>
  <c r="BK154"/>
  <c r="BK156"/>
  <c r="BK188"/>
  <c r="J137"/>
  <c r="BK163"/>
  <c i="7" r="BK148"/>
  <c r="J138"/>
  <c r="BK154"/>
  <c r="J136"/>
  <c r="J139"/>
  <c i="8" r="J242"/>
  <c r="BK219"/>
  <c r="J191"/>
  <c r="BK154"/>
  <c r="J240"/>
  <c r="J196"/>
  <c r="BK158"/>
  <c r="BK245"/>
  <c r="BK211"/>
  <c r="BK186"/>
  <c r="BK146"/>
  <c r="BK230"/>
  <c r="J178"/>
  <c r="J158"/>
  <c r="BK130"/>
  <c r="J232"/>
  <c r="BK199"/>
  <c r="J179"/>
  <c r="BK253"/>
  <c r="J213"/>
  <c r="J176"/>
  <c r="J255"/>
  <c r="BK228"/>
  <c r="J199"/>
  <c r="BK164"/>
  <c r="BK258"/>
  <c r="J237"/>
  <c r="BK177"/>
  <c r="J147"/>
  <c i="9" r="BK334"/>
  <c r="BK291"/>
  <c r="J254"/>
  <c r="BK221"/>
  <c r="BK199"/>
  <c r="J166"/>
  <c r="BK137"/>
  <c r="J311"/>
  <c r="J257"/>
  <c r="BK237"/>
  <c r="J224"/>
  <c r="BK197"/>
  <c r="J162"/>
  <c r="J135"/>
  <c r="BK327"/>
  <c r="J295"/>
  <c r="BK274"/>
  <c r="J234"/>
  <c r="J198"/>
  <c r="BK171"/>
  <c r="J150"/>
  <c r="BK335"/>
  <c r="J312"/>
  <c r="BK280"/>
  <c r="BK250"/>
  <c r="J222"/>
  <c r="BK201"/>
  <c r="BK179"/>
  <c r="J341"/>
  <c r="J316"/>
  <c r="BK289"/>
  <c r="BK255"/>
  <c r="J221"/>
  <c r="BK186"/>
  <c r="J338"/>
  <c r="BK325"/>
  <c r="J306"/>
  <c r="BK257"/>
  <c r="J217"/>
  <c r="BK172"/>
  <c r="BK326"/>
  <c r="J305"/>
  <c r="J273"/>
  <c r="BK224"/>
  <c r="BK181"/>
  <c r="J142"/>
  <c r="BK310"/>
  <c r="J285"/>
  <c r="J246"/>
  <c r="J215"/>
  <c r="J196"/>
  <c r="BK173"/>
  <c r="J147"/>
  <c i="10" r="J126"/>
  <c r="BK127"/>
  <c i="11" r="J132"/>
  <c r="J152"/>
  <c r="J150"/>
  <c r="J147"/>
  <c r="BK160"/>
  <c r="BK139"/>
  <c r="BK132"/>
  <c r="BK155"/>
  <c i="12" r="J276"/>
  <c r="J190"/>
  <c r="BK153"/>
  <c r="BK237"/>
  <c r="BK183"/>
  <c r="J145"/>
  <c r="BK276"/>
  <c r="BK244"/>
  <c r="BK231"/>
  <c r="BK171"/>
  <c r="J140"/>
  <c r="J274"/>
  <c r="J243"/>
  <c r="J201"/>
  <c r="BK160"/>
  <c r="J265"/>
  <c r="BK240"/>
  <c r="BK217"/>
  <c r="BK198"/>
  <c r="J283"/>
  <c r="BK229"/>
  <c r="BK189"/>
  <c r="J162"/>
  <c r="BK282"/>
  <c r="J254"/>
  <c r="BK224"/>
  <c r="BK182"/>
  <c r="BK163"/>
  <c r="J267"/>
  <c r="J242"/>
  <c r="J212"/>
  <c r="J168"/>
  <c r="J137"/>
  <c i="13" r="J142"/>
  <c r="BK146"/>
  <c r="BK171"/>
  <c r="J146"/>
  <c r="BK130"/>
  <c r="J132"/>
  <c r="J149"/>
  <c r="J171"/>
  <c r="J152"/>
  <c r="J139"/>
  <c r="J130"/>
  <c i="14" r="J134"/>
  <c r="J148"/>
  <c r="J127"/>
  <c r="BK154"/>
  <c r="BK165"/>
  <c r="J173"/>
  <c r="J147"/>
  <c r="BK174"/>
  <c r="BK141"/>
  <c r="BK127"/>
  <c r="BK143"/>
  <c r="BK148"/>
  <c i="15" r="BK142"/>
  <c r="BK149"/>
  <c r="BK126"/>
  <c r="BK144"/>
  <c r="BK124"/>
  <c r="BK129"/>
  <c r="J134"/>
  <c i="16" r="J176"/>
  <c r="BK152"/>
  <c r="BK131"/>
  <c r="J205"/>
  <c r="J172"/>
  <c r="BK238"/>
  <c r="BK199"/>
  <c r="J147"/>
  <c r="BK230"/>
  <c r="BK205"/>
  <c r="BK178"/>
  <c r="J148"/>
  <c r="J237"/>
  <c r="BK200"/>
  <c r="BK153"/>
  <c r="J132"/>
  <c r="J195"/>
  <c r="J170"/>
  <c r="BK144"/>
  <c r="BK225"/>
  <c r="BK206"/>
  <c r="BK194"/>
  <c r="BK160"/>
  <c r="J228"/>
  <c r="BK189"/>
  <c r="J159"/>
  <c r="BK125"/>
  <c i="2" r="BK207"/>
  <c r="BK169"/>
  <c r="BK137"/>
  <c r="J164"/>
  <c r="BK135"/>
  <c r="J186"/>
  <c r="BK166"/>
  <c r="BK215"/>
  <c r="BK176"/>
  <c r="BK198"/>
  <c r="J139"/>
  <c r="BK172"/>
  <c r="BK152"/>
  <c r="BK206"/>
  <c r="J182"/>
  <c r="J156"/>
  <c r="BK221"/>
  <c r="BK192"/>
  <c r="BK162"/>
  <c i="3" r="J576"/>
  <c r="BK530"/>
  <c r="J491"/>
  <c r="J432"/>
  <c r="BK381"/>
  <c r="BK327"/>
  <c r="J290"/>
  <c r="BK260"/>
  <c r="BK240"/>
  <c r="BK217"/>
  <c r="BK190"/>
  <c r="J156"/>
  <c r="J517"/>
  <c r="J451"/>
  <c r="J416"/>
  <c r="BK384"/>
  <c r="BK351"/>
  <c r="J332"/>
  <c r="J302"/>
  <c r="BK259"/>
  <c r="BK233"/>
  <c r="BK204"/>
  <c r="BK176"/>
  <c r="J543"/>
  <c r="J514"/>
  <c r="J459"/>
  <c r="BK434"/>
  <c r="J407"/>
  <c r="J400"/>
  <c r="J375"/>
  <c r="J327"/>
  <c r="J316"/>
  <c r="BK264"/>
  <c r="BK213"/>
  <c r="BK182"/>
  <c r="BK590"/>
  <c r="BK554"/>
  <c r="BK525"/>
  <c r="J470"/>
  <c r="J444"/>
  <c r="J419"/>
  <c r="J381"/>
  <c r="J342"/>
  <c r="BK311"/>
  <c r="BK280"/>
  <c r="J234"/>
  <c r="BK191"/>
  <c r="J569"/>
  <c r="BK542"/>
  <c r="BK498"/>
  <c r="BK452"/>
  <c r="J161"/>
  <c r="BK569"/>
  <c r="BK535"/>
  <c r="BK484"/>
  <c r="BK447"/>
  <c r="J408"/>
  <c r="BK375"/>
  <c r="BK356"/>
  <c r="J317"/>
  <c r="J270"/>
  <c r="BK225"/>
  <c r="BK199"/>
  <c r="BK179"/>
  <c r="BK581"/>
  <c r="BK541"/>
  <c r="J518"/>
  <c r="J489"/>
  <c r="BK468"/>
  <c r="J439"/>
  <c r="J411"/>
  <c r="J334"/>
  <c r="BK270"/>
  <c r="J248"/>
  <c r="J232"/>
  <c r="BK220"/>
  <c r="J171"/>
  <c r="BK576"/>
  <c r="BK540"/>
  <c r="J512"/>
  <c r="J498"/>
  <c r="BK446"/>
  <c r="BK392"/>
  <c r="BK361"/>
  <c r="BK290"/>
  <c r="BK250"/>
  <c r="BK211"/>
  <c i="4" r="BK139"/>
  <c r="BK137"/>
  <c r="BK129"/>
  <c r="J125"/>
  <c i="5" r="J122"/>
  <c r="BK155"/>
  <c r="BK183"/>
  <c r="J187"/>
  <c r="J139"/>
  <c r="BK178"/>
  <c r="BK170"/>
  <c r="J145"/>
  <c r="BK128"/>
  <c r="BK159"/>
  <c r="BK146"/>
  <c r="BK172"/>
  <c r="J137"/>
  <c r="J160"/>
  <c r="J135"/>
  <c i="6" r="BK134"/>
  <c r="BK171"/>
  <c r="BK131"/>
  <c r="BK175"/>
  <c r="J133"/>
  <c r="BK162"/>
  <c r="J134"/>
  <c r="BK181"/>
  <c r="J127"/>
  <c r="BK173"/>
  <c r="BK146"/>
  <c r="J125"/>
  <c r="BK166"/>
  <c r="J186"/>
  <c r="BK158"/>
  <c r="J138"/>
  <c i="7" r="BK128"/>
  <c r="J151"/>
  <c r="J156"/>
  <c r="J143"/>
  <c r="BK134"/>
  <c r="BK130"/>
  <c r="J134"/>
  <c r="BK140"/>
  <c i="8" r="J253"/>
  <c r="BK235"/>
  <c r="BK200"/>
  <c r="BK165"/>
  <c r="J138"/>
  <c r="BK214"/>
  <c r="J169"/>
  <c r="J140"/>
  <c r="J226"/>
  <c r="BK206"/>
  <c r="BK184"/>
  <c r="J163"/>
  <c r="BK135"/>
  <c r="BK218"/>
  <c r="BK191"/>
  <c r="J166"/>
  <c r="J146"/>
  <c r="BK229"/>
  <c r="J209"/>
  <c r="J193"/>
  <c r="J130"/>
  <c r="BK234"/>
  <c r="BK196"/>
  <c r="J161"/>
  <c r="BK239"/>
  <c r="BK207"/>
  <c r="J171"/>
  <c r="BK260"/>
  <c r="J210"/>
  <c r="J173"/>
  <c r="BK138"/>
  <c i="9" r="BK338"/>
  <c r="J307"/>
  <c r="J269"/>
  <c r="J237"/>
  <c r="BK196"/>
  <c r="J173"/>
  <c r="BK152"/>
  <c r="BK352"/>
  <c r="J309"/>
  <c r="BK276"/>
  <c r="J248"/>
  <c r="BK206"/>
  <c r="J174"/>
  <c r="BK145"/>
  <c r="BK337"/>
  <c r="J318"/>
  <c r="BK271"/>
  <c r="J209"/>
  <c r="J176"/>
  <c r="J141"/>
  <c r="BK331"/>
  <c r="BK309"/>
  <c r="BK288"/>
  <c r="BK264"/>
  <c r="BK252"/>
  <c r="BK229"/>
  <c r="J204"/>
  <c r="J182"/>
  <c r="BK136"/>
  <c r="BK343"/>
  <c r="BK317"/>
  <c r="BK292"/>
  <c r="BK268"/>
  <c r="BK240"/>
  <c r="J194"/>
  <c r="BK149"/>
  <c r="BK333"/>
  <c r="BK313"/>
  <c r="BK299"/>
  <c r="BK270"/>
  <c r="BK230"/>
  <c r="BK191"/>
  <c r="J340"/>
  <c r="BK321"/>
  <c r="J272"/>
  <c r="BK254"/>
  <c r="J183"/>
  <c r="BK151"/>
  <c r="BK328"/>
  <c r="J276"/>
  <c r="BK235"/>
  <c r="J220"/>
  <c r="J208"/>
  <c r="J163"/>
  <c i="10" r="BK140"/>
  <c r="J138"/>
  <c r="J130"/>
  <c i="11" r="BK129"/>
  <c r="BK136"/>
  <c r="BK147"/>
  <c r="BK151"/>
  <c r="J155"/>
  <c r="J136"/>
  <c r="BK161"/>
  <c r="BK140"/>
  <c i="12" r="BK280"/>
  <c r="J259"/>
  <c r="BK184"/>
  <c r="BK141"/>
  <c r="BK254"/>
  <c r="BK205"/>
  <c r="BK180"/>
  <c r="J153"/>
  <c r="BK278"/>
  <c r="J247"/>
  <c r="BK220"/>
  <c r="J191"/>
  <c r="J166"/>
  <c r="J151"/>
  <c r="J130"/>
  <c r="J257"/>
  <c r="J209"/>
  <c r="J181"/>
  <c r="J154"/>
  <c r="J284"/>
  <c r="J249"/>
  <c r="BK219"/>
  <c r="BK188"/>
  <c r="J280"/>
  <c r="BK258"/>
  <c r="J208"/>
  <c r="BK177"/>
  <c r="J136"/>
  <c r="BK260"/>
  <c r="BK226"/>
  <c r="BK213"/>
  <c r="BK174"/>
  <c r="J156"/>
  <c r="BK256"/>
  <c r="BK233"/>
  <c r="BK190"/>
  <c r="J133"/>
  <c i="13" r="BK149"/>
  <c r="J161"/>
  <c r="BK122"/>
  <c r="BK144"/>
  <c r="BK170"/>
  <c r="BK142"/>
  <c r="BK172"/>
  <c r="J156"/>
  <c r="J137"/>
  <c r="J164"/>
  <c r="BK128"/>
  <c r="BK152"/>
  <c r="J129"/>
  <c i="14" r="BK158"/>
  <c r="J124"/>
  <c r="J141"/>
  <c r="BK171"/>
  <c r="J133"/>
  <c r="BK153"/>
  <c r="J128"/>
  <c r="J154"/>
  <c r="J122"/>
  <c r="BK162"/>
  <c r="J140"/>
  <c r="J170"/>
  <c r="J150"/>
  <c r="J163"/>
  <c i="15" r="J144"/>
  <c r="BK123"/>
  <c r="J130"/>
  <c r="J147"/>
  <c r="J146"/>
  <c r="J145"/>
  <c r="BK134"/>
  <c r="J128"/>
  <c i="16" r="BK193"/>
  <c r="J156"/>
  <c r="J140"/>
  <c r="BK226"/>
  <c r="J201"/>
  <c r="BK163"/>
  <c r="J135"/>
  <c r="J210"/>
  <c r="J161"/>
  <c r="BK129"/>
  <c r="BK219"/>
  <c r="BK190"/>
  <c r="J173"/>
  <c r="BK146"/>
  <c r="BK202"/>
  <c r="BK181"/>
  <c r="BK135"/>
  <c r="BK222"/>
  <c r="J194"/>
  <c r="J164"/>
  <c r="BK141"/>
  <c r="J226"/>
  <c r="J209"/>
  <c r="J187"/>
  <c r="BK169"/>
  <c r="BK130"/>
  <c r="BK223"/>
  <c r="J193"/>
  <c r="J165"/>
  <c r="BK143"/>
  <c i="2" r="BK203"/>
  <c r="BK167"/>
  <c r="BK148"/>
  <c r="BK158"/>
  <c r="J144"/>
  <c r="BK204"/>
  <c r="J155"/>
  <c r="J203"/>
  <c r="BK143"/>
  <c r="J145"/>
  <c r="J188"/>
  <c r="BK144"/>
  <c r="BK188"/>
  <c r="J161"/>
  <c r="J135"/>
  <c r="BK214"/>
  <c r="BK194"/>
  <c r="BK165"/>
  <c i="3" r="J546"/>
  <c r="J505"/>
  <c r="BK477"/>
  <c r="BK444"/>
  <c r="J399"/>
  <c r="BK363"/>
  <c r="J337"/>
  <c r="J276"/>
  <c r="J256"/>
  <c r="J230"/>
  <c r="J209"/>
  <c r="J179"/>
  <c r="BK565"/>
  <c r="BK512"/>
  <c r="BK479"/>
  <c r="BK411"/>
  <c r="J390"/>
  <c r="J358"/>
  <c r="J325"/>
  <c r="BK298"/>
  <c r="J269"/>
  <c r="BK246"/>
  <c r="J199"/>
  <c r="J591"/>
  <c r="J545"/>
  <c r="J528"/>
  <c r="BK487"/>
  <c r="J433"/>
  <c r="BK406"/>
  <c r="J389"/>
  <c r="J341"/>
  <c r="J294"/>
  <c r="J266"/>
  <c r="J220"/>
  <c r="J184"/>
  <c r="BK161"/>
  <c r="BK578"/>
  <c r="BK544"/>
  <c r="BK519"/>
  <c r="J486"/>
  <c r="BK454"/>
  <c r="BK423"/>
  <c r="J373"/>
  <c r="BK329"/>
  <c r="BK306"/>
  <c r="J268"/>
  <c r="J198"/>
  <c r="BK162"/>
  <c r="J554"/>
  <c r="J525"/>
  <c r="J472"/>
  <c r="J428"/>
  <c r="BK404"/>
  <c r="BK396"/>
  <c r="BK378"/>
  <c r="J355"/>
  <c r="BK331"/>
  <c r="J299"/>
  <c r="J271"/>
  <c r="J253"/>
  <c r="BK216"/>
  <c r="J196"/>
  <c r="J155"/>
  <c r="J551"/>
  <c r="J519"/>
  <c r="BK495"/>
  <c r="J454"/>
  <c r="J401"/>
  <c r="J372"/>
  <c r="J352"/>
  <c r="BK307"/>
  <c r="J262"/>
  <c r="BK222"/>
  <c r="BK194"/>
  <c r="BK164"/>
  <c r="J560"/>
  <c r="J527"/>
  <c r="J485"/>
  <c r="BK449"/>
  <c r="J423"/>
  <c r="BK342"/>
  <c r="J307"/>
  <c r="J284"/>
  <c r="BK262"/>
  <c r="J240"/>
  <c r="BK227"/>
  <c r="BK192"/>
  <c r="BK170"/>
  <c r="J575"/>
  <c r="BK537"/>
  <c r="BK505"/>
  <c r="J464"/>
  <c r="BK428"/>
  <c r="BK386"/>
  <c r="BK343"/>
  <c r="BK309"/>
  <c r="J265"/>
  <c r="J223"/>
  <c r="BK163"/>
  <c i="4" r="J127"/>
  <c r="J137"/>
  <c r="J129"/>
  <c i="5" r="J172"/>
  <c r="J152"/>
  <c r="J142"/>
  <c r="BK184"/>
  <c r="J164"/>
  <c r="J183"/>
  <c r="BK177"/>
  <c r="J149"/>
  <c r="BK122"/>
  <c r="BK167"/>
  <c r="J144"/>
  <c r="J185"/>
  <c r="J158"/>
  <c r="BK135"/>
  <c r="J155"/>
  <c r="J136"/>
  <c i="6" r="J158"/>
  <c r="BK126"/>
  <c r="J179"/>
  <c r="J151"/>
  <c r="BK138"/>
  <c r="BK176"/>
  <c r="BK142"/>
  <c r="BK148"/>
  <c r="BK169"/>
  <c r="BK135"/>
  <c r="BK174"/>
  <c r="BK161"/>
  <c r="J126"/>
  <c r="J169"/>
  <c r="J145"/>
  <c r="J171"/>
  <c r="BK152"/>
  <c i="7" r="J146"/>
  <c r="J140"/>
  <c r="J147"/>
  <c r="BK138"/>
  <c r="BK150"/>
  <c r="J126"/>
  <c r="J148"/>
  <c r="BK145"/>
  <c r="BK124"/>
  <c i="8" r="BK247"/>
  <c r="BK231"/>
  <c r="J207"/>
  <c r="BK171"/>
  <c r="BK147"/>
  <c r="BK226"/>
  <c r="J186"/>
  <c r="BK144"/>
  <c r="BK133"/>
  <c r="J221"/>
  <c r="J203"/>
  <c r="J183"/>
  <c r="J155"/>
  <c r="BK244"/>
  <c r="BK213"/>
  <c r="BK185"/>
  <c r="BK160"/>
  <c r="BK243"/>
  <c r="BK216"/>
  <c r="BK197"/>
  <c r="BK157"/>
  <c r="BK248"/>
  <c r="BK220"/>
  <c r="J192"/>
  <c r="J251"/>
  <c r="J227"/>
  <c r="J188"/>
  <c r="BK151"/>
  <c r="J241"/>
  <c r="BK201"/>
  <c r="J184"/>
  <c r="J156"/>
  <c r="J136"/>
  <c i="9" r="J331"/>
  <c r="BK278"/>
  <c r="BK238"/>
  <c r="BK190"/>
  <c r="J160"/>
  <c r="J354"/>
  <c r="J321"/>
  <c r="BK290"/>
  <c r="BK245"/>
  <c r="J228"/>
  <c r="J201"/>
  <c r="J172"/>
  <c r="BK142"/>
  <c r="J336"/>
  <c r="BK285"/>
  <c r="J256"/>
  <c r="J207"/>
  <c r="J179"/>
  <c r="BK163"/>
  <c r="J353"/>
  <c r="J325"/>
  <c r="J292"/>
  <c r="J262"/>
  <c r="J239"/>
  <c r="BK217"/>
  <c r="BK189"/>
  <c r="BK157"/>
  <c r="BK345"/>
  <c r="BK318"/>
  <c r="J286"/>
  <c r="J264"/>
  <c r="J232"/>
  <c r="J193"/>
  <c r="J145"/>
  <c r="J326"/>
  <c r="BK307"/>
  <c r="J281"/>
  <c r="BK262"/>
  <c r="J218"/>
  <c r="J187"/>
  <c r="J337"/>
  <c r="J314"/>
  <c r="BK282"/>
  <c r="BK259"/>
  <c r="J219"/>
  <c r="J175"/>
  <c r="BK135"/>
  <c r="J290"/>
  <c r="BK267"/>
  <c r="J231"/>
  <c r="J210"/>
  <c r="J185"/>
  <c r="BK166"/>
  <c i="10" r="J128"/>
  <c r="BK135"/>
  <c r="J140"/>
  <c i="11" r="J139"/>
  <c r="BK148"/>
  <c r="J159"/>
  <c r="BK159"/>
  <c r="J163"/>
  <c r="BK153"/>
  <c r="BK135"/>
  <c r="J130"/>
  <c r="BK150"/>
  <c i="12" r="J278"/>
  <c r="BK242"/>
  <c r="BK173"/>
  <c r="BK289"/>
  <c r="J233"/>
  <c r="BK197"/>
  <c r="J172"/>
  <c r="BK148"/>
  <c r="BK274"/>
  <c r="BK243"/>
  <c r="BK230"/>
  <c r="J193"/>
  <c r="J159"/>
  <c r="J148"/>
  <c r="BK281"/>
  <c r="J258"/>
  <c r="J236"/>
  <c r="BK206"/>
  <c r="BK178"/>
  <c r="J132"/>
  <c r="J277"/>
  <c r="BK253"/>
  <c r="J214"/>
  <c r="J183"/>
  <c r="J282"/>
  <c r="J224"/>
  <c r="J186"/>
  <c r="J143"/>
  <c r="J253"/>
  <c r="J220"/>
  <c r="BK181"/>
  <c r="BK161"/>
  <c r="J268"/>
  <c r="BK239"/>
  <c r="BK186"/>
  <c r="J138"/>
  <c i="13" r="BK156"/>
  <c r="J166"/>
  <c r="J141"/>
  <c r="BK169"/>
  <c r="J145"/>
  <c r="J127"/>
  <c r="BK153"/>
  <c r="BK126"/>
  <c r="J158"/>
  <c r="BK140"/>
  <c r="J123"/>
  <c r="BK160"/>
  <c r="BK151"/>
  <c r="BK150"/>
  <c r="BK132"/>
  <c i="14" r="J151"/>
  <c r="BK121"/>
  <c r="BK146"/>
  <c r="J123"/>
  <c r="J149"/>
  <c r="BK128"/>
  <c r="BK139"/>
  <c r="J165"/>
  <c r="J145"/>
  <c r="J153"/>
  <c r="BK132"/>
  <c r="BK166"/>
  <c r="J171"/>
  <c r="J146"/>
  <c i="15" r="BK143"/>
  <c r="J140"/>
  <c r="J123"/>
  <c r="J135"/>
  <c r="BK130"/>
  <c r="J143"/>
  <c r="J125"/>
  <c r="BK132"/>
  <c i="16" r="BK216"/>
  <c r="J157"/>
  <c r="J133"/>
  <c r="BK211"/>
  <c r="BK184"/>
  <c r="BK155"/>
  <c r="BK139"/>
  <c r="J227"/>
  <c r="J180"/>
  <c r="J235"/>
  <c r="J212"/>
  <c r="BK174"/>
  <c r="J145"/>
  <c r="J223"/>
  <c r="J175"/>
  <c r="BK145"/>
  <c r="J231"/>
  <c r="BK198"/>
  <c r="J153"/>
  <c r="J233"/>
  <c r="J214"/>
  <c r="J192"/>
  <c r="J168"/>
  <c r="J126"/>
  <c r="BK220"/>
  <c r="J186"/>
  <c r="BK156"/>
  <c i="2" r="J217"/>
  <c r="BK175"/>
  <c r="J209"/>
  <c r="J151"/>
  <c r="J213"/>
  <c r="BK184"/>
  <c r="BK163"/>
  <c r="J142"/>
  <c r="J167"/>
  <c r="BK211"/>
  <c r="J192"/>
  <c r="BK161"/>
  <c i="1" r="AS94"/>
  <c i="2" r="J177"/>
  <c i="3" r="BK582"/>
  <c r="J544"/>
  <c r="BK515"/>
  <c r="BK460"/>
  <c r="J442"/>
  <c r="BK397"/>
  <c r="BK350"/>
  <c r="J295"/>
  <c r="BK268"/>
  <c r="J242"/>
  <c r="J213"/>
  <c r="J170"/>
  <c r="BK563"/>
  <c r="BK507"/>
  <c r="BK473"/>
  <c r="J415"/>
  <c r="J371"/>
  <c r="BK355"/>
  <c r="J324"/>
  <c r="J300"/>
  <c r="BK261"/>
  <c r="J243"/>
  <c r="J202"/>
  <c r="J183"/>
  <c r="BK550"/>
  <c r="BK522"/>
  <c r="BK462"/>
  <c r="BK399"/>
  <c r="J347"/>
  <c r="J320"/>
  <c r="J279"/>
  <c r="BK242"/>
  <c r="J211"/>
  <c r="J175"/>
  <c r="BK160"/>
  <c r="J572"/>
  <c r="J531"/>
  <c r="BK503"/>
  <c r="J468"/>
  <c r="BK441"/>
  <c r="BK410"/>
  <c r="J369"/>
  <c r="J314"/>
  <c r="J296"/>
  <c r="J219"/>
  <c r="BK165"/>
  <c r="BK551"/>
  <c r="J484"/>
  <c r="BK425"/>
  <c r="BK405"/>
  <c r="BK394"/>
  <c r="BK359"/>
  <c r="J343"/>
  <c r="J312"/>
  <c r="J261"/>
  <c r="J250"/>
  <c r="BK210"/>
  <c r="J193"/>
  <c r="BK572"/>
  <c r="J564"/>
  <c r="J536"/>
  <c r="BK501"/>
  <c r="BK474"/>
  <c r="BK420"/>
  <c r="J387"/>
  <c r="J364"/>
  <c r="BK330"/>
  <c r="BK301"/>
  <c r="J247"/>
  <c r="BK212"/>
  <c r="BK181"/>
  <c r="BK580"/>
  <c r="J532"/>
  <c r="J490"/>
  <c r="BK451"/>
  <c r="J430"/>
  <c r="BK371"/>
  <c r="BK302"/>
  <c r="BK267"/>
  <c r="J252"/>
  <c r="BK236"/>
  <c r="J225"/>
  <c r="BK189"/>
  <c r="BK169"/>
  <c r="J571"/>
  <c r="J523"/>
  <c r="BK500"/>
  <c r="BK457"/>
  <c r="BK393"/>
  <c r="BK326"/>
  <c r="BK284"/>
  <c r="BK257"/>
  <c r="BK219"/>
  <c r="BK155"/>
  <c i="4" r="BK136"/>
  <c r="BK135"/>
  <c r="J134"/>
  <c i="5" r="J126"/>
  <c r="J166"/>
  <c r="BK147"/>
  <c r="BK126"/>
  <c r="J127"/>
  <c r="BK171"/>
  <c r="BK157"/>
  <c r="J124"/>
  <c i="6" r="J135"/>
  <c r="J172"/>
  <c r="BK184"/>
  <c r="J150"/>
  <c r="J178"/>
  <c r="BK139"/>
  <c r="BK167"/>
  <c r="J184"/>
  <c r="BK164"/>
  <c r="J142"/>
  <c r="BK186"/>
  <c r="J163"/>
  <c r="J136"/>
  <c r="J167"/>
  <c r="J141"/>
  <c i="7" r="BK155"/>
  <c r="BK149"/>
  <c r="J142"/>
  <c r="J153"/>
  <c r="J124"/>
  <c r="BK127"/>
  <c r="BK135"/>
  <c r="J149"/>
  <c r="BK125"/>
  <c i="8" r="BK255"/>
  <c r="J234"/>
  <c r="BK208"/>
  <c r="BK159"/>
  <c r="J139"/>
  <c r="J222"/>
  <c r="BK193"/>
  <c r="J149"/>
  <c r="BK254"/>
  <c r="J220"/>
  <c r="BK189"/>
  <c r="J164"/>
  <c r="J137"/>
  <c r="J233"/>
  <c r="J200"/>
  <c r="BK168"/>
  <c r="J144"/>
  <c r="J239"/>
  <c r="J208"/>
  <c r="J150"/>
  <c r="BK241"/>
  <c r="BK217"/>
  <c r="J177"/>
  <c r="J153"/>
  <c r="BK237"/>
  <c r="J194"/>
  <c r="BK155"/>
  <c r="J238"/>
  <c r="J204"/>
  <c r="J182"/>
  <c r="J154"/>
  <c i="9" r="BK341"/>
  <c r="J301"/>
  <c r="J263"/>
  <c r="J230"/>
  <c r="J184"/>
  <c r="J161"/>
  <c r="J334"/>
  <c r="BK306"/>
  <c r="J275"/>
  <c r="J244"/>
  <c r="BK225"/>
  <c r="BK194"/>
  <c r="BK160"/>
  <c r="J345"/>
  <c r="J324"/>
  <c r="J284"/>
  <c r="J255"/>
  <c r="BK222"/>
  <c r="J190"/>
  <c r="BK169"/>
  <c r="BK147"/>
  <c r="J343"/>
  <c r="J317"/>
  <c r="J289"/>
  <c r="J249"/>
  <c r="J227"/>
  <c r="J199"/>
  <c r="J139"/>
  <c r="BK340"/>
  <c r="BK314"/>
  <c r="BK273"/>
  <c r="BK244"/>
  <c r="BK211"/>
  <c r="J164"/>
  <c r="J143"/>
  <c r="J329"/>
  <c r="BK311"/>
  <c r="J296"/>
  <c r="BK265"/>
  <c r="BK216"/>
  <c r="J346"/>
  <c r="J287"/>
  <c r="BK269"/>
  <c r="BK253"/>
  <c r="J216"/>
  <c r="J149"/>
  <c r="BK336"/>
  <c r="J293"/>
  <c r="J261"/>
  <c r="J225"/>
  <c r="BK209"/>
  <c r="J180"/>
  <c r="BK138"/>
  <c i="10" r="BK138"/>
  <c r="BK132"/>
  <c i="11" r="BK152"/>
  <c r="BK163"/>
  <c r="BK133"/>
  <c r="J161"/>
  <c r="BK137"/>
  <c r="J142"/>
  <c r="BK131"/>
  <c r="J158"/>
  <c r="BK134"/>
  <c i="12" r="BK272"/>
  <c r="BK211"/>
  <c r="BK162"/>
  <c r="BK140"/>
  <c r="BK215"/>
  <c r="BK193"/>
  <c r="J163"/>
  <c r="BK288"/>
  <c r="BK251"/>
  <c r="BK235"/>
  <c r="BK209"/>
  <c r="J179"/>
  <c r="BK154"/>
  <c r="J288"/>
  <c r="J261"/>
  <c r="J219"/>
  <c r="J195"/>
  <c r="BK159"/>
  <c r="BK126"/>
  <c r="BK275"/>
  <c r="J237"/>
  <c r="J213"/>
  <c r="J134"/>
  <c r="BK232"/>
  <c r="J207"/>
  <c r="BK179"/>
  <c r="BK284"/>
  <c r="J241"/>
  <c r="J222"/>
  <c r="J197"/>
  <c r="BK166"/>
  <c r="J139"/>
  <c r="J251"/>
  <c r="BK227"/>
  <c r="J184"/>
  <c r="BK131"/>
  <c i="13" r="BK148"/>
  <c r="BK158"/>
  <c r="J172"/>
  <c r="BK139"/>
  <c r="J168"/>
  <c r="J140"/>
  <c r="BK161"/>
  <c r="BK143"/>
  <c r="J169"/>
  <c r="J157"/>
  <c r="BK131"/>
  <c r="BK154"/>
  <c r="BK123"/>
  <c i="14" r="BK161"/>
  <c r="J174"/>
  <c r="J138"/>
  <c r="BK168"/>
  <c r="J136"/>
  <c r="J143"/>
  <c r="BK122"/>
  <c r="BK150"/>
  <c r="BK173"/>
  <c r="BK149"/>
  <c r="J129"/>
  <c r="BK152"/>
  <c r="BK170"/>
  <c r="BK123"/>
  <c i="15" r="BK133"/>
  <c r="BK137"/>
  <c r="BK121"/>
  <c r="BK139"/>
  <c r="BK140"/>
  <c r="BK131"/>
  <c r="J132"/>
  <c r="BK122"/>
  <c i="16" r="J162"/>
  <c r="J151"/>
  <c r="BK231"/>
  <c r="J198"/>
  <c r="BK179"/>
  <c r="BK149"/>
  <c r="J129"/>
  <c r="J206"/>
  <c r="J149"/>
  <c r="J220"/>
  <c r="BK191"/>
  <c r="J182"/>
  <c r="BK166"/>
  <c r="J125"/>
  <c r="BK201"/>
  <c r="J171"/>
  <c r="BK137"/>
  <c r="BK232"/>
  <c r="J211"/>
  <c r="BK180"/>
  <c r="J152"/>
  <c r="BK228"/>
  <c r="BK196"/>
  <c r="J174"/>
  <c r="BK140"/>
  <c r="BK215"/>
  <c r="BK175"/>
  <c r="BK132"/>
  <c i="2" r="BK202"/>
  <c r="BK181"/>
  <c r="J152"/>
  <c r="BK150"/>
  <c r="J211"/>
  <c r="BK180"/>
  <c r="BK147"/>
  <c r="J193"/>
  <c r="J138"/>
  <c r="J165"/>
  <c r="BK140"/>
  <c r="J178"/>
  <c r="J153"/>
  <c r="BK209"/>
  <c r="J181"/>
  <c r="J147"/>
  <c r="J221"/>
  <c r="J204"/>
  <c r="J184"/>
  <c r="BK160"/>
  <c i="3" r="BK573"/>
  <c r="BK528"/>
  <c r="J494"/>
  <c r="BK459"/>
  <c r="BK443"/>
  <c r="BK409"/>
  <c r="J354"/>
  <c r="BK318"/>
  <c r="J286"/>
  <c r="BK249"/>
  <c r="BK228"/>
  <c r="BK200"/>
  <c r="BK173"/>
  <c r="BK545"/>
  <c r="BK496"/>
  <c r="BK448"/>
  <c r="J395"/>
  <c r="BK362"/>
  <c r="J345"/>
  <c r="J304"/>
  <c r="J287"/>
  <c r="BK253"/>
  <c r="J235"/>
  <c r="J192"/>
  <c r="J180"/>
  <c r="J565"/>
  <c r="BK531"/>
  <c r="BK488"/>
  <c r="BK442"/>
  <c r="J422"/>
  <c r="J322"/>
  <c r="J310"/>
  <c r="J267"/>
  <c r="J229"/>
  <c r="J212"/>
  <c r="BK172"/>
  <c r="BK158"/>
  <c r="J558"/>
  <c r="BK529"/>
  <c r="J493"/>
  <c r="J477"/>
  <c r="BK445"/>
  <c r="BK413"/>
  <c r="BK379"/>
  <c r="J360"/>
  <c r="BK313"/>
  <c r="J281"/>
  <c r="BK224"/>
  <c r="BK174"/>
  <c r="J563"/>
  <c r="BK543"/>
  <c r="J487"/>
  <c r="J450"/>
  <c r="BK426"/>
  <c r="J386"/>
  <c r="BK367"/>
  <c r="BK340"/>
  <c r="BK294"/>
  <c r="BK276"/>
  <c r="BK255"/>
  <c r="J217"/>
  <c r="J197"/>
  <c r="BK156"/>
  <c r="J568"/>
  <c r="BK516"/>
  <c r="J488"/>
  <c r="BK424"/>
  <c r="J382"/>
  <c r="J370"/>
  <c r="BK334"/>
  <c r="J298"/>
  <c r="BK243"/>
  <c r="BK214"/>
  <c r="BK197"/>
  <c r="BK154"/>
  <c r="BK577"/>
  <c r="BK534"/>
  <c r="BK499"/>
  <c r="J474"/>
  <c r="J440"/>
  <c r="BK402"/>
  <c r="J336"/>
  <c r="BK272"/>
  <c r="J260"/>
  <c r="J239"/>
  <c r="J195"/>
  <c r="J173"/>
  <c r="BK591"/>
  <c r="BK549"/>
  <c r="J516"/>
  <c r="BK493"/>
  <c r="BK440"/>
  <c r="J405"/>
  <c r="J384"/>
  <c r="J329"/>
  <c r="J308"/>
  <c r="BK279"/>
  <c r="BK237"/>
  <c r="BK171"/>
  <c i="4" r="BK138"/>
  <c r="BK134"/>
  <c r="BK140"/>
  <c i="5" r="J131"/>
  <c r="BK161"/>
  <c r="BK142"/>
  <c r="J174"/>
  <c r="J134"/>
  <c r="BK180"/>
  <c r="BK160"/>
  <c r="BK127"/>
  <c r="BK175"/>
  <c r="J165"/>
  <c r="BK136"/>
  <c r="BK182"/>
  <c r="BK154"/>
  <c r="J123"/>
  <c r="BK143"/>
  <c r="J173"/>
  <c r="BK139"/>
  <c i="6" r="BK170"/>
  <c r="J139"/>
  <c r="BK150"/>
  <c r="J187"/>
  <c r="J157"/>
  <c r="BK127"/>
  <c r="J132"/>
  <c r="BK143"/>
  <c r="J181"/>
  <c r="BK157"/>
  <c r="BK137"/>
  <c r="J176"/>
  <c r="J152"/>
  <c r="J170"/>
  <c r="J147"/>
  <c i="7" r="J157"/>
  <c r="BK133"/>
  <c r="BK143"/>
  <c r="J150"/>
  <c r="J137"/>
  <c r="J152"/>
  <c r="BK156"/>
  <c r="J135"/>
  <c r="BK126"/>
  <c i="8" r="BK238"/>
  <c r="J215"/>
  <c r="BK176"/>
  <c r="J157"/>
  <c r="BK259"/>
  <c r="BK203"/>
  <c r="J159"/>
  <c r="BK134"/>
  <c r="J219"/>
  <c r="BK198"/>
  <c r="J181"/>
  <c r="J151"/>
  <c r="J254"/>
  <c r="J214"/>
  <c r="BK180"/>
  <c r="BK156"/>
  <c r="J244"/>
  <c r="BK223"/>
  <c r="J198"/>
  <c r="BK182"/>
  <c r="BK246"/>
  <c r="BK205"/>
  <c r="BK167"/>
  <c r="BK242"/>
  <c r="BK210"/>
  <c r="J170"/>
  <c r="BK251"/>
  <c r="BK225"/>
  <c r="J190"/>
  <c r="J160"/>
  <c i="9" r="BK349"/>
  <c r="BK315"/>
  <c r="J252"/>
  <c r="BK220"/>
  <c r="BK193"/>
  <c r="BK141"/>
  <c r="BK312"/>
  <c r="J288"/>
  <c r="J250"/>
  <c r="BK214"/>
  <c r="J178"/>
  <c r="J157"/>
  <c r="J355"/>
  <c r="BK323"/>
  <c r="J282"/>
  <c r="J251"/>
  <c r="J202"/>
  <c r="BK183"/>
  <c r="BK155"/>
  <c r="J352"/>
  <c r="J333"/>
  <c r="J297"/>
  <c r="BK266"/>
  <c r="J253"/>
  <c r="BK231"/>
  <c r="BK210"/>
  <c r="BK185"/>
  <c r="BK174"/>
  <c r="BK320"/>
  <c r="BK302"/>
  <c r="BK281"/>
  <c r="BK246"/>
  <c r="BK202"/>
  <c r="BK176"/>
  <c r="J347"/>
  <c r="J320"/>
  <c r="J302"/>
  <c r="J278"/>
  <c r="BK234"/>
  <c r="BK212"/>
  <c r="BK143"/>
  <c r="BK324"/>
  <c r="J303"/>
  <c r="J266"/>
  <c r="J206"/>
  <c r="BK161"/>
  <c r="BK139"/>
  <c r="BK301"/>
  <c r="J277"/>
  <c r="BK228"/>
  <c r="BK198"/>
  <c r="BK170"/>
  <c r="J136"/>
  <c i="10" r="J135"/>
  <c r="BK129"/>
  <c i="11" r="J144"/>
  <c r="BK157"/>
  <c r="BK130"/>
  <c r="J164"/>
  <c r="J129"/>
  <c r="J151"/>
  <c r="BK127"/>
  <c r="J153"/>
  <c i="12" r="J281"/>
  <c r="J245"/>
  <c r="J177"/>
  <c r="BK152"/>
  <c r="J260"/>
  <c r="BK210"/>
  <c r="J189"/>
  <c r="BK165"/>
  <c r="BK128"/>
  <c r="BK271"/>
  <c r="BK238"/>
  <c r="J210"/>
  <c r="J182"/>
  <c r="J161"/>
  <c r="J149"/>
  <c r="J127"/>
  <c r="BK259"/>
  <c r="J230"/>
  <c r="J200"/>
  <c r="J174"/>
  <c r="J152"/>
  <c r="J289"/>
  <c r="BK264"/>
  <c r="BK241"/>
  <c r="J218"/>
  <c r="BK202"/>
  <c r="BK129"/>
  <c r="BK225"/>
  <c r="BK191"/>
  <c r="J176"/>
  <c r="J263"/>
  <c r="J225"/>
  <c r="J211"/>
  <c r="BK172"/>
  <c r="J135"/>
  <c r="BK249"/>
  <c r="BK218"/>
  <c r="BK151"/>
  <c r="J128"/>
  <c i="13" r="BK124"/>
  <c r="BK138"/>
  <c r="BK162"/>
  <c r="BK137"/>
  <c r="BK166"/>
  <c r="J133"/>
  <c r="J160"/>
  <c r="J154"/>
  <c r="J131"/>
  <c r="J163"/>
  <c r="J153"/>
  <c r="BK155"/>
  <c r="BK134"/>
  <c i="14" r="J159"/>
  <c r="BK167"/>
  <c r="J121"/>
  <c r="J167"/>
  <c r="BK129"/>
  <c r="BK137"/>
  <c r="BK164"/>
  <c r="J131"/>
  <c r="J166"/>
  <c r="J137"/>
  <c r="BK169"/>
  <c r="BK151"/>
  <c r="BK147"/>
  <c i="15" r="BK136"/>
  <c r="BK135"/>
  <c r="J142"/>
  <c r="J149"/>
  <c r="J126"/>
  <c r="J138"/>
  <c i="16" r="BK204"/>
  <c r="BK161"/>
  <c r="J142"/>
  <c r="BK229"/>
  <c r="BK197"/>
  <c r="J166"/>
  <c r="J136"/>
  <c r="J222"/>
  <c r="BK183"/>
  <c r="J143"/>
  <c r="BK221"/>
  <c r="J200"/>
  <c r="BK164"/>
  <c r="J131"/>
  <c r="J216"/>
  <c r="J188"/>
  <c r="BK151"/>
  <c r="J238"/>
  <c r="J197"/>
  <c r="J154"/>
  <c r="J130"/>
  <c r="BK224"/>
  <c r="J204"/>
  <c r="BK172"/>
  <c r="BK159"/>
  <c r="BK218"/>
  <c r="BK192"/>
  <c r="J158"/>
  <c i="2" r="J215"/>
  <c r="J197"/>
  <c r="J162"/>
  <c r="J198"/>
  <c r="BK142"/>
  <c r="J196"/>
  <c r="J170"/>
  <c r="BK151"/>
  <c r="J194"/>
  <c r="J154"/>
  <c r="BK193"/>
  <c r="J137"/>
  <c r="J160"/>
  <c r="J149"/>
  <c r="J207"/>
  <c r="J172"/>
  <c r="BK145"/>
  <c r="BK220"/>
  <c r="J176"/>
  <c i="3" r="J580"/>
  <c r="BK518"/>
  <c r="BK481"/>
  <c r="J458"/>
  <c r="BK418"/>
  <c r="J385"/>
  <c r="J348"/>
  <c r="BK300"/>
  <c r="J263"/>
  <c r="J245"/>
  <c r="BK221"/>
  <c r="BK187"/>
  <c r="J158"/>
  <c r="BK523"/>
  <c r="J453"/>
  <c r="J406"/>
  <c r="BK368"/>
  <c r="J339"/>
  <c r="BK308"/>
  <c r="J282"/>
  <c r="J238"/>
  <c r="J205"/>
  <c r="BK185"/>
  <c r="J549"/>
  <c r="J499"/>
  <c r="J455"/>
  <c r="J437"/>
  <c r="J418"/>
  <c r="J393"/>
  <c r="BK346"/>
  <c r="BK320"/>
  <c r="BK304"/>
  <c r="BK252"/>
  <c r="J222"/>
  <c r="BK205"/>
  <c r="J166"/>
  <c r="BK564"/>
  <c r="J522"/>
  <c r="BK492"/>
  <c r="J456"/>
  <c r="J434"/>
  <c r="BK387"/>
  <c r="J362"/>
  <c r="J321"/>
  <c r="J297"/>
  <c r="BK245"/>
  <c r="J216"/>
  <c r="J164"/>
  <c r="J550"/>
  <c r="BK524"/>
  <c r="BK456"/>
  <c r="J435"/>
  <c r="BK415"/>
  <c r="J403"/>
  <c r="BK391"/>
  <c r="J368"/>
  <c r="BK347"/>
  <c r="J326"/>
  <c r="BK287"/>
  <c r="BK266"/>
  <c r="BK223"/>
  <c r="J200"/>
  <c r="BK167"/>
  <c r="BK571"/>
  <c r="BK553"/>
  <c r="BK526"/>
  <c r="BK489"/>
  <c r="BK430"/>
  <c r="J396"/>
  <c r="J376"/>
  <c r="BK354"/>
  <c r="BK303"/>
  <c r="J272"/>
  <c r="BK232"/>
  <c r="BK206"/>
  <c r="J160"/>
  <c r="J556"/>
  <c r="J500"/>
  <c r="BK483"/>
  <c r="J446"/>
  <c r="BK383"/>
  <c r="BK333"/>
  <c r="J293"/>
  <c r="BK263"/>
  <c r="BK241"/>
  <c r="J226"/>
  <c r="BK183"/>
  <c r="J165"/>
  <c r="J542"/>
  <c r="BK509"/>
  <c r="BK491"/>
  <c r="J436"/>
  <c r="BK390"/>
  <c r="J330"/>
  <c r="BK296"/>
  <c r="J255"/>
  <c r="BK196"/>
  <c i="4" r="J131"/>
  <c r="J140"/>
  <c i="5" r="BK176"/>
  <c r="J153"/>
  <c r="BK141"/>
  <c r="J162"/>
  <c r="J133"/>
  <c r="BK174"/>
  <c r="BK129"/>
  <c r="BK181"/>
  <c r="BK173"/>
  <c r="BK162"/>
  <c r="BK138"/>
  <c r="J178"/>
  <c r="BK152"/>
  <c r="J132"/>
  <c r="J170"/>
  <c r="BK185"/>
  <c r="BK163"/>
  <c r="BK137"/>
  <c i="6" r="J164"/>
  <c r="BK187"/>
  <c r="BK132"/>
  <c r="BK153"/>
  <c r="J188"/>
  <c r="BK141"/>
  <c r="J183"/>
  <c r="BK125"/>
  <c r="J165"/>
  <c r="BK145"/>
  <c r="J182"/>
  <c r="J156"/>
  <c r="J173"/>
  <c r="J154"/>
  <c r="J129"/>
  <c i="7" r="BK141"/>
  <c r="BK147"/>
  <c r="J133"/>
  <c r="BK146"/>
  <c r="J141"/>
  <c r="BK157"/>
  <c r="J145"/>
  <c r="J128"/>
  <c i="8" r="BK249"/>
  <c r="BK233"/>
  <c r="BK183"/>
  <c r="BK150"/>
  <c r="BK224"/>
  <c r="BK175"/>
  <c r="BK137"/>
  <c r="BK236"/>
  <c r="BK188"/>
  <c r="BK142"/>
  <c r="BK232"/>
  <c r="BK194"/>
  <c r="J165"/>
  <c r="J247"/>
  <c r="J218"/>
  <c r="J187"/>
  <c r="J133"/>
  <c r="J236"/>
  <c r="J206"/>
  <c r="J175"/>
  <c r="J250"/>
  <c r="J229"/>
  <c r="BK172"/>
  <c r="BK140"/>
  <c r="J248"/>
  <c r="BK212"/>
  <c r="BK187"/>
  <c r="BK153"/>
  <c i="9" r="BK332"/>
  <c r="BK283"/>
  <c r="J245"/>
  <c r="BK218"/>
  <c r="BK182"/>
  <c r="J155"/>
  <c r="J332"/>
  <c r="BK295"/>
  <c r="BK258"/>
  <c r="BK242"/>
  <c r="BK205"/>
  <c r="BK164"/>
  <c r="BK354"/>
  <c r="BK316"/>
  <c r="BK279"/>
  <c r="J259"/>
  <c r="BK232"/>
  <c r="J189"/>
  <c r="J154"/>
  <c r="J349"/>
  <c r="BK330"/>
  <c r="J300"/>
  <c r="BK275"/>
  <c r="J260"/>
  <c r="J241"/>
  <c r="J212"/>
  <c r="BK184"/>
  <c r="BK355"/>
  <c r="J319"/>
  <c r="J299"/>
  <c r="J280"/>
  <c r="BK248"/>
  <c r="J223"/>
  <c r="J197"/>
  <c r="BK162"/>
  <c r="J140"/>
  <c r="J330"/>
  <c r="BK308"/>
  <c r="BK297"/>
  <c r="BK239"/>
  <c r="J226"/>
  <c r="J195"/>
  <c r="J137"/>
  <c r="J323"/>
  <c r="J304"/>
  <c r="J279"/>
  <c r="J238"/>
  <c r="BK195"/>
  <c r="BK144"/>
  <c r="BK305"/>
  <c r="J283"/>
  <c r="BK227"/>
  <c r="BK213"/>
  <c r="J186"/>
  <c r="J151"/>
  <c i="10" r="J129"/>
  <c r="BK130"/>
  <c i="11" r="BK164"/>
  <c r="J131"/>
  <c r="J134"/>
  <c r="J140"/>
  <c r="J127"/>
  <c r="J128"/>
  <c r="J160"/>
  <c i="12" r="BK286"/>
  <c r="BK252"/>
  <c r="BK164"/>
  <c r="BK285"/>
  <c r="J244"/>
  <c r="J204"/>
  <c r="J171"/>
  <c r="BK135"/>
  <c r="J266"/>
  <c r="BK234"/>
  <c r="J205"/>
  <c r="BK176"/>
  <c r="BK156"/>
  <c r="BK133"/>
  <c r="J271"/>
  <c r="J239"/>
  <c r="BK207"/>
  <c r="J164"/>
  <c r="J131"/>
  <c r="J285"/>
  <c r="BK261"/>
  <c r="J226"/>
  <c r="BK204"/>
  <c r="J146"/>
  <c r="BK268"/>
  <c r="J216"/>
  <c r="BK187"/>
  <c r="J147"/>
  <c r="BK262"/>
  <c r="J232"/>
  <c r="J206"/>
  <c r="J170"/>
  <c r="J126"/>
  <c r="J234"/>
  <c r="J192"/>
  <c r="BK146"/>
  <c r="BK132"/>
  <c i="13" r="BK163"/>
  <c r="J143"/>
  <c r="BK157"/>
  <c r="J134"/>
  <c r="BK141"/>
  <c r="BK159"/>
  <c r="J144"/>
  <c r="J162"/>
  <c r="J126"/>
  <c r="BK136"/>
  <c i="14" r="J164"/>
  <c r="J139"/>
  <c r="J158"/>
  <c r="BK124"/>
  <c r="BK145"/>
  <c r="J161"/>
  <c r="BK136"/>
  <c r="J155"/>
  <c r="BK133"/>
  <c r="BK157"/>
  <c r="BK138"/>
  <c r="J162"/>
  <c r="J135"/>
  <c r="J156"/>
  <c i="15" r="BK128"/>
  <c r="BK125"/>
  <c r="J129"/>
  <c r="J121"/>
  <c r="J124"/>
  <c r="BK147"/>
  <c i="16" r="J213"/>
  <c r="BK171"/>
  <c r="BK147"/>
  <c r="BK234"/>
  <c r="BK207"/>
  <c r="BK185"/>
  <c r="J141"/>
  <c r="BK162"/>
  <c r="BK233"/>
  <c r="J215"/>
  <c r="BK187"/>
  <c r="J139"/>
  <c r="BK210"/>
  <c r="BK182"/>
  <c r="J146"/>
  <c r="J124"/>
  <c r="J219"/>
  <c r="BK173"/>
  <c r="J137"/>
  <c r="J221"/>
  <c r="J203"/>
  <c r="J179"/>
  <c r="J167"/>
  <c r="J230"/>
  <c r="BK209"/>
  <c r="J185"/>
  <c r="BK142"/>
  <c i="2" r="BK201"/>
  <c r="BK182"/>
  <c r="BK159"/>
  <c r="BK205"/>
  <c r="BK149"/>
  <c r="BK218"/>
  <c r="BK178"/>
  <c r="J206"/>
  <c r="J168"/>
  <c r="BK136"/>
  <c r="BK164"/>
  <c r="BK195"/>
  <c r="J166"/>
  <c r="J140"/>
  <c r="BK197"/>
  <c r="BK170"/>
  <c r="J136"/>
  <c r="BK210"/>
  <c r="J169"/>
  <c r="BK141"/>
  <c i="3" r="BK560"/>
  <c r="J496"/>
  <c r="J452"/>
  <c r="J425"/>
  <c r="J392"/>
  <c r="J351"/>
  <c r="BK322"/>
  <c r="J283"/>
  <c r="BK247"/>
  <c r="J215"/>
  <c r="J185"/>
  <c r="J163"/>
  <c r="J526"/>
  <c r="BK485"/>
  <c r="BK433"/>
  <c r="BK403"/>
  <c r="J367"/>
  <c r="J350"/>
  <c r="BK314"/>
  <c r="BK297"/>
  <c r="J277"/>
  <c r="BK226"/>
  <c r="J189"/>
  <c r="J578"/>
  <c r="J538"/>
  <c r="BK470"/>
  <c r="J441"/>
  <c r="BK419"/>
  <c r="J398"/>
  <c r="BK336"/>
  <c r="BK312"/>
  <c r="J278"/>
  <c r="J227"/>
  <c r="BK201"/>
  <c r="J167"/>
  <c r="BK585"/>
  <c r="BK538"/>
  <c r="BK510"/>
  <c r="BK482"/>
  <c r="BK439"/>
  <c r="J420"/>
  <c r="BK382"/>
  <c r="J361"/>
  <c r="BK316"/>
  <c r="BK273"/>
  <c r="BK193"/>
  <c r="J157"/>
  <c r="J541"/>
  <c r="J479"/>
  <c r="BK436"/>
  <c r="BK416"/>
  <c r="J397"/>
  <c r="BK372"/>
  <c r="BK352"/>
  <c r="J333"/>
  <c r="BK305"/>
  <c r="J280"/>
  <c r="J259"/>
  <c r="J206"/>
  <c r="J178"/>
  <c r="J582"/>
  <c r="J537"/>
  <c r="J513"/>
  <c r="BK494"/>
  <c r="J473"/>
  <c r="J421"/>
  <c r="J394"/>
  <c r="BK358"/>
  <c r="J323"/>
  <c r="J273"/>
  <c r="BK238"/>
  <c r="J207"/>
  <c r="BK587"/>
  <c r="J553"/>
  <c r="BK514"/>
  <c r="J481"/>
  <c r="BK431"/>
  <c r="BK376"/>
  <c r="BK341"/>
  <c r="J301"/>
  <c r="J264"/>
  <c r="BK244"/>
  <c r="BK231"/>
  <c r="BK218"/>
  <c r="BK177"/>
  <c r="BK561"/>
  <c r="J524"/>
  <c r="J510"/>
  <c r="J482"/>
  <c r="J447"/>
  <c r="J410"/>
  <c r="BK369"/>
  <c r="BK324"/>
  <c r="BK282"/>
  <c r="BK230"/>
  <c r="J177"/>
  <c i="4" r="BK125"/>
  <c r="BK131"/>
  <c r="J139"/>
  <c i="5" r="J129"/>
  <c r="BK158"/>
  <c r="BK145"/>
  <c r="BK123"/>
  <c r="J154"/>
  <c r="J175"/>
  <c r="J128"/>
  <c r="J180"/>
  <c r="J171"/>
  <c r="BK151"/>
  <c r="J130"/>
  <c r="BK164"/>
  <c r="J141"/>
  <c r="BK165"/>
  <c r="J181"/>
  <c r="BK166"/>
  <c r="J146"/>
  <c r="BK124"/>
  <c i="6" r="J128"/>
  <c r="J162"/>
  <c r="BK178"/>
  <c r="J174"/>
  <c r="BK129"/>
  <c r="J144"/>
  <c r="BK128"/>
  <c r="BK147"/>
  <c r="BK179"/>
  <c r="BK151"/>
  <c r="BK130"/>
  <c r="BK160"/>
  <c r="J131"/>
  <c r="BK165"/>
  <c r="J146"/>
  <c i="7" r="BK151"/>
  <c r="J154"/>
  <c r="J130"/>
  <c r="BK131"/>
  <c r="BK142"/>
  <c r="J131"/>
  <c r="BK136"/>
  <c r="BK152"/>
  <c r="J127"/>
  <c i="8" r="J258"/>
  <c r="J216"/>
  <c r="J189"/>
  <c r="BK161"/>
  <c r="BK145"/>
  <c r="J212"/>
  <c r="J162"/>
  <c r="J260"/>
  <c r="J217"/>
  <c r="J195"/>
  <c r="J168"/>
  <c r="BK148"/>
  <c r="J246"/>
  <c r="J205"/>
  <c r="BK173"/>
  <c r="BK162"/>
  <c r="J134"/>
  <c r="J235"/>
  <c r="J211"/>
  <c r="BK192"/>
  <c r="J142"/>
  <c r="J231"/>
  <c r="J185"/>
  <c r="BK166"/>
  <c r="J243"/>
  <c r="J223"/>
  <c r="BK179"/>
  <c r="J259"/>
  <c r="J224"/>
  <c r="BK195"/>
  <c r="BK163"/>
  <c r="J135"/>
  <c i="9" r="J327"/>
  <c r="BK272"/>
  <c r="BK236"/>
  <c r="J205"/>
  <c r="J169"/>
  <c r="BK342"/>
  <c r="J291"/>
  <c r="BK251"/>
  <c r="J233"/>
  <c r="BK207"/>
  <c r="J191"/>
  <c r="J144"/>
  <c r="BK353"/>
  <c r="J313"/>
  <c r="J270"/>
  <c r="J242"/>
  <c r="BK204"/>
  <c r="BK175"/>
  <c r="J138"/>
  <c r="J322"/>
  <c r="J267"/>
  <c r="J258"/>
  <c r="J236"/>
  <c r="J213"/>
  <c r="J200"/>
  <c r="BK150"/>
  <c r="J344"/>
  <c r="J310"/>
  <c r="J274"/>
  <c r="BK256"/>
  <c r="J235"/>
  <c r="BK200"/>
  <c r="J158"/>
  <c r="BK344"/>
  <c r="BK319"/>
  <c r="BK300"/>
  <c r="BK277"/>
  <c r="J229"/>
  <c r="BK180"/>
  <c r="J342"/>
  <c r="BK322"/>
  <c r="BK286"/>
  <c r="J247"/>
  <c r="J203"/>
  <c r="BK154"/>
  <c r="BK339"/>
  <c r="BK298"/>
  <c r="J271"/>
  <c r="BK241"/>
  <c r="BK219"/>
  <c r="BK203"/>
  <c r="BK178"/>
  <c i="10" r="J133"/>
  <c r="BK133"/>
  <c r="BK128"/>
  <c i="11" r="BK128"/>
  <c r="J135"/>
  <c r="BK146"/>
  <c r="J148"/>
  <c r="J149"/>
  <c r="J157"/>
  <c r="J133"/>
  <c i="12" r="J269"/>
  <c r="J217"/>
  <c r="BK170"/>
  <c r="BK134"/>
  <c r="J229"/>
  <c r="BK185"/>
  <c r="BK149"/>
  <c r="J287"/>
  <c r="BK257"/>
  <c r="BK195"/>
  <c r="J160"/>
  <c r="BK139"/>
  <c r="BK277"/>
  <c r="J252"/>
  <c r="BK208"/>
  <c r="J188"/>
  <c r="BK136"/>
  <c r="J286"/>
  <c r="BK247"/>
  <c r="J231"/>
  <c r="BK192"/>
  <c r="BK130"/>
  <c r="BK266"/>
  <c r="BK212"/>
  <c r="J185"/>
  <c r="J158"/>
  <c r="J275"/>
  <c r="J227"/>
  <c r="BK216"/>
  <c r="J178"/>
  <c r="J157"/>
  <c r="J264"/>
  <c r="J238"/>
  <c r="BK201"/>
  <c r="BK147"/>
  <c r="J129"/>
  <c i="13" r="BK147"/>
  <c r="J148"/>
  <c r="BK127"/>
  <c r="J150"/>
  <c r="J124"/>
  <c r="BK145"/>
  <c r="J165"/>
  <c r="J125"/>
  <c r="J159"/>
  <c r="BK133"/>
  <c r="J147"/>
  <c r="J128"/>
  <c i="14" r="J132"/>
  <c r="J142"/>
  <c r="J172"/>
  <c r="BK140"/>
  <c r="BK155"/>
  <c r="J130"/>
  <c r="BK163"/>
  <c r="J144"/>
  <c r="BK159"/>
  <c r="BK130"/>
  <c r="J160"/>
  <c r="J125"/>
  <c r="BK131"/>
  <c i="15" r="BK138"/>
  <c r="J139"/>
  <c r="BK145"/>
  <c r="J131"/>
  <c r="J133"/>
  <c r="BK141"/>
  <c r="J122"/>
  <c i="16" r="BK217"/>
  <c r="BK165"/>
  <c r="BK134"/>
  <c r="BK213"/>
  <c r="J190"/>
  <c r="BK176"/>
  <c r="J144"/>
  <c r="BK237"/>
  <c r="J177"/>
  <c r="BK133"/>
  <c r="J218"/>
  <c r="J189"/>
  <c r="BK168"/>
  <c r="BK126"/>
  <c r="BK208"/>
  <c r="BK195"/>
  <c r="J163"/>
  <c r="J134"/>
  <c r="J199"/>
  <c r="BK177"/>
  <c r="BK157"/>
  <c r="J234"/>
  <c r="J217"/>
  <c r="J183"/>
  <c r="BK150"/>
  <c r="J224"/>
  <c r="J191"/>
  <c r="J150"/>
  <c i="2" r="J210"/>
  <c r="J190"/>
  <c r="BK153"/>
  <c r="BK186"/>
  <c r="J148"/>
  <c r="J205"/>
  <c r="BK177"/>
  <c r="BK213"/>
  <c r="J163"/>
  <c r="J202"/>
  <c r="J143"/>
  <c r="J157"/>
  <c r="J146"/>
  <c r="BK196"/>
  <c r="J158"/>
  <c r="J141"/>
  <c r="BK217"/>
  <c r="J200"/>
  <c r="BK168"/>
  <c i="3" r="J581"/>
  <c r="BK532"/>
  <c r="BK511"/>
  <c r="BK464"/>
  <c r="BK412"/>
  <c r="BK373"/>
  <c r="BK332"/>
  <c r="BK278"/>
  <c r="J257"/>
  <c r="BK235"/>
  <c r="J214"/>
  <c r="J186"/>
  <c r="BK166"/>
  <c r="J511"/>
  <c r="J460"/>
  <c r="BK421"/>
  <c r="J391"/>
  <c r="BK364"/>
  <c r="BK348"/>
  <c r="J313"/>
  <c r="J288"/>
  <c r="BK248"/>
  <c r="J224"/>
  <c r="BK195"/>
  <c r="J181"/>
  <c r="BK575"/>
  <c r="BK536"/>
  <c r="J492"/>
  <c r="J445"/>
  <c r="J424"/>
  <c r="J402"/>
  <c r="BK385"/>
  <c r="BK339"/>
  <c r="BK319"/>
  <c r="BK293"/>
  <c r="J231"/>
  <c r="J210"/>
  <c r="J169"/>
  <c r="J587"/>
  <c r="J534"/>
  <c r="BK521"/>
  <c r="BK490"/>
  <c r="J462"/>
  <c r="BK435"/>
  <c r="BK408"/>
  <c r="BK370"/>
  <c r="BK323"/>
  <c r="BK285"/>
  <c r="J241"/>
  <c r="J182"/>
  <c r="J585"/>
  <c r="BK548"/>
  <c r="J503"/>
  <c r="J449"/>
  <c r="BK414"/>
  <c r="BK395"/>
  <c r="BK360"/>
  <c r="J346"/>
  <c r="BK317"/>
  <c r="BK281"/>
  <c r="BK269"/>
  <c r="J221"/>
  <c r="J201"/>
  <c r="J172"/>
  <c r="J577"/>
  <c r="BK556"/>
  <c r="J529"/>
  <c r="J509"/>
  <c r="J483"/>
  <c r="BK422"/>
  <c r="J379"/>
  <c r="J335"/>
  <c r="J306"/>
  <c r="J258"/>
  <c r="BK234"/>
  <c r="BK202"/>
  <c r="BK184"/>
  <c r="BK567"/>
  <c r="J535"/>
  <c r="J495"/>
  <c r="BK475"/>
  <c r="J443"/>
  <c r="J412"/>
  <c r="J374"/>
  <c r="BK325"/>
  <c r="BK271"/>
  <c r="BK256"/>
  <c r="J228"/>
  <c r="BK198"/>
  <c r="BK178"/>
  <c r="BK159"/>
  <c r="BK558"/>
  <c r="BK517"/>
  <c r="BK458"/>
  <c r="J417"/>
  <c r="BK389"/>
  <c r="BK345"/>
  <c r="J303"/>
  <c r="J275"/>
  <c r="J236"/>
  <c r="BK186"/>
  <c i="4" r="J136"/>
  <c r="J135"/>
  <c r="J126"/>
  <c r="BK126"/>
  <c i="5" r="J168"/>
  <c r="J148"/>
  <c r="BK133"/>
  <c r="J161"/>
  <c r="BK130"/>
  <c r="J163"/>
  <c r="BK148"/>
  <c r="J176"/>
  <c r="J150"/>
  <c r="BK134"/>
  <c r="BK179"/>
  <c r="BK149"/>
  <c r="BK125"/>
  <c r="BK150"/>
  <c r="J177"/>
  <c r="BK153"/>
  <c r="BK132"/>
  <c i="6" r="BK155"/>
  <c r="BK133"/>
  <c r="BK144"/>
  <c r="J177"/>
  <c r="J160"/>
  <c r="J166"/>
  <c r="J130"/>
  <c r="J155"/>
  <c r="BK182"/>
  <c r="BK172"/>
  <c r="J148"/>
  <c r="BK136"/>
  <c r="J175"/>
  <c r="BK183"/>
  <c r="J161"/>
  <c i="7" r="BK159"/>
  <c r="J159"/>
  <c r="BK137"/>
  <c r="J155"/>
  <c r="J125"/>
  <c r="BK144"/>
  <c r="BK153"/>
  <c r="BK139"/>
  <c r="J144"/>
  <c i="8" r="BK250"/>
  <c r="J225"/>
  <c r="J167"/>
  <c r="J141"/>
  <c r="BK221"/>
  <c r="BK178"/>
  <c r="BK141"/>
  <c r="J228"/>
  <c r="J197"/>
  <c r="BK169"/>
  <c r="J145"/>
  <c r="BK240"/>
  <c r="BK209"/>
  <c r="J172"/>
  <c r="BK136"/>
  <c r="BK227"/>
  <c r="BK204"/>
  <c r="BK190"/>
  <c r="BK149"/>
  <c r="J230"/>
  <c r="J201"/>
  <c r="BK170"/>
  <c r="J249"/>
  <c r="BK215"/>
  <c r="J180"/>
  <c r="BK139"/>
  <c r="J245"/>
  <c r="BK222"/>
  <c r="BK181"/>
  <c r="J148"/>
  <c i="9" r="BK347"/>
  <c r="BK303"/>
  <c r="J265"/>
  <c r="BK215"/>
  <c r="BK177"/>
  <c r="J159"/>
  <c r="J328"/>
  <c r="BK293"/>
  <c r="BK249"/>
  <c r="J211"/>
  <c r="J170"/>
  <c r="BK140"/>
  <c r="J335"/>
  <c r="BK304"/>
  <c r="BK263"/>
  <c r="J240"/>
  <c r="J177"/>
  <c r="J152"/>
  <c r="BK346"/>
  <c r="BK329"/>
  <c r="BK296"/>
  <c r="BK261"/>
  <c r="BK233"/>
  <c r="BK208"/>
  <c r="J181"/>
  <c r="BK287"/>
  <c r="BK247"/>
  <c r="J214"/>
  <c r="BK158"/>
  <c r="J339"/>
  <c r="J315"/>
  <c r="J298"/>
  <c r="J268"/>
  <c r="BK226"/>
  <c r="J171"/>
  <c r="J308"/>
  <c r="BK284"/>
  <c r="BK260"/>
  <c r="BK223"/>
  <c r="BK187"/>
  <c r="BK159"/>
  <c i="10" r="J132"/>
  <c r="J127"/>
  <c r="BK126"/>
  <c i="11" r="BK142"/>
  <c r="J146"/>
  <c r="BK154"/>
  <c r="BK158"/>
  <c r="J154"/>
  <c r="J137"/>
  <c r="BK144"/>
  <c r="BK149"/>
  <c i="12" r="J262"/>
  <c r="J187"/>
  <c r="BK157"/>
  <c r="BK283"/>
  <c r="BK200"/>
  <c r="BK168"/>
  <c r="BK137"/>
  <c r="BK269"/>
  <c r="J240"/>
  <c r="BK222"/>
  <c r="J173"/>
  <c r="BK158"/>
  <c r="BK138"/>
  <c r="BK265"/>
  <c r="J256"/>
  <c r="BK214"/>
  <c r="BK199"/>
  <c r="BK155"/>
  <c r="BK287"/>
  <c r="BK263"/>
  <c r="BK236"/>
  <c r="J199"/>
  <c r="BK145"/>
  <c r="BK267"/>
  <c r="J198"/>
  <c r="J180"/>
  <c r="J141"/>
  <c r="J272"/>
  <c r="J235"/>
  <c r="J202"/>
  <c r="J165"/>
  <c r="J155"/>
  <c r="BK245"/>
  <c r="J215"/>
  <c r="BK143"/>
  <c r="BK127"/>
  <c i="13" r="J170"/>
  <c r="BK135"/>
  <c r="BK168"/>
  <c r="J136"/>
  <c r="BK164"/>
  <c r="BK129"/>
  <c r="J151"/>
  <c r="J135"/>
  <c r="BK165"/>
  <c r="J155"/>
  <c r="J122"/>
  <c r="J138"/>
  <c r="BK125"/>
  <c i="14" r="BK125"/>
  <c r="BK160"/>
  <c r="BK134"/>
  <c r="BK156"/>
  <c r="J126"/>
  <c r="BK142"/>
  <c r="J169"/>
  <c r="BK135"/>
  <c r="J168"/>
  <c r="BK144"/>
  <c r="BK172"/>
  <c r="J157"/>
  <c r="J152"/>
  <c r="BK126"/>
  <c i="15" r="J137"/>
  <c r="J136"/>
  <c r="J148"/>
  <c r="BK127"/>
  <c r="BK146"/>
  <c r="J141"/>
  <c r="BK148"/>
  <c r="J127"/>
  <c i="16" r="J178"/>
  <c r="J155"/>
  <c r="J138"/>
  <c r="BK214"/>
  <c r="J202"/>
  <c r="J181"/>
  <c r="BK154"/>
  <c r="BK124"/>
  <c r="BK203"/>
  <c r="BK148"/>
  <c r="J225"/>
  <c r="J208"/>
  <c r="BK186"/>
  <c r="J160"/>
  <c r="J232"/>
  <c r="J196"/>
  <c r="J169"/>
  <c r="BK136"/>
  <c r="BK227"/>
  <c r="J184"/>
  <c r="BK158"/>
  <c r="BK235"/>
  <c r="BK212"/>
  <c r="BK188"/>
  <c r="BK170"/>
  <c r="J229"/>
  <c r="J207"/>
  <c r="BK167"/>
  <c r="BK138"/>
  <c i="2" l="1" r="R134"/>
  <c r="R133"/>
  <c r="P174"/>
  <c r="BK199"/>
  <c r="J199"/>
  <c r="J108"/>
  <c r="BK212"/>
  <c r="J212"/>
  <c r="J110"/>
  <c r="BK216"/>
  <c r="J216"/>
  <c r="J111"/>
  <c i="3" r="R168"/>
  <c r="P188"/>
  <c r="T203"/>
  <c r="T254"/>
  <c r="P292"/>
  <c r="T328"/>
  <c r="T344"/>
  <c r="BK357"/>
  <c r="J357"/>
  <c r="J115"/>
  <c r="P438"/>
  <c r="R547"/>
  <c r="P570"/>
  <c r="R579"/>
  <c r="T589"/>
  <c i="4" r="T133"/>
  <c r="T132"/>
  <c i="5" r="T121"/>
  <c r="T169"/>
  <c i="6" r="P140"/>
  <c r="BK159"/>
  <c r="J159"/>
  <c r="J100"/>
  <c r="R168"/>
  <c r="R185"/>
  <c i="7" r="R132"/>
  <c i="8" r="P132"/>
  <c r="P152"/>
  <c r="T174"/>
  <c r="T252"/>
  <c i="9" r="R134"/>
  <c r="R153"/>
  <c r="T156"/>
  <c r="T168"/>
  <c r="R188"/>
  <c r="T243"/>
  <c i="10" r="P131"/>
  <c i="11" r="P145"/>
  <c r="T162"/>
  <c i="12" r="P125"/>
  <c r="P175"/>
  <c r="R228"/>
  <c r="BK279"/>
  <c r="J279"/>
  <c r="J104"/>
  <c i="13" r="BK121"/>
  <c r="BK120"/>
  <c r="J120"/>
  <c r="J97"/>
  <c i="14" r="BK120"/>
  <c r="BK119"/>
  <c r="BK118"/>
  <c r="J118"/>
  <c r="J96"/>
  <c i="2" r="T134"/>
  <c r="T133"/>
  <c r="R179"/>
  <c r="T199"/>
  <c r="T212"/>
  <c r="T216"/>
  <c i="3" r="P168"/>
  <c r="BK188"/>
  <c r="J188"/>
  <c r="J100"/>
  <c r="R203"/>
  <c r="R254"/>
  <c r="T292"/>
  <c r="P328"/>
  <c r="P344"/>
  <c r="P357"/>
  <c r="R438"/>
  <c r="BK547"/>
  <c r="J547"/>
  <c r="J123"/>
  <c r="R566"/>
  <c r="P574"/>
  <c r="BK589"/>
  <c r="J589"/>
  <c r="J131"/>
  <c i="4" r="BK133"/>
  <c r="J133"/>
  <c r="J102"/>
  <c i="5" r="BK156"/>
  <c r="J156"/>
  <c r="J98"/>
  <c i="6" r="T140"/>
  <c r="R159"/>
  <c r="T180"/>
  <c i="7" r="T132"/>
  <c i="8" r="BK132"/>
  <c r="R152"/>
  <c r="BK174"/>
  <c r="J174"/>
  <c r="J103"/>
  <c r="BK252"/>
  <c r="J252"/>
  <c r="J105"/>
  <c r="T257"/>
  <c r="T256"/>
  <c i="9" r="P134"/>
  <c r="R148"/>
  <c r="BK192"/>
  <c r="J192"/>
  <c r="J107"/>
  <c r="R243"/>
  <c r="R351"/>
  <c r="R350"/>
  <c i="10" r="R131"/>
  <c i="11" r="T126"/>
  <c r="T145"/>
  <c r="BK162"/>
  <c r="J162"/>
  <c r="J104"/>
  <c i="12" r="P150"/>
  <c r="BK203"/>
  <c r="J203"/>
  <c r="J100"/>
  <c r="R255"/>
  <c r="R273"/>
  <c i="13" r="T121"/>
  <c r="T120"/>
  <c i="14" r="T120"/>
  <c r="T119"/>
  <c r="T118"/>
  <c i="15" r="P120"/>
  <c r="P119"/>
  <c r="P118"/>
  <c i="1" r="AU108"/>
  <c i="2" r="BK179"/>
  <c r="J179"/>
  <c r="J102"/>
  <c r="R199"/>
  <c r="T208"/>
  <c r="T219"/>
  <c i="3" r="T168"/>
  <c r="R188"/>
  <c r="BK203"/>
  <c r="J203"/>
  <c r="J101"/>
  <c r="P254"/>
  <c r="T274"/>
  <c r="BK328"/>
  <c r="J328"/>
  <c r="J110"/>
  <c r="R338"/>
  <c r="BK353"/>
  <c r="J353"/>
  <c r="J114"/>
  <c r="T438"/>
  <c r="T547"/>
  <c r="P566"/>
  <c r="BK574"/>
  <c r="J574"/>
  <c r="J127"/>
  <c r="T579"/>
  <c r="P589"/>
  <c i="4" r="R124"/>
  <c r="R123"/>
  <c i="5" r="R169"/>
  <c i="6" r="P180"/>
  <c i="7" r="T123"/>
  <c r="T129"/>
  <c i="8" r="T132"/>
  <c r="T143"/>
  <c r="P202"/>
  <c r="P257"/>
  <c r="P256"/>
  <c i="9" r="T153"/>
  <c r="R156"/>
  <c r="BK168"/>
  <c r="BK188"/>
  <c r="J188"/>
  <c r="J106"/>
  <c r="P294"/>
  <c r="T351"/>
  <c r="T350"/>
  <c i="10" r="P125"/>
  <c r="P124"/>
  <c r="P123"/>
  <c i="1" r="AU103"/>
  <c i="11" r="R126"/>
  <c r="R145"/>
  <c r="T156"/>
  <c i="12" r="R150"/>
  <c r="R203"/>
  <c r="BK255"/>
  <c r="J255"/>
  <c r="J102"/>
  <c r="R279"/>
  <c i="13" r="R121"/>
  <c r="R120"/>
  <c i="14" r="P120"/>
  <c r="P119"/>
  <c r="P118"/>
  <c i="1" r="AU107"/>
  <c i="16" r="T123"/>
  <c r="T122"/>
  <c i="2" r="T174"/>
  <c r="T191"/>
  <c r="BK208"/>
  <c r="J208"/>
  <c r="J109"/>
  <c r="R219"/>
  <c i="3" r="R153"/>
  <c r="BK208"/>
  <c r="J208"/>
  <c r="J102"/>
  <c r="T251"/>
  <c r="BK274"/>
  <c r="J274"/>
  <c r="J105"/>
  <c r="BK315"/>
  <c r="J315"/>
  <c r="J109"/>
  <c r="P338"/>
  <c r="T349"/>
  <c r="T353"/>
  <c r="R366"/>
  <c r="P380"/>
  <c r="T388"/>
  <c r="T427"/>
  <c r="R533"/>
  <c r="T539"/>
  <c r="T562"/>
  <c r="R570"/>
  <c r="P579"/>
  <c r="R589"/>
  <c i="4" r="P124"/>
  <c r="P123"/>
  <c i="5" r="R121"/>
  <c r="P169"/>
  <c i="6" r="R124"/>
  <c r="T149"/>
  <c r="BK168"/>
  <c r="J168"/>
  <c r="J101"/>
  <c r="R180"/>
  <c i="7" r="R123"/>
  <c r="P129"/>
  <c i="8" r="P143"/>
  <c r="T202"/>
  <c i="9" r="BK148"/>
  <c r="J148"/>
  <c r="J100"/>
  <c r="T192"/>
  <c r="P243"/>
  <c r="P351"/>
  <c r="P350"/>
  <c i="10" r="BK125"/>
  <c i="11" r="BK138"/>
  <c r="J138"/>
  <c r="J99"/>
  <c r="R156"/>
  <c i="12" r="BK125"/>
  <c r="J125"/>
  <c r="J97"/>
  <c r="BK175"/>
  <c r="J175"/>
  <c r="J99"/>
  <c r="BK228"/>
  <c r="J228"/>
  <c r="J101"/>
  <c r="P279"/>
  <c i="13" r="P167"/>
  <c i="14" r="R120"/>
  <c r="R119"/>
  <c r="R118"/>
  <c i="15" r="BK120"/>
  <c r="BK119"/>
  <c r="BK118"/>
  <c r="J118"/>
  <c r="J96"/>
  <c i="16" r="P128"/>
  <c r="P127"/>
  <c r="BK236"/>
  <c r="J236"/>
  <c r="J101"/>
  <c i="2" r="P179"/>
  <c r="P191"/>
  <c r="P212"/>
  <c r="P216"/>
  <c i="3" r="P153"/>
  <c r="R208"/>
  <c r="P251"/>
  <c r="R292"/>
  <c r="R328"/>
  <c r="R344"/>
  <c r="P353"/>
  <c r="BK438"/>
  <c r="J438"/>
  <c r="J120"/>
  <c r="P547"/>
  <c r="BK566"/>
  <c r="J566"/>
  <c r="J125"/>
  <c r="R574"/>
  <c r="BK584"/>
  <c r="J584"/>
  <c r="J130"/>
  <c i="4" r="BK124"/>
  <c i="5" r="P121"/>
  <c r="BK169"/>
  <c r="J169"/>
  <c r="J99"/>
  <c i="6" r="P124"/>
  <c r="R140"/>
  <c r="T159"/>
  <c r="BK180"/>
  <c r="J180"/>
  <c r="J102"/>
  <c r="T185"/>
  <c i="7" r="P123"/>
  <c r="BK129"/>
  <c r="J129"/>
  <c r="J99"/>
  <c i="8" r="BK143"/>
  <c r="J143"/>
  <c r="J101"/>
  <c r="BK202"/>
  <c r="J202"/>
  <c r="J104"/>
  <c r="BK257"/>
  <c r="J257"/>
  <c r="J107"/>
  <c i="9" r="T148"/>
  <c r="P192"/>
  <c r="T294"/>
  <c i="10" r="R125"/>
  <c r="R124"/>
  <c r="R123"/>
  <c i="11" r="R138"/>
  <c r="BK156"/>
  <c r="J156"/>
  <c r="J103"/>
  <c i="12" r="BK150"/>
  <c r="J150"/>
  <c r="J98"/>
  <c r="T203"/>
  <c r="P255"/>
  <c r="P273"/>
  <c i="13" r="P121"/>
  <c r="P120"/>
  <c r="P119"/>
  <c i="1" r="AU106"/>
  <c i="15" r="T120"/>
  <c r="T119"/>
  <c r="T118"/>
  <c i="16" r="T128"/>
  <c r="T127"/>
  <c i="2" r="P134"/>
  <c r="P133"/>
  <c r="R174"/>
  <c r="P199"/>
  <c r="R212"/>
  <c r="R216"/>
  <c i="3" r="T153"/>
  <c r="T208"/>
  <c r="R251"/>
  <c r="R274"/>
  <c r="P315"/>
  <c r="BK344"/>
  <c r="J344"/>
  <c r="J112"/>
  <c r="P349"/>
  <c r="R357"/>
  <c r="P366"/>
  <c r="R380"/>
  <c r="R388"/>
  <c r="P427"/>
  <c r="BK533"/>
  <c r="J533"/>
  <c r="J121"/>
  <c r="BK539"/>
  <c r="J539"/>
  <c r="J122"/>
  <c r="P562"/>
  <c r="BK570"/>
  <c r="J570"/>
  <c r="J126"/>
  <c r="T574"/>
  <c r="R584"/>
  <c r="R583"/>
  <c i="4" r="T124"/>
  <c r="T123"/>
  <c r="T122"/>
  <c i="5" r="P156"/>
  <c i="6" r="BK124"/>
  <c r="J124"/>
  <c r="J97"/>
  <c r="BK149"/>
  <c r="J149"/>
  <c r="J99"/>
  <c r="P159"/>
  <c i="7" r="P132"/>
  <c i="8" r="R132"/>
  <c r="R143"/>
  <c r="R202"/>
  <c r="R257"/>
  <c r="R256"/>
  <c i="9" r="T134"/>
  <c r="T133"/>
  <c r="P153"/>
  <c r="BK156"/>
  <c r="J156"/>
  <c r="J102"/>
  <c r="P168"/>
  <c r="P188"/>
  <c r="BK294"/>
  <c r="J294"/>
  <c r="J109"/>
  <c i="10" r="T131"/>
  <c i="11" r="P126"/>
  <c r="T138"/>
  <c r="P156"/>
  <c i="12" r="T125"/>
  <c r="R175"/>
  <c r="P228"/>
  <c r="BK273"/>
  <c r="J273"/>
  <c r="J103"/>
  <c i="13" r="BK167"/>
  <c r="J167"/>
  <c r="J99"/>
  <c i="16" r="BK123"/>
  <c r="J123"/>
  <c r="J98"/>
  <c r="P123"/>
  <c r="P122"/>
  <c r="R123"/>
  <c r="R122"/>
  <c r="P236"/>
  <c i="2" r="BK134"/>
  <c r="T179"/>
  <c r="R191"/>
  <c r="R208"/>
  <c r="BK219"/>
  <c r="J219"/>
  <c r="J112"/>
  <c i="3" r="BK153"/>
  <c r="J153"/>
  <c r="J98"/>
  <c r="P208"/>
  <c r="BK251"/>
  <c r="J251"/>
  <c r="J103"/>
  <c r="BK292"/>
  <c r="R315"/>
  <c r="BK338"/>
  <c r="J338"/>
  <c r="J111"/>
  <c r="BK349"/>
  <c r="J349"/>
  <c r="J113"/>
  <c r="R353"/>
  <c r="BK366"/>
  <c r="J366"/>
  <c r="J116"/>
  <c r="BK380"/>
  <c r="J380"/>
  <c r="J117"/>
  <c r="P388"/>
  <c r="R427"/>
  <c r="T533"/>
  <c r="R539"/>
  <c r="R562"/>
  <c r="T570"/>
  <c r="P584"/>
  <c r="P583"/>
  <c i="4" r="R133"/>
  <c r="R132"/>
  <c i="5" r="BK121"/>
  <c r="J121"/>
  <c r="J97"/>
  <c r="R156"/>
  <c i="6" r="BK140"/>
  <c r="J140"/>
  <c r="J98"/>
  <c r="P149"/>
  <c r="T168"/>
  <c r="BK185"/>
  <c r="J185"/>
  <c r="J103"/>
  <c i="7" r="BK123"/>
  <c r="J123"/>
  <c r="J98"/>
  <c r="R129"/>
  <c i="8" r="BK152"/>
  <c r="J152"/>
  <c r="J102"/>
  <c r="R174"/>
  <c r="R252"/>
  <c i="9" r="P148"/>
  <c r="R192"/>
  <c r="R294"/>
  <c i="10" r="BK131"/>
  <c r="J131"/>
  <c r="J99"/>
  <c i="11" r="BK126"/>
  <c r="J126"/>
  <c r="J98"/>
  <c r="BK145"/>
  <c r="J145"/>
  <c r="J102"/>
  <c r="R162"/>
  <c i="12" r="T150"/>
  <c r="P203"/>
  <c r="T255"/>
  <c r="T273"/>
  <c i="13" r="R167"/>
  <c i="15" r="R120"/>
  <c r="R119"/>
  <c r="R118"/>
  <c i="16" r="R128"/>
  <c r="R127"/>
  <c r="R236"/>
  <c i="2" r="BK174"/>
  <c r="BK191"/>
  <c r="J191"/>
  <c r="J107"/>
  <c r="P208"/>
  <c r="P219"/>
  <c i="3" r="BK168"/>
  <c r="J168"/>
  <c r="J99"/>
  <c r="T188"/>
  <c r="P203"/>
  <c r="BK254"/>
  <c r="J254"/>
  <c r="J104"/>
  <c r="P274"/>
  <c r="T315"/>
  <c r="T338"/>
  <c r="R349"/>
  <c r="T357"/>
  <c r="T366"/>
  <c r="T380"/>
  <c r="BK388"/>
  <c r="J388"/>
  <c r="J118"/>
  <c r="BK427"/>
  <c r="J427"/>
  <c r="J119"/>
  <c r="P533"/>
  <c r="P539"/>
  <c r="BK562"/>
  <c r="J562"/>
  <c r="J124"/>
  <c r="T566"/>
  <c r="BK579"/>
  <c r="J579"/>
  <c r="J128"/>
  <c r="T584"/>
  <c r="T583"/>
  <c i="4" r="P133"/>
  <c r="P132"/>
  <c i="5" r="T156"/>
  <c i="6" r="T124"/>
  <c r="T123"/>
  <c r="R149"/>
  <c r="P168"/>
  <c r="P185"/>
  <c i="7" r="BK132"/>
  <c r="J132"/>
  <c r="J100"/>
  <c i="8" r="T152"/>
  <c r="P174"/>
  <c r="P252"/>
  <c i="9" r="BK134"/>
  <c r="BK153"/>
  <c r="J153"/>
  <c r="J101"/>
  <c r="P156"/>
  <c r="R168"/>
  <c r="T188"/>
  <c r="BK243"/>
  <c r="J243"/>
  <c r="J108"/>
  <c r="BK351"/>
  <c r="J351"/>
  <c r="J112"/>
  <c i="10" r="T125"/>
  <c r="T124"/>
  <c r="T123"/>
  <c i="11" r="P138"/>
  <c r="P162"/>
  <c i="12" r="R125"/>
  <c r="R124"/>
  <c r="T175"/>
  <c r="T228"/>
  <c r="T279"/>
  <c i="13" r="T167"/>
  <c i="16" r="BK128"/>
  <c r="J128"/>
  <c r="J100"/>
  <c r="T236"/>
  <c i="2" r="BK185"/>
  <c r="J185"/>
  <c r="J104"/>
  <c i="4" r="BK130"/>
  <c r="J130"/>
  <c r="J100"/>
  <c i="2" r="BK183"/>
  <c r="J183"/>
  <c r="J103"/>
  <c i="3" r="BK289"/>
  <c r="J289"/>
  <c r="J106"/>
  <c i="10" r="BK137"/>
  <c i="11" r="BK141"/>
  <c r="J141"/>
  <c r="J100"/>
  <c r="BK143"/>
  <c r="J143"/>
  <c r="J101"/>
  <c i="2" r="BK189"/>
  <c r="J189"/>
  <c r="J106"/>
  <c i="4" r="BK128"/>
  <c r="J128"/>
  <c r="J99"/>
  <c i="7" r="BK158"/>
  <c r="J158"/>
  <c r="J101"/>
  <c i="8" r="BK129"/>
  <c r="J129"/>
  <c r="J98"/>
  <c i="10" r="BK134"/>
  <c r="J134"/>
  <c r="J100"/>
  <c i="5" r="BK186"/>
  <c r="J186"/>
  <c r="J100"/>
  <c i="9" r="BK165"/>
  <c r="J165"/>
  <c r="J103"/>
  <c r="BK348"/>
  <c r="J348"/>
  <c r="J110"/>
  <c i="2" r="BK171"/>
  <c r="J171"/>
  <c r="J99"/>
  <c r="BK187"/>
  <c r="J187"/>
  <c r="J105"/>
  <c i="9" r="BK146"/>
  <c r="J146"/>
  <c r="J99"/>
  <c i="10" r="BK139"/>
  <c r="J139"/>
  <c r="J103"/>
  <c i="15" r="J120"/>
  <c r="J98"/>
  <c i="16" r="J118"/>
  <c r="BF147"/>
  <c r="BF155"/>
  <c r="BF160"/>
  <c r="BF162"/>
  <c r="BF163"/>
  <c r="BF169"/>
  <c r="BF170"/>
  <c r="BF173"/>
  <c r="BF177"/>
  <c r="BF178"/>
  <c r="BF194"/>
  <c r="BF196"/>
  <c r="BF211"/>
  <c r="BF213"/>
  <c r="BF234"/>
  <c r="BF238"/>
  <c r="J89"/>
  <c r="F118"/>
  <c r="BF124"/>
  <c r="BF135"/>
  <c r="BF137"/>
  <c r="BF138"/>
  <c r="BF146"/>
  <c r="BF152"/>
  <c r="BF154"/>
  <c r="BF161"/>
  <c r="BF165"/>
  <c r="BF180"/>
  <c r="BF184"/>
  <c r="BF198"/>
  <c r="BF210"/>
  <c r="BF215"/>
  <c r="BF219"/>
  <c r="BF231"/>
  <c i="15" r="J119"/>
  <c r="J97"/>
  <c i="16" r="E85"/>
  <c r="BF132"/>
  <c r="BF145"/>
  <c r="BF148"/>
  <c r="BF166"/>
  <c r="BF174"/>
  <c r="BF175"/>
  <c r="BF179"/>
  <c r="BF200"/>
  <c r="BF201"/>
  <c r="BF202"/>
  <c r="BF209"/>
  <c r="BF212"/>
  <c r="BF214"/>
  <c r="BF216"/>
  <c r="BF220"/>
  <c r="BF223"/>
  <c r="BF225"/>
  <c r="BF130"/>
  <c r="BF140"/>
  <c r="BF141"/>
  <c r="BF142"/>
  <c r="BF167"/>
  <c r="BF190"/>
  <c r="BF192"/>
  <c r="BF204"/>
  <c r="BF205"/>
  <c r="BF217"/>
  <c r="BF224"/>
  <c r="BF229"/>
  <c r="BF230"/>
  <c r="BF129"/>
  <c r="BF143"/>
  <c r="BF149"/>
  <c r="BF156"/>
  <c r="BF157"/>
  <c r="BF176"/>
  <c r="BF183"/>
  <c r="BF195"/>
  <c r="BF206"/>
  <c r="BF228"/>
  <c r="BF131"/>
  <c r="BF134"/>
  <c r="BF139"/>
  <c r="BF153"/>
  <c r="BF158"/>
  <c r="BF164"/>
  <c r="BF168"/>
  <c r="BF171"/>
  <c r="BF172"/>
  <c r="BF185"/>
  <c r="BF188"/>
  <c r="BF197"/>
  <c r="BF218"/>
  <c r="BF233"/>
  <c r="BF125"/>
  <c r="BF126"/>
  <c r="BF133"/>
  <c r="BF150"/>
  <c r="BF151"/>
  <c r="BF159"/>
  <c r="BF187"/>
  <c r="BF193"/>
  <c r="BF203"/>
  <c r="BF208"/>
  <c r="BF221"/>
  <c r="BF222"/>
  <c r="BF227"/>
  <c r="BF232"/>
  <c r="BF237"/>
  <c r="BF136"/>
  <c r="BF144"/>
  <c r="BF181"/>
  <c r="BF182"/>
  <c r="BF186"/>
  <c r="BF189"/>
  <c r="BF191"/>
  <c r="BF199"/>
  <c r="BF207"/>
  <c r="BF226"/>
  <c r="BF235"/>
  <c i="14" r="J119"/>
  <c r="J97"/>
  <c i="15" r="J89"/>
  <c r="E108"/>
  <c r="F115"/>
  <c r="BF124"/>
  <c r="BF125"/>
  <c r="BF130"/>
  <c r="J92"/>
  <c r="BF144"/>
  <c r="BF146"/>
  <c r="BF122"/>
  <c r="BF128"/>
  <c r="BF133"/>
  <c r="BF134"/>
  <c r="BF139"/>
  <c r="BF142"/>
  <c r="BF143"/>
  <c r="BF136"/>
  <c r="BF138"/>
  <c r="BF123"/>
  <c r="BF132"/>
  <c r="BF137"/>
  <c r="BF148"/>
  <c r="BF149"/>
  <c i="14" r="J120"/>
  <c r="J98"/>
  <c i="15" r="BF126"/>
  <c r="BF131"/>
  <c r="BF135"/>
  <c r="BF147"/>
  <c r="BF127"/>
  <c r="BF141"/>
  <c r="BF145"/>
  <c r="BF121"/>
  <c r="BF129"/>
  <c r="BF140"/>
  <c i="14" r="J89"/>
  <c r="BF124"/>
  <c r="BF127"/>
  <c r="BF128"/>
  <c r="BF143"/>
  <c r="BF144"/>
  <c r="BF153"/>
  <c r="BF157"/>
  <c r="BF160"/>
  <c r="BF167"/>
  <c r="BF122"/>
  <c r="BF126"/>
  <c r="BF130"/>
  <c r="BF138"/>
  <c r="BF140"/>
  <c r="BF145"/>
  <c r="BF155"/>
  <c r="BF158"/>
  <c r="BF174"/>
  <c i="13" r="BK119"/>
  <c r="J119"/>
  <c r="J96"/>
  <c i="14" r="BF121"/>
  <c r="BF123"/>
  <c r="BF146"/>
  <c r="BF147"/>
  <c r="BF154"/>
  <c r="BF164"/>
  <c r="BF169"/>
  <c r="BF125"/>
  <c r="BF129"/>
  <c r="BF137"/>
  <c r="BF139"/>
  <c r="BF141"/>
  <c r="BF142"/>
  <c r="BF151"/>
  <c r="BF159"/>
  <c r="BF161"/>
  <c r="BF166"/>
  <c i="13" r="J121"/>
  <c r="J98"/>
  <c i="14" r="E108"/>
  <c r="J115"/>
  <c r="BF132"/>
  <c r="BF133"/>
  <c r="BF134"/>
  <c r="BF150"/>
  <c r="BF171"/>
  <c r="F92"/>
  <c r="BF173"/>
  <c r="BF131"/>
  <c r="BF136"/>
  <c r="BF156"/>
  <c r="BF163"/>
  <c r="BF165"/>
  <c r="BF172"/>
  <c r="BF135"/>
  <c r="BF148"/>
  <c r="BF149"/>
  <c r="BF152"/>
  <c r="BF162"/>
  <c r="BF168"/>
  <c r="BF170"/>
  <c i="12" r="BK124"/>
  <c r="J124"/>
  <c r="J96"/>
  <c i="13" r="E85"/>
  <c r="F116"/>
  <c r="BF131"/>
  <c r="J113"/>
  <c r="BF126"/>
  <c r="BF127"/>
  <c r="BF132"/>
  <c r="BF135"/>
  <c r="BF137"/>
  <c r="BF139"/>
  <c r="BF148"/>
  <c r="BF153"/>
  <c r="BF141"/>
  <c r="BF144"/>
  <c r="BF145"/>
  <c r="BF158"/>
  <c r="BF159"/>
  <c r="BF164"/>
  <c r="BF168"/>
  <c r="BF172"/>
  <c r="BF142"/>
  <c r="BF146"/>
  <c r="BF156"/>
  <c r="BF157"/>
  <c r="BF171"/>
  <c r="BF134"/>
  <c r="BF136"/>
  <c r="BF143"/>
  <c r="BF149"/>
  <c r="BF151"/>
  <c r="BF162"/>
  <c r="BF165"/>
  <c r="J116"/>
  <c r="BF122"/>
  <c r="BF128"/>
  <c r="BF138"/>
  <c r="BF140"/>
  <c r="BF147"/>
  <c r="BF161"/>
  <c r="BF166"/>
  <c r="BF170"/>
  <c r="BF123"/>
  <c r="BF124"/>
  <c r="BF129"/>
  <c r="BF133"/>
  <c r="BF150"/>
  <c r="BF154"/>
  <c r="BF155"/>
  <c r="BF160"/>
  <c r="BF169"/>
  <c r="BF125"/>
  <c r="BF130"/>
  <c r="BF152"/>
  <c r="BF163"/>
  <c i="12" r="E85"/>
  <c r="F92"/>
  <c r="BF139"/>
  <c r="BF157"/>
  <c r="BF158"/>
  <c r="BF162"/>
  <c r="BF165"/>
  <c r="BF172"/>
  <c r="BF176"/>
  <c r="BF179"/>
  <c r="BF180"/>
  <c r="BF181"/>
  <c r="BF188"/>
  <c r="BF206"/>
  <c r="BF224"/>
  <c r="BF230"/>
  <c r="BF240"/>
  <c r="BF242"/>
  <c r="BF243"/>
  <c r="BF244"/>
  <c r="BF259"/>
  <c r="BF129"/>
  <c r="BF130"/>
  <c r="BF141"/>
  <c r="BF149"/>
  <c r="BF152"/>
  <c r="BF153"/>
  <c r="BF159"/>
  <c r="BF199"/>
  <c r="BF200"/>
  <c r="BF233"/>
  <c r="BF237"/>
  <c r="BF265"/>
  <c r="BF266"/>
  <c r="BF276"/>
  <c r="BF151"/>
  <c r="BF154"/>
  <c r="BF155"/>
  <c r="BF160"/>
  <c r="BF164"/>
  <c r="BF166"/>
  <c r="BF173"/>
  <c r="BF182"/>
  <c r="BF195"/>
  <c r="BF202"/>
  <c r="BF205"/>
  <c r="BF209"/>
  <c r="BF210"/>
  <c r="BF214"/>
  <c r="BF220"/>
  <c r="BF253"/>
  <c r="BF254"/>
  <c r="BF256"/>
  <c r="BF261"/>
  <c r="BF262"/>
  <c r="BF263"/>
  <c r="BF264"/>
  <c r="BF277"/>
  <c r="BF284"/>
  <c i="11" r="BK125"/>
  <c r="J125"/>
  <c r="J97"/>
  <c i="12" r="J118"/>
  <c r="BF131"/>
  <c r="BF132"/>
  <c r="BF136"/>
  <c r="BF147"/>
  <c r="BF177"/>
  <c r="BF178"/>
  <c r="BF208"/>
  <c r="BF212"/>
  <c r="BF260"/>
  <c r="BF268"/>
  <c r="BF271"/>
  <c r="BF272"/>
  <c r="BF128"/>
  <c r="BF133"/>
  <c r="BF134"/>
  <c r="BF145"/>
  <c r="BF146"/>
  <c r="BF156"/>
  <c r="BF161"/>
  <c r="BF170"/>
  <c r="BF184"/>
  <c r="BF186"/>
  <c r="BF190"/>
  <c r="BF192"/>
  <c r="BF204"/>
  <c r="BF211"/>
  <c r="BF222"/>
  <c r="BF227"/>
  <c r="BF241"/>
  <c r="BF267"/>
  <c r="BF285"/>
  <c r="BF286"/>
  <c r="BF135"/>
  <c r="BF163"/>
  <c r="BF183"/>
  <c r="BF185"/>
  <c r="BF189"/>
  <c r="BF198"/>
  <c r="BF207"/>
  <c r="BF215"/>
  <c r="BF216"/>
  <c r="BF217"/>
  <c r="BF225"/>
  <c r="BF252"/>
  <c r="BF281"/>
  <c r="BF282"/>
  <c r="BF283"/>
  <c r="BF289"/>
  <c r="J92"/>
  <c r="BF138"/>
  <c r="BF140"/>
  <c r="BF187"/>
  <c r="BF191"/>
  <c r="BF201"/>
  <c r="BF213"/>
  <c r="BF219"/>
  <c r="BF231"/>
  <c r="BF235"/>
  <c r="BF236"/>
  <c r="BF238"/>
  <c r="BF245"/>
  <c r="BF249"/>
  <c r="BF251"/>
  <c r="BF257"/>
  <c r="BF258"/>
  <c r="BF269"/>
  <c r="BF274"/>
  <c r="BF275"/>
  <c r="BF278"/>
  <c r="BF280"/>
  <c r="BF287"/>
  <c r="BF288"/>
  <c r="BF126"/>
  <c r="BF127"/>
  <c r="BF137"/>
  <c r="BF143"/>
  <c r="BF148"/>
  <c r="BF168"/>
  <c r="BF171"/>
  <c r="BF174"/>
  <c r="BF193"/>
  <c r="BF197"/>
  <c r="BF218"/>
  <c r="BF226"/>
  <c r="BF229"/>
  <c r="BF232"/>
  <c r="BF234"/>
  <c r="BF239"/>
  <c r="BF247"/>
  <c i="11" r="BF127"/>
  <c r="BF128"/>
  <c r="BF131"/>
  <c r="BF163"/>
  <c r="E85"/>
  <c r="BF137"/>
  <c r="BF151"/>
  <c r="BF158"/>
  <c i="10" r="J137"/>
  <c r="J102"/>
  <c i="11" r="BF129"/>
  <c r="BF130"/>
  <c r="BF146"/>
  <c r="BF154"/>
  <c r="BF157"/>
  <c r="BF160"/>
  <c r="BF135"/>
  <c r="BF148"/>
  <c i="10" r="J125"/>
  <c r="J98"/>
  <c i="11" r="J89"/>
  <c r="F121"/>
  <c r="BF133"/>
  <c r="BF134"/>
  <c r="BF142"/>
  <c r="BF153"/>
  <c r="BF155"/>
  <c r="BF136"/>
  <c r="BF139"/>
  <c r="BF140"/>
  <c r="BF144"/>
  <c r="BF152"/>
  <c r="BF164"/>
  <c r="BF132"/>
  <c r="BF149"/>
  <c r="BF159"/>
  <c r="BF147"/>
  <c r="BF150"/>
  <c r="BF161"/>
  <c i="10" r="E85"/>
  <c r="J89"/>
  <c r="F120"/>
  <c r="BF126"/>
  <c r="BF133"/>
  <c r="BF135"/>
  <c i="9" r="J168"/>
  <c r="J105"/>
  <c i="10" r="J120"/>
  <c r="BF128"/>
  <c i="9" r="BK350"/>
  <c r="J350"/>
  <c r="J111"/>
  <c i="10" r="BF130"/>
  <c r="BF132"/>
  <c r="BF140"/>
  <c i="9" r="J134"/>
  <c r="J98"/>
  <c i="10" r="BF127"/>
  <c r="BF129"/>
  <c r="BF138"/>
  <c i="8" r="BK256"/>
  <c r="J256"/>
  <c r="J106"/>
  <c i="9" r="F129"/>
  <c r="BF140"/>
  <c r="BF141"/>
  <c r="BF142"/>
  <c r="BF143"/>
  <c r="BF144"/>
  <c r="BF152"/>
  <c r="BF161"/>
  <c r="BF176"/>
  <c r="BF182"/>
  <c r="BF190"/>
  <c r="BF199"/>
  <c r="BF201"/>
  <c r="BF236"/>
  <c r="BF237"/>
  <c r="BF242"/>
  <c r="BF249"/>
  <c r="BF255"/>
  <c r="BF257"/>
  <c r="BF264"/>
  <c r="BF265"/>
  <c r="BF272"/>
  <c r="BF279"/>
  <c r="BF280"/>
  <c r="BF295"/>
  <c r="BF311"/>
  <c r="BF323"/>
  <c r="BF324"/>
  <c r="BF326"/>
  <c r="BF334"/>
  <c r="BF340"/>
  <c r="BF342"/>
  <c i="8" r="J132"/>
  <c r="J100"/>
  <c i="9" r="J126"/>
  <c r="BF159"/>
  <c r="BF169"/>
  <c r="BF197"/>
  <c r="BF200"/>
  <c r="BF211"/>
  <c r="BF213"/>
  <c r="BF214"/>
  <c r="BF222"/>
  <c r="BF228"/>
  <c r="BF231"/>
  <c r="BF232"/>
  <c r="BF235"/>
  <c r="BF245"/>
  <c r="BF256"/>
  <c r="BF262"/>
  <c r="BF263"/>
  <c r="BF274"/>
  <c r="BF277"/>
  <c r="BF291"/>
  <c r="BF308"/>
  <c r="BF310"/>
  <c r="BF312"/>
  <c r="BF317"/>
  <c r="BF328"/>
  <c r="BF330"/>
  <c r="BF331"/>
  <c r="BF333"/>
  <c r="E122"/>
  <c r="BF135"/>
  <c r="BF145"/>
  <c r="BF164"/>
  <c r="BF170"/>
  <c r="BF184"/>
  <c r="BF185"/>
  <c r="BF198"/>
  <c r="BF204"/>
  <c r="BF206"/>
  <c r="BF207"/>
  <c r="BF210"/>
  <c r="BF224"/>
  <c r="BF240"/>
  <c r="BF241"/>
  <c r="BF244"/>
  <c r="BF251"/>
  <c r="BF254"/>
  <c r="BF259"/>
  <c r="BF268"/>
  <c r="BF275"/>
  <c r="BF284"/>
  <c r="BF285"/>
  <c r="BF292"/>
  <c r="BF314"/>
  <c r="BF318"/>
  <c r="BF335"/>
  <c r="BF336"/>
  <c r="BF339"/>
  <c r="BF341"/>
  <c r="BF345"/>
  <c r="BF352"/>
  <c r="BF354"/>
  <c r="BF136"/>
  <c r="BF175"/>
  <c r="BF177"/>
  <c r="BF179"/>
  <c r="BF183"/>
  <c r="BF189"/>
  <c r="BF226"/>
  <c r="BF230"/>
  <c r="BF233"/>
  <c r="BF252"/>
  <c r="BF253"/>
  <c r="BF287"/>
  <c r="BF290"/>
  <c r="BF293"/>
  <c r="BF296"/>
  <c r="BF300"/>
  <c r="BF304"/>
  <c r="BF338"/>
  <c r="BF347"/>
  <c r="BF137"/>
  <c r="BF155"/>
  <c r="BF162"/>
  <c r="BF163"/>
  <c r="BF166"/>
  <c r="BF172"/>
  <c r="BF191"/>
  <c r="BF196"/>
  <c r="BF205"/>
  <c r="BF215"/>
  <c r="BF220"/>
  <c r="BF225"/>
  <c r="BF246"/>
  <c r="BF271"/>
  <c r="BF273"/>
  <c r="BF283"/>
  <c r="BF286"/>
  <c r="BF288"/>
  <c r="BF315"/>
  <c r="BF327"/>
  <c r="BF344"/>
  <c r="BF139"/>
  <c r="BF160"/>
  <c r="BF173"/>
  <c r="BF180"/>
  <c r="BF186"/>
  <c r="BF193"/>
  <c r="BF194"/>
  <c r="BF212"/>
  <c r="BF217"/>
  <c r="BF229"/>
  <c r="BF238"/>
  <c r="BF248"/>
  <c r="BF267"/>
  <c r="BF289"/>
  <c r="BF299"/>
  <c r="BF301"/>
  <c r="BF302"/>
  <c r="BF306"/>
  <c r="BF319"/>
  <c r="BF321"/>
  <c r="BF332"/>
  <c r="BF346"/>
  <c r="BF355"/>
  <c r="BF151"/>
  <c r="BF154"/>
  <c r="BF158"/>
  <c r="BF181"/>
  <c r="BF195"/>
  <c r="BF216"/>
  <c r="BF218"/>
  <c r="BF219"/>
  <c r="BF221"/>
  <c r="BF239"/>
  <c r="BF261"/>
  <c r="BF269"/>
  <c r="BF270"/>
  <c r="BF278"/>
  <c r="BF282"/>
  <c r="BF298"/>
  <c r="BF303"/>
  <c r="BF307"/>
  <c r="BF322"/>
  <c r="BF337"/>
  <c r="BF343"/>
  <c r="BF349"/>
  <c r="BF353"/>
  <c r="BF138"/>
  <c r="BF147"/>
  <c r="BF149"/>
  <c r="BF150"/>
  <c r="BF157"/>
  <c r="BF171"/>
  <c r="BF174"/>
  <c r="BF178"/>
  <c r="BF187"/>
  <c r="BF202"/>
  <c r="BF203"/>
  <c r="BF208"/>
  <c r="BF209"/>
  <c r="BF223"/>
  <c r="BF227"/>
  <c r="BF234"/>
  <c r="BF247"/>
  <c r="BF250"/>
  <c r="BF258"/>
  <c r="BF260"/>
  <c r="BF266"/>
  <c r="BF276"/>
  <c r="BF281"/>
  <c r="BF297"/>
  <c r="BF305"/>
  <c r="BF309"/>
  <c r="BF313"/>
  <c r="BF316"/>
  <c r="BF320"/>
  <c r="BF325"/>
  <c r="BF329"/>
  <c i="8" r="J89"/>
  <c r="J124"/>
  <c r="BF136"/>
  <c r="BF141"/>
  <c r="BF145"/>
  <c r="BF150"/>
  <c r="BF161"/>
  <c r="BF162"/>
  <c r="BF169"/>
  <c r="BF182"/>
  <c r="BF192"/>
  <c r="BF193"/>
  <c r="BF213"/>
  <c r="BF215"/>
  <c r="BF217"/>
  <c r="BF227"/>
  <c r="BF239"/>
  <c r="BF253"/>
  <c r="BF254"/>
  <c r="F124"/>
  <c r="BF134"/>
  <c r="BF157"/>
  <c r="BF167"/>
  <c r="BF173"/>
  <c r="BF190"/>
  <c r="BF201"/>
  <c r="BF212"/>
  <c r="BF218"/>
  <c r="BF235"/>
  <c r="BF137"/>
  <c r="BF140"/>
  <c r="BF146"/>
  <c r="BF147"/>
  <c r="BF154"/>
  <c r="BF164"/>
  <c r="BF168"/>
  <c r="BF180"/>
  <c r="BF197"/>
  <c r="BF208"/>
  <c r="BF210"/>
  <c r="BF214"/>
  <c r="BF237"/>
  <c r="BF242"/>
  <c r="BF260"/>
  <c i="7" r="BK122"/>
  <c r="J122"/>
  <c r="J97"/>
  <c i="8" r="E117"/>
  <c r="BF153"/>
  <c r="BF159"/>
  <c r="BF163"/>
  <c r="BF172"/>
  <c r="BF185"/>
  <c r="BF194"/>
  <c r="BF200"/>
  <c r="BF219"/>
  <c r="BF220"/>
  <c r="BF221"/>
  <c r="BF236"/>
  <c r="BF240"/>
  <c r="BF245"/>
  <c r="BF250"/>
  <c r="BF258"/>
  <c r="BF133"/>
  <c r="BF135"/>
  <c r="BF139"/>
  <c r="BF148"/>
  <c r="BF149"/>
  <c r="BF155"/>
  <c r="BF170"/>
  <c r="BF175"/>
  <c r="BF189"/>
  <c r="BF196"/>
  <c r="BF216"/>
  <c r="BF225"/>
  <c r="BF234"/>
  <c r="BF241"/>
  <c r="BF247"/>
  <c r="BF249"/>
  <c r="BF255"/>
  <c r="BF259"/>
  <c r="BF130"/>
  <c r="BF158"/>
  <c r="BF165"/>
  <c r="BF178"/>
  <c r="BF191"/>
  <c r="BF204"/>
  <c r="BF207"/>
  <c r="BF223"/>
  <c r="BF224"/>
  <c r="BF226"/>
  <c r="BF231"/>
  <c r="BF246"/>
  <c r="BF138"/>
  <c r="BF151"/>
  <c r="BF156"/>
  <c r="BF160"/>
  <c r="BF166"/>
  <c r="BF171"/>
  <c r="BF176"/>
  <c r="BF181"/>
  <c r="BF183"/>
  <c r="BF184"/>
  <c r="BF187"/>
  <c r="BF188"/>
  <c r="BF199"/>
  <c r="BF205"/>
  <c r="BF206"/>
  <c r="BF209"/>
  <c r="BF228"/>
  <c r="BF229"/>
  <c r="BF230"/>
  <c r="BF232"/>
  <c r="BF233"/>
  <c r="BF238"/>
  <c r="BF243"/>
  <c r="BF244"/>
  <c r="BF248"/>
  <c r="BF251"/>
  <c r="BF142"/>
  <c r="BF144"/>
  <c r="BF177"/>
  <c r="BF179"/>
  <c r="BF186"/>
  <c r="BF195"/>
  <c r="BF198"/>
  <c r="BF203"/>
  <c r="BF211"/>
  <c r="BF222"/>
  <c i="6" r="BK123"/>
  <c r="J123"/>
  <c r="J96"/>
  <c i="7" r="J115"/>
  <c r="BF130"/>
  <c r="BF133"/>
  <c r="BF135"/>
  <c r="F92"/>
  <c r="BF128"/>
  <c r="BF139"/>
  <c r="BF141"/>
  <c r="BF154"/>
  <c r="BF124"/>
  <c r="BF145"/>
  <c r="BF146"/>
  <c r="BF150"/>
  <c r="BF155"/>
  <c r="J92"/>
  <c r="BF126"/>
  <c r="BF127"/>
  <c r="BF151"/>
  <c r="BF156"/>
  <c r="BF157"/>
  <c r="E85"/>
  <c r="BF136"/>
  <c r="BF138"/>
  <c r="BF149"/>
  <c r="BF125"/>
  <c r="BF140"/>
  <c r="BF152"/>
  <c r="BF131"/>
  <c r="BF134"/>
  <c r="BF137"/>
  <c r="BF142"/>
  <c r="BF143"/>
  <c r="BF144"/>
  <c r="BF147"/>
  <c r="BF148"/>
  <c r="BF153"/>
  <c r="BF159"/>
  <c i="6" r="J89"/>
  <c r="J92"/>
  <c r="BF125"/>
  <c r="BF126"/>
  <c r="BF130"/>
  <c r="BF131"/>
  <c r="BF132"/>
  <c r="BF133"/>
  <c r="BF134"/>
  <c r="BF136"/>
  <c r="BF142"/>
  <c r="BF155"/>
  <c r="BF162"/>
  <c r="BF175"/>
  <c r="BF178"/>
  <c r="BF181"/>
  <c r="BF186"/>
  <c r="BF188"/>
  <c i="5" r="BK120"/>
  <c r="J120"/>
  <c i="6" r="E113"/>
  <c r="BF128"/>
  <c r="BF138"/>
  <c r="BF146"/>
  <c r="BF148"/>
  <c r="BF170"/>
  <c r="BF172"/>
  <c r="BF139"/>
  <c r="BF152"/>
  <c r="BF154"/>
  <c r="BF166"/>
  <c r="BF169"/>
  <c r="BF141"/>
  <c r="BF145"/>
  <c r="BF157"/>
  <c r="BF171"/>
  <c r="BF173"/>
  <c r="BF177"/>
  <c r="BF187"/>
  <c r="F120"/>
  <c r="BF137"/>
  <c r="BF151"/>
  <c r="BF153"/>
  <c r="BF158"/>
  <c r="BF163"/>
  <c r="BF174"/>
  <c r="BF176"/>
  <c r="BF135"/>
  <c r="BF143"/>
  <c r="BF164"/>
  <c r="BF179"/>
  <c r="BF182"/>
  <c r="BF127"/>
  <c r="BF129"/>
  <c r="BF156"/>
  <c r="BF160"/>
  <c r="BF184"/>
  <c r="BF144"/>
  <c r="BF147"/>
  <c r="BF150"/>
  <c r="BF161"/>
  <c r="BF165"/>
  <c r="BF167"/>
  <c r="BF183"/>
  <c i="4" r="J124"/>
  <c r="J98"/>
  <c i="5" r="E110"/>
  <c r="BF122"/>
  <c r="BF129"/>
  <c r="BF140"/>
  <c r="BF142"/>
  <c r="BF151"/>
  <c r="BF157"/>
  <c r="BF158"/>
  <c r="BF160"/>
  <c r="BF161"/>
  <c r="BF170"/>
  <c r="BF174"/>
  <c r="BF175"/>
  <c r="BF184"/>
  <c r="BF187"/>
  <c r="F117"/>
  <c r="BF124"/>
  <c r="BF127"/>
  <c r="BF128"/>
  <c r="BF130"/>
  <c r="BF139"/>
  <c r="BF154"/>
  <c r="BF167"/>
  <c r="BF178"/>
  <c r="BF183"/>
  <c r="J92"/>
  <c r="BF133"/>
  <c r="BF135"/>
  <c r="BF136"/>
  <c r="BF155"/>
  <c r="BF171"/>
  <c r="BF173"/>
  <c r="BF126"/>
  <c i="4" r="BK132"/>
  <c r="J132"/>
  <c r="J101"/>
  <c i="5" r="J89"/>
  <c r="BF134"/>
  <c r="BF137"/>
  <c r="BF141"/>
  <c r="BF143"/>
  <c r="BF145"/>
  <c r="BF148"/>
  <c r="BF152"/>
  <c r="BF153"/>
  <c r="BF172"/>
  <c r="BF181"/>
  <c r="BF125"/>
  <c r="BF144"/>
  <c r="BF146"/>
  <c r="BF147"/>
  <c r="BF150"/>
  <c r="BF159"/>
  <c r="BF165"/>
  <c r="BF166"/>
  <c r="BF168"/>
  <c r="BF176"/>
  <c r="BF179"/>
  <c r="BF180"/>
  <c r="BF131"/>
  <c r="BF138"/>
  <c r="BF149"/>
  <c r="BF162"/>
  <c r="BF163"/>
  <c r="BF164"/>
  <c r="BF177"/>
  <c r="BF182"/>
  <c r="BF185"/>
  <c r="BF123"/>
  <c r="BF132"/>
  <c i="3" r="J292"/>
  <c r="J108"/>
  <c i="4" r="E112"/>
  <c r="BF135"/>
  <c r="BF131"/>
  <c r="BF139"/>
  <c i="3" r="BK583"/>
  <c r="J583"/>
  <c r="J129"/>
  <c i="4" r="F92"/>
  <c r="BF129"/>
  <c r="BF136"/>
  <c r="BF127"/>
  <c r="BF126"/>
  <c r="BF138"/>
  <c r="BF140"/>
  <c i="3" r="BK152"/>
  <c r="J152"/>
  <c r="J97"/>
  <c i="4" r="BF125"/>
  <c r="J89"/>
  <c r="BF134"/>
  <c r="BF137"/>
  <c i="3" r="F92"/>
  <c r="J145"/>
  <c r="BF161"/>
  <c r="BF173"/>
  <c r="BF174"/>
  <c r="BF175"/>
  <c r="BF182"/>
  <c r="BF189"/>
  <c r="BF193"/>
  <c r="BF199"/>
  <c r="BF201"/>
  <c r="BF202"/>
  <c r="BF206"/>
  <c r="BF209"/>
  <c r="BF231"/>
  <c r="BF232"/>
  <c r="BF245"/>
  <c r="BF247"/>
  <c r="BF252"/>
  <c r="BF267"/>
  <c r="BF269"/>
  <c r="BF299"/>
  <c r="BF311"/>
  <c r="BF313"/>
  <c r="BF337"/>
  <c r="BF342"/>
  <c r="BF358"/>
  <c r="BF372"/>
  <c r="BF378"/>
  <c r="BF397"/>
  <c r="BF406"/>
  <c r="BF414"/>
  <c r="BF443"/>
  <c r="BF448"/>
  <c r="BF451"/>
  <c r="BF452"/>
  <c r="BF453"/>
  <c r="BF484"/>
  <c r="BF486"/>
  <c r="BF496"/>
  <c r="BF512"/>
  <c r="BF521"/>
  <c r="BF526"/>
  <c r="BF528"/>
  <c r="BF534"/>
  <c r="BF535"/>
  <c r="BF538"/>
  <c r="BF545"/>
  <c r="BF546"/>
  <c r="BF553"/>
  <c r="BF564"/>
  <c r="BF568"/>
  <c r="BF578"/>
  <c r="BF582"/>
  <c r="BF587"/>
  <c r="BF160"/>
  <c r="BF166"/>
  <c r="BF186"/>
  <c r="BF213"/>
  <c r="BF214"/>
  <c r="BF215"/>
  <c r="BF221"/>
  <c r="BF223"/>
  <c r="BF253"/>
  <c r="BF275"/>
  <c r="BF277"/>
  <c r="BF280"/>
  <c r="BF283"/>
  <c r="BF287"/>
  <c r="BF297"/>
  <c r="BF317"/>
  <c r="BF351"/>
  <c r="BF359"/>
  <c r="BF365"/>
  <c r="BF387"/>
  <c r="BF389"/>
  <c r="BF390"/>
  <c r="BF392"/>
  <c r="BF394"/>
  <c r="BF395"/>
  <c r="BF396"/>
  <c r="BF398"/>
  <c r="BF399"/>
  <c r="BF404"/>
  <c r="BF405"/>
  <c r="BF408"/>
  <c r="BF418"/>
  <c r="BF421"/>
  <c r="BF433"/>
  <c r="BF436"/>
  <c r="BF454"/>
  <c r="BF455"/>
  <c r="BF462"/>
  <c r="BF472"/>
  <c r="BF503"/>
  <c r="BF510"/>
  <c r="BF511"/>
  <c r="BF543"/>
  <c r="BF563"/>
  <c r="BF569"/>
  <c i="2" r="J174"/>
  <c r="J101"/>
  <c i="3" r="BF155"/>
  <c r="BF162"/>
  <c r="BF165"/>
  <c r="BF169"/>
  <c r="BF176"/>
  <c r="BF177"/>
  <c r="BF216"/>
  <c r="BF219"/>
  <c r="BF226"/>
  <c r="BF228"/>
  <c r="BF259"/>
  <c r="BF266"/>
  <c r="BF271"/>
  <c r="BF279"/>
  <c r="BF282"/>
  <c r="BF309"/>
  <c r="BF312"/>
  <c r="BF314"/>
  <c r="BF340"/>
  <c r="BF341"/>
  <c r="BF350"/>
  <c r="BF410"/>
  <c r="BF426"/>
  <c r="BF431"/>
  <c r="BF435"/>
  <c r="BF445"/>
  <c r="BF459"/>
  <c r="BF464"/>
  <c r="BF470"/>
  <c r="BF491"/>
  <c r="BF492"/>
  <c r="BF514"/>
  <c r="BF523"/>
  <c r="BF530"/>
  <c r="BF531"/>
  <c r="BF549"/>
  <c r="BF561"/>
  <c r="BF591"/>
  <c r="E85"/>
  <c r="BF157"/>
  <c r="BF171"/>
  <c r="BF180"/>
  <c r="BF184"/>
  <c r="BF187"/>
  <c r="BF191"/>
  <c r="BF198"/>
  <c r="BF218"/>
  <c r="BF230"/>
  <c r="BF239"/>
  <c r="BF240"/>
  <c r="BF241"/>
  <c r="BF242"/>
  <c r="BF243"/>
  <c r="BF244"/>
  <c r="BF246"/>
  <c r="BF248"/>
  <c r="BF264"/>
  <c r="BF278"/>
  <c r="BF284"/>
  <c r="BF286"/>
  <c r="BF300"/>
  <c r="BF303"/>
  <c r="BF310"/>
  <c r="BF322"/>
  <c r="BF329"/>
  <c r="BF334"/>
  <c r="BF348"/>
  <c r="BF361"/>
  <c r="BF362"/>
  <c r="BF369"/>
  <c r="BF374"/>
  <c r="BF409"/>
  <c r="BF411"/>
  <c r="BF419"/>
  <c r="BF420"/>
  <c r="BF422"/>
  <c r="BF434"/>
  <c r="BF437"/>
  <c r="BF440"/>
  <c r="BF441"/>
  <c r="BF447"/>
  <c r="BF458"/>
  <c r="BF460"/>
  <c r="BF466"/>
  <c r="BF468"/>
  <c r="BF473"/>
  <c r="BF475"/>
  <c r="BF495"/>
  <c r="BF518"/>
  <c r="BF527"/>
  <c r="BF544"/>
  <c r="BF573"/>
  <c r="BF577"/>
  <c r="BF580"/>
  <c r="BF581"/>
  <c i="2" r="J134"/>
  <c r="J98"/>
  <c i="3" r="BF159"/>
  <c r="BF170"/>
  <c r="BF185"/>
  <c r="BF195"/>
  <c r="BF200"/>
  <c r="BF204"/>
  <c r="BF210"/>
  <c r="BF212"/>
  <c r="BF220"/>
  <c r="BF225"/>
  <c r="BF235"/>
  <c r="BF250"/>
  <c r="BF256"/>
  <c r="BF257"/>
  <c r="BF261"/>
  <c r="BF262"/>
  <c r="BF263"/>
  <c r="BF265"/>
  <c r="BF288"/>
  <c r="BF293"/>
  <c r="BF294"/>
  <c r="BF298"/>
  <c r="BF301"/>
  <c r="BF302"/>
  <c r="BF318"/>
  <c r="BF326"/>
  <c r="BF339"/>
  <c r="BF343"/>
  <c r="BF356"/>
  <c r="BF367"/>
  <c r="BF371"/>
  <c r="BF377"/>
  <c r="BF385"/>
  <c r="BF391"/>
  <c r="BF393"/>
  <c r="BF401"/>
  <c r="BF417"/>
  <c r="BF425"/>
  <c r="BF432"/>
  <c r="BF446"/>
  <c r="BF449"/>
  <c r="BF450"/>
  <c r="BF479"/>
  <c r="BF487"/>
  <c r="BF500"/>
  <c r="BF507"/>
  <c r="BF517"/>
  <c r="BF542"/>
  <c r="BF551"/>
  <c r="BF565"/>
  <c r="BF567"/>
  <c r="BF156"/>
  <c r="BF163"/>
  <c r="BF179"/>
  <c r="BF190"/>
  <c r="BF196"/>
  <c r="BF207"/>
  <c r="BF234"/>
  <c r="BF236"/>
  <c r="BF238"/>
  <c r="BF249"/>
  <c r="BF255"/>
  <c r="BF258"/>
  <c r="BF260"/>
  <c r="BF268"/>
  <c r="BF270"/>
  <c r="BF272"/>
  <c r="BF276"/>
  <c r="BF281"/>
  <c r="BF295"/>
  <c r="BF305"/>
  <c r="BF306"/>
  <c r="BF319"/>
  <c r="BF323"/>
  <c r="BF324"/>
  <c r="BF332"/>
  <c r="BF347"/>
  <c r="BF352"/>
  <c r="BF354"/>
  <c r="BF363"/>
  <c r="BF376"/>
  <c r="BF379"/>
  <c r="BF381"/>
  <c r="BF383"/>
  <c r="BF384"/>
  <c r="BF413"/>
  <c r="BF416"/>
  <c r="BF457"/>
  <c r="BF474"/>
  <c r="BF477"/>
  <c r="BF481"/>
  <c r="BF485"/>
  <c r="BF490"/>
  <c r="BF494"/>
  <c r="BF497"/>
  <c r="BF505"/>
  <c r="BF516"/>
  <c r="BF519"/>
  <c r="BF525"/>
  <c r="BF529"/>
  <c r="BF554"/>
  <c r="BF571"/>
  <c r="BF576"/>
  <c r="BF154"/>
  <c r="BF158"/>
  <c r="BF167"/>
  <c r="BF172"/>
  <c r="BF178"/>
  <c r="BF197"/>
  <c r="BF211"/>
  <c r="BF217"/>
  <c r="BF227"/>
  <c r="BF229"/>
  <c r="BF273"/>
  <c r="BF285"/>
  <c r="BF290"/>
  <c r="BF321"/>
  <c r="BF327"/>
  <c r="BF330"/>
  <c r="BF333"/>
  <c r="BF336"/>
  <c r="BF360"/>
  <c r="BF373"/>
  <c r="BF375"/>
  <c r="BF382"/>
  <c r="BF407"/>
  <c r="BF412"/>
  <c r="BF424"/>
  <c r="BF428"/>
  <c r="BF439"/>
  <c r="BF442"/>
  <c r="BF444"/>
  <c r="BF483"/>
  <c r="BF488"/>
  <c r="BF489"/>
  <c r="BF493"/>
  <c r="BF499"/>
  <c r="BF501"/>
  <c r="BF515"/>
  <c r="BF532"/>
  <c r="BF536"/>
  <c r="BF540"/>
  <c r="BF541"/>
  <c r="BF548"/>
  <c r="BF550"/>
  <c r="BF558"/>
  <c r="BF560"/>
  <c r="BF572"/>
  <c r="BF575"/>
  <c r="BF590"/>
  <c r="BF164"/>
  <c r="BF181"/>
  <c r="BF183"/>
  <c r="BF192"/>
  <c r="BF194"/>
  <c r="BF205"/>
  <c r="BF222"/>
  <c r="BF224"/>
  <c r="BF233"/>
  <c r="BF237"/>
  <c r="BF296"/>
  <c r="BF304"/>
  <c r="BF307"/>
  <c r="BF308"/>
  <c r="BF316"/>
  <c r="BF320"/>
  <c r="BF325"/>
  <c r="BF331"/>
  <c r="BF335"/>
  <c r="BF345"/>
  <c r="BF346"/>
  <c r="BF355"/>
  <c r="BF364"/>
  <c r="BF368"/>
  <c r="BF370"/>
  <c r="BF386"/>
  <c r="BF400"/>
  <c r="BF402"/>
  <c r="BF403"/>
  <c r="BF415"/>
  <c r="BF423"/>
  <c r="BF430"/>
  <c r="BF456"/>
  <c r="BF482"/>
  <c r="BF498"/>
  <c r="BF509"/>
  <c r="BF513"/>
  <c r="BF522"/>
  <c r="BF524"/>
  <c r="BF537"/>
  <c r="BF556"/>
  <c r="BF585"/>
  <c i="2" r="BF136"/>
  <c r="BF137"/>
  <c r="BF149"/>
  <c r="BF150"/>
  <c r="BF151"/>
  <c r="BF154"/>
  <c r="BF156"/>
  <c r="BF157"/>
  <c r="BF158"/>
  <c r="BF178"/>
  <c r="BF193"/>
  <c r="BF206"/>
  <c r="BF207"/>
  <c r="BF218"/>
  <c r="BF220"/>
  <c r="BF221"/>
  <c r="E85"/>
  <c r="BF139"/>
  <c r="BF142"/>
  <c r="BF148"/>
  <c r="BF162"/>
  <c r="BF166"/>
  <c r="BF167"/>
  <c r="BF195"/>
  <c r="BF210"/>
  <c r="J89"/>
  <c r="BF141"/>
  <c r="BF163"/>
  <c r="BF192"/>
  <c r="BF197"/>
  <c r="BF203"/>
  <c r="BF159"/>
  <c r="BF168"/>
  <c r="BF184"/>
  <c r="BF186"/>
  <c r="BF188"/>
  <c r="BF194"/>
  <c r="BF196"/>
  <c r="BF213"/>
  <c r="BF215"/>
  <c r="BF217"/>
  <c r="BF147"/>
  <c r="BF164"/>
  <c r="BF169"/>
  <c r="BF172"/>
  <c r="BF180"/>
  <c r="BF181"/>
  <c r="BF201"/>
  <c r="BF204"/>
  <c r="BF209"/>
  <c r="F129"/>
  <c r="BF135"/>
  <c r="BF138"/>
  <c r="BF144"/>
  <c r="BF161"/>
  <c r="BF190"/>
  <c r="BF198"/>
  <c r="BF202"/>
  <c r="BF140"/>
  <c r="BF145"/>
  <c r="BF146"/>
  <c r="BF152"/>
  <c r="BF153"/>
  <c r="BF160"/>
  <c r="BF170"/>
  <c r="BF175"/>
  <c r="BF176"/>
  <c r="BF182"/>
  <c r="BF214"/>
  <c r="BF143"/>
  <c r="BF155"/>
  <c r="BF165"/>
  <c r="BF177"/>
  <c r="BF200"/>
  <c r="BF205"/>
  <c r="BF211"/>
  <c i="3" r="J33"/>
  <c i="1" r="AV96"/>
  <c i="9" r="F35"/>
  <c i="1" r="BB102"/>
  <c i="12" r="F36"/>
  <c i="1" r="BC105"/>
  <c i="14" r="J30"/>
  <c i="16" r="J33"/>
  <c i="1" r="AV109"/>
  <c i="3" r="F35"/>
  <c i="1" r="BB96"/>
  <c i="9" r="J33"/>
  <c i="1" r="AV102"/>
  <c i="13" r="F36"/>
  <c i="1" r="BC106"/>
  <c i="13" r="F37"/>
  <c i="1" r="BD106"/>
  <c i="15" r="F33"/>
  <c i="1" r="AZ108"/>
  <c i="16" r="F37"/>
  <c i="1" r="BD109"/>
  <c i="2" r="F33"/>
  <c i="1" r="AZ95"/>
  <c i="4" r="F36"/>
  <c i="1" r="BC97"/>
  <c i="4" r="F35"/>
  <c i="1" r="BB97"/>
  <c i="5" r="F36"/>
  <c i="1" r="BC98"/>
  <c i="6" r="F33"/>
  <c i="1" r="AZ99"/>
  <c i="6" r="F37"/>
  <c i="1" r="BD99"/>
  <c i="7" r="F36"/>
  <c i="1" r="BC100"/>
  <c i="8" r="F33"/>
  <c i="1" r="AZ101"/>
  <c i="9" r="F37"/>
  <c i="1" r="BD102"/>
  <c i="12" r="F37"/>
  <c i="1" r="BD105"/>
  <c i="16" r="F33"/>
  <c i="1" r="AZ109"/>
  <c i="2" r="J33"/>
  <c i="1" r="AV95"/>
  <c i="4" r="J33"/>
  <c i="1" r="AV97"/>
  <c i="5" r="F33"/>
  <c i="1" r="AZ98"/>
  <c i="5" r="F37"/>
  <c i="1" r="BD98"/>
  <c i="6" r="J33"/>
  <c i="1" r="AV99"/>
  <c i="6" r="F36"/>
  <c i="1" r="BC99"/>
  <c i="7" r="J33"/>
  <c i="1" r="AV100"/>
  <c i="7" r="F37"/>
  <c i="1" r="BD100"/>
  <c i="8" r="J33"/>
  <c i="1" r="AV101"/>
  <c i="9" r="F36"/>
  <c i="1" r="BC102"/>
  <c i="13" r="J33"/>
  <c i="1" r="AV106"/>
  <c i="14" r="F33"/>
  <c i="1" r="AZ107"/>
  <c i="15" r="J33"/>
  <c i="1" r="AV108"/>
  <c i="16" r="F35"/>
  <c i="1" r="BB109"/>
  <c i="2" r="F35"/>
  <c i="1" r="BB95"/>
  <c i="3" r="F37"/>
  <c i="1" r="BD96"/>
  <c i="8" r="F35"/>
  <c i="1" r="BB101"/>
  <c i="11" r="F33"/>
  <c i="1" r="AZ104"/>
  <c i="11" r="F36"/>
  <c i="1" r="BC104"/>
  <c i="12" r="F35"/>
  <c i="1" r="BB105"/>
  <c i="14" r="F35"/>
  <c i="1" r="BB107"/>
  <c i="15" r="F36"/>
  <c i="1" r="BC108"/>
  <c i="3" r="F33"/>
  <c i="1" r="AZ96"/>
  <c i="9" r="F33"/>
  <c i="1" r="AZ102"/>
  <c i="13" r="F35"/>
  <c i="1" r="BB106"/>
  <c i="13" r="F33"/>
  <c i="1" r="AZ106"/>
  <c i="14" r="J33"/>
  <c i="1" r="AV107"/>
  <c i="15" r="F35"/>
  <c i="1" r="BB108"/>
  <c i="2" r="F36"/>
  <c i="1" r="BC95"/>
  <c i="4" r="F37"/>
  <c i="1" r="BD97"/>
  <c i="4" r="F33"/>
  <c i="1" r="AZ97"/>
  <c i="5" r="J33"/>
  <c i="1" r="AV98"/>
  <c i="5" r="F35"/>
  <c i="1" r="BB98"/>
  <c i="6" r="F35"/>
  <c i="1" r="BB99"/>
  <c i="5" r="J30"/>
  <c i="7" r="F33"/>
  <c i="1" r="AZ100"/>
  <c i="7" r="F35"/>
  <c i="1" r="BB100"/>
  <c i="8" r="F37"/>
  <c i="1" r="BD101"/>
  <c i="10" r="F33"/>
  <c i="1" r="AZ103"/>
  <c i="10" r="F36"/>
  <c i="1" r="BC103"/>
  <c i="10" r="J33"/>
  <c i="1" r="AV103"/>
  <c i="10" r="F37"/>
  <c i="1" r="BD103"/>
  <c i="10" r="F35"/>
  <c i="1" r="BB103"/>
  <c i="11" r="F35"/>
  <c i="1" r="BB104"/>
  <c i="11" r="F37"/>
  <c i="1" r="BD104"/>
  <c i="12" r="J33"/>
  <c i="1" r="AV105"/>
  <c i="14" r="F36"/>
  <c i="1" r="BC107"/>
  <c i="16" r="F36"/>
  <c i="1" r="BC109"/>
  <c i="2" r="F37"/>
  <c i="1" r="BD95"/>
  <c i="3" r="F36"/>
  <c i="1" r="BC96"/>
  <c i="8" r="F36"/>
  <c i="1" r="BC101"/>
  <c i="11" r="J33"/>
  <c i="1" r="AV104"/>
  <c i="12" r="F33"/>
  <c i="1" r="AZ105"/>
  <c i="14" r="F37"/>
  <c i="1" r="BD107"/>
  <c i="15" r="F37"/>
  <c i="1" r="BD108"/>
  <c i="15" r="J30"/>
  <c i="9" l="1" r="R167"/>
  <c i="11" r="P125"/>
  <c r="P124"/>
  <c i="1" r="AU104"/>
  <c i="16" r="T121"/>
  <c i="10" r="BK136"/>
  <c r="J136"/>
  <c r="J101"/>
  <c i="16" r="R121"/>
  <c i="7" r="P122"/>
  <c r="P121"/>
  <c i="1" r="AU100"/>
  <c i="9" r="BK133"/>
  <c r="J133"/>
  <c r="J97"/>
  <c i="2" r="BK173"/>
  <c r="J173"/>
  <c r="J100"/>
  <c i="3" r="BK291"/>
  <c r="J291"/>
  <c r="J107"/>
  <c i="6" r="P123"/>
  <c i="1" r="AU99"/>
  <c i="13" r="R119"/>
  <c i="9" r="P133"/>
  <c i="8" r="BK131"/>
  <c r="J131"/>
  <c r="J99"/>
  <c i="5" r="T120"/>
  <c i="2" r="BK133"/>
  <c r="BK132"/>
  <c r="J132"/>
  <c r="J96"/>
  <c i="4" r="BK123"/>
  <c r="J123"/>
  <c r="J97"/>
  <c i="3" r="R291"/>
  <c i="4" r="P122"/>
  <c i="1" r="AU97"/>
  <c i="7" r="T122"/>
  <c r="T121"/>
  <c i="3" r="T291"/>
  <c i="12" r="P124"/>
  <c i="1" r="AU105"/>
  <c i="3" r="P291"/>
  <c i="16" r="P121"/>
  <c i="1" r="AU109"/>
  <c i="2" r="R173"/>
  <c r="R132"/>
  <c i="9" r="P167"/>
  <c i="10" r="BK124"/>
  <c r="J124"/>
  <c r="J97"/>
  <c i="3" r="R152"/>
  <c r="R151"/>
  <c i="13" r="T119"/>
  <c i="11" r="T125"/>
  <c r="T124"/>
  <c i="12" r="T124"/>
  <c i="5" r="P120"/>
  <c i="1" r="AU98"/>
  <c i="5" r="R120"/>
  <c i="2" r="T173"/>
  <c r="T132"/>
  <c i="11" r="R125"/>
  <c r="R124"/>
  <c i="4" r="R122"/>
  <c i="3" r="T152"/>
  <c r="T151"/>
  <c i="9" r="T167"/>
  <c r="T132"/>
  <c r="BK167"/>
  <c r="J167"/>
  <c r="J104"/>
  <c i="7" r="R122"/>
  <c r="R121"/>
  <c i="2" r="P173"/>
  <c r="P132"/>
  <c i="1" r="AU95"/>
  <c i="8" r="R131"/>
  <c r="R127"/>
  <c i="3" r="P152"/>
  <c r="P151"/>
  <c i="1" r="AU96"/>
  <c i="6" r="R123"/>
  <c i="8" r="T131"/>
  <c r="T127"/>
  <c i="9" r="R133"/>
  <c r="R132"/>
  <c i="8" r="P131"/>
  <c r="P127"/>
  <c i="1" r="AU101"/>
  <c i="8" r="BK128"/>
  <c r="J128"/>
  <c r="J97"/>
  <c i="16" r="BK122"/>
  <c r="J122"/>
  <c r="J97"/>
  <c r="BK127"/>
  <c r="J127"/>
  <c r="J99"/>
  <c i="1" r="AG108"/>
  <c r="AG107"/>
  <c i="11" r="BK124"/>
  <c r="J124"/>
  <c r="J96"/>
  <c i="9" r="BK132"/>
  <c r="J132"/>
  <c r="J96"/>
  <c i="8" r="BK127"/>
  <c r="J127"/>
  <c r="J96"/>
  <c i="7" r="BK121"/>
  <c r="J121"/>
  <c r="J96"/>
  <c i="1" r="AG98"/>
  <c i="5" r="J96"/>
  <c i="4" r="BK122"/>
  <c r="J122"/>
  <c i="3" r="BK151"/>
  <c r="J151"/>
  <c i="2" r="J34"/>
  <c i="1" r="AW95"/>
  <c r="AT95"/>
  <c i="8" r="J34"/>
  <c i="1" r="AW101"/>
  <c r="AT101"/>
  <c i="13" r="F34"/>
  <c i="1" r="BA106"/>
  <c i="13" r="J30"/>
  <c i="1" r="AG106"/>
  <c i="14" r="J34"/>
  <c i="1" r="AW107"/>
  <c r="AT107"/>
  <c r="AN107"/>
  <c i="16" r="J34"/>
  <c i="1" r="AW109"/>
  <c r="AT109"/>
  <c i="4" r="J34"/>
  <c i="1" r="AW97"/>
  <c r="AT97"/>
  <c i="6" r="J34"/>
  <c i="1" r="AW99"/>
  <c r="AT99"/>
  <c i="9" r="J34"/>
  <c i="1" r="AW102"/>
  <c r="AT102"/>
  <c i="16" r="F34"/>
  <c i="1" r="BA109"/>
  <c i="3" r="J30"/>
  <c i="1" r="AG96"/>
  <c i="4" r="J30"/>
  <c i="1" r="AG97"/>
  <c i="5" r="F34"/>
  <c i="1" r="BA98"/>
  <c i="6" r="J30"/>
  <c i="1" r="AG99"/>
  <c i="8" r="F34"/>
  <c i="1" r="BA101"/>
  <c i="12" r="J30"/>
  <c i="1" r="AG105"/>
  <c i="13" r="J34"/>
  <c i="1" r="AW106"/>
  <c r="AT106"/>
  <c i="14" r="F34"/>
  <c i="1" r="BA107"/>
  <c i="15" r="J34"/>
  <c i="1" r="AW108"/>
  <c r="AT108"/>
  <c r="AN108"/>
  <c i="4" r="F34"/>
  <c i="1" r="BA97"/>
  <c i="6" r="F34"/>
  <c i="1" r="BA99"/>
  <c i="9" r="F34"/>
  <c i="1" r="BA102"/>
  <c i="15" r="F34"/>
  <c i="1" r="BA108"/>
  <c i="3" r="J34"/>
  <c i="1" r="AW96"/>
  <c r="AT96"/>
  <c i="2" r="F34"/>
  <c i="1" r="BA95"/>
  <c i="7" r="J34"/>
  <c i="1" r="AW100"/>
  <c r="AT100"/>
  <c i="10" r="J34"/>
  <c i="1" r="AW103"/>
  <c r="AT103"/>
  <c i="11" r="J34"/>
  <c i="1" r="AW104"/>
  <c r="AT104"/>
  <c i="12" r="F34"/>
  <c i="1" r="BA105"/>
  <c r="BB94"/>
  <c r="AX94"/>
  <c r="BD94"/>
  <c r="W33"/>
  <c i="5" r="J34"/>
  <c i="1" r="AW98"/>
  <c r="AT98"/>
  <c r="AN98"/>
  <c i="7" r="F34"/>
  <c i="1" r="BA100"/>
  <c i="10" r="F34"/>
  <c i="1" r="BA103"/>
  <c i="11" r="F34"/>
  <c i="1" r="BA104"/>
  <c i="12" r="J34"/>
  <c i="1" r="AW105"/>
  <c r="AT105"/>
  <c r="AZ94"/>
  <c r="AV94"/>
  <c r="AK29"/>
  <c r="BC94"/>
  <c r="AY94"/>
  <c i="3" r="F34"/>
  <c i="1" r="BA96"/>
  <c i="9" l="1" r="P132"/>
  <c i="1" r="AU102"/>
  <c i="16" r="BK121"/>
  <c r="J121"/>
  <c r="J96"/>
  <c i="2" r="J133"/>
  <c r="J97"/>
  <c i="10" r="BK123"/>
  <c r="J123"/>
  <c i="15" r="J39"/>
  <c i="1" r="AN106"/>
  <c i="14" r="J39"/>
  <c i="1" r="AN105"/>
  <c i="13" r="J39"/>
  <c i="12" r="J39"/>
  <c i="1" r="AN99"/>
  <c i="6" r="J39"/>
  <c i="1" r="AN97"/>
  <c i="5" r="J39"/>
  <c i="4" r="J96"/>
  <c i="1" r="AN96"/>
  <c i="4" r="J39"/>
  <c i="3" r="J96"/>
  <c r="J39"/>
  <c i="1" r="AU94"/>
  <c i="10" r="J30"/>
  <c i="1" r="AG103"/>
  <c i="9" r="J30"/>
  <c i="1" r="AG102"/>
  <c r="AN102"/>
  <c r="W32"/>
  <c r="BA94"/>
  <c r="W30"/>
  <c i="2" r="J30"/>
  <c i="1" r="AG95"/>
  <c i="11" r="J30"/>
  <c i="1" r="AG104"/>
  <c r="AN104"/>
  <c r="W31"/>
  <c r="W29"/>
  <c i="7" r="J30"/>
  <c i="1" r="AG100"/>
  <c r="AN100"/>
  <c i="8" r="J30"/>
  <c i="1" r="AG101"/>
  <c r="AN101"/>
  <c i="10" l="1" r="J39"/>
  <c i="2" r="J39"/>
  <c i="10" r="J96"/>
  <c i="11" r="J39"/>
  <c i="9" r="J39"/>
  <c i="8" r="J39"/>
  <c i="7" r="J39"/>
  <c i="1" r="AN95"/>
  <c r="AN103"/>
  <c i="16" r="J30"/>
  <c i="1" r="AG109"/>
  <c r="AG94"/>
  <c r="AK26"/>
  <c r="AW94"/>
  <c r="AK30"/>
  <c i="16" l="1" r="J39"/>
  <c i="1" r="AK35"/>
  <c r="AN10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<sst xmlns="http://schemas.openxmlformats.org/spreadsheetml/2006/main">
  <si>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</si>
  <si>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</si>
  <si>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</si>
  <si>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</si>
  <si>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{f2538852-7314-445e-9aab-764ae3722d7a}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</si>
  <si>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</si>
  <si>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</si>
  <si>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</si>
  <si>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</si>
  <si>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</si>
  <si>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</si>
  <si>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</si>
  <si>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</si>
  <si>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AKP26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</si>
  <si>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</si>
  <si>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</si>
  <si>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 modernizácia objektu Centra univerzitného športu pri SPU v Nitre</t>
  </si>
  <si>
    <t>JKSO:</t>
  </si>
  <si>
    <t>KS:</t>
  </si>
  <si>
    <t>Miesto:</t>
  </si>
  <si>
    <t>Nitra</t>
  </si>
  <si>
    <t>Dátum:</t>
  </si>
  <si>
    <t>1. 2. 2024</t>
  </si>
  <si>
    <t>Objednávateľ:</t>
  </si>
  <si>
    <t>IČO:</t>
  </si>
  <si>
    <t>SPU v Nitre</t>
  </si>
  <si>
    <t>IČ DPH:</t>
  </si>
  <si>
    <t>Zhotoviteľ:</t>
  </si>
  <si>
    <t>Vyplň údaj</t>
  </si>
  <si>
    <t>Projektant:</t>
  </si>
  <si>
    <t>Ing. Stanislav Mikle</t>
  </si>
  <si>
    <t>True</t>
  </si>
  <si>
    <t>Spracovateľ:</t>
  </si>
  <si>
    <t>Béger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</si>
  <si>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</si>
  <si>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</si>
  <si>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</si>
  <si>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</si>
  <si>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</si>
  <si>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</si>
  <si>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</si>
  <si>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</si>
  <si>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</si>
  <si>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</si>
  <si>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</si>
  <si>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</si>
  <si>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</si>
  <si>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</si>
  <si>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</si>
  <si>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</si>
  <si>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</si>
  <si>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</si>
  <si>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</si>
  <si>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</si>
  <si>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</si>
  <si>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</si>
  <si>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</si>
  <si>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</si>
  <si>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</si>
  <si>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</si>
  <si>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</si>
  <si>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</si>
  <si>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</si>
  <si>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</si>
  <si>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</si>
  <si>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</si>
  <si>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</si>
  <si>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</si>
  <si>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</si>
  <si>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</si>
  <si>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</si>
  <si>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</si>
  <si>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</si>
  <si>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</si>
  <si>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</si>
  <si>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</si>
  <si>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</si>
  <si>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</si>
  <si>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</si>
  <si>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</si>
  <si>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</si>
  <si>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</si>
  <si>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</si>
  <si>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</si>
  <si>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{008400b1-d5ff-4f1c-af12-1a923edd4cef}</t>
  </si>
  <si>
    <t>02</t>
  </si>
  <si>
    <t>Nové stavebné úpravy</t>
  </si>
  <si>
    <t>{88f131cc-1a16-4282-86f4-5bb5839be71e}</t>
  </si>
  <si>
    <t>03</t>
  </si>
  <si>
    <t>Vonkajšie oplotenie</t>
  </si>
  <si>
    <t>{c3d1e082-95bb-4ab0-b292-ff5e5a8724a5}</t>
  </si>
  <si>
    <t>04</t>
  </si>
  <si>
    <t>E1-9 - Slaboprúdová inštalácia</t>
  </si>
  <si>
    <t>{a85f2f1e-dce1-4d01-ba21-02e2bcecd1a9}</t>
  </si>
  <si>
    <t>05</t>
  </si>
  <si>
    <t>E1-10 - Prístupový systém</t>
  </si>
  <si>
    <t>{41f4bffe-ab44-4c6f-ade9-f93dc570559f}</t>
  </si>
  <si>
    <t>06</t>
  </si>
  <si>
    <t>OBNOVA A MODERNIZÁCIA - Spevnené plochy</t>
  </si>
  <si>
    <t>{84ebef4b-dcf8-41c4-82e8-1ec0b0e168d0}</t>
  </si>
  <si>
    <t>07</t>
  </si>
  <si>
    <t>E1.5 - Ústredné vykurovanie</t>
  </si>
  <si>
    <t>{46a3bc2f-5abd-4624-912a-59ebbe89be10}</t>
  </si>
  <si>
    <t>08</t>
  </si>
  <si>
    <t>Zdravotechnika</t>
  </si>
  <si>
    <t>{0727a5b3-82cf-4665-bf04-70bca5a9e077}</t>
  </si>
  <si>
    <t>09</t>
  </si>
  <si>
    <t>Plynoinštalácia</t>
  </si>
  <si>
    <t>{cbe8edb5-5e94-4833-a5b9-334d77e807c8}</t>
  </si>
  <si>
    <t>10</t>
  </si>
  <si>
    <t xml:space="preserve">Požiarna nádrž </t>
  </si>
  <si>
    <t>{9b27eb43-5abf-468c-bdb0-b058b84eff63}</t>
  </si>
  <si>
    <t>11</t>
  </si>
  <si>
    <t>Vzduchotechnika</t>
  </si>
  <si>
    <t>{6a564314-d3c4-49b4-9619-bd9a774a1b78}</t>
  </si>
  <si>
    <t>12</t>
  </si>
  <si>
    <t>FVE</t>
  </si>
  <si>
    <t>{5396f120-956c-4c76-8ddd-333f570c2ef4}</t>
  </si>
  <si>
    <t>13</t>
  </si>
  <si>
    <t>EPS</t>
  </si>
  <si>
    <t>{2ac12d4f-3bbc-45e4-b1ac-4e0b4dc64818}</t>
  </si>
  <si>
    <t>14</t>
  </si>
  <si>
    <t>HSP</t>
  </si>
  <si>
    <t>{395898a6-3fc1-4009-b8b6-1c21ade718aa}</t>
  </si>
  <si>
    <t>15</t>
  </si>
  <si>
    <t>Elektroinštalácia</t>
  </si>
  <si>
    <t>{71352b65-6dc8-48e0-8da3-e63f0045ac20}</t>
  </si>
  <si>
    <t>KRYCÍ LIST ROZPOČTU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</si>
  <si>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</si>
  <si>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</si>
  <si>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</si>
  <si>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</si>
  <si>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</si>
  <si>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</si>
  <si>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</si>
  <si>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</si>
  <si>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</si>
  <si>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</si>
  <si>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</si>
  <si>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</si>
  <si>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</si>
  <si>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715 - Izolácie proti chemickým vplyvom</t>
  </si>
  <si>
    <t xml:space="preserve">    731 - Ústredné kúrenie -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</si>
  <si>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</si>
  <si>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</si>
  <si>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</si>
  <si>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</si>
  <si>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</si>
  <si>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</si>
  <si>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</si>
  <si>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</si>
  <si>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</si>
  <si>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</si>
  <si>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</si>
  <si>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</si>
  <si>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</si>
  <si>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</si>
  <si>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</si>
  <si>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</si>
  <si>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</si>
  <si>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</si>
  <si>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</si>
  <si>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</si>
  <si>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</si>
  <si>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</si>
  <si>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</si>
  <si>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</si>
  <si>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</si>
  <si>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81</t>
  </si>
  <si>
    <t>K</t>
  </si>
  <si>
    <t>938902302.S</t>
  </si>
  <si>
    <t>Čistenie betónového podkladu vysokotlakovým vodným lúčom do hrúbky 1 mm - stien</t>
  </si>
  <si>
    <t>m2</t>
  </si>
  <si>
    <t>4</t>
  </si>
  <si>
    <t>2</t>
  </si>
  <si>
    <t>1295408936</t>
  </si>
  <si>
    <t>961043111.1</t>
  </si>
  <si>
    <t xml:space="preserve">Búranie betónového okapového chodníka  - ozn. B31</t>
  </si>
  <si>
    <t>m3</t>
  </si>
  <si>
    <t>338472280</t>
  </si>
  <si>
    <t>961055111.1</t>
  </si>
  <si>
    <t xml:space="preserve">Búranie betónových schodiskových stupňov  -  ozn. B5</t>
  </si>
  <si>
    <t>-1400867071</t>
  </si>
  <si>
    <t>76</t>
  </si>
  <si>
    <t>961055111.2</t>
  </si>
  <si>
    <t xml:space="preserve">Búranie betónovej jímky 1000x1000x500 mm  -  ozn. B36</t>
  </si>
  <si>
    <t>427727588</t>
  </si>
  <si>
    <t>962031132.1</t>
  </si>
  <si>
    <t xml:space="preserve">Búranie otvorov plochy nad 4 m2 z tehál pálených, plných alebo dutých hr. do 150 mm,  -0,19600t - ozn. B3</t>
  </si>
  <si>
    <t>1273775970</t>
  </si>
  <si>
    <t>78</t>
  </si>
  <si>
    <t>962031132.2</t>
  </si>
  <si>
    <t>Búranie prierazov v stenách a v nosnikoch</t>
  </si>
  <si>
    <t>ks</t>
  </si>
  <si>
    <t>-708503483</t>
  </si>
  <si>
    <t>80</t>
  </si>
  <si>
    <t>962031132.4</t>
  </si>
  <si>
    <t>542071271</t>
  </si>
  <si>
    <t>962031132.S</t>
  </si>
  <si>
    <t xml:space="preserve">Búranie priečok z tehál pálených, plných alebo dutých hr. do 150 mm,  -0,19600t - ozn. B1</t>
  </si>
  <si>
    <t>1361427102</t>
  </si>
  <si>
    <t>962032231.S</t>
  </si>
  <si>
    <t xml:space="preserve">Búranie muriva alebo vybúranie otvorov plochy nad 4 m2 nadzákladového z tehál pálených, vápenopieskových, cementových na maltu,  -1,90500t  - ozn. B3, B17</t>
  </si>
  <si>
    <t>24292266</t>
  </si>
  <si>
    <t>962081131.S</t>
  </si>
  <si>
    <t xml:space="preserve">Búranie muriva priečok zo sklenených tvárnic, hr. do 100 mm,  -0,05500t  - ozn. B12</t>
  </si>
  <si>
    <t>-466851831</t>
  </si>
  <si>
    <t>73</t>
  </si>
  <si>
    <t>962086111.1</t>
  </si>
  <si>
    <t xml:space="preserve">Búranie obmurovky dažďových zvodov  - ozn. B35</t>
  </si>
  <si>
    <t>641241887</t>
  </si>
  <si>
    <t>77</t>
  </si>
  <si>
    <t>963051113.S</t>
  </si>
  <si>
    <t xml:space="preserve">Búranie železobetónových stropov doskových hr.nad 80 mm, prierazy pre VZT na streche -2,40000t </t>
  </si>
  <si>
    <t>1525856222</t>
  </si>
  <si>
    <t>16</t>
  </si>
  <si>
    <t>965043441.1</t>
  </si>
  <si>
    <t xml:space="preserve">Búranie cementového poteru hr. 400 mm,  strecha - ozn. B16</t>
  </si>
  <si>
    <t>1196593451</t>
  </si>
  <si>
    <t>17</t>
  </si>
  <si>
    <t>965081712.1</t>
  </si>
  <si>
    <t xml:space="preserve">Búranie schodiskových kamenných stupňov  - ozn. B28</t>
  </si>
  <si>
    <t>-320584700</t>
  </si>
  <si>
    <t>18</t>
  </si>
  <si>
    <t>965081712.S</t>
  </si>
  <si>
    <t xml:space="preserve">Búranie dlažieb, bez podklad. lôžka z keramických dlaždíc hr. do 10 mm,  -0,02000t  - ozn. B4</t>
  </si>
  <si>
    <t>-1387201229</t>
  </si>
  <si>
    <t>19</t>
  </si>
  <si>
    <t>968061125.S</t>
  </si>
  <si>
    <t>Vyvesenie dreveného dverného krídla do suti plochy do 2 m2, -0,02400t - ozn. B2</t>
  </si>
  <si>
    <t>-723391349</t>
  </si>
  <si>
    <t>968072244.1</t>
  </si>
  <si>
    <t xml:space="preserve">Demontáž okien a dverí vrátane vonkajších a vnútorných parapetov  -  ozn.B11</t>
  </si>
  <si>
    <t>-1914343866</t>
  </si>
  <si>
    <t>21</t>
  </si>
  <si>
    <t>968072244.2</t>
  </si>
  <si>
    <t xml:space="preserve">Demontáž zasklených stien  - ozn. B13</t>
  </si>
  <si>
    <t>1377982797</t>
  </si>
  <si>
    <t>22</t>
  </si>
  <si>
    <t>968072455.S</t>
  </si>
  <si>
    <t xml:space="preserve">Vybúranie kovových dverových zárubní plochy do 2 m2,  -0,07600t - ozn. B2</t>
  </si>
  <si>
    <t>378209594</t>
  </si>
  <si>
    <t>23</t>
  </si>
  <si>
    <t>968072456.S</t>
  </si>
  <si>
    <t xml:space="preserve">Vybúranie kovových dverových zárubní plochy nad 2 m2,  -0,06300t - ozn. B2</t>
  </si>
  <si>
    <t>-1533127482</t>
  </si>
  <si>
    <t>74</t>
  </si>
  <si>
    <t>971055003.S</t>
  </si>
  <si>
    <t xml:space="preserve">Rezanie konštrukcií zo železobetónu hr. panelu 100 mm stenovou pílou -0,01200t  -  ozn. B3</t>
  </si>
  <si>
    <t>m</t>
  </si>
  <si>
    <t>1277415682</t>
  </si>
  <si>
    <t>82</t>
  </si>
  <si>
    <t>974031127</t>
  </si>
  <si>
    <t>Vysekanie drážky v betónovom povrchu hĺbky 30 mm - ozn. B38</t>
  </si>
  <si>
    <t>-714229505</t>
  </si>
  <si>
    <t>24</t>
  </si>
  <si>
    <t>976071111.S</t>
  </si>
  <si>
    <t xml:space="preserve">Vybúranie kovových madiel a zábradlí,  -0,03700t   - ozn. B33</t>
  </si>
  <si>
    <t>-744513635</t>
  </si>
  <si>
    <t>25</t>
  </si>
  <si>
    <t>978036141.S</t>
  </si>
  <si>
    <t xml:space="preserve">Otlčenie nesúdržných omietok vonkajších, v rozsahu do 30 %,  -0,01600t  - ozn. B19</t>
  </si>
  <si>
    <t>1010212356</t>
  </si>
  <si>
    <t>26</t>
  </si>
  <si>
    <t>978059511.S</t>
  </si>
  <si>
    <t xml:space="preserve">Odsekanie a odobratie obkladov stien z obkladačiek vnútorných vrátane podkladovej omietky,  -0,06800t  - ozn. B7</t>
  </si>
  <si>
    <t>-1281965986</t>
  </si>
  <si>
    <t>27</t>
  </si>
  <si>
    <t>978059611.S</t>
  </si>
  <si>
    <t xml:space="preserve">Odsekanie a odobratie obkladov stien z obkladačiek vonkajších vrátane podkladovej omietky,  -0,08900t  - ozn. B7</t>
  </si>
  <si>
    <t>1653719914</t>
  </si>
  <si>
    <t>28</t>
  </si>
  <si>
    <t>979011111.S</t>
  </si>
  <si>
    <t>Zvislá doprava sutiny a vybúraných hmôt za prvé podlažie nad alebo pod základným podlažím</t>
  </si>
  <si>
    <t>t</t>
  </si>
  <si>
    <t>594804897</t>
  </si>
  <si>
    <t>30</t>
  </si>
  <si>
    <t>979011201.S</t>
  </si>
  <si>
    <t>Plastový sklz na stavebnú sutinu výšky do 10 m</t>
  </si>
  <si>
    <t>-869440508</t>
  </si>
  <si>
    <t>31</t>
  </si>
  <si>
    <t>979011202.S</t>
  </si>
  <si>
    <t xml:space="preserve">Príplatok k cene za každý ďalší meter výšky  (5m)</t>
  </si>
  <si>
    <t>1688982701</t>
  </si>
  <si>
    <t>32</t>
  </si>
  <si>
    <t>979011231.S</t>
  </si>
  <si>
    <t>Demontáž sklzu na stavebnú sutinu výšky do 10 m</t>
  </si>
  <si>
    <t>-1782321033</t>
  </si>
  <si>
    <t>33</t>
  </si>
  <si>
    <t>979081111.S</t>
  </si>
  <si>
    <t>Odvoz sutiny a vybúraných hmôt na skládku do 1 km</t>
  </si>
  <si>
    <t>1687483775</t>
  </si>
  <si>
    <t>34</t>
  </si>
  <si>
    <t>979081121.S</t>
  </si>
  <si>
    <t xml:space="preserve">Odvoz sutiny a vybúraných hmôt na skládku za každý ďalší 1 km  (20 km)</t>
  </si>
  <si>
    <t>704467602</t>
  </si>
  <si>
    <t>35</t>
  </si>
  <si>
    <t>979082111.S</t>
  </si>
  <si>
    <t>Vnútrostavenisková doprava sutiny a vybúraných hmôt do 10 m</t>
  </si>
  <si>
    <t>-1166286841</t>
  </si>
  <si>
    <t>36</t>
  </si>
  <si>
    <t>979089012.S</t>
  </si>
  <si>
    <t>Poplatok za skládku - odpadu</t>
  </si>
  <si>
    <t>1280359582</t>
  </si>
  <si>
    <t>37</t>
  </si>
  <si>
    <t>979089713.S</t>
  </si>
  <si>
    <t>Prenájom kontajneru 7 m3</t>
  </si>
  <si>
    <t>-141336722</t>
  </si>
  <si>
    <t>83</t>
  </si>
  <si>
    <t>981511112.S</t>
  </si>
  <si>
    <t xml:space="preserve">Demolácia konštrukcií objektov, postupným rozoberaním z tehál alebo tvárnic na maltu cementovú,  -2,00400t - B39</t>
  </si>
  <si>
    <t>-871007428</t>
  </si>
  <si>
    <t>99</t>
  </si>
  <si>
    <t>Presun hmôt HSV</t>
  </si>
  <si>
    <t>72</t>
  </si>
  <si>
    <t>999281111.S</t>
  </si>
  <si>
    <t>Presun hmôt pre opravy a údržbu objektov vrátane vonkajších plášťov výšky do 25 m</t>
  </si>
  <si>
    <t>-81868955</t>
  </si>
  <si>
    <t>PSV</t>
  </si>
  <si>
    <t>Práce a dodávky PSV</t>
  </si>
  <si>
    <t>712</t>
  </si>
  <si>
    <t>Izolácie striech, povlakové krytiny</t>
  </si>
  <si>
    <t>38</t>
  </si>
  <si>
    <t>712300831.S</t>
  </si>
  <si>
    <t xml:space="preserve">Odstránenie povlakovej krytiny na strechách plochých 10° jednovrstvovej,  -0,00600t  -  ozn. B15</t>
  </si>
  <si>
    <t>-1703262944</t>
  </si>
  <si>
    <t>39</t>
  </si>
  <si>
    <t>712300833.S</t>
  </si>
  <si>
    <t xml:space="preserve">Odstránenie povlakovej krytiny na strechách plochých 10° trojvrstvovej,  -0,01400t  - ozn. B16</t>
  </si>
  <si>
    <t>468607217</t>
  </si>
  <si>
    <t>40</t>
  </si>
  <si>
    <t>712990813.1</t>
  </si>
  <si>
    <t xml:space="preserve">Odstránenie vrstvy z ľahčeného porobetónu striech do 10st. hr. nad 50  - ozn. B15</t>
  </si>
  <si>
    <t>1319758078</t>
  </si>
  <si>
    <t>41</t>
  </si>
  <si>
    <t>712990813.3</t>
  </si>
  <si>
    <t xml:space="preserve">Odstránenie povlakovej krytiny striech násypu zo škváry hr. 340mm  - ozn. B16</t>
  </si>
  <si>
    <t>-1665072305</t>
  </si>
  <si>
    <t>713</t>
  </si>
  <si>
    <t>Izolácie tepelné</t>
  </si>
  <si>
    <t>42</t>
  </si>
  <si>
    <t>713000034.S</t>
  </si>
  <si>
    <t xml:space="preserve">Odstránenie tepelnej izolácie stien uchytené pribitím, kotvením z vláknitých materiálov hr. do 10 cm -0,0054t  - ozn. B8</t>
  </si>
  <si>
    <t>1325896325</t>
  </si>
  <si>
    <t>43</t>
  </si>
  <si>
    <t>713000051.1</t>
  </si>
  <si>
    <t xml:space="preserve">Odstránenie striekanej polyuretánovej tepelnej izolácie striech plochých hr. 70 cm  -  ozn. B15</t>
  </si>
  <si>
    <t>-872384546</t>
  </si>
  <si>
    <t>44</t>
  </si>
  <si>
    <t>713000051.2</t>
  </si>
  <si>
    <t xml:space="preserve">Odstránenie striekanej polyuretánovej tepelnej izolácie striech plochých hr. 70 cm  -  ozn. B16</t>
  </si>
  <si>
    <t>469462509</t>
  </si>
  <si>
    <t>715</t>
  </si>
  <si>
    <t>Izolácie proti chemickým vplyvom</t>
  </si>
  <si>
    <t>79</t>
  </si>
  <si>
    <t>715101816.S</t>
  </si>
  <si>
    <t xml:space="preserve">Odstránenie izolácie z obkladov, výmuroviek,dlažieb alebo primuroviek nad 1 m2 do 10 m2,  -0,30000t</t>
  </si>
  <si>
    <t>-257087857</t>
  </si>
  <si>
    <t>731</t>
  </si>
  <si>
    <t>Ústredné kúrenie - kotolne</t>
  </si>
  <si>
    <t>45</t>
  </si>
  <si>
    <t>731361R01</t>
  </si>
  <si>
    <t xml:space="preserve">Demontáž oceľovej konštrukcie s komínom z plynovej kotolne  - ozn. B32</t>
  </si>
  <si>
    <t>súb.</t>
  </si>
  <si>
    <t>-2005235204</t>
  </si>
  <si>
    <t>762</t>
  </si>
  <si>
    <t>Konštrukcie tesárske</t>
  </si>
  <si>
    <t>46</t>
  </si>
  <si>
    <t>762526811.1</t>
  </si>
  <si>
    <t xml:space="preserve">Demontáž heraklitu hr. 40 mm, strecha  - ozn. B16</t>
  </si>
  <si>
    <t>-1762170838</t>
  </si>
  <si>
    <t>764</t>
  </si>
  <si>
    <t>Konštrukcie klampiarske</t>
  </si>
  <si>
    <t>47</t>
  </si>
  <si>
    <t>764430840.S</t>
  </si>
  <si>
    <t xml:space="preserve">Demontáž oplechovania atiky rš od 330 do 500 mm,  -0,00230t  - ozn. B21</t>
  </si>
  <si>
    <t>-1943340781</t>
  </si>
  <si>
    <t>766</t>
  </si>
  <si>
    <t>Konštrukcie stolárske</t>
  </si>
  <si>
    <t>48</t>
  </si>
  <si>
    <t>766111820.1</t>
  </si>
  <si>
    <t xml:space="preserve">Demontáž dieliacich plných priečok,  -0,01695t  - ozn. B6</t>
  </si>
  <si>
    <t>1211412203</t>
  </si>
  <si>
    <t>49</t>
  </si>
  <si>
    <t>766411821.S</t>
  </si>
  <si>
    <t xml:space="preserve">Demontáž obloženia stien palub. doskami,  -0,01098t  - ozn. B8</t>
  </si>
  <si>
    <t>-610351002</t>
  </si>
  <si>
    <t>50</t>
  </si>
  <si>
    <t>766411821.1</t>
  </si>
  <si>
    <t xml:space="preserve">Demontáž obloženia stien z dreveného obkladu,  -0,01098t - ozn. B25</t>
  </si>
  <si>
    <t>1943607927</t>
  </si>
  <si>
    <t>51</t>
  </si>
  <si>
    <t>766411822.2</t>
  </si>
  <si>
    <t xml:space="preserve">Demontáž obloženia stien podkladových oceľových roštov  - ozn. B25</t>
  </si>
  <si>
    <t>517344432</t>
  </si>
  <si>
    <t>52</t>
  </si>
  <si>
    <t>766411822.S</t>
  </si>
  <si>
    <t xml:space="preserve">Demontáž obloženia stien podkladových roštov,  -0,00800t - ozn.B8</t>
  </si>
  <si>
    <t>-1828624179</t>
  </si>
  <si>
    <t>53</t>
  </si>
  <si>
    <t>766821821.1</t>
  </si>
  <si>
    <t>Demontáž lavíc v sauna - ozn. B9</t>
  </si>
  <si>
    <t>kpl</t>
  </si>
  <si>
    <t>1574685300</t>
  </si>
  <si>
    <t>54</t>
  </si>
  <si>
    <t>766821821.2</t>
  </si>
  <si>
    <t>Demontáž lavíc popri palubovke - ozn. B25</t>
  </si>
  <si>
    <t>-326398494</t>
  </si>
  <si>
    <t>767</t>
  </si>
  <si>
    <t>Konštrukcie doplnkové kovové</t>
  </si>
  <si>
    <t>75</t>
  </si>
  <si>
    <t>767411811.S</t>
  </si>
  <si>
    <t xml:space="preserve">Demontáž opláštenia sendvičovými stenovými panelmi so skrytým zámkom na OK,  -0,0128t</t>
  </si>
  <si>
    <t>-1059173971</t>
  </si>
  <si>
    <t>55</t>
  </si>
  <si>
    <t>767581801.1</t>
  </si>
  <si>
    <t xml:space="preserve">Demontáž stropného podhľadu hliníkového  ozn. B10</t>
  </si>
  <si>
    <t>-1645786957</t>
  </si>
  <si>
    <t>56</t>
  </si>
  <si>
    <t>767582800.S</t>
  </si>
  <si>
    <t xml:space="preserve">Demontáž podhľadov roštov,  -0,00200t  - ozn. B10</t>
  </si>
  <si>
    <t>-490867630</t>
  </si>
  <si>
    <t>57</t>
  </si>
  <si>
    <t>767996804.S</t>
  </si>
  <si>
    <t xml:space="preserve">Demontáž oceľového prístrešku  - ozn. B29</t>
  </si>
  <si>
    <t>kg</t>
  </si>
  <si>
    <t>1928369087</t>
  </si>
  <si>
    <t>58</t>
  </si>
  <si>
    <t>767996806</t>
  </si>
  <si>
    <t xml:space="preserve">Demontáž sedačiek v hľadisku  - ozn. B22</t>
  </si>
  <si>
    <t>485775512</t>
  </si>
  <si>
    <t>59</t>
  </si>
  <si>
    <t>767996807</t>
  </si>
  <si>
    <t xml:space="preserve">Demontáž šplhacích rámov na stenách  - ozn. B24</t>
  </si>
  <si>
    <t>1986524012</t>
  </si>
  <si>
    <t>60</t>
  </si>
  <si>
    <t>767996808</t>
  </si>
  <si>
    <t xml:space="preserve">Demontáž sklápacích basketbalových košov  - ozn. B26</t>
  </si>
  <si>
    <t>867047396</t>
  </si>
  <si>
    <t>61</t>
  </si>
  <si>
    <t>767996809</t>
  </si>
  <si>
    <t xml:space="preserve">Demontáž časomiery  - ozn. B27</t>
  </si>
  <si>
    <t>217269572</t>
  </si>
  <si>
    <t>769</t>
  </si>
  <si>
    <t>Montáže vzduchotechnických zariadení</t>
  </si>
  <si>
    <t>62</t>
  </si>
  <si>
    <t>769082805.1</t>
  </si>
  <si>
    <t xml:space="preserve">Demontáž vetracej mriežky hranatej s ventilátorom  - ozn. B30</t>
  </si>
  <si>
    <t>1064655931</t>
  </si>
  <si>
    <t>63</t>
  </si>
  <si>
    <t>769082805.2</t>
  </si>
  <si>
    <t xml:space="preserve">Demontáž vetracej mriežky hranatej 185x70 cm vetracieho komína  - ozn. B20</t>
  </si>
  <si>
    <t>1890342258</t>
  </si>
  <si>
    <t>64</t>
  </si>
  <si>
    <t>769083095.1</t>
  </si>
  <si>
    <t>Demontáž oceľovej rúry a VZT potrubia vrátane vetracej hlavice na streche - ozn. B18</t>
  </si>
  <si>
    <t>2060844862</t>
  </si>
  <si>
    <t>775</t>
  </si>
  <si>
    <t>Podlahy vlysové a parketové</t>
  </si>
  <si>
    <t>65</t>
  </si>
  <si>
    <t>775511800.1</t>
  </si>
  <si>
    <t xml:space="preserve">Demontáž drevenej palubovky hr. 32 mm, na terčoch - hr. 60 mm, podlaha, vrátane líšt -0,0150t  -  ozn. B14</t>
  </si>
  <si>
    <t>-1077624460</t>
  </si>
  <si>
    <t>66</t>
  </si>
  <si>
    <t>775511800.2</t>
  </si>
  <si>
    <t xml:space="preserve">Demontáž pôvodnej drevenej palubovky hr. 25 mm, podlaha  -  ozn. B14</t>
  </si>
  <si>
    <t>1940346070</t>
  </si>
  <si>
    <t>67</t>
  </si>
  <si>
    <t>775511800.3</t>
  </si>
  <si>
    <t xml:space="preserve">Demontáž pôvodného dreveného záklolu hr. 50 mm, podlaha  -  ozn. B14</t>
  </si>
  <si>
    <t>1900044727</t>
  </si>
  <si>
    <t>776</t>
  </si>
  <si>
    <t>Podlahy povlakové</t>
  </si>
  <si>
    <t>68</t>
  </si>
  <si>
    <t>776511820.1</t>
  </si>
  <si>
    <t xml:space="preserve">Odstránenie gumovej športovej podlahy  - ozn. B34</t>
  </si>
  <si>
    <t>1604478596</t>
  </si>
  <si>
    <t>69</t>
  </si>
  <si>
    <t>775591910.S</t>
  </si>
  <si>
    <t xml:space="preserve">Ostatné opravy na nášľapnej ploche brúsenie podláh strojné  -  B34</t>
  </si>
  <si>
    <t>559613875</t>
  </si>
  <si>
    <t>VRN</t>
  </si>
  <si>
    <t>Vedľajšie rozpočtové náklady</t>
  </si>
  <si>
    <t>5</t>
  </si>
  <si>
    <t>70</t>
  </si>
  <si>
    <t>000200066</t>
  </si>
  <si>
    <t>Nepredvídané práce pri búracích prácach</t>
  </si>
  <si>
    <t>1024</t>
  </si>
  <si>
    <t>1639956354</t>
  </si>
  <si>
    <t>71</t>
  </si>
  <si>
    <t>000600011.S</t>
  </si>
  <si>
    <t>Zariadenie staveniska - prevádzkové kancelárie, sklady, TOi TOI,....</t>
  </si>
  <si>
    <t>eur</t>
  </si>
  <si>
    <t>826408604</t>
  </si>
  <si>
    <t>02 - Nové stavebné úpravy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</si>
  <si>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</si>
  <si>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</si>
  <si>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</si>
  <si>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</si>
  <si>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</si>
  <si>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</si>
  <si>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9.1 - Športové vybavenie do haly </t>
  </si>
  <si>
    <t xml:space="preserve">    711 - Izolácie proti vode a vlhkosti</t>
  </si>
  <si>
    <t xml:space="preserve">    714 - Akustické a protiotrasové opatrenie</t>
  </si>
  <si>
    <t xml:space="preserve">    721 - Zdravotechnika - vnútorná kanalizácia</t>
  </si>
  <si>
    <t xml:space="preserve">    725 - Zdravotechnika - zariaďovacie predmety</t>
  </si>
  <si>
    <t xml:space="preserve">    761 - Konštrukcie sklobetónové</t>
  </si>
  <si>
    <t xml:space="preserve">    763 - Konštrukcie - drevostavby</t>
  </si>
  <si>
    <t xml:space="preserve">    766-1 - Fínska sauna</t>
  </si>
  <si>
    <t xml:space="preserve">    771 - Podlahy z dlaždíc</t>
  </si>
  <si>
    <t xml:space="preserve">    772 - Podlahy z prírodného a konglomerovaného kameňa</t>
  </si>
  <si>
    <t xml:space="preserve">    777 - Podlahy syntetické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</si>
  <si>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</si>
  <si>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</si>
  <si>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</si>
  <si>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</si>
  <si>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</si>
  <si>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</si>
  <si>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Zemné práce</t>
  </si>
  <si>
    <t>131201101.S</t>
  </si>
  <si>
    <t>Výkop nezapaženej jamy v hornine 3, do 100 m3</t>
  </si>
  <si>
    <t>-1322702557</t>
  </si>
  <si>
    <t>131201109.S</t>
  </si>
  <si>
    <t>Hĺbenie nezapažených jám a zárezov. Príplatok za lepivosť horniny 3</t>
  </si>
  <si>
    <t>-1976552808</t>
  </si>
  <si>
    <t>3</t>
  </si>
  <si>
    <t>132201101.S</t>
  </si>
  <si>
    <t>Výkop ryhy do šírky 600 mm v horn.3 do 100 m3</t>
  </si>
  <si>
    <t>157539065</t>
  </si>
  <si>
    <t>132201109.S</t>
  </si>
  <si>
    <t>Príplatok k cene za lepivosť pri hĺbení rýh šírky do 600 mm zapažených i nezapažených s urovnaním dna v hornine 3</t>
  </si>
  <si>
    <t>1771329777</t>
  </si>
  <si>
    <t>805212059</t>
  </si>
  <si>
    <t>6</t>
  </si>
  <si>
    <t>132211119.S</t>
  </si>
  <si>
    <t>Príplatok za lepivosť pri hĺbení rýh š do 600 mm ručným náradím v hornine tr. 3</t>
  </si>
  <si>
    <t>-1934182194</t>
  </si>
  <si>
    <t>7</t>
  </si>
  <si>
    <t>162501102.S</t>
  </si>
  <si>
    <t>Vodorovné premiestnenie výkopku po spevnenej ceste z horniny tr.1-4, do 100 m3 na vzdialenosť do 3000 m</t>
  </si>
  <si>
    <t>-1742503556</t>
  </si>
  <si>
    <t>8</t>
  </si>
  <si>
    <t>171201201.S</t>
  </si>
  <si>
    <t>Uloženie sypaniny na skládky do 100 m3</t>
  </si>
  <si>
    <t>506669103</t>
  </si>
  <si>
    <t>171209002.S</t>
  </si>
  <si>
    <t>Poplatok za skládku - zemina a kamenivo (17 05) ostatné</t>
  </si>
  <si>
    <t>-1453542290</t>
  </si>
  <si>
    <t>174101001.S</t>
  </si>
  <si>
    <t>Zásyp sypaninou so zhutnením jám, šachiet, rýh, zárezov alebo okolo objektov do 100 m3 - drenáž</t>
  </si>
  <si>
    <t>-1574382204</t>
  </si>
  <si>
    <t>M</t>
  </si>
  <si>
    <t>581250000100.S</t>
  </si>
  <si>
    <t>Zemina ílová</t>
  </si>
  <si>
    <t>-1231571152</t>
  </si>
  <si>
    <t>583310002000.S</t>
  </si>
  <si>
    <t>Kamenivo ťažené hrubé frakcia 32-63 mm</t>
  </si>
  <si>
    <t>-1835761409</t>
  </si>
  <si>
    <t>583410002900.S</t>
  </si>
  <si>
    <t>Kamenivo drvené hrubé frakcia 16-32 mm</t>
  </si>
  <si>
    <t>2007762089</t>
  </si>
  <si>
    <t>181101102.S</t>
  </si>
  <si>
    <t>Úprava pláne v zárezoch v hornine 1-4 so zhutnením</t>
  </si>
  <si>
    <t>1347435643</t>
  </si>
  <si>
    <t>Zakladanie</t>
  </si>
  <si>
    <t>211971122.S</t>
  </si>
  <si>
    <t>Zhotov. oplášt. výplne z geotext. v ryhe alebo v záreze pri rozvinutej šírke opláštenia nad 2, 5 m - drenáž</t>
  </si>
  <si>
    <t>255211145</t>
  </si>
  <si>
    <t>693110003200.S</t>
  </si>
  <si>
    <t>Geotextília polypropylénová netkaná 500 g/m2 - drenáž</t>
  </si>
  <si>
    <t>694947245</t>
  </si>
  <si>
    <t>271573001.1</t>
  </si>
  <si>
    <t>Násyp pod základové konštrukcie so zhutnením zo štrkopiesku fr.0-64 mm</t>
  </si>
  <si>
    <t>1457525105</t>
  </si>
  <si>
    <t>273321311.S</t>
  </si>
  <si>
    <t xml:space="preserve">Betón základových dosiek, železový (bez výstuže), tr. C 16/20  - ozn. N19</t>
  </si>
  <si>
    <t>-1079802085</t>
  </si>
  <si>
    <t>273321411.6</t>
  </si>
  <si>
    <t>Betón jímky, železový (bez výstuže), tr. C 25/30 - jímka</t>
  </si>
  <si>
    <t>76490165</t>
  </si>
  <si>
    <t>273321411.S</t>
  </si>
  <si>
    <t>Betón základových dosiek, železový (bez výstuže), tr. C 25/30 - ozn. ZD-01</t>
  </si>
  <si>
    <t>-1701912301</t>
  </si>
  <si>
    <t>273351217.S</t>
  </si>
  <si>
    <t xml:space="preserve">Debnenie stien základových dosiek, zhotovenie-tradičné  -  ozn. N19</t>
  </si>
  <si>
    <t>205087861</t>
  </si>
  <si>
    <t>273351218.S</t>
  </si>
  <si>
    <t xml:space="preserve">Debnenie stien základových dosiek, odstránenie-tradičné  -  ozn. N19</t>
  </si>
  <si>
    <t>-221305503</t>
  </si>
  <si>
    <t>273351217.1</t>
  </si>
  <si>
    <t xml:space="preserve">Debnenie stien základových dosiek, zhotovenie-tradičné  -  jímka</t>
  </si>
  <si>
    <t>-1536233500</t>
  </si>
  <si>
    <t>273351218.1</t>
  </si>
  <si>
    <t xml:space="preserve">Debnenie stien základových dosiek, odstránenie-tradičné  -  jímka</t>
  </si>
  <si>
    <t>1163962508</t>
  </si>
  <si>
    <t>273351218.4</t>
  </si>
  <si>
    <t xml:space="preserve">Dilatácia odkvapového chodníka  -  ozn. N19</t>
  </si>
  <si>
    <t>1908242254</t>
  </si>
  <si>
    <t>273362442.S</t>
  </si>
  <si>
    <t>Výstuž základových dosiek zo zvár. sietí KARI, priemer drôtu 8/8 mm, veľkosť oka 150x150 mm - jímka - ozn. N39</t>
  </si>
  <si>
    <t>-670586456</t>
  </si>
  <si>
    <t>273362021.S</t>
  </si>
  <si>
    <t xml:space="preserve">Výstuž základových dosiek zo zvár. sietí KARI  -  ozn. N19</t>
  </si>
  <si>
    <t>770147610</t>
  </si>
  <si>
    <t>273362412.S</t>
  </si>
  <si>
    <t>Výstuž základových dosiek zo zvár. sietí KARI, priemer drôtu 5/5 mm, veľkosť oka 150x150 mm</t>
  </si>
  <si>
    <t>-1695533336</t>
  </si>
  <si>
    <t>29</t>
  </si>
  <si>
    <t>274321511.S</t>
  </si>
  <si>
    <t>Betón základových pásov, železový (bez výstuže), tr. C 30/37</t>
  </si>
  <si>
    <t>-1303623033</t>
  </si>
  <si>
    <t>275321312.S</t>
  </si>
  <si>
    <t>Betón základových pätiek, železový (bez výstuže), tr. C 20/25</t>
  </si>
  <si>
    <t>269429909</t>
  </si>
  <si>
    <t>275321511.S</t>
  </si>
  <si>
    <t>Betón základových pätiek, železový (bez výstuže), tr. C 30/37</t>
  </si>
  <si>
    <t>-1022316188</t>
  </si>
  <si>
    <t>275361821.1</t>
  </si>
  <si>
    <t>Výstuž základových pätiek, pásov a dosiek z ocele B500 (10505)</t>
  </si>
  <si>
    <t>1725783926</t>
  </si>
  <si>
    <t>DB200</t>
  </si>
  <si>
    <t>Dista TEBAU - Kovové dištančné pásy (hady) - krytie 200mm, 2m kusy, balenie 50m (25ks)</t>
  </si>
  <si>
    <t>-1094640049</t>
  </si>
  <si>
    <t>Zvislé a kompletné konštrukcie</t>
  </si>
  <si>
    <t>311321315.1</t>
  </si>
  <si>
    <t xml:space="preserve">Zhotovenie betónovej jímky 1000x1000x500 mm, železový (bez výstuže) tr. C 20/25  - ozn. N39</t>
  </si>
  <si>
    <t>540941627</t>
  </si>
  <si>
    <t>317160311.S</t>
  </si>
  <si>
    <t xml:space="preserve">Keramický preklad nosný šírky 70 mm, výšky 238 mm, dĺžky 1000 mm </t>
  </si>
  <si>
    <t>-167878657</t>
  </si>
  <si>
    <t>317160312.S</t>
  </si>
  <si>
    <t xml:space="preserve">Keramický preklad nosný šírky 70 mm, výšky 238 mm, dĺžky 1250 mm </t>
  </si>
  <si>
    <t>-888303933</t>
  </si>
  <si>
    <t>317160313.S</t>
  </si>
  <si>
    <t>Keramický preklad nosný šírky 70 mm, výšky 238 mm, dĺžky 1500 mm</t>
  </si>
  <si>
    <t>616577211</t>
  </si>
  <si>
    <t>317160314.S</t>
  </si>
  <si>
    <t>Keramický preklad nosný šírky 70 mm, výšky 238 mm, dĺžky 1750 mm</t>
  </si>
  <si>
    <t>-1350376773</t>
  </si>
  <si>
    <t>317160316.S</t>
  </si>
  <si>
    <t>Keramický preklad nosný šírky 70 mm, výšky 238 mm, dĺžky 2250 mm</t>
  </si>
  <si>
    <t>1051680595</t>
  </si>
  <si>
    <t>317160317.S</t>
  </si>
  <si>
    <t>Keramický preklad nosný šírky 70 mm, výšky 238 mm, dĺžky 2500 mm</t>
  </si>
  <si>
    <t>2035661308</t>
  </si>
  <si>
    <t>340238240.S</t>
  </si>
  <si>
    <t xml:space="preserve">Zamurovanie otvorov plochy od 0,25 do 1 m2 z pórobetónových tvárnic hladkých hrúbky 450mm  - ozn. N36</t>
  </si>
  <si>
    <t>1183389476</t>
  </si>
  <si>
    <t>342272031.S</t>
  </si>
  <si>
    <t>Priečky z pórobetónových tvárnic hladkých s objemovou hmotnosťou do 600 kg/m3 hrúbky 100 mm</t>
  </si>
  <si>
    <t>1649846854</t>
  </si>
  <si>
    <t>340238267.S</t>
  </si>
  <si>
    <t>Zamurovanie otvorov plochy od 0,25 do 1 m2 z pórobetónových tvárnic hladkých hrúbky 300 mm - ozn. N13</t>
  </si>
  <si>
    <t>-1717115430</t>
  </si>
  <si>
    <t>342272051.S</t>
  </si>
  <si>
    <t xml:space="preserve">Priečky z pórobetónových tvárnic hladkých s objemovou hmotnosťou do 600 kg/m3 hrúbky 150 mm  - ozn. N13</t>
  </si>
  <si>
    <t>-150860519</t>
  </si>
  <si>
    <t>342272061.S</t>
  </si>
  <si>
    <t>Priečky z pórobetónových tvárnic hladkých s objemovou hmotnosťou do 600 kg/m3 hrúbky 200 mm - ozn. N13</t>
  </si>
  <si>
    <t>1140933289</t>
  </si>
  <si>
    <t>342948112.S</t>
  </si>
  <si>
    <t>Ukotvenie priečok k murovaným konštrukciám priskrutkovaním</t>
  </si>
  <si>
    <t>1816926087</t>
  </si>
  <si>
    <t>342948116.S</t>
  </si>
  <si>
    <t>Ukončenie priečok hr. nad 100 mm ku konštrukciám polyuretánovou penou</t>
  </si>
  <si>
    <t>895563344</t>
  </si>
  <si>
    <t>Vodorovné konštrukcie</t>
  </si>
  <si>
    <t>430321616.S</t>
  </si>
  <si>
    <t>Schodiskové konštrukcie, betón železový tr. C 30/37 - ozn. SD-01</t>
  </si>
  <si>
    <t>1408374834</t>
  </si>
  <si>
    <t>430361821.S</t>
  </si>
  <si>
    <t>Výstuž schodiskových konštrukcií z betonárskej ocele B500 (10505)</t>
  </si>
  <si>
    <t>-1834611018</t>
  </si>
  <si>
    <t>431351121.S</t>
  </si>
  <si>
    <t>Debnenie do 4 m výšky - podest a podstupňových dosiek pôdorysne priamočiarych zhotovenie</t>
  </si>
  <si>
    <t>-1658195051</t>
  </si>
  <si>
    <t>431351122.S</t>
  </si>
  <si>
    <t>Debnenie do 4 m výšky - podest a podstupňových dosiek pôdorysne priamočiarych odstránenie</t>
  </si>
  <si>
    <t>1278490858</t>
  </si>
  <si>
    <t>Úpravy povrchov, podlahy, osadenie</t>
  </si>
  <si>
    <t>611460124.S</t>
  </si>
  <si>
    <t>Príprava vnútorného podkladu stropov penetráciou pod omietky a nátery</t>
  </si>
  <si>
    <t>1866536691</t>
  </si>
  <si>
    <t>611460363.S</t>
  </si>
  <si>
    <t xml:space="preserve">Vnútorná omietka stropov vápennocementová jednovrstvová, hr. 10 mm  - ozn. C1</t>
  </si>
  <si>
    <t>574770598</t>
  </si>
  <si>
    <t>611460552.S</t>
  </si>
  <si>
    <t xml:space="preserve">Vnútorná omietka stropov ušľachtilá minerálna, hr. 1,5 mm  - ozn. C7</t>
  </si>
  <si>
    <t>1269297610</t>
  </si>
  <si>
    <t>612460124.S</t>
  </si>
  <si>
    <t xml:space="preserve">Príprava vnútorného podkladu stien penetráciou pod omietky a nátery  - ozn. W2, W3, W4</t>
  </si>
  <si>
    <t>207036073</t>
  </si>
  <si>
    <t>612460241.S</t>
  </si>
  <si>
    <t>Vnútorná omietka stien vápennocementová jadrová (hrubá), hr. 10 mm</t>
  </si>
  <si>
    <t>678497263</t>
  </si>
  <si>
    <t>612460272.S</t>
  </si>
  <si>
    <t xml:space="preserve">Vnútorná omietka stien sadrová, hr. 10 mm  - ozn. W3</t>
  </si>
  <si>
    <t>-2099623193</t>
  </si>
  <si>
    <t>612460363.S</t>
  </si>
  <si>
    <t>Vnútorná omietka stien vápennocementová jednovrstvová, hr. 10 mm - ozn. W4</t>
  </si>
  <si>
    <t>575629974</t>
  </si>
  <si>
    <t>612460552.1</t>
  </si>
  <si>
    <t>Vnútorná omietka stien ušľachtilá minerálna, hr. 1,5 mm - dve vrstvy - ozn. W1</t>
  </si>
  <si>
    <t>67878958</t>
  </si>
  <si>
    <t>612902001.S</t>
  </si>
  <si>
    <t xml:space="preserve">Brúsenie vnútorných omietok - stien rovinných  - ozn. W2</t>
  </si>
  <si>
    <t>662646568</t>
  </si>
  <si>
    <t>622254603.1</t>
  </si>
  <si>
    <t xml:space="preserve">Montáž stien prevetrávanej fasády z fasádnych kompozitných dosiek hr. 10 mm, s hliníkovou konštrukcou, uchytenie lepením  - ozn. N18</t>
  </si>
  <si>
    <t>1306771561</t>
  </si>
  <si>
    <t>607930000626</t>
  </si>
  <si>
    <t>Doska kompaktná z vysokotlakého laminátu (HPL) Fundermax, hrúbky 10 mm, FUNDERMAX, vrátane perforácie v časti Al okien</t>
  </si>
  <si>
    <t>262728211</t>
  </si>
  <si>
    <t>622255110.S</t>
  </si>
  <si>
    <t xml:space="preserve">Montáž tepelnej izolácie stien prevetrávanej fasády doskami z minerálnej vlny, hrúbky 200 mm  - ozn. N18</t>
  </si>
  <si>
    <t>-1410291100</t>
  </si>
  <si>
    <t>631640003300.S</t>
  </si>
  <si>
    <t>Doska zo sklenej vlny hr. 200 mm s netkanou textíliou, pre prevetrávané fasády</t>
  </si>
  <si>
    <t>-1008240902</t>
  </si>
  <si>
    <t>622460123.S</t>
  </si>
  <si>
    <t>Príprava vonkajšieho podkladu stien penetráciou hĺbkovou na staré a nesúdržné podklady</t>
  </si>
  <si>
    <t>-1730272811</t>
  </si>
  <si>
    <t>622460242.S</t>
  </si>
  <si>
    <t>Vonkajšia omietka stien vápennocementová jadrová (hrubá), hr. 15 mm</t>
  </si>
  <si>
    <t>1389035977</t>
  </si>
  <si>
    <t>622461053.S</t>
  </si>
  <si>
    <t>Vonkajšia omietka stien pastovitá silikónová roztieraná (škrabaná), hr. 2 mm</t>
  </si>
  <si>
    <t>-1460345805</t>
  </si>
  <si>
    <t>622469601</t>
  </si>
  <si>
    <t>Vyspravenie vonkajšej vetracej šachty - vápenncementová omietka, noné oplechovanie striešky Al plechom hr. 0,8 mm, nové vetracie mriežky - ozn. N48</t>
  </si>
  <si>
    <t>-1257942569</t>
  </si>
  <si>
    <t>624601111.1</t>
  </si>
  <si>
    <t>Tmelenie pružným tmelom - spoj odkvapového chodníka a TI</t>
  </si>
  <si>
    <t>1751798509</t>
  </si>
  <si>
    <t>625250216.S</t>
  </si>
  <si>
    <t>Kontaktný zatepľovací systém z bieleho EPS hr. 180 mm, skrutkovacie kotvy - ozn. ZS1</t>
  </si>
  <si>
    <t>-284470910</t>
  </si>
  <si>
    <t>625250556.S</t>
  </si>
  <si>
    <t xml:space="preserve">Kontaktný zatepľovací systém soklovej časti XPS hr. 180 mm, skrutkovacie kotvy  - ozn. ZS3</t>
  </si>
  <si>
    <t>-875386225</t>
  </si>
  <si>
    <t>625250556.ZS2</t>
  </si>
  <si>
    <t xml:space="preserve">Kontaktný zatepľovací systém soklovej XPS hr. 180 mm, 2x sklotextiná mriežka, skrutkovacie kotvy  - ozn. ZS2</t>
  </si>
  <si>
    <t>-134361150</t>
  </si>
  <si>
    <t>625250707.S</t>
  </si>
  <si>
    <t>Kontaktný zatepľovací systém z minerálnej vlny hr. 100 mm, skrutkovacie kotvy - podhľad - ozn. ZS5</t>
  </si>
  <si>
    <t>-694648635</t>
  </si>
  <si>
    <t>625250712.S</t>
  </si>
  <si>
    <t xml:space="preserve">Kontaktný zatepľovací systém z minerálnej vlny hr. 180 mm, skrutkovacie kotvy  - ozn. ZS4</t>
  </si>
  <si>
    <t>1794099165</t>
  </si>
  <si>
    <t>625250712.ZS7</t>
  </si>
  <si>
    <t xml:space="preserve">Kontaktný zatepľovací systém z minerálnej vlny hr. 180 mm, 2x sklotextiná mriežka, skrutkovacie kotvy  - ozn. ZS7</t>
  </si>
  <si>
    <t>221029925</t>
  </si>
  <si>
    <t>625250761.S</t>
  </si>
  <si>
    <t>Kontaktný zatepľovací systém ostenia z minerálnej vlny hr. 20 mm</t>
  </si>
  <si>
    <t>-1861575033</t>
  </si>
  <si>
    <t>625250781.S</t>
  </si>
  <si>
    <t>Kontaktný zatepľovací systém z fenolovej peny hr. 30 mm, skrutkovacie kotvy - ozn. ZS6</t>
  </si>
  <si>
    <t>-1158780566</t>
  </si>
  <si>
    <t>632001051.S</t>
  </si>
  <si>
    <t>Zhotovenie jednonásobného penetračného náteru pre potery a stierky - F1, F2, F4, F7, F8, F9</t>
  </si>
  <si>
    <t>-815787016</t>
  </si>
  <si>
    <t>498420</t>
  </si>
  <si>
    <t>Sikafloor-01 Primer - podkladný náter</t>
  </si>
  <si>
    <t>-308656142</t>
  </si>
  <si>
    <t>632451623.S</t>
  </si>
  <si>
    <t>Sanácia betónovej konštrukcie opravnou (reprofilačnou) maltou na betón a murivo hr. 15 mm</t>
  </si>
  <si>
    <t>-895803278</t>
  </si>
  <si>
    <t>632451730.S</t>
  </si>
  <si>
    <t xml:space="preserve">Vyspravenie betonových schodiskových stupňov a podest rýchlotuhnúcou hmotou hr. 5 mm (Ceresit CN83)  - ozn. F3</t>
  </si>
  <si>
    <t>688197724</t>
  </si>
  <si>
    <t>632452223.1</t>
  </si>
  <si>
    <t>Cementový poter, pevnosti v tlaku 20 MPa, hr. 80 mm</t>
  </si>
  <si>
    <t>-447446665</t>
  </si>
  <si>
    <t>632452614.1</t>
  </si>
  <si>
    <t>Vyrovnávajúca vrstva stropných panelov po odstánení pôvodnej krytiny opravnou maltou s výstužnými vláknami (napr. CERESIT CD 25)</t>
  </si>
  <si>
    <t>-1052559758</t>
  </si>
  <si>
    <t>84</t>
  </si>
  <si>
    <t>632452618.0</t>
  </si>
  <si>
    <t>Cementová samonivelizačná stierka, Sikafloor 102, hr. 5 mm - ozn. F9</t>
  </si>
  <si>
    <t>221296835</t>
  </si>
  <si>
    <t>85</t>
  </si>
  <si>
    <t>632452618.1</t>
  </si>
  <si>
    <t>Cementová samonivelizačná stierka, Sikafloor 102, hr. 10 mm - ozn. F1, F2, F4, F7, F8</t>
  </si>
  <si>
    <t>372646892</t>
  </si>
  <si>
    <t>86</t>
  </si>
  <si>
    <t>642944121.S</t>
  </si>
  <si>
    <t>Dodatočná montáž oceľovej dverovej zárubne, plochy otvoru do 2,5 m2</t>
  </si>
  <si>
    <t>278027693</t>
  </si>
  <si>
    <t>87</t>
  </si>
  <si>
    <t>553310001700.1</t>
  </si>
  <si>
    <t>Zárubňa kovová š. 150 mm, 600-1100/1970 mm, jednodielna zamurovacia</t>
  </si>
  <si>
    <t>1101353888</t>
  </si>
  <si>
    <t>88</t>
  </si>
  <si>
    <t>642944221.S</t>
  </si>
  <si>
    <t>Dodatočná montáž oceľovej dverovej zárubne, plochy otvoru 2,5 - 4,5 m2</t>
  </si>
  <si>
    <t>660455140</t>
  </si>
  <si>
    <t>89</t>
  </si>
  <si>
    <t>553310002100.S</t>
  </si>
  <si>
    <t>Zárubňa kovová 1500x2150 mm, dvojdielna na dodatočnú montáž</t>
  </si>
  <si>
    <t>-1358021679</t>
  </si>
  <si>
    <t>90</t>
  </si>
  <si>
    <t>642945111.S</t>
  </si>
  <si>
    <t>Osadenie oceľ. zárubní protipož. dverí s obetónov. jednokrídlové do 2,5 m2</t>
  </si>
  <si>
    <t>-1265682828</t>
  </si>
  <si>
    <t>91</t>
  </si>
  <si>
    <t>553310010308.1</t>
  </si>
  <si>
    <t>Zárubňa požiarna oceľová, bezpečnostná, 600-800x1970 mm</t>
  </si>
  <si>
    <t>-1739784613</t>
  </si>
  <si>
    <t>92</t>
  </si>
  <si>
    <t>642945112.S</t>
  </si>
  <si>
    <t>Osadenie oceľ. zárubní protipožiarnych s obetónov. dvojkrídlové nad 2,5 do 6,5 m2</t>
  </si>
  <si>
    <t>-925865267</t>
  </si>
  <si>
    <t>93</t>
  </si>
  <si>
    <t>553310010358.S</t>
  </si>
  <si>
    <t>Zárubňa požiarna oceľová, 15600x1970 mm, vrátane vrchného náteru, EI30</t>
  </si>
  <si>
    <t>131759993</t>
  </si>
  <si>
    <t>Rúrové vedenie</t>
  </si>
  <si>
    <t>94</t>
  </si>
  <si>
    <t>881267111.S</t>
  </si>
  <si>
    <t>Drenážne potrubie z drenážnych rúrok z pálenej hliny DN 100</t>
  </si>
  <si>
    <t>-1017593562</t>
  </si>
  <si>
    <t>95</t>
  </si>
  <si>
    <t>895191111.S</t>
  </si>
  <si>
    <t>Drenážna šachta DN 400 mm</t>
  </si>
  <si>
    <t>-1050795296</t>
  </si>
  <si>
    <t>96</t>
  </si>
  <si>
    <t>941941032.S</t>
  </si>
  <si>
    <t>Montáž lešenia ľahkého pracovného radového s podlahami šírky od 0,80 do 1,00 m, výšky nad 10 do 30 m</t>
  </si>
  <si>
    <t>703788247</t>
  </si>
  <si>
    <t>97</t>
  </si>
  <si>
    <t>941941192.S</t>
  </si>
  <si>
    <t>Príplatok za prvý a každý ďalší i začatý mesiac použitia lešenia ľahkého pracovného radového s podlahami šírky od 0,80 do 1,00 m, výšky nad 10 do 30 m</t>
  </si>
  <si>
    <t>1846589371</t>
  </si>
  <si>
    <t>98</t>
  </si>
  <si>
    <t>941941832.S</t>
  </si>
  <si>
    <t>Demontáž lešenia ľahkého pracovného radového s podlahami šírky nad 0,80 do 1,00 m, výšky nad 10 do 30 m</t>
  </si>
  <si>
    <t>71137824</t>
  </si>
  <si>
    <t>941955003.S</t>
  </si>
  <si>
    <t>Lešenie ľahké pracovné pomocné s výškou lešeňovej podlahy nad 1,90 do 2,50 m</t>
  </si>
  <si>
    <t>-527689208</t>
  </si>
  <si>
    <t>100</t>
  </si>
  <si>
    <t>941955004.S</t>
  </si>
  <si>
    <t>Lešenie ľahké pracovné pomocné s výškou lešeňovej podlahy nad 2,50 do 3,5 m</t>
  </si>
  <si>
    <t>-1508611870</t>
  </si>
  <si>
    <t>101</t>
  </si>
  <si>
    <t>944944103.S</t>
  </si>
  <si>
    <t>Ochranná sieť na boku lešenia</t>
  </si>
  <si>
    <t>-1887183998</t>
  </si>
  <si>
    <t>102</t>
  </si>
  <si>
    <t>944944803.S</t>
  </si>
  <si>
    <t>Demontáž ochrannej siete na boku lešenia</t>
  </si>
  <si>
    <t>-699912304</t>
  </si>
  <si>
    <t>103</t>
  </si>
  <si>
    <t>944945013.S</t>
  </si>
  <si>
    <t>Montáž záchytnej striešky zriadenej súčasne s ľahkým alebo ťažkým lešením šírky nad 2 m</t>
  </si>
  <si>
    <t>-675611177</t>
  </si>
  <si>
    <t>104</t>
  </si>
  <si>
    <t>944945193.S</t>
  </si>
  <si>
    <t>Príplatok za prvý a každý ďalší i začatý mesiac použitia záchytnej striešky nad 2 m</t>
  </si>
  <si>
    <t>723901614</t>
  </si>
  <si>
    <t>105</t>
  </si>
  <si>
    <t>944945813.S</t>
  </si>
  <si>
    <t>Demontáž záchytnej striešky zriaďovanej súčasne s ľahkým alebo ťažkým lešením šírky nad 2 m</t>
  </si>
  <si>
    <t>493486800</t>
  </si>
  <si>
    <t>106</t>
  </si>
  <si>
    <t>952901111.S</t>
  </si>
  <si>
    <t>Vyčistenie budov pri výške podlaží do 4 m</t>
  </si>
  <si>
    <t>-959869737</t>
  </si>
  <si>
    <t>107</t>
  </si>
  <si>
    <t>953942425.1</t>
  </si>
  <si>
    <t>Osadenie podlahového poklopu - ozn. N25</t>
  </si>
  <si>
    <t>2076976931</t>
  </si>
  <si>
    <t>108</t>
  </si>
  <si>
    <t>286620000800.1</t>
  </si>
  <si>
    <t>Poklop kompozitný štvorcový 600x600mm s rámom, triedy zaťaženia A15kN, EN124, kompozit SMC vystužený sklenenými vláknami, povrch poklopu hladký, úprava povrchu poklopu nalepením vinylovej podlahy, osadený v ráme do roviny - ozn N25</t>
  </si>
  <si>
    <t>1926836776</t>
  </si>
  <si>
    <t>109</t>
  </si>
  <si>
    <t>953945317.S</t>
  </si>
  <si>
    <t>Hliníkový soklový profil šírky 180 mm</t>
  </si>
  <si>
    <t>-1570780107</t>
  </si>
  <si>
    <t>110</t>
  </si>
  <si>
    <t>953995406.S</t>
  </si>
  <si>
    <t>Okenný a dverový začisťovací profil</t>
  </si>
  <si>
    <t>1989621229</t>
  </si>
  <si>
    <t>111</t>
  </si>
  <si>
    <t>953995412.S</t>
  </si>
  <si>
    <t>Nadokenný profil s priznanou okapničkou</t>
  </si>
  <si>
    <t>-1447528451</t>
  </si>
  <si>
    <t>112</t>
  </si>
  <si>
    <t>953995421.S</t>
  </si>
  <si>
    <t>Rohový profil s integrovanou sieťovinou - pevný</t>
  </si>
  <si>
    <t>-1882323760</t>
  </si>
  <si>
    <t>113</t>
  </si>
  <si>
    <t>953995426.S</t>
  </si>
  <si>
    <t>Dilatačný profil typ V - rohový</t>
  </si>
  <si>
    <t>2071092742</t>
  </si>
  <si>
    <t>114</t>
  </si>
  <si>
    <t>979089002.S</t>
  </si>
  <si>
    <t>Poplatok za skládku - obaly, (15 01 01, 02, 06) ostatné</t>
  </si>
  <si>
    <t>268836301</t>
  </si>
  <si>
    <t>9.1</t>
  </si>
  <si>
    <t xml:space="preserve">Športové vybavenie do haly </t>
  </si>
  <si>
    <t>115</t>
  </si>
  <si>
    <t>95699001</t>
  </si>
  <si>
    <t>Montáž sedačiek do haly vrátane číslovania, kotviaceho materiálu a dopravy</t>
  </si>
  <si>
    <t>-316328766</t>
  </si>
  <si>
    <t>116</t>
  </si>
  <si>
    <t>611960001</t>
  </si>
  <si>
    <t>Sedačka vrátane číslovania a kotviaceho materiálu</t>
  </si>
  <si>
    <t>-436529936</t>
  </si>
  <si>
    <t>117</t>
  </si>
  <si>
    <t>95699002</t>
  </si>
  <si>
    <t>D+M Basketbalové koše, vrátane náhradnej dosky (2 ks = sada)</t>
  </si>
  <si>
    <t>sada</t>
  </si>
  <si>
    <t>-601458432</t>
  </si>
  <si>
    <t>118</t>
  </si>
  <si>
    <t>95699003</t>
  </si>
  <si>
    <t>D+M Ochranné siete pred štítové steny a okná, oká 5x5 cm</t>
  </si>
  <si>
    <t>-1605195931</t>
  </si>
  <si>
    <t>119</t>
  </si>
  <si>
    <t>95699004</t>
  </si>
  <si>
    <t>Kotvenie - Tréningové koše na basketbal</t>
  </si>
  <si>
    <t>-55487491</t>
  </si>
  <si>
    <t>120</t>
  </si>
  <si>
    <t>611960002</t>
  </si>
  <si>
    <t>Tréningové koše na basketbal</t>
  </si>
  <si>
    <t>-844162737</t>
  </si>
  <si>
    <t>121</t>
  </si>
  <si>
    <t>95699005</t>
  </si>
  <si>
    <t>D+M Volejbalové konštrukcie - tri ihriská</t>
  </si>
  <si>
    <t>-597807295</t>
  </si>
  <si>
    <t>122</t>
  </si>
  <si>
    <t>95699006</t>
  </si>
  <si>
    <t>D+M Deliaci záves</t>
  </si>
  <si>
    <t>1172385341</t>
  </si>
  <si>
    <t>123</t>
  </si>
  <si>
    <t>783520005.4</t>
  </si>
  <si>
    <t>D+M - Čiarovanie športovej podlahy v m.č. 1.01</t>
  </si>
  <si>
    <t>748347427</t>
  </si>
  <si>
    <t>124</t>
  </si>
  <si>
    <t>783520005.5</t>
  </si>
  <si>
    <t>D+M - Loga na športovú plochu do stredového kruhu</t>
  </si>
  <si>
    <t>-1614240106</t>
  </si>
  <si>
    <t>125</t>
  </si>
  <si>
    <t>783520005.6</t>
  </si>
  <si>
    <t>D+M - Plnoplošná maľba hrušiek na basketbal</t>
  </si>
  <si>
    <t>-1670597095</t>
  </si>
  <si>
    <t>126</t>
  </si>
  <si>
    <t>783520005.7</t>
  </si>
  <si>
    <t>D+M - Nápis na markízu "ŠPORTOVÁ HALA SPU" s nástrekom PVS hr. 20 mm</t>
  </si>
  <si>
    <t>450544761</t>
  </si>
  <si>
    <t>127</t>
  </si>
  <si>
    <t>783520005.8</t>
  </si>
  <si>
    <t>D+M - Logo s nástrekom PVS hr. 20 mm, 1870x2380 mm</t>
  </si>
  <si>
    <t>758228191</t>
  </si>
  <si>
    <t>128</t>
  </si>
  <si>
    <t>783520005.9</t>
  </si>
  <si>
    <t>D+M - Šatníková skrinka 300x500x1960, nožička 100mm, materiál HPL dosky, vybavenie: háčik a polička</t>
  </si>
  <si>
    <t>-138801689</t>
  </si>
  <si>
    <t>129</t>
  </si>
  <si>
    <t>-598134876</t>
  </si>
  <si>
    <t>711</t>
  </si>
  <si>
    <t>Izolácie proti vode a vlhkosti</t>
  </si>
  <si>
    <t>130</t>
  </si>
  <si>
    <t>711111001.S</t>
  </si>
  <si>
    <t>Zhotovenie izolácie proti zemnej vlhkosti vodorovná náterom penetračným za studena - ozn. SP1, SP2</t>
  </si>
  <si>
    <t>-688989655</t>
  </si>
  <si>
    <t>131</t>
  </si>
  <si>
    <t>246170000900.S</t>
  </si>
  <si>
    <t>Lak asfaltový penetračný</t>
  </si>
  <si>
    <t>-596643174</t>
  </si>
  <si>
    <t>132</t>
  </si>
  <si>
    <t>711112011.S</t>
  </si>
  <si>
    <t xml:space="preserve">Zhotovenie  izolácie proti zemnej vlhkosti zvislá asfaltovou suspenziou za studena</t>
  </si>
  <si>
    <t>-1431167087</t>
  </si>
  <si>
    <t>133</t>
  </si>
  <si>
    <t>111630002300.S</t>
  </si>
  <si>
    <t>Suspenzia asfaltová</t>
  </si>
  <si>
    <t>1395945138</t>
  </si>
  <si>
    <t>134</t>
  </si>
  <si>
    <t>711131101.S</t>
  </si>
  <si>
    <t xml:space="preserve">Zhotovenie  izolácie proti zemnej vlhkosti vodorovná AIP na sucho</t>
  </si>
  <si>
    <t>-1298066906</t>
  </si>
  <si>
    <t>135</t>
  </si>
  <si>
    <t>628110000100.S</t>
  </si>
  <si>
    <t>Pás asfaltový bez krycej vrstvy, vložka strojná lepenka A 400/SH</t>
  </si>
  <si>
    <t>307835182</t>
  </si>
  <si>
    <t>136</t>
  </si>
  <si>
    <t>711132107.S</t>
  </si>
  <si>
    <t>Zhotovenie izolácie proti zemnej vlhkosti nopovou fóloiu položenou voľne na ploche zvislej</t>
  </si>
  <si>
    <t>1463361738</t>
  </si>
  <si>
    <t>137</t>
  </si>
  <si>
    <t>283230002700.S</t>
  </si>
  <si>
    <t>Nopová HDPE fólia hrúbky 0,5 mm, výška nopu 8 mm, proti zemnej vlhkosti s radónovou ochranou, pre spodnú stavbu</t>
  </si>
  <si>
    <t>716709661</t>
  </si>
  <si>
    <t>138</t>
  </si>
  <si>
    <t>711141559.S</t>
  </si>
  <si>
    <t xml:space="preserve">Zhotovenie  izolácie proti zemnej vlhkosti a tlakovej vode vodorovná NAIP pritavením  - ozn. SP1, SP2</t>
  </si>
  <si>
    <t>1383492686</t>
  </si>
  <si>
    <t>139</t>
  </si>
  <si>
    <t>628310001200.S</t>
  </si>
  <si>
    <t>Pás asfaltový s jemným posypom hr. 4,0 mm vystužený sklenenou rohožou a hliníkovou fóliou</t>
  </si>
  <si>
    <t>-619894399</t>
  </si>
  <si>
    <t>140</t>
  </si>
  <si>
    <t>711211051.S</t>
  </si>
  <si>
    <t xml:space="preserve">Jednozlož. silikátová hydroizolačná hmota, stierka vodorovná  - ozn. F7</t>
  </si>
  <si>
    <t>1979086272</t>
  </si>
  <si>
    <t>141</t>
  </si>
  <si>
    <t>711212001.S</t>
  </si>
  <si>
    <t xml:space="preserve">Jednozlož. hydroizolačná hmota disperzná, náter na vnútorne použitie zvislá  - ozn. ZS3</t>
  </si>
  <si>
    <t>-1536158857</t>
  </si>
  <si>
    <t>142</t>
  </si>
  <si>
    <t>711410100.S</t>
  </si>
  <si>
    <t xml:space="preserve">Zhotovenie  izolácie proti tlakovej vode na vodorovnej ploche náterom z tekutej gumy hr. 1 mm - jímka</t>
  </si>
  <si>
    <t>1831206696</t>
  </si>
  <si>
    <t>143</t>
  </si>
  <si>
    <t>245610003300</t>
  </si>
  <si>
    <t>Náterová hydroizolácia Rubber N 500, 1-zložková na báze modifikovaných asfaltov, tekutá guma, spotreba 0,5-2,0 kg/m2, 10 kg</t>
  </si>
  <si>
    <t>-540033015</t>
  </si>
  <si>
    <t>144</t>
  </si>
  <si>
    <t>711410200.S</t>
  </si>
  <si>
    <t xml:space="preserve">Zhotovenie  izolácie proti tlakovej vode na zvislej ploche náterom z tekutej gumy hr. 1 mm</t>
  </si>
  <si>
    <t>-805607398</t>
  </si>
  <si>
    <t>145</t>
  </si>
  <si>
    <t>2136461700</t>
  </si>
  <si>
    <t>146</t>
  </si>
  <si>
    <t>711415125.S</t>
  </si>
  <si>
    <t>Izolácia proti tlakovej vode stierka 2-zložková na báze polymérmi modifikovanej bituménovej emulzie na ploche zvislej,dvojnásobná</t>
  </si>
  <si>
    <t>1050921247</t>
  </si>
  <si>
    <t>147</t>
  </si>
  <si>
    <t>711471054.S</t>
  </si>
  <si>
    <t>Zhotovenie izolácie proti tlakovej vode PVC fóliou položenou voľne na vodorovnej ploche s naleptaním spoju</t>
  </si>
  <si>
    <t>-2077159006</t>
  </si>
  <si>
    <t>148</t>
  </si>
  <si>
    <t>283220000300.S</t>
  </si>
  <si>
    <t>Hydroizolačná fólia PVC-P, hr. 1,5 mm, š. 1,3 m, izolácia základov proti zemnej vlhkosti, tlakovej vode, radónu</t>
  </si>
  <si>
    <t>1786954425</t>
  </si>
  <si>
    <t>149</t>
  </si>
  <si>
    <t>711472054.S</t>
  </si>
  <si>
    <t>Zhotovenie izolácie proti tlakovej vode PVC fóliou položenou voľne na ploche zvislej s naleptaním spoju</t>
  </si>
  <si>
    <t>-1408127649</t>
  </si>
  <si>
    <t>150</t>
  </si>
  <si>
    <t>1708670278</t>
  </si>
  <si>
    <t>151</t>
  </si>
  <si>
    <t>998711203.S</t>
  </si>
  <si>
    <t>Presun hmôt pre izoláciu proti vode v objektoch výšky nad 12 do 60 m</t>
  </si>
  <si>
    <t>%</t>
  </si>
  <si>
    <t>2057641984</t>
  </si>
  <si>
    <t>152</t>
  </si>
  <si>
    <t>712370030.S</t>
  </si>
  <si>
    <t>Zhotovenie povlakovej krytiny striech plochých do 10° PVC-P fóliou prikotvením s lepením spoju - ozn. SP1, SP2</t>
  </si>
  <si>
    <t>-293875896</t>
  </si>
  <si>
    <t>153</t>
  </si>
  <si>
    <t>283220002200.S</t>
  </si>
  <si>
    <t>Hydroizolačná fólia PVC-P hr. 1,8 mm izolácia plochých striech</t>
  </si>
  <si>
    <t>-1476544975</t>
  </si>
  <si>
    <t>154</t>
  </si>
  <si>
    <t>311970001500.S</t>
  </si>
  <si>
    <t>Vrut do dĺžky 150 mm na upevnenie do kombi dosiek</t>
  </si>
  <si>
    <t>-1825763884</t>
  </si>
  <si>
    <t>155</t>
  </si>
  <si>
    <t>712990040.S</t>
  </si>
  <si>
    <t xml:space="preserve">Položenie geotextílie vodorovne alebo zvislo na strechy ploché do 10° -  ozn. SP1, SP2</t>
  </si>
  <si>
    <t>2013688271</t>
  </si>
  <si>
    <t>156</t>
  </si>
  <si>
    <t>693110004500.S</t>
  </si>
  <si>
    <t>Geotextília polypropylénová netkaná 300 g/m2</t>
  </si>
  <si>
    <t>-1266472992</t>
  </si>
  <si>
    <t>157</t>
  </si>
  <si>
    <t>712991040.S</t>
  </si>
  <si>
    <t>Montáž podkladnej konštrukcie z OSB dosiek na atike šírky 411 - 620 mm pod klampiarske konštrukcie</t>
  </si>
  <si>
    <t>189294682</t>
  </si>
  <si>
    <t>158</t>
  </si>
  <si>
    <t>311690001000.S</t>
  </si>
  <si>
    <t>Rozperný nit 6x30 mm do betónu, hliníkový</t>
  </si>
  <si>
    <t>1001206559</t>
  </si>
  <si>
    <t>159</t>
  </si>
  <si>
    <t>607260000300.S</t>
  </si>
  <si>
    <t>Doska OSB nebrúsená hr. 18 mm</t>
  </si>
  <si>
    <t>-25812230</t>
  </si>
  <si>
    <t>160</t>
  </si>
  <si>
    <t>712991050.S</t>
  </si>
  <si>
    <t>Montáž podkladnej konštrukcie z OSB dosiek na atike šírky 621 - 800 mm pod klampiarske konštrukcie</t>
  </si>
  <si>
    <t>1927609271</t>
  </si>
  <si>
    <t>161</t>
  </si>
  <si>
    <t>-1576884988</t>
  </si>
  <si>
    <t>162</t>
  </si>
  <si>
    <t>607260000450.S</t>
  </si>
  <si>
    <t>Doska OSB nebrúsená hr. 25 mm</t>
  </si>
  <si>
    <t>-1334542280</t>
  </si>
  <si>
    <t>163</t>
  </si>
  <si>
    <t>998712203.S</t>
  </si>
  <si>
    <t>Presun hmôt pre izoláciu povlakovej krytiny v objektoch výšky nad 12 do 24 m</t>
  </si>
  <si>
    <t>1713784916</t>
  </si>
  <si>
    <t>164</t>
  </si>
  <si>
    <t>713131132.S</t>
  </si>
  <si>
    <t>Montáž tepelnej izolácie stien minerálnou vlnou, celoplošným prilepením</t>
  </si>
  <si>
    <t>-687835315</t>
  </si>
  <si>
    <t>165</t>
  </si>
  <si>
    <t>283750000900.S</t>
  </si>
  <si>
    <t>Doska XPS hr. 80 mm, zateplenie soklov</t>
  </si>
  <si>
    <t>966342526</t>
  </si>
  <si>
    <t>166</t>
  </si>
  <si>
    <t>713142160.S</t>
  </si>
  <si>
    <t>Montáž tepelnej izolácie striech plochých do 10° spádovými doskami z polystyrénu v jednej vrstve - ozn. SP2</t>
  </si>
  <si>
    <t>1306171989</t>
  </si>
  <si>
    <t>167</t>
  </si>
  <si>
    <t>283750004255.1</t>
  </si>
  <si>
    <t xml:space="preserve">Doska PIR s obojstranným nasýteným skleneným vláknom, spádová izolácia hr. 0-130 mm   </t>
  </si>
  <si>
    <t>1918509999</t>
  </si>
  <si>
    <t>168</t>
  </si>
  <si>
    <t>713142165.S</t>
  </si>
  <si>
    <t>Montáž tepelnej izolácie striech plochých do 10° - atikové kliny z polystyrénu - ozn. SP1</t>
  </si>
  <si>
    <t>-1371265378</t>
  </si>
  <si>
    <t>169</t>
  </si>
  <si>
    <t>283760007400.S</t>
  </si>
  <si>
    <t>Doska spádová EPS, pevnosť v tlaku 100 kPa, šedý polystyrén pre vyspádovanie plochých striech</t>
  </si>
  <si>
    <t>907605989</t>
  </si>
  <si>
    <t>170</t>
  </si>
  <si>
    <t>713142250.S</t>
  </si>
  <si>
    <t>Montáž tepelnej izolácie striech plochých do 10° polystyrénom, dvojvrstvová kladenými voľne - ozn. SP1, SP2</t>
  </si>
  <si>
    <t>-1860758707</t>
  </si>
  <si>
    <t>171</t>
  </si>
  <si>
    <t>283750004250.S</t>
  </si>
  <si>
    <t>Doska PIR s obojstranným nasýteným skleneným vláknom hr. 120 mm</t>
  </si>
  <si>
    <t>-1602732122</t>
  </si>
  <si>
    <t>172</t>
  </si>
  <si>
    <t>283750004255.S</t>
  </si>
  <si>
    <t>Doska PIR s obojstranným nasýteným skleneným vláknom hr. 140 mm</t>
  </si>
  <si>
    <t>-283308209</t>
  </si>
  <si>
    <t>714</t>
  </si>
  <si>
    <t>Akustické a protiotrasové opatrenie</t>
  </si>
  <si>
    <t>173</t>
  </si>
  <si>
    <t>714110100.S</t>
  </si>
  <si>
    <t>Montáž akustických minerálnych obkladov na stenu pomocou bočných klipov - ozn. W5</t>
  </si>
  <si>
    <t>570564846</t>
  </si>
  <si>
    <t>174</t>
  </si>
  <si>
    <t>631480002161</t>
  </si>
  <si>
    <t xml:space="preserve">Akustický stenový panel - Aura Panelling AE - Absorber - FR (707) Black Raw PET - 800x1184x30 mm  - ozn. W5</t>
  </si>
  <si>
    <t>-1688695118</t>
  </si>
  <si>
    <t>175</t>
  </si>
  <si>
    <t>714110230.S</t>
  </si>
  <si>
    <t>Montáž akustických obkladov na strop - hala</t>
  </si>
  <si>
    <t>427757335</t>
  </si>
  <si>
    <t>176</t>
  </si>
  <si>
    <t>283960001</t>
  </si>
  <si>
    <t>Dodávka akustického obkladu na strop AuraF CIR - Cloud SP - FR</t>
  </si>
  <si>
    <t>594108616</t>
  </si>
  <si>
    <t>177</t>
  </si>
  <si>
    <t>998714203.S</t>
  </si>
  <si>
    <t>Presun hmôt pre izolácie akustické a protiotrasové opatrenia v objektoch výšky (hĺbky) nad 12 do 24m</t>
  </si>
  <si>
    <t>1637616951</t>
  </si>
  <si>
    <t>721</t>
  </si>
  <si>
    <t>Zdravotechnika - vnútorná kanalizácia</t>
  </si>
  <si>
    <t>178</t>
  </si>
  <si>
    <t>721230003.1</t>
  </si>
  <si>
    <t xml:space="preserve">Montáž poistného strešného prepadu 100x100 dl. 850 mm s PVC manžetou  - ozn. N34</t>
  </si>
  <si>
    <t>1661749987</t>
  </si>
  <si>
    <t>179</t>
  </si>
  <si>
    <t>286630034300.1</t>
  </si>
  <si>
    <t>TWPP 100x100 PVC - Poistný prepad hranatý s manžetou z PVC hydroizolačnej fólie, dl. 850 mm</t>
  </si>
  <si>
    <t>356524079</t>
  </si>
  <si>
    <t>180</t>
  </si>
  <si>
    <t>721230099.S</t>
  </si>
  <si>
    <t>Montáž strešného vtoku pre PVC izolácie DN 110 - ozn. N33</t>
  </si>
  <si>
    <t>1983091362</t>
  </si>
  <si>
    <t>181</t>
  </si>
  <si>
    <t>286630004900.S</t>
  </si>
  <si>
    <t>Sanačný strešný vtok s PVC manžetou, odtok DN 110, záchytný kôš - ozn. N33</t>
  </si>
  <si>
    <t>-1838637810</t>
  </si>
  <si>
    <t>725</t>
  </si>
  <si>
    <t>Zdravotechnika - zariaďovacie predmety</t>
  </si>
  <si>
    <t>182</t>
  </si>
  <si>
    <t>725190101.S</t>
  </si>
  <si>
    <t>Montáž sanitárnej priečky z HPL dosiek na WC s nerezovým kovaním</t>
  </si>
  <si>
    <t>-350868181</t>
  </si>
  <si>
    <t>183</t>
  </si>
  <si>
    <t>607930001500.1</t>
  </si>
  <si>
    <t>Sanitárna oddeľovacia stenba kompaktná z vysokotlakého laminátu (HPL) pre použitie v interiéri, hrúbky 13 mm, farba svetlo šedá - ozn. SS1 až SS9</t>
  </si>
  <si>
    <t>389419084</t>
  </si>
  <si>
    <t>184</t>
  </si>
  <si>
    <t>998725203.S</t>
  </si>
  <si>
    <t>Presun hmôt pre zariaďovacie predmety v objektoch výšky nad 12 do 24 m</t>
  </si>
  <si>
    <t>-1883926597</t>
  </si>
  <si>
    <t>761</t>
  </si>
  <si>
    <t>Konštrukcie sklobetónové</t>
  </si>
  <si>
    <t>185</t>
  </si>
  <si>
    <t>761123111.S</t>
  </si>
  <si>
    <t xml:space="preserve">Sklobetónové steny a priečky jednofarebné, klasické murovanie, tvarovky hladké veľ. 190x190x80 mm  - ozn. N8</t>
  </si>
  <si>
    <t>1298897604</t>
  </si>
  <si>
    <t>186</t>
  </si>
  <si>
    <t>761623111.1</t>
  </si>
  <si>
    <t xml:space="preserve">Sklobetónové okná jednofarebné (2065x2500 mm), klasické murovanie, tvarovky hladké tepelnoizolačné, Vlnka, veľ. 190x190x160 mm, vrátane Al vonkajšieho parapetu  - ozn. O11</t>
  </si>
  <si>
    <t>-2103960872</t>
  </si>
  <si>
    <t>187</t>
  </si>
  <si>
    <t>998761203.S</t>
  </si>
  <si>
    <t>Presun hmôt na sklobetónové konštrukcie v objektoch výšky nad 12 do 24 m</t>
  </si>
  <si>
    <t>-63201975</t>
  </si>
  <si>
    <t>188</t>
  </si>
  <si>
    <t>762512245.1</t>
  </si>
  <si>
    <t xml:space="preserve">Položenie podláh na drevený podklad z drevotrieskových dosiek priskrutkovaním  - ozn. F5</t>
  </si>
  <si>
    <t>-1764258991</t>
  </si>
  <si>
    <t>189</t>
  </si>
  <si>
    <t>607260000240.S</t>
  </si>
  <si>
    <t>Doska OSB nebrúsená hr. 15 mm</t>
  </si>
  <si>
    <t>371198972</t>
  </si>
  <si>
    <t>190</t>
  </si>
  <si>
    <t>762512245.5</t>
  </si>
  <si>
    <t>Zosilnenie športovej podlahy v mieste trasy posuvných kusov do kúta pre skladovanie</t>
  </si>
  <si>
    <t>426158334</t>
  </si>
  <si>
    <t>191</t>
  </si>
  <si>
    <t>762512256</t>
  </si>
  <si>
    <t>Položenie podláh pod PVC na oceľovú konštrukcie pre TV z Cetris dosiek</t>
  </si>
  <si>
    <t>-1461382016</t>
  </si>
  <si>
    <t>192</t>
  </si>
  <si>
    <t>591510001700</t>
  </si>
  <si>
    <t>Cementotriesková doska CETRIS BASIC, rozmer 24x3350x1250 mm, s hladkým cementovo šedým povrchom</t>
  </si>
  <si>
    <t>-256378986</t>
  </si>
  <si>
    <t>193</t>
  </si>
  <si>
    <t>762712130.S</t>
  </si>
  <si>
    <t>Montáž priestorových viazaných konštrukcií z reziva hraneného prierezovej plochy 224 - 288 cm2</t>
  </si>
  <si>
    <t>2018220536</t>
  </si>
  <si>
    <t>194</t>
  </si>
  <si>
    <t>605470000200.S</t>
  </si>
  <si>
    <t>Hranoly drevené zo smreku, štvorstranne hobľované, masív, sušené 14±2%, s opracovanými spojmi, triedy 3A STN 480055, bez defektov, hniloby, hrčí</t>
  </si>
  <si>
    <t>1660913656</t>
  </si>
  <si>
    <t>195</t>
  </si>
  <si>
    <t>998762203.S</t>
  </si>
  <si>
    <t>Presun hmôt pre konštrukcie tesárske v objektoch výšky od 12 do 24 m</t>
  </si>
  <si>
    <t>531060405</t>
  </si>
  <si>
    <t>763</t>
  </si>
  <si>
    <t>Konštrukcie - drevostavby</t>
  </si>
  <si>
    <t>196</t>
  </si>
  <si>
    <t>763112222.S</t>
  </si>
  <si>
    <t>Priečka SDK hr. 105 mm, kca CW+UW 50, dvojito opláštená doskou protipožiarnou DF 2x15 mm, TI 50 mm</t>
  </si>
  <si>
    <t>1040610749</t>
  </si>
  <si>
    <t>197</t>
  </si>
  <si>
    <t>763115113.S</t>
  </si>
  <si>
    <t xml:space="preserve">Priečka SDK hr. 125 mm, kca CW+UW 100, jednoducho opláštená doskou štandardnou A 12,5 mm, TI 100 mm  - ozn. N10</t>
  </si>
  <si>
    <t>1935809314</t>
  </si>
  <si>
    <t>198</t>
  </si>
  <si>
    <t>763120011.S</t>
  </si>
  <si>
    <t>Sadrokartónová inštalačná predstena pre sanitárne zariadenia, kca CD+UD, dvojito opláštená doskou impregnovanou H2 2x12,5 mm</t>
  </si>
  <si>
    <t>-1419851699</t>
  </si>
  <si>
    <t>199</t>
  </si>
  <si>
    <t>763126630.1</t>
  </si>
  <si>
    <t xml:space="preserve">Predsadená SDK stena hr. 65 mm, kca CW+UW 50, jednoducho opláštená doskou štandardnou A 12.5 mm  -kapotáž </t>
  </si>
  <si>
    <t>1380182312</t>
  </si>
  <si>
    <t>200</t>
  </si>
  <si>
    <t>763135025</t>
  </si>
  <si>
    <t xml:space="preserve">Kazetový podhľad Rigips 600 x 600 mm, hrana A, konštrukcia viditeľná, doska Casoprano Casostar biela  - ozn. C10</t>
  </si>
  <si>
    <t>1904884905</t>
  </si>
  <si>
    <t>201</t>
  </si>
  <si>
    <t>7631350751</t>
  </si>
  <si>
    <t xml:space="preserve">Kazetový podhľad Rigips 600 x 600 mm, hrana A, konštrukcia viditeľná, doska Gyprex Asepta  - ozn. C11</t>
  </si>
  <si>
    <t>-1482332259</t>
  </si>
  <si>
    <t>202</t>
  </si>
  <si>
    <t>7631360551</t>
  </si>
  <si>
    <t xml:space="preserve">Lamelový podhľad Rigips 1800 x 300 mm, doska Gyptone Quattro 20 biela   -ozn. C3</t>
  </si>
  <si>
    <t>1720917070</t>
  </si>
  <si>
    <t>203</t>
  </si>
  <si>
    <t>7631371401</t>
  </si>
  <si>
    <t xml:space="preserve">Lamolový podhľad Rigips 1800 x 300 mm, doska Gyptone Base a Gyptone Quatro  - ozn. C12</t>
  </si>
  <si>
    <t>-341541482</t>
  </si>
  <si>
    <t>204</t>
  </si>
  <si>
    <t>763138202</t>
  </si>
  <si>
    <t>Podhľad SDK Rigips RBI 12.5 mm montovaný priamo, jednoúrovňová oceľová podkonštrukcia CD - ozn. C9</t>
  </si>
  <si>
    <t>-1952734347</t>
  </si>
  <si>
    <t>205</t>
  </si>
  <si>
    <t>7631382201</t>
  </si>
  <si>
    <t>Medzistrop samonosný SDK Rigips 2xRB 12.5 mm v dolnej aj hornej časti, hr. stropu 102 mm, profil UA - ozn. C8</t>
  </si>
  <si>
    <t>1482335727</t>
  </si>
  <si>
    <t>206</t>
  </si>
  <si>
    <t>763138221</t>
  </si>
  <si>
    <t>Podhľad SDK Rigips RF 12.5 mm závesný, dvojúrovňová oceľová podkonštrukcia CD, po stranách - ozn. C3</t>
  </si>
  <si>
    <t>1820246791</t>
  </si>
  <si>
    <t>207</t>
  </si>
  <si>
    <t>763138270</t>
  </si>
  <si>
    <t xml:space="preserve">Akustický podhľad SDK Rigips Gyptone Big, doska Big Quatro 41, TI 50 mm  - ozn. C6</t>
  </si>
  <si>
    <t>137955513</t>
  </si>
  <si>
    <t>208</t>
  </si>
  <si>
    <t>998763403.S</t>
  </si>
  <si>
    <t>Presun hmôt pre sadrokartónové konštrukcie v stavbách (objektoch) výšky od 7 do 24 m</t>
  </si>
  <si>
    <t>-2041969857</t>
  </si>
  <si>
    <t>209</t>
  </si>
  <si>
    <t>764312331.1</t>
  </si>
  <si>
    <t>Oplechovanie striešky z hliníkového Al plechu hr. 0,8 mm, farba prachová šedá RAL 7037 - ozn. K6</t>
  </si>
  <si>
    <t>-1286596531</t>
  </si>
  <si>
    <t>210</t>
  </si>
  <si>
    <t>764331420.1</t>
  </si>
  <si>
    <t xml:space="preserve">Uholník z poplastovaného plechu, r.š. 100 mm - vonkajší  - ozn. K2</t>
  </si>
  <si>
    <t>1349781879</t>
  </si>
  <si>
    <t>211</t>
  </si>
  <si>
    <t>764331420.2</t>
  </si>
  <si>
    <t xml:space="preserve">Uholník z poplastovaného plechu r.š. 100 mm - vnútorný  - ozn. K3</t>
  </si>
  <si>
    <t>1978458350</t>
  </si>
  <si>
    <t>212</t>
  </si>
  <si>
    <t>764331420.3</t>
  </si>
  <si>
    <t>Tmeliaca lišta z poplastovaného plechu r.š. 100 mm - ozn. K4</t>
  </si>
  <si>
    <t>1758768642</t>
  </si>
  <si>
    <t>213</t>
  </si>
  <si>
    <t>764410350.1</t>
  </si>
  <si>
    <t>Odkvapnica na streche prístavby z hliníkového Al plechu hr. 0,8 mm, r.š. 300 mm, farba prachová šedá RAL 7037 - ozn. K1</t>
  </si>
  <si>
    <t>645742310</t>
  </si>
  <si>
    <t>214</t>
  </si>
  <si>
    <t>764721118.1</t>
  </si>
  <si>
    <t>Oplechovanie nadríms RHEINZINK CLASSIC WALZBLANK hr. 0,7 mm, r.š. 600 mm - ozn. K5</t>
  </si>
  <si>
    <t>1928416634</t>
  </si>
  <si>
    <t>215</t>
  </si>
  <si>
    <t>998764203.S</t>
  </si>
  <si>
    <t>Presun hmôt pre konštrukcie klampiarske v objektoch výšky nad 12 do 24 m</t>
  </si>
  <si>
    <t>1164090324</t>
  </si>
  <si>
    <t>216</t>
  </si>
  <si>
    <t>766411131.1</t>
  </si>
  <si>
    <t>Montáž zrkadlovej steny s nalepeným zrkadlom - ozn. N45</t>
  </si>
  <si>
    <t>1324023883</t>
  </si>
  <si>
    <t>217</t>
  </si>
  <si>
    <t>6072600R001</t>
  </si>
  <si>
    <t>Zrkadlová stena 4500x2200 mm, bezpečnostné zrkadlo hr. 4 mm, nalepené na podkladovú OSB dosku - N45</t>
  </si>
  <si>
    <t>830045353</t>
  </si>
  <si>
    <t>218</t>
  </si>
  <si>
    <t>766411132.S</t>
  </si>
  <si>
    <t xml:space="preserve">Montáž obloženia stien z tvrdého dreva, š. 80x160 mm  - ozn. N9</t>
  </si>
  <si>
    <t>1294606256</t>
  </si>
  <si>
    <t>219</t>
  </si>
  <si>
    <t>611920007501.1</t>
  </si>
  <si>
    <t>Deliaca stena z KVH hranolov 80x160 mm, svetlá vzdialenosť 150 mm,hranoly opatrené dyhov jasen - ozn. N9</t>
  </si>
  <si>
    <t>717219581</t>
  </si>
  <si>
    <t>220</t>
  </si>
  <si>
    <t>766414133.1</t>
  </si>
  <si>
    <t xml:space="preserve">Montáž vinylového stienového obkladu lepením  - ozn. W3</t>
  </si>
  <si>
    <t>480481684</t>
  </si>
  <si>
    <t>221</t>
  </si>
  <si>
    <t>284110004610</t>
  </si>
  <si>
    <t>Viacúčelová vinylová stenová krytina, hr. 0,92 mm - ozn. W3</t>
  </si>
  <si>
    <t>-684466730</t>
  </si>
  <si>
    <t>222</t>
  </si>
  <si>
    <t>766414133.2</t>
  </si>
  <si>
    <t xml:space="preserve">Montáž ochranného a krycieho panelu bez PVC prísad, hr. 1,5 mm, lepením  - ozn. W2</t>
  </si>
  <si>
    <t>698294802</t>
  </si>
  <si>
    <t>223</t>
  </si>
  <si>
    <t>61960001</t>
  </si>
  <si>
    <t xml:space="preserve">Ocharnný panel bez PVC vrátane ukončovacích líšt, hr. 1,5 mm, Decoshoc Staro, farebné prevedenie 0013 Greige, vrátane CLIP systému  - ozn. W2</t>
  </si>
  <si>
    <t>-1156810681</t>
  </si>
  <si>
    <t>224</t>
  </si>
  <si>
    <t>766414133.3</t>
  </si>
  <si>
    <t>Montáž preglejkových lamiel hr. 12 mm /80 s nalaminovaným krycím panelom vrátane montáže roštu - ozn. W5</t>
  </si>
  <si>
    <t>1949365902</t>
  </si>
  <si>
    <t>225</t>
  </si>
  <si>
    <t>619600021</t>
  </si>
  <si>
    <t xml:space="preserve">Obklad z preglejkových lamiel hr. 10mm /80 s nalaminovaným krycím panelom bez PVC, hr. 1,5 mm, vrátane oceľového roštu  - ozn. W5</t>
  </si>
  <si>
    <t>-2039610363</t>
  </si>
  <si>
    <t>226</t>
  </si>
  <si>
    <t>766414133.7</t>
  </si>
  <si>
    <t>M+D revíznych dvierok v časti radiátorov pre obklad N11</t>
  </si>
  <si>
    <t>-604921004</t>
  </si>
  <si>
    <t>227</t>
  </si>
  <si>
    <t>766661422.4</t>
  </si>
  <si>
    <t>Montáž dverí hliníkových protipožiarnych 1KR</t>
  </si>
  <si>
    <t>1945100493</t>
  </si>
  <si>
    <t>228</t>
  </si>
  <si>
    <t>553410032900.1</t>
  </si>
  <si>
    <t xml:space="preserve">Dvere hliníkové požiarne plné  EW-C 30, 1000x1970 mm, 1KR, so samozatváračom - ozn. 4P</t>
  </si>
  <si>
    <t>1033192949</t>
  </si>
  <si>
    <t>229</t>
  </si>
  <si>
    <t>766661422.5</t>
  </si>
  <si>
    <t>Montáž dverí hliníkových protipožiarnych 2KR</t>
  </si>
  <si>
    <t>221427289</t>
  </si>
  <si>
    <t>230</t>
  </si>
  <si>
    <t>553410032900.2</t>
  </si>
  <si>
    <t xml:space="preserve">Dvere hliníkové požiarne plné  EW-C 30, 2100x2550 mm, 2KR, so samozatváračom - ozn. 7P</t>
  </si>
  <si>
    <t>2065951077</t>
  </si>
  <si>
    <t>231</t>
  </si>
  <si>
    <t>553410032900.3</t>
  </si>
  <si>
    <t xml:space="preserve">Dvere hliníkové požiarne presklené  EW-C 30, 2100x2550 mm, 2KR, so samozatváračom - ozn. 10</t>
  </si>
  <si>
    <t>-1406339443</t>
  </si>
  <si>
    <t>232</t>
  </si>
  <si>
    <t>553410032900.4</t>
  </si>
  <si>
    <t xml:space="preserve">Dvere hliníkové požiarne plné  EW-C 30, 1500x2150 mm, 2KR, so samozatváračom - ozn. 12</t>
  </si>
  <si>
    <t>1457746733</t>
  </si>
  <si>
    <t>233</t>
  </si>
  <si>
    <t>553410032900.5</t>
  </si>
  <si>
    <t xml:space="preserve">Dvere hliníkové požiarne plné  EW-C 30, 1500x2020 mm, 2KR, so samozatváračom - ozn. 13</t>
  </si>
  <si>
    <t>-77579347</t>
  </si>
  <si>
    <t>234</t>
  </si>
  <si>
    <t>553410032900.6</t>
  </si>
  <si>
    <t xml:space="preserve">Dvere hliníkové požiarne presklené  EW-C 15, 1450x2150 mm, 2KR, so samozatváračom - ozn. 14</t>
  </si>
  <si>
    <t>2073129022</t>
  </si>
  <si>
    <t>235</t>
  </si>
  <si>
    <t>553410032900.7</t>
  </si>
  <si>
    <t xml:space="preserve">Dvere hliníkové požiarne presklené  EW-C 15, 1700x2150 mm, 2KR, so samozatváračom - ozn. 15</t>
  </si>
  <si>
    <t>1213742757</t>
  </si>
  <si>
    <t>236</t>
  </si>
  <si>
    <t>766661422.S</t>
  </si>
  <si>
    <t>Montáž dverí drevených a oceľových protipožiarnych do kovovej bezpečnostnej zárubne</t>
  </si>
  <si>
    <t>1532980941</t>
  </si>
  <si>
    <t>237</t>
  </si>
  <si>
    <t>611650001081</t>
  </si>
  <si>
    <t>Dvere vnútorné protipožiarne drevené EW C 30, 900x1970 mm, bez polodrážky, SK certifikát, vrátane kovania - ozn. 2AL</t>
  </si>
  <si>
    <t>1219087019</t>
  </si>
  <si>
    <t>238</t>
  </si>
  <si>
    <t>611650001082</t>
  </si>
  <si>
    <t>Dvere vnútorné protipožiarne oceľové EW C 60, 800x1970 mm, bez polodrážky, SK certifikát, vrátane kovania - ozn. 6AL</t>
  </si>
  <si>
    <t>1287355326</t>
  </si>
  <si>
    <t>239</t>
  </si>
  <si>
    <t>611650001084</t>
  </si>
  <si>
    <t xml:space="preserve">Dvere vnútorné protipožiarne drevené EW C 15, 800x1970 mm, bez polodrážky, SK certifikát, vrátane kovania - ozn. 6L </t>
  </si>
  <si>
    <t>-2098768269</t>
  </si>
  <si>
    <t>240</t>
  </si>
  <si>
    <t>611650001085</t>
  </si>
  <si>
    <t xml:space="preserve">Dvere vnútorné protipožiarne 2KR drevené EW C 15, 1500x2150 mm, bez polodrážky, SK certifikát, vrátane kovania - ozn. 8 </t>
  </si>
  <si>
    <t>-1027459362</t>
  </si>
  <si>
    <t>241</t>
  </si>
  <si>
    <t>766662113.S</t>
  </si>
  <si>
    <t>Montáž dverového krídla otočného jednokrídlového bezpoldrážkového, do existujúcej zárubne, vrátane kovania</t>
  </si>
  <si>
    <t>559166250</t>
  </si>
  <si>
    <t>242</t>
  </si>
  <si>
    <t>549150000600.S</t>
  </si>
  <si>
    <t>Kľučka dverová a rozeta 2x, nehrdzavejúca oceľ, povrch nerez brúsený</t>
  </si>
  <si>
    <t>325629783</t>
  </si>
  <si>
    <t>243</t>
  </si>
  <si>
    <t>611610002901</t>
  </si>
  <si>
    <t xml:space="preserve">Dvere vnútorné drevené 1KR, šírka 800x1970 mm, bez polodrážky  - ozn. 1L, 1P</t>
  </si>
  <si>
    <t>-220576639</t>
  </si>
  <si>
    <t>244</t>
  </si>
  <si>
    <t>611610002902</t>
  </si>
  <si>
    <t xml:space="preserve">Dvere vnútorné drevené 1KR, šírka 900x1970 mm, bez polodrážky  - ozn. 2L, 2P</t>
  </si>
  <si>
    <t>-420803859</t>
  </si>
  <si>
    <t>245</t>
  </si>
  <si>
    <t>611610002903</t>
  </si>
  <si>
    <t xml:space="preserve">Dvere vnútorné drevené 1KR, šírka 600x1970 mm, bez polodrážky  - ozn. 3L, 3P</t>
  </si>
  <si>
    <t>-1914773827</t>
  </si>
  <si>
    <t>246</t>
  </si>
  <si>
    <t>611610002904</t>
  </si>
  <si>
    <t xml:space="preserve">Dvere vnútorné drevené 1KR, šírka 700x1970 mm, bez polodrážky  - ozn. 4L</t>
  </si>
  <si>
    <t>1995862698</t>
  </si>
  <si>
    <t>247</t>
  </si>
  <si>
    <t>611610002905</t>
  </si>
  <si>
    <t xml:space="preserve">Dvere vnútorné drevené 1KR, šírka 1100x1970 mm, bez polodrážky  - ozn. 5L</t>
  </si>
  <si>
    <t>-1360265870</t>
  </si>
  <si>
    <t>248</t>
  </si>
  <si>
    <t>611610002906</t>
  </si>
  <si>
    <t xml:space="preserve">Dvere vnútorné drevené 1KR, šírka 800x1970 mm, bez polodrážky  - ozn. 6P</t>
  </si>
  <si>
    <t>1867927260</t>
  </si>
  <si>
    <t>249</t>
  </si>
  <si>
    <t>766662133.S</t>
  </si>
  <si>
    <t>Montáž dverového krídla otočného dvojkrídlového bezpoldrážkového, do existujúcej zárubne, vrátane kovania</t>
  </si>
  <si>
    <t>1321833957</t>
  </si>
  <si>
    <t>250</t>
  </si>
  <si>
    <t>-1951333412</t>
  </si>
  <si>
    <t>251</t>
  </si>
  <si>
    <t>611610000401</t>
  </si>
  <si>
    <t>Dvere vnútorné 2KR, 800+600/1970 mm, bez polodrážky - ozn. 5</t>
  </si>
  <si>
    <t>1186297092</t>
  </si>
  <si>
    <t>252</t>
  </si>
  <si>
    <t>611610000402</t>
  </si>
  <si>
    <t>Dvere vnútorné 2KR, 1400/1970 mm, bez polodrážky - ozn. 9</t>
  </si>
  <si>
    <t>-661893698</t>
  </si>
  <si>
    <t>253</t>
  </si>
  <si>
    <t>998766203.S</t>
  </si>
  <si>
    <t>Presun hmot pre konštrukcie stolárske v objektoch výšky nad 12 do 24 m</t>
  </si>
  <si>
    <t>-1329956913</t>
  </si>
  <si>
    <t>766-1</t>
  </si>
  <si>
    <t>Fínska sauna</t>
  </si>
  <si>
    <t>254</t>
  </si>
  <si>
    <t>766R001</t>
  </si>
  <si>
    <t>Výroba, montáž, dodávka a doprava sauny, 6200x3800x2200 mm</t>
  </si>
  <si>
    <t>-483556734</t>
  </si>
  <si>
    <t>P</t>
  </si>
  <si>
    <t>Poznámka k položke:_x000d_
Prevedenie sauny: vstavaná komerčná interiérová sauna na kľúč_x000d_
Rozmer: 6200 x 3800 x 2200 mm (vonkajšie rozmery sauny)_x000d_
Dispozícia: podľa priloženého pôdorysu_x000d_
Konštrukcia sauny: Konstrukčné hranoly zo severského smreku + minerálna izolácia + odrazová fólia_x000d_
Obklad sauny: Palubové dosky jelša 15x90 mm, STP - vertikálne (vnútorný obklad)_x000d_
Lavice: jelša 28x90 mm, 2 úrovne lavíc vo výškach cca 45 cm a 90 cm od podlahy, mezilav. výplň, chrbtová opierka,_x000d_
podlahový rošt, ohrádka pece_x000d_
Podlahový rošt: jelša, profil SHP; výška roštu cca 5,6 cm</t>
  </si>
  <si>
    <t>255</t>
  </si>
  <si>
    <t>766R002</t>
  </si>
  <si>
    <t>Výroba presklenej časti sauny podľa zadania</t>
  </si>
  <si>
    <t>1076365613</t>
  </si>
  <si>
    <t>256</t>
  </si>
  <si>
    <t>Tech001</t>
  </si>
  <si>
    <t>Saunová regulácia, riadiaca jednotka HARVIA, C400VKK</t>
  </si>
  <si>
    <t>-1190383985</t>
  </si>
  <si>
    <t>257</t>
  </si>
  <si>
    <t>Tech002</t>
  </si>
  <si>
    <t>Saunové kamene HARVIA, veľ. 5-10 cm, 20kg, červené balenie</t>
  </si>
  <si>
    <t>-1246783018</t>
  </si>
  <si>
    <t>258</t>
  </si>
  <si>
    <t>Tech003</t>
  </si>
  <si>
    <t>Saunová pec HARVIA Profi L33</t>
  </si>
  <si>
    <t>1879896883</t>
  </si>
  <si>
    <t>259</t>
  </si>
  <si>
    <t>Doplnky01</t>
  </si>
  <si>
    <t>LED svetelné pásiky 5 m</t>
  </si>
  <si>
    <t>-298922137</t>
  </si>
  <si>
    <t>260</t>
  </si>
  <si>
    <t>Doplnky02</t>
  </si>
  <si>
    <t>Sada saunových doplnkov SENTIOTEC BASIC</t>
  </si>
  <si>
    <t>843812381</t>
  </si>
  <si>
    <t>261</t>
  </si>
  <si>
    <t>Doplnky03</t>
  </si>
  <si>
    <t>Núdzové bezpečnostné tlačidlo Sentiotec</t>
  </si>
  <si>
    <t>-1027341156</t>
  </si>
  <si>
    <t>262</t>
  </si>
  <si>
    <t>Ventilácia01</t>
  </si>
  <si>
    <t>Ventilačný šuplík SENTIOTEC, céder</t>
  </si>
  <si>
    <t>1689956131</t>
  </si>
  <si>
    <t>263</t>
  </si>
  <si>
    <t>767211112.S</t>
  </si>
  <si>
    <t>Montáž schodov rovných a podiest, osadených na oceľovú konštrukciu zváraním</t>
  </si>
  <si>
    <t>-530005774</t>
  </si>
  <si>
    <t>264</t>
  </si>
  <si>
    <t>553972001</t>
  </si>
  <si>
    <t>Oceľové exterierové schodisko</t>
  </si>
  <si>
    <t>1876863771</t>
  </si>
  <si>
    <t>265</t>
  </si>
  <si>
    <t>767221210.S</t>
  </si>
  <si>
    <t>Montáž zábradlí schodísk z rúrok na oceľovú konštrukciu, s hmotnosťou 1 m zábradlia do 15 kg - ozn. Z1, Z4, Z4a</t>
  </si>
  <si>
    <t>-1397130335</t>
  </si>
  <si>
    <t>266</t>
  </si>
  <si>
    <t>553520001400.1</t>
  </si>
  <si>
    <t>Zábradlie na schody, hliníkové eloxované, výška do 900 mm, kotvenie do podlahy, farba prachová šedá RAL 7037 - ozn. Z1</t>
  </si>
  <si>
    <t>163008270</t>
  </si>
  <si>
    <t>267</t>
  </si>
  <si>
    <t>553960002</t>
  </si>
  <si>
    <t>Zábradlie na schody, oceľové 2790x2x1490 mm , výška do 1150 mm, kotvenie do podlahy, farba zelená - ozn. Z4</t>
  </si>
  <si>
    <t>1448430955</t>
  </si>
  <si>
    <t>268</t>
  </si>
  <si>
    <t>553960002a</t>
  </si>
  <si>
    <t>Zábradlie na schody, oceľové 12593+1700 mm , výška do 1000 mm, kotvenie do boku schodiska, vrátane náteru - ozn. Z2</t>
  </si>
  <si>
    <t>525383798</t>
  </si>
  <si>
    <t>269</t>
  </si>
  <si>
    <t>553960003</t>
  </si>
  <si>
    <t>Zábradlie na schody, oceľové 2790x1490 mm, výška do 1150 mm, kotvenie do podlahy, farba zelená - ozn. Z4a</t>
  </si>
  <si>
    <t>-684049515</t>
  </si>
  <si>
    <t>270</t>
  </si>
  <si>
    <t>767310040.S</t>
  </si>
  <si>
    <t>Montáž svetlíka na odvetranie dymu - ozn. O12</t>
  </si>
  <si>
    <t>-685383880</t>
  </si>
  <si>
    <t>271</t>
  </si>
  <si>
    <t>611340022835</t>
  </si>
  <si>
    <t>Zariadenie na odvod teple a splodín ZOT a SH 1000x1500 mm, ovládanie manuálne, hliníková zliatina, polykarbonátové dosky - ozn. O12</t>
  </si>
  <si>
    <t>53600150</t>
  </si>
  <si>
    <t>272</t>
  </si>
  <si>
    <t>767411103.S</t>
  </si>
  <si>
    <t>Montáž opláštenia sendvičovými stenovými panelmi s viditeľným spojom na OK, hrúbky nad 150 mm</t>
  </si>
  <si>
    <t>-684922219</t>
  </si>
  <si>
    <t>273</t>
  </si>
  <si>
    <t>553250000600.S</t>
  </si>
  <si>
    <t>Panel sendvičový s jadrom z minerálnej vlny stenový s viditeľným spojom, oceľový plášť š. 1100 mm hr. jadra 150 mm</t>
  </si>
  <si>
    <t>-2009517077</t>
  </si>
  <si>
    <t>274</t>
  </si>
  <si>
    <t>767426202.1</t>
  </si>
  <si>
    <t>Montáž hliníkového slnolamu vertikálneho, kotveného do fasády</t>
  </si>
  <si>
    <t>-1963597634</t>
  </si>
  <si>
    <t>275</t>
  </si>
  <si>
    <t>611530003600.1</t>
  </si>
  <si>
    <t>Hliníkové lisované lamely eliptyckého tvaru 5550x4800 mm, farba RAL 7037, lamelypevné v 15 st. uhle - pre okná ozn. F2</t>
  </si>
  <si>
    <t>-2016637720</t>
  </si>
  <si>
    <t>276</t>
  </si>
  <si>
    <t>767583351.1</t>
  </si>
  <si>
    <t xml:space="preserve">Montáž podhľadov lamelových hliníkových  - ozn. C4</t>
  </si>
  <si>
    <t>-1854094627</t>
  </si>
  <si>
    <t>277</t>
  </si>
  <si>
    <t>767583711.S</t>
  </si>
  <si>
    <t xml:space="preserve">Montáž podhľadov montáž - doplnkov závesných ťahadiel nosných roštov  - ozn. C4</t>
  </si>
  <si>
    <t>2000093776</t>
  </si>
  <si>
    <t>278</t>
  </si>
  <si>
    <t>553960001</t>
  </si>
  <si>
    <t>Hliníkové lamely 200x50 mm, nosný rošt kotvený závitovými tyčami - ozn. C4</t>
  </si>
  <si>
    <t>82347345</t>
  </si>
  <si>
    <t>279</t>
  </si>
  <si>
    <t>767590200.S</t>
  </si>
  <si>
    <t>Montáž čistiacej rohože z hliníkového profilu na podlahu - ozn. N46</t>
  </si>
  <si>
    <t>-831370279</t>
  </si>
  <si>
    <t>280</t>
  </si>
  <si>
    <t>697510002601</t>
  </si>
  <si>
    <t>Hliníková čistiaca rohož s profilmi š. 44 mm, textilné pásky, čierna farba, 5000x1200 mm - ozn. N46</t>
  </si>
  <si>
    <t>-863022452</t>
  </si>
  <si>
    <t>281</t>
  </si>
  <si>
    <t>767612100.1</t>
  </si>
  <si>
    <t>Montáž interierových hliníkových zasklených stien s hydroizolačnými ISO páskami (exteriérová a interiérová)</t>
  </si>
  <si>
    <t>-1441279555</t>
  </si>
  <si>
    <t>282</t>
  </si>
  <si>
    <t>283290006100.S</t>
  </si>
  <si>
    <t>Tesniaca paropriepustná fólia polymér-flísová, š. 290 mm, dĺ. 30 m, pre tesnenie pripájacej škáry okenného rámu a muriva z exteriéru</t>
  </si>
  <si>
    <t>1580101221</t>
  </si>
  <si>
    <t>283</t>
  </si>
  <si>
    <t>283290006200.S</t>
  </si>
  <si>
    <t>Tesniaca paronepriepustná fólia polymér-flísová, š. 70 mm, dĺ. 30 m, pre tesnenie pripájacej škáry okenného rámu a muriva z interiéru</t>
  </si>
  <si>
    <t>-256230819</t>
  </si>
  <si>
    <t>284</t>
  </si>
  <si>
    <t>553410003901</t>
  </si>
  <si>
    <t>Interierová hliníková zasklená stena 5550x2200 mm, automatické dvere 1400x2200 mm, farba čierna - ozn. IZS1</t>
  </si>
  <si>
    <t>-148837760</t>
  </si>
  <si>
    <t xml:space="preserve">Poznámka k položke:_x000d_
Rozmer   5550 x 2200 mm 5550 x 2200 mm _x000d_
Materiál   Hliníkový systém vnútorných stien a dverí bez požiadavky bez požiadavky na tepelnú izoláciu ALURPROF MB -45  _x000d_
Počet krídel  4x krídlo, hĺbka krídla a rámu 45 mm  _x000d_
Spôsob otvárania  otváravé, posuvné  _x000d_
Zasklenie   číre zasklenie  _x000d_
Dvere   1400/ 2200 automatické dvere, napojené na EPS,  norma EN16005, EN13849-1 úroveň zabezpečenia "d" 2x 900/ 2150 automaticky odblokované jednokrídlové  otváravé dvere na impulz EPS- elektromagnet, kovanie  ext. madlo, int. (v smere úniku) panikové kovanie ovládané  horizontálnym držadlom, presklené, otváravé von  _x000d_
Farebnosť krídla a rámu farba čierna (RAL 9005)     </t>
  </si>
  <si>
    <t>285</t>
  </si>
  <si>
    <t>553410003901a</t>
  </si>
  <si>
    <t>Interierová hliníková zasklená stena 1600x2200 mm, fix, číre sklo farba čierna - ozn. IZS1a</t>
  </si>
  <si>
    <t>-97416219</t>
  </si>
  <si>
    <t>286</t>
  </si>
  <si>
    <t>553410003902</t>
  </si>
  <si>
    <t>Interierová hliníková zasklená stena 13275x3600 mm, otváravé dvere, mliečne sklo, farba čierna - ozn. IZS2</t>
  </si>
  <si>
    <t>-166324931</t>
  </si>
  <si>
    <t xml:space="preserve">Poznámka k položke:_x000d_
Rozmer   13275 x 3600 mm  _x000d_
Materiál   Hliníkový systém vnútorných stien a dverí bez požiadavky  na tepelnú izoláciu ALURPROF MB -45 _x000d_
Počet krídel  6x krídlo, hĺbka krídla a rámu 45 mm _x000d_
Spôsob otvárania  otváravé pravé, ľavé  _x000d_
Zasklenie   mliečne nepriehľadné zasklenie _x000d_
Dvere   2x 1400/ 2150 dvojkrídlové otváravé von, pravé, ľavé _x000d_
- požiarny uzáver EW 15 vybavený samozatváracím zariadením,  koordinátor samozatvárania,  kovanie v smere úniku panikové, kľučka+rozeta   _x000d_
1x 900/ 2150 jednokrídlové, otváravé dnu, ľavé -požiarny  uzáver EW 15 vybavený samozatváracím zariadením,  kovanie v smere úniku panikové ovládané horizontálnym držadlom,  kľučka + rozeta _x000d_
1x 900/ 2150 jednokrídlové, otváravé dnu, ľavé, kľučka + rozeta/kľučka + rozeta _x000d_
Farebnosť krídla a rámu farba čierna (RAL 9005)_x000d_
Požiadavky na PBS:  - vyznačená časť zasklenej steny s požiarnou odolnosťou EI 90 </t>
  </si>
  <si>
    <t>287</t>
  </si>
  <si>
    <t>553410003903</t>
  </si>
  <si>
    <t>Interierová hliníková zasklená stena 650x3600 mm, PO 1xEl 90 a 2x EI 15, mliečne sklo, farba čierna - ozn. IZS2a</t>
  </si>
  <si>
    <t>-1894247314</t>
  </si>
  <si>
    <t>288</t>
  </si>
  <si>
    <t>553410003904</t>
  </si>
  <si>
    <t>Interierová hliníková zasklená stena 15675x3600 mm, otváravé dvere, mliečne sklo, farba čierna - ozn. IZS3</t>
  </si>
  <si>
    <t>322019821</t>
  </si>
  <si>
    <t xml:space="preserve">Poznámka k položke:_x000d_
Rozmer   15675 x 3600 mm  _x000d_
Materiál   Hliníkový systém vnútorných stien a dverí bez požiadavky na tepelnú izoláciu ALURPROF MB -45 _x000d_
Počet krídel  4x krídlo, hĺbka krídla a rámu 45 mm  _x000d_
Spôsob otvárania  otváravé von pravé, ľavé_x000d_
Zasklenie mliečne nepriehľadné zasklenie _x000d_
Dvere   2x 1400/ 2150 dvojkrídlové -požiarny uzáver EW 15 vybavený samozatváracím zariadením, koordinátor samozatvárania, kovanie v smere úniku panikové horizontálnym držadlom, kľučka + rozeta _x000d_
1x 900/ 2150 jednokrídlové,  kovanie v smere úniku panikové horizontálnym držadlom, kľučka + rozeta _x000d_
Farebnosť krídla a rámu farba čierna (RAL 9005)      </t>
  </si>
  <si>
    <t>289</t>
  </si>
  <si>
    <t>553410003905</t>
  </si>
  <si>
    <t>Interierová hliníková zasklená stena 650x3600 mm, PO 3x EI 15, mliečne sklo, farba čierna - ozn. IZS3a</t>
  </si>
  <si>
    <t>-954458989</t>
  </si>
  <si>
    <t xml:space="preserve">Poznámka k položke:_x000d_
Rozmer   650 x 3600 mm _x000d_
Materiál -   Hliníkový systém vnútorných stien a dverí bez požiadavky na tepelnú izoláciu ALURPROF MB -45 _x000d_
Počet krídel  - 0 _x000d_
Spôsob otvárania  pevné zasklenie - fix pevné zasklenie  _x000d_
Zasklenie   mliečne nepriehľadné zasklenie  _x000d_
Farebnosť krídla a rámu farba čierna (RAL 9005) _x000d_
Požiadavky na PBS:  - 3x zasklená stena s požiarnou odolnosťou EI 15    </t>
  </si>
  <si>
    <t>290</t>
  </si>
  <si>
    <t>767612100.2</t>
  </si>
  <si>
    <t>Montáž hliníkovej fasády, zasklených stien s hydroizolačnými ISO páskami (exteriérová a interiérová)</t>
  </si>
  <si>
    <t>1301438409</t>
  </si>
  <si>
    <t>291</t>
  </si>
  <si>
    <t>343132771</t>
  </si>
  <si>
    <t>292</t>
  </si>
  <si>
    <t>1111624558</t>
  </si>
  <si>
    <t>293</t>
  </si>
  <si>
    <t>553410003909</t>
  </si>
  <si>
    <t>Hliníhová fasáda 25250x4050 mm, pevné zasklenie, 3x okenné krídlo - ozn. F1</t>
  </si>
  <si>
    <t>1229111066</t>
  </si>
  <si>
    <t xml:space="preserve">Poznámka k položke:_x000d_
Rozmer   25250 x 4050 mm _x000d_
Materiál   Hliníkové fasádne profily s prerušením tep. mosta,  Uwmax= 1,0 W/(m².K) _x000d_
Počet krídel  4x krídlo, hĺbka krídla a rámu 77 mm 4x krídlo_x000d_
Spôsob otvárania  otváravé, posuvné  _x000d_
Zasklenie/Výplň  izolačné trojsklo ESG,VSG 33.2 6-16-6-16-44.2ESG, VSG,, Ug= 0,6 W/(m².K), g= 49%, teplý dištančný rámik, sklo kalené VSG,  ,  plná tepelnoizoolačná výplň _x000d_
Dvere   1400/ 2200 automatické dvere, napojené na EPS, norma EN16005, EN13849-1 úroveň zabezpečenia "d" 2x 900/ 2150 automaticky odblokované jednokrídlové  900/ 2150 automaticky odblokované jednokrídlové 900/ 2150 automaticky odblokované jednokrídlové otváravé dvere na impulz EPS- elektromagnet, kovanie dvere na impulz EPS- elektromagnet, kovanie  na impulz EPS- elektromagnet, kovanie , kovanie ext. madlo, int. panikové kovanie ovládané  horizontálnym držadlom, presklené, otváravé von _x000d_
Kovanie   celoobvodové _x000d_
Počet tesnení   3 _x000d_
R ´w okna ako celku - dB_x000d_
Farebnosť krídla  exteriér farba prachová šedá (RAL 7037), interiér farba  prachová šedá (RAL 7037), i    _x000d_
Parapet interiér  -  _x000d_
Parapet exteriér  - _x000d_
Tienenie   nie _x000d_
Požiadavky na PBS:  - vyznačené časti hliníkovejfasády s požiarnou odolnosťou EI 45 a EI 15 </t>
  </si>
  <si>
    <t>294</t>
  </si>
  <si>
    <t>553410003910</t>
  </si>
  <si>
    <t>Hliníhová fasáda 1600x2200 mm, pevné zasklenie, 3x okenné krídlo - ozn. F1a</t>
  </si>
  <si>
    <t>327716107</t>
  </si>
  <si>
    <t xml:space="preserve">Poznámka k položke:_x000d_
Rozmer   1600 x 2200 mm  _x000d_
Materiál   Hliníkové fasádne profily s prerušením tep. mosta, Uwmax= 1,0 W/(m².K) _x000d_
Počet krídel  - _x000d_
Spôsob otvárania  pevné zasklenie - fix  _x000d_
Zasklenie   bezpečnostné vrstvené sklo VSG 10.10.4 (ESG HST 10+ číre fólie + ESG HST 10), celková hr. 21,5 mm  _x000d_
Kovanie   -  _x000d_
Počet tesnení   3  _x000d_
R ´w okna ako celku - dB _x000d_
Farebnosť krídla  exteriér farba prachová šedá (RAL 7037), interiér farba  prachová šedá (RAL 7037)    _x000d_
Parapet interiér  - _x000d_
Parapet exteriér  -_x000d_
Tienenie   nie      nie      </t>
  </si>
  <si>
    <t>295</t>
  </si>
  <si>
    <t>553410003911</t>
  </si>
  <si>
    <t>Hliníhová fasáda 5550x4800 mm, pevné zasklenie, 15x fix + 3x O, vrátane vnútorných a vonkajších parapetov - ozn. F2</t>
  </si>
  <si>
    <t>262518593</t>
  </si>
  <si>
    <t xml:space="preserve">Poznámka k položke:_x000d_
Rozmer   5500 x 4800 mm  _x000d_
Materiál   Hliníkové fasádne profily s prerušením tepelného mosta,  Uwmax= 1,0 W/(m².K) _x000d_
Počet krídel  3x krídlo, hĺbka rámu a krídla 77 mm 3x krídlo, hĺbka rámu a krídla 77 mm _x000d_
Spôsob otvárania  sklopné, pevné zasklenie - fix _x000d_
Zasklenie   izolačné trojsklo 6-14-4-14-6 s protislnečnou ochranou - reflexné, Ug= 0,6 W/(m².K), g= 49% teplý dištančný rámik_x000d_
Kovanie   celoobvodové _x000d_
Počet tesnení   3 _x000d_
Rw okna ako celku - dB_x000d_
Akust. prívodná štrbina nie _x000d_
Farebnosť krídla  exteriér aj interér farba prachová šedá (RAL 7037) Parapet interiér werzalit, prachová šedá (RAL 7037) _x000d_
Parapet exteriér  hliníkový plech - súčasť dodávky okien , farba prachová šedá (RAL 7037) _x000d_
Tienenie   systém protislnečnej ochrany fasád - lisované hliníkové lamely eliptyckého tvaru CORTIZO  _x000d_
- spĺňajú požiadavky na odolnosť proti vetru podľa normy UNE 13659:2004: Trieda  max. 6  _x000d_
-orientácia: v horizontálnom smere       _x000d_
- lamely pevné  v 15°uhle  _x000d_
- farba RAL 7037    </t>
  </si>
  <si>
    <t>296</t>
  </si>
  <si>
    <t>767612100.4</t>
  </si>
  <si>
    <t>Montáž okien hliníkových s hydroizolačnými páskami (exteriérová a interiérová)</t>
  </si>
  <si>
    <t>-1195196249</t>
  </si>
  <si>
    <t>297</t>
  </si>
  <si>
    <t>1155693435</t>
  </si>
  <si>
    <t>298</t>
  </si>
  <si>
    <t>6953512</t>
  </si>
  <si>
    <t>299</t>
  </si>
  <si>
    <t>553410Al01</t>
  </si>
  <si>
    <t>Okno hliníkové, S, 2850x1100 mm, izolačné trojsko, farba prachová šedá, bezpečnostné zasklenie RC3, vrátane vnútorného a vonkajšieho parapetu - ozn. O1</t>
  </si>
  <si>
    <t>-594611773</t>
  </si>
  <si>
    <t>300</t>
  </si>
  <si>
    <t>553410Al01a</t>
  </si>
  <si>
    <t>Okno hliníkové, 1fix+S, 2850x1100 mm, izolačné trojsko, farba prachová šedá, bezpečnostné zasklenie RC3, vrátane vnútorného a vonkajšieho parapetu - ozn. O1a</t>
  </si>
  <si>
    <t>-83083095</t>
  </si>
  <si>
    <t>301</t>
  </si>
  <si>
    <t>553410Al01b</t>
  </si>
  <si>
    <t>Okno hliníkové, 1fix+S, 2850x1100 mm, izolačné trojsko, farba prachová šedá, bezpečnostné zasklenie RC3, PO EI 30 D1, vrátane vnútorného a vonkajšieho parapetu - ozn. O1b</t>
  </si>
  <si>
    <t>-674628322</t>
  </si>
  <si>
    <t>302</t>
  </si>
  <si>
    <t>553410Al02</t>
  </si>
  <si>
    <t>Okno hliníkové, 3x fix, 3550x1100 mm, izolačné trojsko, farba prachová šedá, bezpečnostné zasklenie RC3, PO EI 45 D1, vrátane vnútorného a vonkajšieho parapetu - ozn. O2</t>
  </si>
  <si>
    <t>896366531</t>
  </si>
  <si>
    <t>303</t>
  </si>
  <si>
    <t>553410Al03</t>
  </si>
  <si>
    <t>Okno hliníkové, OS, 600x1200 mm, izolačné trojsko, farba prachová šedá, vrátane vnútorného a vonkajšieho parapetu - ozn. O3</t>
  </si>
  <si>
    <t>-127095133</t>
  </si>
  <si>
    <t>304</t>
  </si>
  <si>
    <t>553410Al04</t>
  </si>
  <si>
    <t>Okno hliníkové, OS, 900x900 mm, izolačné trojsko, farba prachová šedá, vrátane vnútorného a vonkajšieho parapetu - ozn. O4</t>
  </si>
  <si>
    <t>-936195857</t>
  </si>
  <si>
    <t>305</t>
  </si>
  <si>
    <t>553410Al05</t>
  </si>
  <si>
    <t>Okno hliníkové, OS, 450x900 mm, izolačné trojsko, farba prachová šedá, vrátane vnútorného a vonkajšieho parapetu - ozn. O5</t>
  </si>
  <si>
    <t>-1086877742</t>
  </si>
  <si>
    <t>306</t>
  </si>
  <si>
    <t>553410Al06</t>
  </si>
  <si>
    <t>Okno hliníkové, OS, 3KR, 4200x1500 mm, izolačné trojsko, farba prachová šedá, vrátane vnútorného a vonkajšieho parapetu - ozn. O6</t>
  </si>
  <si>
    <t>-447210043</t>
  </si>
  <si>
    <t>307</t>
  </si>
  <si>
    <t>553410Al07</t>
  </si>
  <si>
    <t>Okno hliníkové,4x fix, 3400x1900 mm, izolačné trojsko,1x PO EI 45 D1, farba prachová šedá, vrátane vnútorného a vonkajšieho parapetu - ozn. O7</t>
  </si>
  <si>
    <t>-811551845</t>
  </si>
  <si>
    <t>308</t>
  </si>
  <si>
    <t>553410Al08</t>
  </si>
  <si>
    <t>Okno hliníkové,6x fix, 5500x1900 mm, izolačné trojsko,1x EI 45 D1 + 1x EI 15 D1, farba prachová šedá, vrátane vnútorného a vonkajšieho parapetu - ozn. O8</t>
  </si>
  <si>
    <t>1501683293</t>
  </si>
  <si>
    <t>309</t>
  </si>
  <si>
    <t>553410Al08a</t>
  </si>
  <si>
    <t>Okno hliníkové,4x fix + 2x O, 5500x1900 mm, izolačné trojsko, 1x EI 15 D1, farba prachová šedá, vrátane vnútorného a vonkajšieho parapetu - ozn. O8a</t>
  </si>
  <si>
    <t>-295838801</t>
  </si>
  <si>
    <t>310</t>
  </si>
  <si>
    <t>553410Al08b</t>
  </si>
  <si>
    <t>Okno hliníkové,3x fix + 3x O, 5500x1900 mm, izolačné trojsko, farba prachová šedá, vrátane vnútorného a vonkajšieho parapetu - ozn. O8b</t>
  </si>
  <si>
    <t>-1119875997</t>
  </si>
  <si>
    <t>311</t>
  </si>
  <si>
    <t>553410Al09</t>
  </si>
  <si>
    <t>Okno hliníkové,6x fix, 5500x2125 mm, izolačné trojsko,1x EI 45 D1, farba prachová šedá, vrátane vnútorného a vonkajšieho parapetu - ozn. O9</t>
  </si>
  <si>
    <t>-24543855</t>
  </si>
  <si>
    <t>312</t>
  </si>
  <si>
    <t>553410Al10</t>
  </si>
  <si>
    <t>Okno hliníkové,6x fix + 3x O, 5500x2500 mm, izolačné trojsko, farba prachová šedá, vrátane vnútorného a vonkajšieho parapetu - ozn. O10</t>
  </si>
  <si>
    <t>1007381285</t>
  </si>
  <si>
    <t>313</t>
  </si>
  <si>
    <t>767634102.1</t>
  </si>
  <si>
    <t>Montáž okien lamelových pre prívod vzduchu - ozn. O12</t>
  </si>
  <si>
    <t>-1855540711</t>
  </si>
  <si>
    <t>314</t>
  </si>
  <si>
    <t>5534100017001</t>
  </si>
  <si>
    <t xml:space="preserve">Okno lamelové  2000x2000 mm pre prívod vzduchu, napojené na ZOTaSH  - ozn. O12</t>
  </si>
  <si>
    <t>-1867054803</t>
  </si>
  <si>
    <t>315</t>
  </si>
  <si>
    <t>767646520.S</t>
  </si>
  <si>
    <t>Montáž dverí hliníkových, vchodových, 1 m obvodu dverí</t>
  </si>
  <si>
    <t>1226113699</t>
  </si>
  <si>
    <t>316</t>
  </si>
  <si>
    <t>5534100970601</t>
  </si>
  <si>
    <t>Dvere hliníkové exterierové, 2KR O, izolačné bezpečnostné trojsklo, 2400x2100 mm, farba prachová šedá - ozn. D1</t>
  </si>
  <si>
    <t>1354091301</t>
  </si>
  <si>
    <t>Poznámka k položke:_x000d_
Dvere sú vyhotovené v základnom prevední najbežnejšie používaného profilu. Sú dimenzované tak, aby spĺňali požiadavky na tepelnú izoláciu podľa platných predpisov. V prípade zmeny vlastností povrchovej úpravy rámu alebo zmeny typu izolačného skla resp. akejkoľvek inej modifikície sa cena môže líšiť a je potrebná individuálna kalkulácia. V cene materiálu nie je kalkulované príšlušenstvo (sieťky proti hmyzu, žalúzie, prahy, parapety, spojovacie a rozširovacie profily).</t>
  </si>
  <si>
    <t>317</t>
  </si>
  <si>
    <t>5534100970602</t>
  </si>
  <si>
    <t>Dvere hliníkové exterierové, 2KR O, izolačné bezpečnostné trojsklo, 2400x2100 mm, farba prachová šedá - ozn. D2</t>
  </si>
  <si>
    <t>-1495571791</t>
  </si>
  <si>
    <t>318</t>
  </si>
  <si>
    <t>5534100970603</t>
  </si>
  <si>
    <t>Dvere hliníkové exterierové, 2KR O, izolačné bezpečnostné trojsklo, 2000x2200 mm, farba prachová šedá - ozn. D3</t>
  </si>
  <si>
    <t>-565870537</t>
  </si>
  <si>
    <t>319</t>
  </si>
  <si>
    <t>5534100970604</t>
  </si>
  <si>
    <t xml:space="preserve">Dvere hliníkové,  2KR O, presklené, 1600x2300 mm - ozn. 11</t>
  </si>
  <si>
    <t>-1347440682</t>
  </si>
  <si>
    <t>320</t>
  </si>
  <si>
    <t>767832100.1</t>
  </si>
  <si>
    <t xml:space="preserve">Montáž hliníkového rebríka do muriva s ochranným košom  - ozn. N32</t>
  </si>
  <si>
    <t>-925863464</t>
  </si>
  <si>
    <t>321</t>
  </si>
  <si>
    <t>404490011801</t>
  </si>
  <si>
    <t>Požiarny rebrík hliníkový, dĺžka 8,00 m na strechu, bezpečnostná bariera proti vniknutiu - ozn. N32</t>
  </si>
  <si>
    <t>-1573664351</t>
  </si>
  <si>
    <t>322</t>
  </si>
  <si>
    <t>767832100.2</t>
  </si>
  <si>
    <t>Montáž hliníkového rebríka do muriva s ochranným košom a oddychovou plošinou - ozn. N31</t>
  </si>
  <si>
    <t>-1617611622</t>
  </si>
  <si>
    <t>323</t>
  </si>
  <si>
    <t>404490011802</t>
  </si>
  <si>
    <t>Požiarny rebrík hliníkový, dĺžka 15,60 m na strechu, bezpečnostná bariera proti vniknutiu s oddychovou plošinou - ozn. N31</t>
  </si>
  <si>
    <t>39292779</t>
  </si>
  <si>
    <t>324</t>
  </si>
  <si>
    <t>767995102.1</t>
  </si>
  <si>
    <t xml:space="preserve">Montáž oceľovej tyčovej výplne na schodisku v 1.PP - ozn. Z3 </t>
  </si>
  <si>
    <t>1825117879</t>
  </si>
  <si>
    <t>325</t>
  </si>
  <si>
    <t>553966001</t>
  </si>
  <si>
    <t xml:space="preserve">Oceľovej tyčovej výplne na schodisku v 1.PP - ozn. Z3 </t>
  </si>
  <si>
    <t>1496462751</t>
  </si>
  <si>
    <t>326</t>
  </si>
  <si>
    <t>767995105.1</t>
  </si>
  <si>
    <t>Montáž oceľovej plošiny pre TV kameru so zábradlím</t>
  </si>
  <si>
    <t>1091814309</t>
  </si>
  <si>
    <t>327</t>
  </si>
  <si>
    <t>553960004</t>
  </si>
  <si>
    <t>Oceľová plošina pre TV kameru so zábradlím 3525x1200 mm, výška 1325 mm, farba zelená - ozn. Z7</t>
  </si>
  <si>
    <t>573275969</t>
  </si>
  <si>
    <t>328</t>
  </si>
  <si>
    <t>767995105.15</t>
  </si>
  <si>
    <t>Posun oceľovej konštrukcue komína s komíno o hrúbku zateplenia, rozšírenie existujúceho bet. základu o 30 cm, prekozviť s pôvodným základom s oc. tyčami DN 12 mmm na chemické kotvy - ozn. N28</t>
  </si>
  <si>
    <t>-526446067</t>
  </si>
  <si>
    <t>329</t>
  </si>
  <si>
    <t>767995105.2</t>
  </si>
  <si>
    <t>Montáž prístrešku na bicykle vátane betónových pätiek rozmerov 7500x2000 mm - ozn. Z8</t>
  </si>
  <si>
    <t>581108419</t>
  </si>
  <si>
    <t>330</t>
  </si>
  <si>
    <t>553960005</t>
  </si>
  <si>
    <t>Prístrešok pre bicykle Urbania typ TUBO, 7500x2000 mm - ozn. Z8</t>
  </si>
  <si>
    <t>1074762305</t>
  </si>
  <si>
    <t xml:space="preserve">Poznámka k položke:_x000d_
Prístrešok na bicykle Urbania typ TUBO alebo ekvivalent _x000d_
- trubková konštrukcia,  predĺžená strecha a zadné sĺpiky väčšieho priemeru - hotový       výrobok _x000d_
-varianta s bočnicami _x000d_
-zvislá výplň bezpečnostné sklo _x000d_
-dutinkový polykarbonát _x000d_
- prístrešok vybavený stojanmi na bicykle typ: IKS _x000d_
- vrátanebetónových základových pätiek 600x 600 x800 mm</t>
  </si>
  <si>
    <t>331</t>
  </si>
  <si>
    <t>767995105.6</t>
  </si>
  <si>
    <t>Montáž oceľových nosníkov pod VZT potrubím</t>
  </si>
  <si>
    <t>-306651810</t>
  </si>
  <si>
    <t>332</t>
  </si>
  <si>
    <t>553972002</t>
  </si>
  <si>
    <t>Oceľové nosníky pod VZT potrubím, vrátane vrchného náteru</t>
  </si>
  <si>
    <t>880426990</t>
  </si>
  <si>
    <t>333</t>
  </si>
  <si>
    <t>767995105.7</t>
  </si>
  <si>
    <t xml:space="preserve">Montáž oceľových prekladov nad otvormi VZT </t>
  </si>
  <si>
    <t>1908336349</t>
  </si>
  <si>
    <t>334</t>
  </si>
  <si>
    <t>553972003</t>
  </si>
  <si>
    <t>Oceľové preklady nad otvormi VZT, vrátane vrchného náteru</t>
  </si>
  <si>
    <t>1746478202</t>
  </si>
  <si>
    <t>335</t>
  </si>
  <si>
    <t>767995105.8</t>
  </si>
  <si>
    <t>Montáž oceľovej konštrukcie pre VZT jednotku</t>
  </si>
  <si>
    <t>-857095413</t>
  </si>
  <si>
    <t>336</t>
  </si>
  <si>
    <t>553972004</t>
  </si>
  <si>
    <t>Oceľová konštrukcia pre VZT jednotku, vrátane vrchného náteru</t>
  </si>
  <si>
    <t>1235131346</t>
  </si>
  <si>
    <t>337</t>
  </si>
  <si>
    <t>767995105.9</t>
  </si>
  <si>
    <t>Montáž oceľovej konštrukcie časomiery</t>
  </si>
  <si>
    <t>1444268013</t>
  </si>
  <si>
    <t>338</t>
  </si>
  <si>
    <t>553972005</t>
  </si>
  <si>
    <t>Oceľová konštrukcia časomiery, vrátane vrchného náteru</t>
  </si>
  <si>
    <t>543343191</t>
  </si>
  <si>
    <t>339</t>
  </si>
  <si>
    <t>767995105.10</t>
  </si>
  <si>
    <t xml:space="preserve">Montáž oceľovej konštrukcie strešného svetlíka  (6 ks)</t>
  </si>
  <si>
    <t>181753582</t>
  </si>
  <si>
    <t>340</t>
  </si>
  <si>
    <t>553972006</t>
  </si>
  <si>
    <t xml:space="preserve">Oceľová konštrukcia strešných svetlíkov  (6 ks), vrátane vrchného náteru</t>
  </si>
  <si>
    <t>1982997435</t>
  </si>
  <si>
    <t>341</t>
  </si>
  <si>
    <t>553972007</t>
  </si>
  <si>
    <t>D+M Uhlíkových lamiel Sika CarboDur S 512</t>
  </si>
  <si>
    <t>907955403</t>
  </si>
  <si>
    <t>342</t>
  </si>
  <si>
    <t>998767203.S</t>
  </si>
  <si>
    <t>Presun hmôt pre kovové stavebné doplnkové konštrukcie v objektoch výšky nad 12 do 24 m</t>
  </si>
  <si>
    <t>-1025802380</t>
  </si>
  <si>
    <t>771</t>
  </si>
  <si>
    <t>Podlahy z dlaždíc</t>
  </si>
  <si>
    <t>343</t>
  </si>
  <si>
    <t>771575108.S</t>
  </si>
  <si>
    <t>Montáž podláh z dlaždíc keramických do tmelu - jímka</t>
  </si>
  <si>
    <t>1280322328</t>
  </si>
  <si>
    <t>344</t>
  </si>
  <si>
    <t>597740000401</t>
  </si>
  <si>
    <t xml:space="preserve">Dlaždice keramické s hladkým povrchom  jednofarebné - jímka</t>
  </si>
  <si>
    <t>-1667696539</t>
  </si>
  <si>
    <t>345</t>
  </si>
  <si>
    <t>771575546.S</t>
  </si>
  <si>
    <t xml:space="preserve">Montáž podláh z dlaždíc keramických do tmelu veľ. 600 x 600 mm  - ozn. F7</t>
  </si>
  <si>
    <t>-1668899562</t>
  </si>
  <si>
    <t>346</t>
  </si>
  <si>
    <t>5977400032051</t>
  </si>
  <si>
    <t xml:space="preserve">Dlaždice keramické potišmykové  600x600x9 mm, farba bielošedá, protišmyková</t>
  </si>
  <si>
    <t>940849108</t>
  </si>
  <si>
    <t>347</t>
  </si>
  <si>
    <t>998771203.S</t>
  </si>
  <si>
    <t>Presun hmôt pre podlahy z dlaždíc v objektoch výšky nad 12 do 24 m</t>
  </si>
  <si>
    <t>-1765069156</t>
  </si>
  <si>
    <t>772</t>
  </si>
  <si>
    <t>Podlahy z prírodného a konglomerovaného kameňa</t>
  </si>
  <si>
    <t>348</t>
  </si>
  <si>
    <t>772211302.S</t>
  </si>
  <si>
    <t>Montáž obkladu schodiskových stupňov doskami z pravideľných tvarov hr. 30 mm - ozn. N22</t>
  </si>
  <si>
    <t>1201066342</t>
  </si>
  <si>
    <t>349</t>
  </si>
  <si>
    <t>583840010000.S</t>
  </si>
  <si>
    <t>Doska obkladová kamenná leštená, hrúbka 30 mm, travertín</t>
  </si>
  <si>
    <t>-420702438</t>
  </si>
  <si>
    <t>350</t>
  </si>
  <si>
    <t>772211413.S</t>
  </si>
  <si>
    <t>Montáž obkladu podstupnice kamennými doskami v.do 200 mm, hr. do 30 mm - ozn. N22</t>
  </si>
  <si>
    <t>525127947</t>
  </si>
  <si>
    <t>351</t>
  </si>
  <si>
    <t>583840012300.S</t>
  </si>
  <si>
    <t>Doska obkladová kamenná podstupnica leštená B, stupeň 280, hrúbka 30 mm, travertín</t>
  </si>
  <si>
    <t>-1724790910</t>
  </si>
  <si>
    <t>352</t>
  </si>
  <si>
    <t>772501140.S</t>
  </si>
  <si>
    <t>Kladenie dlažby z kameňa z pravouhlých dosiek alebo dlaždíc hr. do 30 mm</t>
  </si>
  <si>
    <t>2145348891</t>
  </si>
  <si>
    <t>353</t>
  </si>
  <si>
    <t>583840011900.S</t>
  </si>
  <si>
    <t>Doska obkladová kamenná brúsená, hrúbka 30 mm, travertín</t>
  </si>
  <si>
    <t>-1443522315</t>
  </si>
  <si>
    <t>354</t>
  </si>
  <si>
    <t>998772203.S</t>
  </si>
  <si>
    <t>Presun hmôt pre kamennú dlažbu v objektoch výšky nad 12 do 60 m</t>
  </si>
  <si>
    <t>-1781630834</t>
  </si>
  <si>
    <t>355</t>
  </si>
  <si>
    <t>776520005.1</t>
  </si>
  <si>
    <t xml:space="preserve">D+M - Športová podlaha trojvrstvová doska, jaseň hr. 5,2 mm, trámový systém odpruženými s podložkami 24x1125x2550 v súlade s normou EU 14 904, reakcia na oheň Cfl-s1, CERTIFIKÁT FIBA, výška systému 47 mm - ozn. F5 </t>
  </si>
  <si>
    <t>451181116</t>
  </si>
  <si>
    <t>356</t>
  </si>
  <si>
    <t>776520005.2</t>
  </si>
  <si>
    <t xml:space="preserve">D+M - Podlahové dlaždice z vulkanizovaného kaučuku 900x900 mm, neporézna nášlapná vrstva, rybánový spoj -  ozn. F8, F9 </t>
  </si>
  <si>
    <t>1317287795</t>
  </si>
  <si>
    <t>357</t>
  </si>
  <si>
    <t>776541300.1</t>
  </si>
  <si>
    <t>Lepenie povlakových podláh PVC vinyl heterogénnych LVT na schodisku - ozn. F3</t>
  </si>
  <si>
    <t>-850321361</t>
  </si>
  <si>
    <t>358</t>
  </si>
  <si>
    <t>284110004608</t>
  </si>
  <si>
    <t>Vinylová podlahová krytina s integrovanou schodiskovou hranou,hr. 3,35 mm, povrchvá úprava Protecsol 2, trieda záťaže 34-42, farebné prevedenie Sansol, vrátane fabiónov - F3</t>
  </si>
  <si>
    <t>144648488</t>
  </si>
  <si>
    <t>Poznámka k položke:_x000d_
PVB namiesto PVC, 0,55 mm nášlap</t>
  </si>
  <si>
    <t>359</t>
  </si>
  <si>
    <t>776541300.S</t>
  </si>
  <si>
    <t xml:space="preserve">Lepenie povlakových podláh PVC vinyl heterogénnych LVT  - ozn. F1, F2, F4</t>
  </si>
  <si>
    <t>-421408847</t>
  </si>
  <si>
    <t>360</t>
  </si>
  <si>
    <t>284110004606</t>
  </si>
  <si>
    <t>Podlaha PVC heterogénna, LVT, vinylová v roliach s výstužnou mriežkou, hr. 2,0 mm, povrchvá úprava Protecsol 2, trieda záťaže 34-43, farebné prevedenie Dark Beige 1088, vrátane fabiónov, - F1</t>
  </si>
  <si>
    <t>-502647070</t>
  </si>
  <si>
    <t>361</t>
  </si>
  <si>
    <t>284110004607</t>
  </si>
  <si>
    <t>Protišmyková podlaha PVC heterogénna, LVT, vinylová v roliach s výstužnou mriežkou, Tarase Ultra, hr. 2,0 mm, povrchová úprava Sparclean, trieda záťaže 34-43, farebné prevedenie Granite 8709, vrátane fabiónov - F2</t>
  </si>
  <si>
    <t>-1860991476</t>
  </si>
  <si>
    <t>362</t>
  </si>
  <si>
    <t>284110004609</t>
  </si>
  <si>
    <t>Viacúčelová športová vinylová podlaha,hr. 9,0 mm, povrchvá úprava Protecsol - F4</t>
  </si>
  <si>
    <t>1885540184</t>
  </si>
  <si>
    <t>363</t>
  </si>
  <si>
    <t>776990110.S</t>
  </si>
  <si>
    <t>Penetrovanie podkladu pred kladením povlakových podláh - ozn. F3</t>
  </si>
  <si>
    <t>225009482</t>
  </si>
  <si>
    <t>364</t>
  </si>
  <si>
    <t>998776203.S</t>
  </si>
  <si>
    <t>Presun hmôt pre podlahy povlakové v objektoch výšky nad 12 do 24 m</t>
  </si>
  <si>
    <t>-1842268283</t>
  </si>
  <si>
    <t>777</t>
  </si>
  <si>
    <t>Podlahy syntetické</t>
  </si>
  <si>
    <t>365</t>
  </si>
  <si>
    <t>777610100.S</t>
  </si>
  <si>
    <t>Epoxidový penetračný náter jednonásobný - ozn. F6</t>
  </si>
  <si>
    <t>-629660003</t>
  </si>
  <si>
    <t>366</t>
  </si>
  <si>
    <t>777610230.S</t>
  </si>
  <si>
    <t>Epoxidový konečný farebný náter, jedna vrstva, dvojzložkový - ozn. F6</t>
  </si>
  <si>
    <t>-436338541</t>
  </si>
  <si>
    <t>367</t>
  </si>
  <si>
    <t>998777203.S</t>
  </si>
  <si>
    <t>Presun hmôt pre podlahy syntetické v objektoch výšky nad 12 do 24 m</t>
  </si>
  <si>
    <t>-1681995722</t>
  </si>
  <si>
    <t>781</t>
  </si>
  <si>
    <t>Obklady</t>
  </si>
  <si>
    <t>368</t>
  </si>
  <si>
    <t>781481131.S</t>
  </si>
  <si>
    <t>Montáž obkladov vnútor. stien z mozaiky s oblými alebo vykrojenými hranami do malty v obmedzenom priestore</t>
  </si>
  <si>
    <t>462992322</t>
  </si>
  <si>
    <t>369</t>
  </si>
  <si>
    <t>597620000700.S</t>
  </si>
  <si>
    <t>Mozaikový keramický obklad</t>
  </si>
  <si>
    <t>1210256670</t>
  </si>
  <si>
    <t>370</t>
  </si>
  <si>
    <t>998781203.S</t>
  </si>
  <si>
    <t>Presun hmôt pre obklady keramické v objektoch výšky nad 12 do 24 m</t>
  </si>
  <si>
    <t>1237562462</t>
  </si>
  <si>
    <t>782</t>
  </si>
  <si>
    <t>Obklady z prírodného a konglomerovaného kameňa</t>
  </si>
  <si>
    <t>371</t>
  </si>
  <si>
    <t>782111120.S</t>
  </si>
  <si>
    <t>Montáž obkladov stien pravouhl. doskami z mäkkých kameňov s lícom rovným, hr. do 25 mm z remienkov</t>
  </si>
  <si>
    <t>796000412</t>
  </si>
  <si>
    <t>372</t>
  </si>
  <si>
    <t>583840000301</t>
  </si>
  <si>
    <t>Obklad kamenný, hrúbka 10 mm</t>
  </si>
  <si>
    <t>1626873949</t>
  </si>
  <si>
    <t>373</t>
  </si>
  <si>
    <t>998782203.S</t>
  </si>
  <si>
    <t>Presun hmôt pre kamenné obklady v objektoch výšky nad 12 do 60 m</t>
  </si>
  <si>
    <t>425144441</t>
  </si>
  <si>
    <t>783</t>
  </si>
  <si>
    <t>Nátery</t>
  </si>
  <si>
    <t>374</t>
  </si>
  <si>
    <t>783201812.S</t>
  </si>
  <si>
    <t>Odstránenie starých náterov z kovových stavebných doplnkových konštrukcií oceľovou kefou</t>
  </si>
  <si>
    <t>-1910806380</t>
  </si>
  <si>
    <t>375</t>
  </si>
  <si>
    <t>783782406.S</t>
  </si>
  <si>
    <t>Nátery tesárskych konštrukcií, hĺbková impregnácia 3 v 1 s biocídom, jednonásobná</t>
  </si>
  <si>
    <t>-1061929077</t>
  </si>
  <si>
    <t>376</t>
  </si>
  <si>
    <t>783980003.1</t>
  </si>
  <si>
    <t xml:space="preserve">Nátery protipožiarne oceľovej konštrukcie krovu  - ozn. N35</t>
  </si>
  <si>
    <t>1718061378</t>
  </si>
  <si>
    <t>377</t>
  </si>
  <si>
    <t>783980003.2</t>
  </si>
  <si>
    <t xml:space="preserve">Nátery protipožiarne oceľovej konštrukcie krovu  - ozn. N20</t>
  </si>
  <si>
    <t>-1990147183</t>
  </si>
  <si>
    <t>784</t>
  </si>
  <si>
    <t>Maľby</t>
  </si>
  <si>
    <t>378</t>
  </si>
  <si>
    <t>784152372.1</t>
  </si>
  <si>
    <t xml:space="preserve">Maľby z maliarskych zmesí na vodnej báze, strojne nanášané trojnásobné, na jemnozrnný podklad  - ozn. W1</t>
  </si>
  <si>
    <t>-1662021576</t>
  </si>
  <si>
    <t>379</t>
  </si>
  <si>
    <t>784152372.S</t>
  </si>
  <si>
    <t xml:space="preserve">Maľby z maliarskych zmesí na vodnej báze, strojne nanášané dvojnásobné, na jemnozrnný podklad  - ozn. W4, N10</t>
  </si>
  <si>
    <t>-20742599</t>
  </si>
  <si>
    <t>380</t>
  </si>
  <si>
    <t>784410130.S</t>
  </si>
  <si>
    <t>Penetrovanie jednonásobné hrubozrnných,savých podkladov výšky</t>
  </si>
  <si>
    <t>-1144711785</t>
  </si>
  <si>
    <t>Práce a dodávky M</t>
  </si>
  <si>
    <t>33-M</t>
  </si>
  <si>
    <t>Montáže dopravných zariadení, skladových zariadení a váh</t>
  </si>
  <si>
    <t>381</t>
  </si>
  <si>
    <t>330039601</t>
  </si>
  <si>
    <t>M+D Schodiskového zábradlia so šikmou schodiskovou plošinou do exterieru ARES,dĺžka dráhy 6500 mm, typ STRATOS SP - ozn. Z1a</t>
  </si>
  <si>
    <t>965675966</t>
  </si>
  <si>
    <t xml:space="preserve">Poznámka k položke:_x000d_
Šikmá schodisková plošina  do exteriéru ARES  typ: STRATOS SP  _x000d_
Max. nosnosť:    225kg _x000d_
Menovitá rýchlosť:   0,105m/s _x000d_
Pohon:    1x230V, akumulátorový 24V DC 1x230V _x000d_
Dĺžka dráhy:   cca 6500 mm_x000d_
Počet zastávok:   2  _x000d_
Ovládanie:   Tlačidlové, na plošine a v staniciach _x000d_
Povrchová úprava:  komaxit RAL 7037 komaxit  _x000d_
Montáž:    na stĺpiky _x000d_
Rozmery podlahy plošiny : 800 x 900 mm  _x000d_
sklápanie plošiny:   mechanické mechanické _x000d_
Počet zákrut:   1 x 90° _x000d_
Prípojka el. prúdu:  1 x 230V, 50 Hz  _x000d_
Príkon:    0,37kW_x000d_
Bezpečnostné prvky:  citlivé dno a hrany, signalizácia preťaženia  _x000d_
Stĺpiky a madlo sú súčasťou dodávky schodiskovej plošiny  </t>
  </si>
  <si>
    <t>382</t>
  </si>
  <si>
    <t>330039602</t>
  </si>
  <si>
    <t>M+D Schodiskového zábradlia so šikmou schodiskovou plošinou do interieru ARES, dĺžka dráhy 8600 mm, typ STRATOS SP - ozn. Z3a</t>
  </si>
  <si>
    <t>-2059259805</t>
  </si>
  <si>
    <t xml:space="preserve">Poznámka k položke:_x000d_
Šikmá schodisková plošina  do interieru ARES  typ: STRATOS SP  _x000d_
Max. nosnosť:    225kg _x000d_
Menovitá rýchlosť:   0,105m/s _x000d_
Pohon:    1x230V, akumulátorový 24V DC  _x000d_
Dĺžka dráhy:   cca 8600 mm_x000d_
Počet zastávok:   2  _x000d_
Ovládanie:   Tlačidlové, na plošine a v staniciach  _x000d_
Povrchová úprava:  komaxit RAL 7037  _x000d_
Montáž:    na stĺpiky  _x000d_
Rozmery podlahy plošiny : 800 x 900 mm  _x000d_
sklápanie plošiny:   mechanické mechanické _x000d_
Počet zákrut:   1 x 90° _x000d_
Prípojka el. prúdu:  1 x 230V, 50 Hz _x000d_
Príkon:    0,37kW _x000d_
Bezpečnostné prvky:  citlivé dno a hrany, signalizácia preťaženia _x000d_
Stĺpiky a madlo sú súčasťou dodávky schodiskovej plošiny  </t>
  </si>
  <si>
    <t>383</t>
  </si>
  <si>
    <t>000200067</t>
  </si>
  <si>
    <t>Nepredvídané práce pri rekonštrukčných prácach</t>
  </si>
  <si>
    <t>-2024263660</t>
  </si>
  <si>
    <t>384</t>
  </si>
  <si>
    <t>2069884379</t>
  </si>
  <si>
    <t>03 - Vonkajšie oplotenie</t>
  </si>
  <si>
    <t>1844047836</t>
  </si>
  <si>
    <t>329695438</t>
  </si>
  <si>
    <t>181101101.S</t>
  </si>
  <si>
    <t>Úprava pláne v zárezoch v hornine 1-4 bez zhutnenia</t>
  </si>
  <si>
    <t>-1268238517</t>
  </si>
  <si>
    <t>275313611.S</t>
  </si>
  <si>
    <t>Betón základových pätiek, prostý tr. C 16/20</t>
  </si>
  <si>
    <t>1313678223</t>
  </si>
  <si>
    <t>998151111.S</t>
  </si>
  <si>
    <t>Presun hmôt pre oplotenie</t>
  </si>
  <si>
    <t>398848334</t>
  </si>
  <si>
    <t>767914130.S</t>
  </si>
  <si>
    <t>Montáž oplotenia rámového, na oceľové stĺpiky, vo výške nad 1,5 do 2,0 m</t>
  </si>
  <si>
    <t>294914038</t>
  </si>
  <si>
    <t>553510025100.S</t>
  </si>
  <si>
    <t>Panel pre panelový plotový systém, veľkosť oka 200x50 mm, vxl 2x2,48 m, poplastovaný na pozinkovanej oceli</t>
  </si>
  <si>
    <t>-1879822551</t>
  </si>
  <si>
    <t>553510030100.S</t>
  </si>
  <si>
    <t>Stĺpik, výška 2,5 m, poplastovaný na pozinkovanej oceli, pre panelový plotový systém</t>
  </si>
  <si>
    <t>605896316</t>
  </si>
  <si>
    <t>767920020.S</t>
  </si>
  <si>
    <t>Montáž vrát a vrátok k panelovému oploteniu osadzovaných na stĺpiky oceľové, s plochou jednotlivo nad 2 do 4 m2</t>
  </si>
  <si>
    <t>467621429</t>
  </si>
  <si>
    <t>553510011110.1</t>
  </si>
  <si>
    <t>Bránka dvojkrídlová, šxv 2x2000x2000 mm, úprava Zn+PVC, výplň jokel 25x25 mm</t>
  </si>
  <si>
    <t>-757686500</t>
  </si>
  <si>
    <t>553510011110.2</t>
  </si>
  <si>
    <t>Bránka jednokrídlová, šxv 900x2000 mm, úprava Zn+PVC, výplň jokel 25x25 mm</t>
  </si>
  <si>
    <t>-2006744943</t>
  </si>
  <si>
    <t>998767201.S</t>
  </si>
  <si>
    <t>Presun hmôt pre kovové stavebné doplnkové konštrukcie v objektoch výšky do 6 m</t>
  </si>
  <si>
    <t>-1254553198</t>
  </si>
  <si>
    <t>04 - E1-9 - Slaboprúdová inštalácia</t>
  </si>
  <si>
    <t>D1 - ŠTRUKTÚROVANÁ KABELÁŽ - Pasívna časť</t>
  </si>
  <si>
    <t>D2 - ŠTRUKTÚROVANÁ KABELÁŽ - Aktívna časť</t>
  </si>
  <si>
    <t>D3 - OZVUČENIE - Audio</t>
  </si>
  <si>
    <t>DČ - Časomiera</t>
  </si>
  <si>
    <t>D1</t>
  </si>
  <si>
    <t>ŠTRUKTÚROVANÁ KABELÁŽ - Pasívna časť</t>
  </si>
  <si>
    <t>Pol1</t>
  </si>
  <si>
    <t>Universal cabinet, 42U 800x1070, delene bocnice, kolecka, staticka nosnost 1.360 kg, v pohybe na koleckach 1.133kg, spojovacia sada, 69% perforacia dveri. Predne cele, zadne delene, drziak vertikalnych PDU, zaslepene otvory v strope pre vstup kablov: 2x16</t>
  </si>
  <si>
    <t>Pol2</t>
  </si>
  <si>
    <t>Napájací panel 1U, 12xC13, 230V 16A, 3m prípojný kábel, IEC 603 09 konektor, 3,7kVa, napr. PANDUIT P12B34M</t>
  </si>
  <si>
    <t>Pol3</t>
  </si>
  <si>
    <t>Patchpanel 1U 24-port neosadený, plastový rámik inštalovaný spredu pre rýchly prístup, napr. PANDUIT CPPL24WBLY</t>
  </si>
  <si>
    <t>Pol4</t>
  </si>
  <si>
    <t>Prechodka na kable do stropu skrine 83x120mm, rukav so suchym zipsom, napr. PANDUIT CTGN3X5</t>
  </si>
  <si>
    <t>Pol5</t>
  </si>
  <si>
    <t>Prechodka na kable do stropu skrine 165x165mm, rukav so suchym zipsom, napr. PANDUIT CTGN6X6</t>
  </si>
  <si>
    <t>Pol6</t>
  </si>
  <si>
    <t>Datovy kabel C7A S/FTP LSZH, 500M, B2CA, 1200MHz, napr. PANDUIT PSW7A04WH-HED</t>
  </si>
  <si>
    <t>Pol7</t>
  </si>
  <si>
    <t>Metalický patchcord, Cat6A, S/FTP, LSZH, 1m, farba siva, napr. PANDUIT STP6X1MIG</t>
  </si>
  <si>
    <t>Pol8</t>
  </si>
  <si>
    <t>Data modul do patchpanelu tieneny cat6a, napr. PANDUIT CJS6X88TGY</t>
  </si>
  <si>
    <t>Pol9</t>
  </si>
  <si>
    <t>Zásuvka 45 mm x 45 mm, priama, adaptér, 2 porty, arktická biela, napr. PANDUIT CFPFF2AW</t>
  </si>
  <si>
    <t>Pol10</t>
  </si>
  <si>
    <t>Zásuvka 1xRJ45 na omietku, biela, pre 1x MiniCom modul</t>
  </si>
  <si>
    <t>Pol11</t>
  </si>
  <si>
    <t>Data modul do zásuvky, tieneny cat6a</t>
  </si>
  <si>
    <t>Pol12</t>
  </si>
  <si>
    <t>Din Patch Modul RJ45 cat 6A</t>
  </si>
  <si>
    <t>Pol13</t>
  </si>
  <si>
    <t>Optický panel pre 4xFAP, výsuvný, integrovaný organizér prepojovacích kábloch s popisným štítkom s plným čelom, 1U, maximálne pre 96 vlákien, napr. PANDUIT FCE1U</t>
  </si>
  <si>
    <t>Pol14</t>
  </si>
  <si>
    <t>Kazeta pre uložeie rezervy vlákna a ochrany 24 zvarov, napr. PANDUIT FOSMF</t>
  </si>
  <si>
    <t>Pol15</t>
  </si>
  <si>
    <t>Držiak kazety, napr. PANDUIT FOSMH1U</t>
  </si>
  <si>
    <t>Pol16</t>
  </si>
  <si>
    <t>Panel s 6x LC duplex adaptermi, zirconia, napr. PANDUIT FAP6WBUDLCZ</t>
  </si>
  <si>
    <t>Pol17</t>
  </si>
  <si>
    <t>Záslepka pre optický výsuvný panel, napr. PANDUIT FAPB</t>
  </si>
  <si>
    <t>Pol18</t>
  </si>
  <si>
    <t>Optický pigtail LC OS2, 1m, buffer 900µm, napr. PANDUIT NKFP91BN1NNM001</t>
  </si>
  <si>
    <t>Pol19</t>
  </si>
  <si>
    <t>Optický patchcord LC-LC duplex, 1,6mm plášť, LSZH, 1m, napr. PANDUIT NKFP92ELLLSM001</t>
  </si>
  <si>
    <t>Pol20</t>
  </si>
  <si>
    <t>Optický patchcord LC-LC duplex, 1,6mm plášť, LSZH, 5m, napr. PANDUIT NKFP92ELLLSM005</t>
  </si>
  <si>
    <t>Pol21</t>
  </si>
  <si>
    <t>Optický kábel OS2 24-vlákno, priemer vlákna 250µm , Vnútorná aj vonkajšia inštalácia, LSZH, B2ca, MOQ 1000M, napr. PANDUIT FACC924-14</t>
  </si>
  <si>
    <t>Pol22</t>
  </si>
  <si>
    <t>Optický kábel OS2 12-vlákno, priemer vlákna 250µm , Vnútorná aj vonkajšia inštalácia, LSZH, B2ca, MOQ 1000M, napr. PANDUIT FACC912-14</t>
  </si>
  <si>
    <t>Pol23</t>
  </si>
  <si>
    <t>Trubka ohybná 750N FXP 25 Turbo GR sivá</t>
  </si>
  <si>
    <t>Pol24</t>
  </si>
  <si>
    <t>KZI 60x300x1,00 S káblový žľab s integrovanou spojkou, dierovaný</t>
  </si>
  <si>
    <t>Pol25</t>
  </si>
  <si>
    <t>T kus - KZI 60x300x1,00 S káblový žľab dierovaný</t>
  </si>
  <si>
    <t>Pol26</t>
  </si>
  <si>
    <t>Závitová tyč pre káblový žlab M10 (1000 mm)</t>
  </si>
  <si>
    <t>Pol27</t>
  </si>
  <si>
    <t>Skrutka M10</t>
  </si>
  <si>
    <t>Pol28</t>
  </si>
  <si>
    <t>Skrutka M10x25</t>
  </si>
  <si>
    <t>Pol29</t>
  </si>
  <si>
    <t>Záves pre káblový žlab 125 mm</t>
  </si>
  <si>
    <t>Pol30</t>
  </si>
  <si>
    <t>Hmoždinka HM 10</t>
  </si>
  <si>
    <t>Pol31</t>
  </si>
  <si>
    <t>Prechod cez vnutornu stenu vratane protipoziarnej prepazky</t>
  </si>
  <si>
    <t>Pol32</t>
  </si>
  <si>
    <t>Merací protokol pre metalický pár</t>
  </si>
  <si>
    <t>Pol33</t>
  </si>
  <si>
    <t>Merací protokol pre optický pár</t>
  </si>
  <si>
    <t>Pol34</t>
  </si>
  <si>
    <t>Pomocný inštalačný materiál</t>
  </si>
  <si>
    <t>D2</t>
  </si>
  <si>
    <t>ŠTRUKTÚROVANÁ KABELÁŽ - Aktívna časť</t>
  </si>
  <si>
    <t>Pol35</t>
  </si>
  <si>
    <t>Router napr. C111X-8P, ISR 1100 8 Ports Dual GE WAN Ethernet Router w 8G Memory</t>
  </si>
  <si>
    <t>Pol36</t>
  </si>
  <si>
    <t>SL-1100-8P-APP AppX License for Cisco ISR 1100 8P Series</t>
  </si>
  <si>
    <t>Pol37</t>
  </si>
  <si>
    <t>Swith napr. C9200L-48PL-4X-E, Catalyst 9200L 48-port Partial PoE+, 4 x 10G, NW Essentials</t>
  </si>
  <si>
    <t>Pol38</t>
  </si>
  <si>
    <t>CON-SNT-C9200XXE, SNTC-8X5XNBD Catalyst 9200L 48-port Partial PoE+, 4 x</t>
  </si>
  <si>
    <t>Pol39</t>
  </si>
  <si>
    <t>C9200L-NW-E-48, C9200L Network Essentials, 48-port license</t>
  </si>
  <si>
    <t>Pol40</t>
  </si>
  <si>
    <t>CAB-TA-EU, Europe AC Type A Power Cable</t>
  </si>
  <si>
    <t>Pol41</t>
  </si>
  <si>
    <t>PWR-C5-BLANK, Config 5 Power Supply Blank</t>
  </si>
  <si>
    <t>Pol42</t>
  </si>
  <si>
    <t>C9200L-DNA-E-48, C9200L Cisco DNA Essentials, 48-port Term license</t>
  </si>
  <si>
    <t>Pol43</t>
  </si>
  <si>
    <t>C9200L-DNA-E-48-3Y, C9200L Cisco DNA Essentials, 48-port, 3 Year Term license</t>
  </si>
  <si>
    <t>Pol44</t>
  </si>
  <si>
    <t>NETWORK-PNP-LIC, Network Plug-n-Play Connect for zero-touch device deployment</t>
  </si>
  <si>
    <t>Pol45</t>
  </si>
  <si>
    <t>Záložný zdroj, napr. APC SMT3000RMI2UNC</t>
  </si>
  <si>
    <t>Pol46</t>
  </si>
  <si>
    <t>Jednotky distribúcie napájania so vzdialeným riadením, napr. APC AP8959</t>
  </si>
  <si>
    <t>D3</t>
  </si>
  <si>
    <t>OZVUČENIE - Audio</t>
  </si>
  <si>
    <t>Pol47</t>
  </si>
  <si>
    <t>2-pásmová reproduktorová sústava s drevenou skrinkovou ozvučnicou, max. SPL minimálne 126 dB, frekvenčný rozsah 50 Hz – 20 kH, zvyžarovací uhol 90°x60°, maximálne rozmery 610x300x350 mm, napr. DAS Artec-310.96</t>
  </si>
  <si>
    <t>Pol48</t>
  </si>
  <si>
    <t>U konzola pre zavesenie reproduktorovej sústavy s na mieru vyrobeným úchytom na výstuž nosníka, napr. DAS AXU-AR310</t>
  </si>
  <si>
    <t>Pol49</t>
  </si>
  <si>
    <t>inštalačný reproduktorový kábel 2x2,5mm2 s požiarnym certifikátom B2CA, napr. Procab CLS225-B2CA</t>
  </si>
  <si>
    <t>Pol50</t>
  </si>
  <si>
    <t>4-kanálový zosilňovač triedy D, výkon min. 4x500W/4Ohm, DSP procesor s WaveDynamics, 2.5" LCD displej, možnosť integrácie DANTE karty budúce rozšírenie, napr. Audac SMQ500</t>
  </si>
  <si>
    <t>Pol51</t>
  </si>
  <si>
    <t>Bezdrôtová UHF sada pozostávajúca z 2ks bezdrôtových mikrofónov do ruky s synamickou vložkou a 1ks duálneho prijímača s možnosťou inštalácie do racku. Možnosť pripojenia externých antén. Vysielače vrátane nabíjateľného akumulátora, možnosť nabíjania vysie</t>
  </si>
  <si>
    <t>Pol52</t>
  </si>
  <si>
    <t>Nabíjačka na bezdrôtový mikrofón do ruky, napr. Mipro MP-800</t>
  </si>
  <si>
    <t>Pol53</t>
  </si>
  <si>
    <t>Aktívna smerová anténa pre bezdrôtový mikrofón vrátane anténneho kábla a inštalačného držiaku, napr. Mipro AT90W Set</t>
  </si>
  <si>
    <t>Pol54</t>
  </si>
  <si>
    <t>Digitálna audio matica s možnosťou vzdialeného ovládania za pomoci bezplatnej aplikácie Audac Touch, napr. Audac Luna U</t>
  </si>
  <si>
    <t>Pol55</t>
  </si>
  <si>
    <t>Univerzálny prípojný bod s možnosťou pripojenia mikrofónu, line alebo BlueTooth, napr. Audac WP225</t>
  </si>
  <si>
    <t>Pol56</t>
  </si>
  <si>
    <t>Napájač pre prípojný bod, napr. Audac PSC241</t>
  </si>
  <si>
    <t>Pol57</t>
  </si>
  <si>
    <t>Sada prepojovacích audiokáblov pre kompletné prepojenie zariadení, napr. Procab Audio Set</t>
  </si>
  <si>
    <t>Pol58</t>
  </si>
  <si>
    <t>Uzamykateľná zásuvka do racku s výškou 2U pre bezpečné uloženie zariadení a príslušenstva, napr. Caymon RD220L</t>
  </si>
  <si>
    <t>Pol59</t>
  </si>
  <si>
    <t>Kalibrácia a nastavenie zvukového systému</t>
  </si>
  <si>
    <t>Pol60</t>
  </si>
  <si>
    <t>programovanie digitálne ovládacej zvukovej matice a aplikácie v smarti zariadeniach</t>
  </si>
  <si>
    <t>Pol61</t>
  </si>
  <si>
    <t>Prenájom lešenia s pojazdom</t>
  </si>
  <si>
    <t>h</t>
  </si>
  <si>
    <t>Pol62</t>
  </si>
  <si>
    <t>Doprava</t>
  </si>
  <si>
    <t>DČ</t>
  </si>
  <si>
    <t>Časomiera</t>
  </si>
  <si>
    <t>R001</t>
  </si>
  <si>
    <t>Systém časomiery</t>
  </si>
  <si>
    <t>1066302118</t>
  </si>
  <si>
    <t>05 - E1-10 - Prístupový systém</t>
  </si>
  <si>
    <t>D2 - RECEPCIA</t>
  </si>
  <si>
    <t>D3 - ŠATŇOVÉ ZÁMKY</t>
  </si>
  <si>
    <t>D4 - VSTUP BAZÉN</t>
  </si>
  <si>
    <t>D5 - VSTUP HALA</t>
  </si>
  <si>
    <t>D6 - PRÍSTUPOVÝ SYSTÉM</t>
  </si>
  <si>
    <t>D7 - KARTY, ČIPOVÉ HODINKY</t>
  </si>
  <si>
    <t>D8 - SLUŽBY</t>
  </si>
  <si>
    <t>RECEPCIA</t>
  </si>
  <si>
    <t>Pol63</t>
  </si>
  <si>
    <t>Serverová čiasť SW pre predaj vstupeniek</t>
  </si>
  <si>
    <t>Pol64</t>
  </si>
  <si>
    <t>Pokladničný SW - licencia</t>
  </si>
  <si>
    <t>Pol65</t>
  </si>
  <si>
    <t>Komunikačné rozhranie s online predajcom- napr. Ticket Portal atp.</t>
  </si>
  <si>
    <t>Pol66</t>
  </si>
  <si>
    <t>Pokladničné PC, dotykový all-in-one - vrátane stojana</t>
  </si>
  <si>
    <t>Pol67</t>
  </si>
  <si>
    <t>Tlačiareň vstupeniek - tlač na tvrdý papier - tlač z kotúča</t>
  </si>
  <si>
    <t>Pol68</t>
  </si>
  <si>
    <t>Pokladničná zásuvka</t>
  </si>
  <si>
    <t>Pol69</t>
  </si>
  <si>
    <t>Displej stolný pre pokladňu - zobrazenie ceny pre návštěvníka</t>
  </si>
  <si>
    <t>Pol70</t>
  </si>
  <si>
    <t>Stolná čítačka bezkontaktných kariet / čipových hodiniek - USB</t>
  </si>
  <si>
    <t>Pol71</t>
  </si>
  <si>
    <t>Záložný zdroj, UPS</t>
  </si>
  <si>
    <t>Pol72</t>
  </si>
  <si>
    <t>Kontrolný a ovládací panel s dotykovou obrazovkou - pre vzdálené ovládanie turniketov - riadenie neomezeného počtu turniketov - panik tlačidlo (všetky turnikety otvorené vo smeru úniku)</t>
  </si>
  <si>
    <t>Pol73</t>
  </si>
  <si>
    <t>Montáž a inštalácia, vrátane dopravy na miesto</t>
  </si>
  <si>
    <t>Pol74</t>
  </si>
  <si>
    <t>Konfigurácia SW a HW</t>
  </si>
  <si>
    <t>Pol75</t>
  </si>
  <si>
    <t>Školenie na inštalovaný systém</t>
  </si>
  <si>
    <t>Pol76</t>
  </si>
  <si>
    <t>Export/Import dát - základný export dát o osobách, kartách, vstupenkách - import dát z univerzity (študenti, učitelia, …)</t>
  </si>
  <si>
    <t>Pol77</t>
  </si>
  <si>
    <t>Kabeláže - prepojenie medzi turniketmi, medzi recepciou a turniketmi - neobsahuje 230V a datové rozvody - pripraví stavba podľa dodaného výkresu</t>
  </si>
  <si>
    <t>ŠATŇOVÉ ZÁMKY</t>
  </si>
  <si>
    <t>Pol78</t>
  </si>
  <si>
    <t>Šatňový bateriový zámok - funkčné pre karty na frekvenci 13.56 MHz, Mifare - offline prevádzka, bez káblov</t>
  </si>
  <si>
    <t>Pol79</t>
  </si>
  <si>
    <t>SW Manažér - management šatňových zámkov - súšasťou sú Administrátorske karty pre offline konfiguráciu a servis zámkov</t>
  </si>
  <si>
    <t>Pol80</t>
  </si>
  <si>
    <t>Stolná čítačka kariet, USB - pre prácu s Admin kartami</t>
  </si>
  <si>
    <t>Pol81</t>
  </si>
  <si>
    <t>Inštalácia SW Manažér</t>
  </si>
  <si>
    <t>Pol82</t>
  </si>
  <si>
    <t>Informačný terminál</t>
  </si>
  <si>
    <t>Pol83</t>
  </si>
  <si>
    <t>Montáž a inštalácia zámkov - inštalácia zámkov na dvierka šatnej skrinky, do vopred pripravených montážnych otvorov, pripravených podľa odovzdanej výkresovej dokumentácie</t>
  </si>
  <si>
    <t>Pol84</t>
  </si>
  <si>
    <t>Konfigurácia SW/HW</t>
  </si>
  <si>
    <t>D4</t>
  </si>
  <si>
    <t>VSTUP BAZÉN</t>
  </si>
  <si>
    <t>Pol85</t>
  </si>
  <si>
    <t>Krajný kabinet s jedným skleneným krídlom - senzory priechodu len na jednej strane kabinetu - sklenene krídlo - bezpečnostné 10mm sklo, výška krídla - 850 mm - rozmery kabinetu: výška - 990 mm; dľžka - 1500 mm, šírka - 180 mm - materiál: telo kabinetu - b</t>
  </si>
  <si>
    <t>Pol86</t>
  </si>
  <si>
    <t>Stredný kabinet s dvoma krídlami - senzory priechodu na oboch stranách kabinetu - sklenene krídlo - bezpečnostné 10mm sklo, výška krídla - 850 mm - rozmery kabinetu: výška - 990 mm; dľžka - 1500 mm, šírka - 180 mm - materiál: telo kabinetu - brúsená nerez</t>
  </si>
  <si>
    <t>Pol87</t>
  </si>
  <si>
    <t>Interný zdroj napájania 230VAC - cena za 1 priechod</t>
  </si>
  <si>
    <t>Pol88</t>
  </si>
  <si>
    <t>Núdzové otvorenie turniketu pri výpadku napájania - cena za jeden priechod</t>
  </si>
  <si>
    <t>Pol89</t>
  </si>
  <si>
    <t>Vrchný panel s LED osvetleným symbolom pre čítanie karty - barevná signalizácia (biela, zelená, červená) - cena za jeden kabinet (tj 2ks)</t>
  </si>
  <si>
    <t>Pol90</t>
  </si>
  <si>
    <t>Čítačka BC/QR - integrácia do vrchného panelu turniketu, za čítačku kariet</t>
  </si>
  <si>
    <t>Pol91</t>
  </si>
  <si>
    <t>Nerezová zábrana - nerezové stĺpiky, sklenená výplň - dĺžka podľa výkresu</t>
  </si>
  <si>
    <t>Pol92</t>
  </si>
  <si>
    <t>Montáž a inštalácia vrátane dopravy osôb a materiálu na miesto inštalácie</t>
  </si>
  <si>
    <t>Pol93</t>
  </si>
  <si>
    <t>Inštalácia káblového vedenia</t>
  </si>
  <si>
    <t>D5</t>
  </si>
  <si>
    <t>VSTUP HALA</t>
  </si>
  <si>
    <t>Pol94</t>
  </si>
  <si>
    <t>Interný zdroj napájania 230VAC</t>
  </si>
  <si>
    <t>Pol95</t>
  </si>
  <si>
    <t>D6</t>
  </si>
  <si>
    <t>PRÍSTUPOVÝ SYSTÉM</t>
  </si>
  <si>
    <t>Pol96</t>
  </si>
  <si>
    <t>Interná čítačka bezkontaktných kariet 13.56 MHz (pre karty DESFire) - vnútri turniketu</t>
  </si>
  <si>
    <t>Pol97</t>
  </si>
  <si>
    <t>Riadiaca jednotka prístupového systému - plastový box IP55 - 4 vstupy/výstupy - napájanie 10VDC - 30VDC - LAN pripojenie do PC siete, vlastná IP adresa</t>
  </si>
  <si>
    <t>Pol98</t>
  </si>
  <si>
    <t>HW Modul pre riadenie čítačky QR kódov</t>
  </si>
  <si>
    <t>Pol99</t>
  </si>
  <si>
    <t>Externý napájací zdroj - 230VAC/12VDC, 3A</t>
  </si>
  <si>
    <t>Pol100</t>
  </si>
  <si>
    <t>Akumulátor 12V/17Ah</t>
  </si>
  <si>
    <t>Pol101</t>
  </si>
  <si>
    <t>Základní serverový modul prístupového SW</t>
  </si>
  <si>
    <t>Pol102</t>
  </si>
  <si>
    <t>SW Licencie prístupového systému</t>
  </si>
  <si>
    <t>Pol103</t>
  </si>
  <si>
    <t>Inštalácia software</t>
  </si>
  <si>
    <t>Pol104</t>
  </si>
  <si>
    <t>Pol105</t>
  </si>
  <si>
    <t>Pol106</t>
  </si>
  <si>
    <t>D7</t>
  </si>
  <si>
    <t>KARTY, ČIPOVÉ HODINKY</t>
  </si>
  <si>
    <t>Pol107</t>
  </si>
  <si>
    <t>Karta MIFARE DESFIRE EV1 4K - bezkontaktná čipová karta 13.56 MHz, ISO R/W, bílá</t>
  </si>
  <si>
    <t>Pol108</t>
  </si>
  <si>
    <t>Pásek wristband modrý, pre čipové hodinky - materiál perlon, šírka 16 mm, dĺžka 270mm</t>
  </si>
  <si>
    <t>Pol109</t>
  </si>
  <si>
    <t>Wristband Mifare Ultralight púzdro modré - bez pásku</t>
  </si>
  <si>
    <t>Pol110</t>
  </si>
  <si>
    <t>Laser gravírovanie čísla čipu na púzdro hodiniek</t>
  </si>
  <si>
    <t>D8</t>
  </si>
  <si>
    <t>SLUŽBY</t>
  </si>
  <si>
    <t>Pol111</t>
  </si>
  <si>
    <t>Dokumentácia skutočného prevedenia inštalácie - výkres PDF</t>
  </si>
  <si>
    <t>Pol112</t>
  </si>
  <si>
    <t>Vedenie projektu, koordinácia prác</t>
  </si>
  <si>
    <t>Pol113</t>
  </si>
  <si>
    <t>Komplexné zkúšky</t>
  </si>
  <si>
    <t>06 - OBNOVA A MODERNIZÁCIA - Spevnené plochy</t>
  </si>
  <si>
    <t xml:space="preserve">HSV - Práce a dodávky HSV   </t>
  </si>
  <si>
    <t xml:space="preserve">    1 - Zemné práce   </t>
  </si>
  <si>
    <t xml:space="preserve">    5 - Komunikácie   </t>
  </si>
  <si>
    <t xml:space="preserve">    9 - Ostatné konštrukcie a práce-búranie   </t>
  </si>
  <si>
    <t xml:space="preserve">    99 - Presun hmôt HSV   </t>
  </si>
  <si>
    <t xml:space="preserve">Práce a dodávky HSV   </t>
  </si>
  <si>
    <t xml:space="preserve">Zemné práce   </t>
  </si>
  <si>
    <t>113152330.S</t>
  </si>
  <si>
    <t xml:space="preserve">Frézovanie asf. podkladu alebo krytu bez prek., plochy cez 500 do 1000 m2, pruh š. cez 0,5 m do 1 m, hr. 50 mm  0,125 t</t>
  </si>
  <si>
    <t>180402111.S</t>
  </si>
  <si>
    <t>Založenie trávnika parkového výsevom v rovine do 1:5</t>
  </si>
  <si>
    <t>005720001400.S</t>
  </si>
  <si>
    <t>Osivá tráv - semená parkovej zmesi</t>
  </si>
  <si>
    <t>181301101.S</t>
  </si>
  <si>
    <t>Rozprestretie ornice v rovine, plocha do 500 m2, hr.do 100 mm</t>
  </si>
  <si>
    <t>103640000100.S</t>
  </si>
  <si>
    <t>Zemina pre terénne úpravy - ornica</t>
  </si>
  <si>
    <t xml:space="preserve">Komunikácie   </t>
  </si>
  <si>
    <t>573231109.S</t>
  </si>
  <si>
    <t>Postrek asfaltový spojovací bez posypu kamenivom z cestnej emulzie v množstve 0,70 kg/m2</t>
  </si>
  <si>
    <t>577144251.S</t>
  </si>
  <si>
    <t>Asfaltový betón vrstva obrusná AC 11 O v pruhu š. do 3 m z modifik. asfaltu tr. I, po zhutnení hr. 50 mm</t>
  </si>
  <si>
    <t xml:space="preserve">Ostatné konštrukcie a práce-búranie   </t>
  </si>
  <si>
    <t>914001111.S</t>
  </si>
  <si>
    <t>Osadenie a montáž cestnej zvislej dopravnej značky na stĺpik, stĺp, konzolu alebo objekt</t>
  </si>
  <si>
    <t>404440000100.S</t>
  </si>
  <si>
    <t>Úchyt na stĺpik, d 60 mm, križový, Zn</t>
  </si>
  <si>
    <t>404410035880</t>
  </si>
  <si>
    <t>Regulačná značka ZDZ 230 "Zákaz vjazdu", Zn lisovaná, V1 - kruh 420 mm, RA2, P3, E2, SP1</t>
  </si>
  <si>
    <t>404410037570</t>
  </si>
  <si>
    <t>Regulačná značka ZDZ 272 "Parkovanie", Zn lisovaná, V1 - 420 x x420 mm, RA2, P3, E2, SP1</t>
  </si>
  <si>
    <t>404410113153</t>
  </si>
  <si>
    <t>Informatívna značka ZDZ 321-30 "Jednosmerná cesta", Zn lisovaná, V2-600x600 mm, RA2, P3, E2, SP1</t>
  </si>
  <si>
    <t>404410179926</t>
  </si>
  <si>
    <t>Všeobecná dodatková tabuľa ZDZ 506-86 V1RA2 "Platí pre (osoby so zdravotným postihnutím)", rozmer 231x420 mm, Zn lisovaná, P3, E2, SP1</t>
  </si>
  <si>
    <t>404410180006</t>
  </si>
  <si>
    <t>Všeobecná dodatková tabuľa ZDZ 509-100.r1 V1RA2 "Spresňujúce informácie (2x)", rozmer 231x420 mm, Zn lisovaná, P3, E2, SP1</t>
  </si>
  <si>
    <t>914501121.S</t>
  </si>
  <si>
    <t>Montáž stĺpika zvislej dopravnej značky dĺžky do 3,5 m do betónového základu</t>
  </si>
  <si>
    <t>404490008400.S</t>
  </si>
  <si>
    <t>Stĺpik Zn, d 60 mm/1 bm, pre dopravné značky</t>
  </si>
  <si>
    <t>404490008600.S</t>
  </si>
  <si>
    <t>Krytka stĺpika, d 60 mm, plastová</t>
  </si>
  <si>
    <t>914501122.S</t>
  </si>
  <si>
    <t>Montáž stĺpika zvislej dopravnej značky dĺžky do 3,5 m do hliníkovej pätky</t>
  </si>
  <si>
    <t>404490008800.S</t>
  </si>
  <si>
    <t>Hliníkova pätka pre montáž stĺpika d 60 mm do pevného základu</t>
  </si>
  <si>
    <t>914501123.S</t>
  </si>
  <si>
    <t>Demontáž a montáž bezpečonostného stĺpika resp. turniketu závory na oceľové pätky</t>
  </si>
  <si>
    <t>915716122.S</t>
  </si>
  <si>
    <t>Vodorovné dopravné značenie striekané farbou čiar tenkých súvislých, farba biela retroreflexná šírky 120 mm</t>
  </si>
  <si>
    <t>915721222.S</t>
  </si>
  <si>
    <t>Vodorovné dopravné značenie striekané farbou prechodov pre chodcov, šípky, symboly a pod., žltá retroreflexná</t>
  </si>
  <si>
    <t>915791111.S</t>
  </si>
  <si>
    <t>Predznačenie pre značenie striekané farbou z náterových hmôt deliace čiary, vodiace prúžky</t>
  </si>
  <si>
    <t>915791112.S</t>
  </si>
  <si>
    <t>Predznačenie pre vodorovné značenie striekané farbou alebo vykonávané z náterových hmôt</t>
  </si>
  <si>
    <t>919720122.S</t>
  </si>
  <si>
    <t>Geomreža pre vystuženie asfaltových vrstiev komunikácií zo sklenných vlákien, pozdĺžna pevnosť v ťahu nad 50 do 100 kN/m</t>
  </si>
  <si>
    <t>693210003300.S</t>
  </si>
  <si>
    <t>Geomreža sklovláknitá, pevnosť v ťahu 50 kN/m, výstužná do asfaltových vrstiev vozoviek</t>
  </si>
  <si>
    <t>966006132.S</t>
  </si>
  <si>
    <t xml:space="preserve">Odstránenie značky so stĺpikmi s bet. pätkami,  -0,08200t</t>
  </si>
  <si>
    <t>Odvoz sutiny a vybúraných hmôt na skládku za každý ďalší 1 km</t>
  </si>
  <si>
    <t>979089212.S</t>
  </si>
  <si>
    <t>Poplatok za skládku - bitúmenové zmesi, uholný decht, dechtové výrobky (17 03 ), ostatné</t>
  </si>
  <si>
    <t xml:space="preserve">Presun hmôt HSV   </t>
  </si>
  <si>
    <t>998225111.S</t>
  </si>
  <si>
    <t>Presun hmôt pre pozemnú komunikáciu a letisko s krytom asfaltovým akejkoľvek dĺžky objektu</t>
  </si>
  <si>
    <t>07 - E1.5 - Ústredné vykurovanie</t>
  </si>
  <si>
    <t xml:space="preserve">    731 - Ústredné kúrenie - kotolňa, strojovňa VZT</t>
  </si>
  <si>
    <t xml:space="preserve">    733 - Ústredné kúrenie - rozvodné potrubie</t>
  </si>
  <si>
    <t xml:space="preserve">    734 - Ústredné kúrenie, armatúry.</t>
  </si>
  <si>
    <t xml:space="preserve">    735 - Ústredné kúrenie, vykurov. telesá</t>
  </si>
  <si>
    <t>OST - Ostatné</t>
  </si>
  <si>
    <t xml:space="preserve">    O01 - Ostatné</t>
  </si>
  <si>
    <t>9720560021.S</t>
  </si>
  <si>
    <t>Vŕtanie dier pre stúpačky do priemeru 30 mm do stropov - železobetónových hrúbky 200 mm</t>
  </si>
  <si>
    <t>Sub</t>
  </si>
  <si>
    <t>713400821.S</t>
  </si>
  <si>
    <t xml:space="preserve">Odstránenie tepelnej izolácie potrubia pásmi alebo fóliami potrubie,  -0,00210t</t>
  </si>
  <si>
    <t>713482132.S</t>
  </si>
  <si>
    <t>Montáž trubíc z PE, hr.30 mm,vnút.priemer 39-70 mm</t>
  </si>
  <si>
    <t>109046</t>
  </si>
  <si>
    <t>Potrubné puzdro ROCKWOOL 800 s hr. izolácie 20 mm, DN 18, pre izoláciu rozvodov tepla, ROCKWOOL</t>
  </si>
  <si>
    <t>109047</t>
  </si>
  <si>
    <t>Potrubné puzdro ROCKWOOL 800 s hr. izolácie 20 mm, DN 22, pre izoláciu rozvodov tepla, ROCKWOOL</t>
  </si>
  <si>
    <t>109053</t>
  </si>
  <si>
    <t>Potrubné puzdro ROCKWOOL 800 s hr. izolácie 30 mm, DN 28, pre izoláciu rozvodov tepla, ROCKWOOL</t>
  </si>
  <si>
    <t>109054</t>
  </si>
  <si>
    <t>Potrubné puzdro ROCKWOOL 800 s hr. izolácie 30 mm, DN 35, pre izoláciu rozvodov tepla, ROCKWOOL</t>
  </si>
  <si>
    <t>109059</t>
  </si>
  <si>
    <t>Potrubné puzdro ROCKWOOL 800 s hr. izolácie 40 mm, DN 42, pre izoláciu rozvodov tepla, ROCKWOOL</t>
  </si>
  <si>
    <t>74254</t>
  </si>
  <si>
    <t>Potrubné puzdro ROCKWOOL 800 s hr. izolácie 50 mm, DN 54, pre izoláciu rozvodov tepla, ROCKWOOL</t>
  </si>
  <si>
    <t>HZS000112.S</t>
  </si>
  <si>
    <t>Stavebno montážne práce náročnejšie, ucelené, obtiažne, rutinné (Tr. 2) v rozsahu viac ako 8 hodín náročnejšie</t>
  </si>
  <si>
    <t>hod</t>
  </si>
  <si>
    <t>998713201.S</t>
  </si>
  <si>
    <t>Presun hmôt pre izolácie tepelné v objektoch výšky do 6 m</t>
  </si>
  <si>
    <t>Ústredné kúrenie - kotolňa, strojovňa VZT</t>
  </si>
  <si>
    <t>731291070.S</t>
  </si>
  <si>
    <t>Montáž rýchlomontážnej sady s 3-cestným zmiešavačom DN 25(dodávka VZT)</t>
  </si>
  <si>
    <t>7312910701.S</t>
  </si>
  <si>
    <t>Dopojenie ohrievača VZT jednotky</t>
  </si>
  <si>
    <t>sub</t>
  </si>
  <si>
    <t>H20M4000</t>
  </si>
  <si>
    <t xml:space="preserve">Nerezová vlnovcová trubka  - ohybná - 20mm; 1", 4m, IVAR.SITE-TR</t>
  </si>
  <si>
    <t>H20MAC20</t>
  </si>
  <si>
    <t>Pripojovacia sada pre nerezové vlnovcové trubky IVAR.SITE-TR - 20mm; 1", IVAR.SITE-PS</t>
  </si>
  <si>
    <t>M1650014</t>
  </si>
  <si>
    <t>Vsuvka/prechod - pre nerezové vlnovcové trubky IVAR.SITE-TR - 1"Mx1"M, IVAR.SITE-VS</t>
  </si>
  <si>
    <t>M1650016</t>
  </si>
  <si>
    <t>Vsuvka/prechod - pre nerezové vlnovcové trubky IVAR.SITE-TR - 3/4"Mx1"M, IVAR.SITE-VS</t>
  </si>
  <si>
    <t>731361100.S</t>
  </si>
  <si>
    <t>Predĺženie trojvrstvového nerezového dymovodu Schiedel d250 kvôli zatepleniu obvodovej steny</t>
  </si>
  <si>
    <t>998731201.S</t>
  </si>
  <si>
    <t>Presun hmôt pre kotolne umiestnené vo výške (hĺbke) do 6 m</t>
  </si>
  <si>
    <t>733</t>
  </si>
  <si>
    <t>Ústredné kúrenie - rozvodné potrubie</t>
  </si>
  <si>
    <t>733110803.S</t>
  </si>
  <si>
    <t xml:space="preserve">Demontáž potrubia z oceľových rúrok závitových do DN 15,  -0,00100t</t>
  </si>
  <si>
    <t>733110806.S</t>
  </si>
  <si>
    <t xml:space="preserve">Demontáž potrubia z oceľových rúrok závitových nad 15 do DN 32,  -0,00320t</t>
  </si>
  <si>
    <t>733110808.S</t>
  </si>
  <si>
    <t xml:space="preserve">Demontáž potrubia z oceľových rúrok závitových nad 32 do DN 50,  -0,00532t</t>
  </si>
  <si>
    <t>733113113.S</t>
  </si>
  <si>
    <t>Potrubie z rúrok závitových Príplatok k cene za zhotovenie prípojky z oceľ. rúrok závitových DN 15</t>
  </si>
  <si>
    <t>7331131131.S</t>
  </si>
  <si>
    <t>Príplatok k cene za zhotovenie prípojky k vykurovacím telesám d18</t>
  </si>
  <si>
    <t>733120826.S</t>
  </si>
  <si>
    <t xml:space="preserve">Demontáž potrubia z oceľových rúrok hladkých nad 60,3 do D 89,  -0,00841t</t>
  </si>
  <si>
    <t>7331241191.S</t>
  </si>
  <si>
    <t>Zhotovenie rúrkového prechodu z rúrok hladkých kovaním 65/50</t>
  </si>
  <si>
    <t>733141003.S</t>
  </si>
  <si>
    <t xml:space="preserve">Potrubie z nerezových rúrok  Viega Temponox spájaných lisovaním dxt 18x1,0 mm</t>
  </si>
  <si>
    <t>733141006.S</t>
  </si>
  <si>
    <t>Potrubie z nerezových rúrok Viega Temponox spájaných lisovaním dxt 22x1,2 mm</t>
  </si>
  <si>
    <t>733141009.S</t>
  </si>
  <si>
    <t>Potrubie z nerezových rúrok Viega Temponox spájaných lisovaním dxt 28x1,2 mm</t>
  </si>
  <si>
    <t>733141012.S</t>
  </si>
  <si>
    <t>Potrubie z nerezových rúrok Viega Temponox spájaných lisovaním dxt 35x1,5 mm</t>
  </si>
  <si>
    <t>733141015.S</t>
  </si>
  <si>
    <t>Potrubie z nerezových rúrok Viega Temponox spájaných lisovaním dxt 42x1,5 mm</t>
  </si>
  <si>
    <t>733141018.S</t>
  </si>
  <si>
    <t>Potrubie z nerezových rúrok Viega Temponox spájaných lisovaním dxt 54x1,5 mm</t>
  </si>
  <si>
    <t>733166106</t>
  </si>
  <si>
    <t>Plasthliníkové potrubie Herz PE-RT v tyčiach pre vykurovanie spájané lisovaním dxt 32x3 mm</t>
  </si>
  <si>
    <t>733190801.S</t>
  </si>
  <si>
    <t>Demontáž príslušenstva potrubia, odrezanie objímky dvojitej do DN 50 -0,00072t</t>
  </si>
  <si>
    <t>733191202.S</t>
  </si>
  <si>
    <t>Tlaková skúška medeného potrubia nad 35 do 64 mm</t>
  </si>
  <si>
    <t>733191301.S</t>
  </si>
  <si>
    <t>Tlaková skúška plastového potrubia do 32 mm</t>
  </si>
  <si>
    <t>733191828.S</t>
  </si>
  <si>
    <t>Odrezanie strmeňového držiaka do priemeru 108 -0,00068t</t>
  </si>
  <si>
    <t>733191928.S</t>
  </si>
  <si>
    <t>Oprava rozvodov potrubí - privarenie odbočky do DN 50</t>
  </si>
  <si>
    <t>733890801.S</t>
  </si>
  <si>
    <t>Vnútrostav. premiestnenie vybúraných hmôt rozvodov potrubia vodorovne do 100 m z obj. výš. do 6 m</t>
  </si>
  <si>
    <t>998733201.S</t>
  </si>
  <si>
    <t>Presun hmôt pre rozvody potrubia v objektoch výšky do 6 m</t>
  </si>
  <si>
    <t>734</t>
  </si>
  <si>
    <t>Ústredné kúrenie, armatúry.</t>
  </si>
  <si>
    <t>734209101.S</t>
  </si>
  <si>
    <t>Montáž závitovej armatúry s 1 závitom do G 1/2</t>
  </si>
  <si>
    <t>551110011400</t>
  </si>
  <si>
    <t>Guľový uzáver vypúšťací s páčkou, 1/2" M, niklovaná mosadz, IVAR.EURO N</t>
  </si>
  <si>
    <t>551110011300</t>
  </si>
  <si>
    <t>Guľový uzáver vypúšťací s páčkou, 3/4" M, mosadz, EURO M, IVAR</t>
  </si>
  <si>
    <t>734209104.S</t>
  </si>
  <si>
    <t>Montáž závitovej armatúry s 1 závitom G 3/4</t>
  </si>
  <si>
    <t>734209112.S</t>
  </si>
  <si>
    <t>Montáž závitovej armatúry s 2 závitmi do G 1/2</t>
  </si>
  <si>
    <t>1091062</t>
  </si>
  <si>
    <t>šróbenie pre vykurovac. telesá "Combi 2" DN15, 1/2", PN10, mosadz nikl., rohové</t>
  </si>
  <si>
    <t>734213270.S</t>
  </si>
  <si>
    <t>Montáž ventilu odvzdušňovacieho závitového automatického G 1/2 so spätnou klapkou</t>
  </si>
  <si>
    <t>89000</t>
  </si>
  <si>
    <t>Flexvent 1/2, připojení R 1/2"</t>
  </si>
  <si>
    <t>734223120.S</t>
  </si>
  <si>
    <t>Montáž ventilu závitového termostatického rohového jednoregulačného G 1/2</t>
  </si>
  <si>
    <t>1182164</t>
  </si>
  <si>
    <t>Termostatický ventil "AQ", DN15, priamy, s "Q-Tech"</t>
  </si>
  <si>
    <t>1183194</t>
  </si>
  <si>
    <t xml:space="preserve">Termostatický ventil  "AQH" DN15, priamy, do 400 l/h</t>
  </si>
  <si>
    <t>734223166.S</t>
  </si>
  <si>
    <t>Montáž vyvažovacieho ventilu šikmého pre kúrenie DN 15</t>
  </si>
  <si>
    <t>1060204</t>
  </si>
  <si>
    <t>Slučkový regulačný ventil "Hydrocontrol VTR", bronz , DN15, vnútor.záv.1/2", 2 meracie ventily</t>
  </si>
  <si>
    <t>734223208.S</t>
  </si>
  <si>
    <t>Montáž termostatickej hlavice kvapalinovej jednoduchej</t>
  </si>
  <si>
    <t>1011465</t>
  </si>
  <si>
    <t>Termostatická hlavica "Uni LH" 7-28°C, 0 * 1-5, kvapalinové čidlo, biela</t>
  </si>
  <si>
    <t>734232000.S</t>
  </si>
  <si>
    <t>Montáž uzatváracieho ventilu šikmého pre kúrenie DN 15</t>
  </si>
  <si>
    <t>1067504</t>
  </si>
  <si>
    <t>Slučkový uzatvárac. ventil "Hydrocontrol ATR", bronz DN15, vnútor.závit 1/2", PN25, zaslepovacie zátky</t>
  </si>
  <si>
    <t>734232002.S</t>
  </si>
  <si>
    <t>Montáž uzatváracieho ventilu šikmého pre kúrenie DN 20</t>
  </si>
  <si>
    <t>1067506</t>
  </si>
  <si>
    <t>Slučkový uzatvárac. ventil "Hydrocontrol ATR", bronz DN20, vnútor.závit 3/4", PN25, zaslepovacie zátky</t>
  </si>
  <si>
    <t>734232004.S</t>
  </si>
  <si>
    <t>Montáž uzatváracieho ventilu šikmého pre kúrenie DN 25</t>
  </si>
  <si>
    <t>1067608</t>
  </si>
  <si>
    <t>Slučkový uzatvárac. ventil "Hydrocontrol ATR", bronz DN25, vonkajš.závit 1 1/4", PN16, zaslepovacie zátky</t>
  </si>
  <si>
    <t>734232006.S</t>
  </si>
  <si>
    <t>Montáž uzatváracieho ventilu šikmého pre kúrenie DN 32</t>
  </si>
  <si>
    <t>1067510</t>
  </si>
  <si>
    <t>Slučkový uzatvárac. ventil "Hydrocontrol ATR",bronz DN32,vnútor.závit 1 1/4", PN25, zaslepovacie zátky</t>
  </si>
  <si>
    <t>734240000.S</t>
  </si>
  <si>
    <t>Montáž spätnej klapky závitovej G 1/2</t>
  </si>
  <si>
    <t>551190000800.S</t>
  </si>
  <si>
    <t>Spätná klapka vodorovná závitová 1/2", PN 10, pre vodu, mosadz</t>
  </si>
  <si>
    <t>HZS000113.S</t>
  </si>
  <si>
    <t>Stavebno montážne práce náročné ucelené - odborné, tvorivé remeselné (Tr. 3) v rozsahu viac ako 8 hodín</t>
  </si>
  <si>
    <t>998734201.S</t>
  </si>
  <si>
    <t>Presun hmôt pre armatúry v objektoch výšky do 6 m</t>
  </si>
  <si>
    <t>735</t>
  </si>
  <si>
    <t>Ústredné kúrenie, vykurov. telesá</t>
  </si>
  <si>
    <t>735000912.S</t>
  </si>
  <si>
    <t>Vyregulovanie dvojregulačného ventilu s termostatickým ovládaním</t>
  </si>
  <si>
    <t>735111810.S</t>
  </si>
  <si>
    <t xml:space="preserve">Demontáž vykurovacích telies liatinových článkových,  -0,02380t</t>
  </si>
  <si>
    <t>735151811.S</t>
  </si>
  <si>
    <t xml:space="preserve">Demontáž vykurovacieho telesa panelového jednoradového stavebnej dĺžky do 1500 mm,  -0,01235t</t>
  </si>
  <si>
    <t>735151821.S</t>
  </si>
  <si>
    <t xml:space="preserve">Demontáž vykurovacieho telesa panelového dvojradového stavebnej dĺžky do 1500 mm,  -0,02493t</t>
  </si>
  <si>
    <t>735151831.S</t>
  </si>
  <si>
    <t xml:space="preserve">Demontáž vykurovacieho telesa panelového trojradového stavebnej dĺžky do 1500 mm,  -0,03749t</t>
  </si>
  <si>
    <t>735151832.S</t>
  </si>
  <si>
    <t xml:space="preserve">Demontáž vykurovacieho telesa panelového trojradového stavebnej dĺžky nad 1500 do 2820 mm,  -0,07003t</t>
  </si>
  <si>
    <t>735154040.S</t>
  </si>
  <si>
    <t>Montáž vykurovacieho telesa panelového jednoradového 600 mm/ dĺžky 400-600 mm</t>
  </si>
  <si>
    <t>K00116005009016011</t>
  </si>
  <si>
    <t>Radiátor KORAD 11K 600x0500</t>
  </si>
  <si>
    <t>735154050.S</t>
  </si>
  <si>
    <t>Montáž vykurovacieho telesa panelového jednoradového 900 mm/ dĺžky 400-600 mm</t>
  </si>
  <si>
    <t>K00119004009016011</t>
  </si>
  <si>
    <t>Radiátor KORAD 11K 900x0400</t>
  </si>
  <si>
    <t>K00119005009016011</t>
  </si>
  <si>
    <t>Radiátor KORAD 11K 900x0500</t>
  </si>
  <si>
    <t>735154140.S</t>
  </si>
  <si>
    <t>Montáž vykurovacieho telesa panelového dvojradového výšky 600 mm/ dĺžky 400-600 mm</t>
  </si>
  <si>
    <t>K00216005009016011</t>
  </si>
  <si>
    <t>Radiátor KORAD 21K 600x0500</t>
  </si>
  <si>
    <t>K00216006009016011</t>
  </si>
  <si>
    <t>Radiátor KORAD 21K 600x0600</t>
  </si>
  <si>
    <t>735154141.S</t>
  </si>
  <si>
    <t>Montáž vykurovacieho telesa panelového dvojradového výšky 600 mm/ dĺžky 700-900 mm</t>
  </si>
  <si>
    <t>K00216007009016011</t>
  </si>
  <si>
    <t>Radiátor KORAD 21K 600x0700</t>
  </si>
  <si>
    <t>K00216009009016011</t>
  </si>
  <si>
    <t>Radiátor KORAD 21K 600x0900</t>
  </si>
  <si>
    <t>735154142.S</t>
  </si>
  <si>
    <t>Montáž vykurovacieho telesa panelového dvojradového výšky 600 mm/ dĺžky 1000-1200 mm</t>
  </si>
  <si>
    <t>K00216010009016011</t>
  </si>
  <si>
    <t>Radiátor KORAD 21K 600x1000</t>
  </si>
  <si>
    <t>K00216012009016011</t>
  </si>
  <si>
    <t>Radiátor KORAD 21K 600x1200</t>
  </si>
  <si>
    <t>K00226012009016011</t>
  </si>
  <si>
    <t>Radiátor KORAD 22K 600x1200</t>
  </si>
  <si>
    <t>735154143.S</t>
  </si>
  <si>
    <t>Montáž vykurovacieho telesa panelového dvojradového výšky 600 mm/ dĺžky 1400-1800 mm</t>
  </si>
  <si>
    <t>K00216013009016011</t>
  </si>
  <si>
    <t>Radiátor KORAD 21K 600x1300</t>
  </si>
  <si>
    <t>K00216015009016011</t>
  </si>
  <si>
    <t>Radiátor KORAD 21K 600x1500</t>
  </si>
  <si>
    <t>735154150.S</t>
  </si>
  <si>
    <t>Montáž vykurovacieho telesa panelového dvojradového výšky 900 mm/ dĺžky 400-600 mm</t>
  </si>
  <si>
    <t>K00219005009016011</t>
  </si>
  <si>
    <t>Radiátor KORAD 21K 900x0500</t>
  </si>
  <si>
    <t>K00219006009016011</t>
  </si>
  <si>
    <t>Radiátor KORAD 21K 900x0600</t>
  </si>
  <si>
    <t>K00229006009016011</t>
  </si>
  <si>
    <t>Radiátor KORAD 22K 900x0600</t>
  </si>
  <si>
    <t>735154151.S</t>
  </si>
  <si>
    <t>Montáž vykurovacieho telesa panelového dvojradového výšky 900 mm/ dĺžky 700-900 mm</t>
  </si>
  <si>
    <t>K00219007009016011</t>
  </si>
  <si>
    <t>Radiátor KORAD 21K 900x0700</t>
  </si>
  <si>
    <t>K00219009009016011</t>
  </si>
  <si>
    <t>Radiátor KORAD 21K 900x0900</t>
  </si>
  <si>
    <t>K00229009009016011</t>
  </si>
  <si>
    <t>Radiátor KORAD 22K 900x0900</t>
  </si>
  <si>
    <t>735154152.S</t>
  </si>
  <si>
    <t>Montáž vykurovacieho telesa panelového dvojradového výšky 900 mm/ dĺžky 1000-1200 mm</t>
  </si>
  <si>
    <t>K00219010009016011</t>
  </si>
  <si>
    <t>Radiátor KORAD 21K 900x1000</t>
  </si>
  <si>
    <t>K00219011009016011</t>
  </si>
  <si>
    <t>Radiátor KORAD 21K 900x1100</t>
  </si>
  <si>
    <t>735154153.S</t>
  </si>
  <si>
    <t>Montáž vykurovacieho telesa panelového dvojradového výšky 900 mm/ dĺžky 1400-1800 mm</t>
  </si>
  <si>
    <t>K00219013009016011</t>
  </si>
  <si>
    <t>Radiátor KORAD 21K 900x1300</t>
  </si>
  <si>
    <t>K00229015009016011</t>
  </si>
  <si>
    <t>Radiátor KORAD 22K 900x1500</t>
  </si>
  <si>
    <t>735154254.S</t>
  </si>
  <si>
    <t>Montáž vykurovacieho telesa panelového trojradového výšky 900 mm/ dĺžky 2000-2600 mm</t>
  </si>
  <si>
    <t>K00339020009016011</t>
  </si>
  <si>
    <t>Radiátor KORAD 33K 900x2000</t>
  </si>
  <si>
    <t>32665</t>
  </si>
  <si>
    <t>COSMOSADA - Kotva hmoždinkové pre vykurovacie telesa CosmoNova (sada 2 kusy)</t>
  </si>
  <si>
    <t>735158120.S</t>
  </si>
  <si>
    <t>Vykurovacie telesá panelové dvojradové, tlaková skúška telesa vodou</t>
  </si>
  <si>
    <t>735191905.S</t>
  </si>
  <si>
    <t>Ostatné opravy vykurovacích telies, odvzdušnenie telesa</t>
  </si>
  <si>
    <t>735191910.S</t>
  </si>
  <si>
    <t>Napustenie vody do vykurovacieho systému vrátane potrubia o v. pl. vykurovacích telies</t>
  </si>
  <si>
    <t>735211822.S</t>
  </si>
  <si>
    <t xml:space="preserve">Demontáž registra z oceľových rúrok rebrového 76/3/156 do 6m s počtom prameňov 2,  -0,12842t</t>
  </si>
  <si>
    <t>735291800.S</t>
  </si>
  <si>
    <t xml:space="preserve">Demontáž konzol alebo držiakov vykurovacieho telesa, registra, konvektora do odpadu,  0,00075t</t>
  </si>
  <si>
    <t>735494811.S</t>
  </si>
  <si>
    <t>Vypúšťanie vody z vykurovacích sústav o v. pl. vykurovacích telies</t>
  </si>
  <si>
    <t>HZS000114.S</t>
  </si>
  <si>
    <t>Stavebno montážne práce najnáročnejšie na odbornosť - prehliadky pracoviska a revízie (Tr. 4) v rozsahu viac ako 8 hodín</t>
  </si>
  <si>
    <t>998735201.S</t>
  </si>
  <si>
    <t>Presun hmôt pre vykurovacie telesá v objektoch výšky do 6 m</t>
  </si>
  <si>
    <t>767995102.S</t>
  </si>
  <si>
    <t>Montáž ostatných atypických kovových stavebných doplnkových konštrukcií nad 5 do 10 kg</t>
  </si>
  <si>
    <t>228831</t>
  </si>
  <si>
    <t>Závesy a kotviace prvky Hilti</t>
  </si>
  <si>
    <t>OST</t>
  </si>
  <si>
    <t>Ostatné</t>
  </si>
  <si>
    <t>O01</t>
  </si>
  <si>
    <t>HZS-001</t>
  </si>
  <si>
    <t>Hydraulické vyregulovanie vykurovacej sústavy s vystavením protokolu</t>
  </si>
  <si>
    <t>HZS-007</t>
  </si>
  <si>
    <t>Tlaková skúška</t>
  </si>
  <si>
    <t>HZS-008</t>
  </si>
  <si>
    <t>Vykurovacia skúška</t>
  </si>
  <si>
    <t>08 - Zdravotechnika</t>
  </si>
  <si>
    <t>Ing. Timotej Čápek</t>
  </si>
  <si>
    <t xml:space="preserve">    721 - Zdravotech. vnútorná kanalizácia</t>
  </si>
  <si>
    <t xml:space="preserve">    722 - Zdravotechnika - vnútorný vodovod</t>
  </si>
  <si>
    <t xml:space="preserve">    734 - Ústredné kúrenie - armatúry</t>
  </si>
  <si>
    <t xml:space="preserve">    36-M - Montáž prev.,mer. a regul.zariadení</t>
  </si>
  <si>
    <t>1155</t>
  </si>
  <si>
    <t>113107112</t>
  </si>
  <si>
    <t xml:space="preserve">Búranie  podlahy v ploche do 200m2 z kameniva ťaženého, hr.100-200mm,  -0,24000t</t>
  </si>
  <si>
    <t>1156</t>
  </si>
  <si>
    <t>113107132</t>
  </si>
  <si>
    <t xml:space="preserve">Búranie podlahy v ploche do 200 m2 z betónu prostého, hr. vrstvy 150 do 300 mm,  -0,50000t</t>
  </si>
  <si>
    <t>818</t>
  </si>
  <si>
    <t>139711101.S</t>
  </si>
  <si>
    <t>Výkop v uzavretých priestoroch s naložením výkopu na dopravný prostriedok v hornine 1 až 4</t>
  </si>
  <si>
    <t>819</t>
  </si>
  <si>
    <t>130001101.S</t>
  </si>
  <si>
    <t>Príplatok k cenám za sťaženie výkopu v blízkosti podzemného vedenia alebo výbušbnín - pre všetky triedy</t>
  </si>
  <si>
    <t>820</t>
  </si>
  <si>
    <t>161101501.S</t>
  </si>
  <si>
    <t>Zvislé premiestnenie výkopku z horniny I až IV, nosením za každé 3 m výšky</t>
  </si>
  <si>
    <t>821</t>
  </si>
  <si>
    <t>162501132.S</t>
  </si>
  <si>
    <t>Vodorovné premiestnenie výkopku po nespevnenej ceste z horniny tr.1-4, nad 100 do 1000 m3 na vzdialenosť do 3000 m</t>
  </si>
  <si>
    <t>822</t>
  </si>
  <si>
    <t>823</t>
  </si>
  <si>
    <t>824</t>
  </si>
  <si>
    <t>Zásyp sypaninou so zhutnením jám, šachiet, rýh, zárezov alebo okolo objektov do 100 m3</t>
  </si>
  <si>
    <t>825</t>
  </si>
  <si>
    <t>175101102.S</t>
  </si>
  <si>
    <t>Obsyp potrubia sypaninou z vhodných hornín 1 až 4 s prehodením sypaniny</t>
  </si>
  <si>
    <t>826</t>
  </si>
  <si>
    <t>583310003400.S</t>
  </si>
  <si>
    <t>Štrkopiesok frakcia 0-63 mm</t>
  </si>
  <si>
    <t>827</t>
  </si>
  <si>
    <t>451573111.S</t>
  </si>
  <si>
    <t>Lôžko pod potrubie, stoky a drobné objekty, v otvorenom výkope z piesku a štrkopiesku do 63 mm</t>
  </si>
  <si>
    <t>1157</t>
  </si>
  <si>
    <t>622452121</t>
  </si>
  <si>
    <t>Omietka stien z malty zo 450 kg cementu na 1 m3 malty hladená oceľovým hladidlom</t>
  </si>
  <si>
    <t>1158</t>
  </si>
  <si>
    <t>631312411</t>
  </si>
  <si>
    <t>Mazanina z betónu prostého tr.C 8/10 hr.nad 50 do 80 mm</t>
  </si>
  <si>
    <t>1159</t>
  </si>
  <si>
    <t>631362021</t>
  </si>
  <si>
    <t>Výstuž mazanín z betónov (z kameniva) a z ľahkých betónov zo zváraných sietí z drôtov typu KARI</t>
  </si>
  <si>
    <t>1160</t>
  </si>
  <si>
    <t>632477005</t>
  </si>
  <si>
    <t>Nivelačná stierka podlahová KNAUF hrúbky 3mm</t>
  </si>
  <si>
    <t>1167</t>
  </si>
  <si>
    <t>871181114.S</t>
  </si>
  <si>
    <t>Montáž vodovodného potrubia z dvojvsrtvového PE 100 SDR11, SDR17 zváraných elektrotvarovkami D 40x3,7 mm</t>
  </si>
  <si>
    <t>1168</t>
  </si>
  <si>
    <t>286130033500.S</t>
  </si>
  <si>
    <t>Rúra HDPE na vodu PE100 PN16 SDR11 40x3,7x100 m</t>
  </si>
  <si>
    <t>1161</t>
  </si>
  <si>
    <t>919735122</t>
  </si>
  <si>
    <t>Rezanie betónového krytu alebo podkladu tr. nad C 12/15 hr. nad 50 do 100 mm</t>
  </si>
  <si>
    <t>490</t>
  </si>
  <si>
    <t>938903116</t>
  </si>
  <si>
    <t>Vysekanie škár pri hĺbke škáry do 70mm v murive z tehál -0,01700t</t>
  </si>
  <si>
    <t>491</t>
  </si>
  <si>
    <t>938903211</t>
  </si>
  <si>
    <t>Vysekanie škár pri hĺbke 70 do 120mm v murive z lomového kameňa -0,02700t</t>
  </si>
  <si>
    <t>1174</t>
  </si>
  <si>
    <t>972056007.S</t>
  </si>
  <si>
    <t>Jadrové vrty diamantovými korunkami do D 80 mm do stropov - železobetónových -0,00012t</t>
  </si>
  <si>
    <t>cm</t>
  </si>
  <si>
    <t>1173</t>
  </si>
  <si>
    <t>972056011.S</t>
  </si>
  <si>
    <t>Jadrové vrty diamantovými korunkami do D 120 mm do stropov - železobetónových -0,00027t</t>
  </si>
  <si>
    <t>1170</t>
  </si>
  <si>
    <t>1171</t>
  </si>
  <si>
    <t>1172</t>
  </si>
  <si>
    <t>Poplatok za skládku - betón, tehly, dlaždice (17 01) ostatné</t>
  </si>
  <si>
    <t>857</t>
  </si>
  <si>
    <t>998276101.S</t>
  </si>
  <si>
    <t>Presun hmôt pre rúrové vedenie hĺbené z rúr z plast., hmôt alebo sklolamin. v otvorenom výkope</t>
  </si>
  <si>
    <t>1025</t>
  </si>
  <si>
    <t>713482305.S</t>
  </si>
  <si>
    <t>Montaž trubíc na báze PE peny hr. do 13 mm, vnút.priemer 22 - 42 mm</t>
  </si>
  <si>
    <t>1026</t>
  </si>
  <si>
    <t>283310002900.S</t>
  </si>
  <si>
    <t>Izolačná PE trubica dxhr. 22x13 mm, nadrezaná, na izolovanie rozvodov vody, kúrenia, zdravotechniky</t>
  </si>
  <si>
    <t>1027</t>
  </si>
  <si>
    <t>283310003100.S</t>
  </si>
  <si>
    <t>Izolačná PE trubica dxhr. 28x13 mm, nadrezaná, na izolovanie rozvodov vody, kúrenia, zdravotechniky</t>
  </si>
  <si>
    <t>1028</t>
  </si>
  <si>
    <t>283310003300.S</t>
  </si>
  <si>
    <t>Izolačná PE trubica dxhr. 35x13 mm, nadrezaná, na izolovanie rozvodov vody, kúrenia, zdravotechniky</t>
  </si>
  <si>
    <t>1029</t>
  </si>
  <si>
    <t>283310003500.S</t>
  </si>
  <si>
    <t>Izolačná PE trubica dxhr. 42x13 mm, nadrezaná, na izolovanie rozvodov vody, kúrenia, zdravotechniky</t>
  </si>
  <si>
    <t>1084</t>
  </si>
  <si>
    <t>713482307.S</t>
  </si>
  <si>
    <t>Montaž trubíc na báze PE peny hr. do 13 mm, vnút.priemer 53 - 88 mm</t>
  </si>
  <si>
    <t>1085</t>
  </si>
  <si>
    <t>283310003800.S</t>
  </si>
  <si>
    <t>Izolačná PE trubica dxhr. 54x13 mm, nadrezaná, na izolovanie rozvodov vody, kúrenia, zdravotechniky</t>
  </si>
  <si>
    <t>1086</t>
  </si>
  <si>
    <t>283310004100.S</t>
  </si>
  <si>
    <t>Izolačná PE trubica dxhr. 76x13 mm, nadrezaná, na izolovanie rozvodov vody, kúrenia, zdravotechniky</t>
  </si>
  <si>
    <t>1175</t>
  </si>
  <si>
    <t>283310004000.S</t>
  </si>
  <si>
    <t>Izolačná PE trubica dxhr. 64x13 mm, nadrezaná, na izolovanie rozvodov vody, kúrenia, zdravotechniky</t>
  </si>
  <si>
    <t>1176</t>
  </si>
  <si>
    <t>283310004200.S</t>
  </si>
  <si>
    <t>Izolačná PE trubica dxhr. 89x13 mm, nadrezaná, na izolovanie rozvodov vody, kúrenia, zdravotechniky</t>
  </si>
  <si>
    <t>1030</t>
  </si>
  <si>
    <t>713482308.S</t>
  </si>
  <si>
    <t>Montaž trubíc na báze PE peny hr. od 13 mm, vnút.priemer do 76 mm</t>
  </si>
  <si>
    <t>1031</t>
  </si>
  <si>
    <t>283310004700.S</t>
  </si>
  <si>
    <t>Izolačná PE trubica dxhr. 22x20 mm, nadrezaná, na izolovanie rozvodov vody, kúrenia, zdravotechniky</t>
  </si>
  <si>
    <t>1032</t>
  </si>
  <si>
    <t>283310006300.S</t>
  </si>
  <si>
    <t>Izolačná PE trubica dxhr. 28x30 mm, rozrezaná, na izolovanie rozvodov vody, kúrenia, zdravotechniky</t>
  </si>
  <si>
    <t>1033</t>
  </si>
  <si>
    <t>283310006400.S</t>
  </si>
  <si>
    <t>Izolačná PE trubica dxhr. 35x30 mm, rozrezaná, na izolovanie rozvodov vody, kúrenia, zdravotechniky</t>
  </si>
  <si>
    <t>1034</t>
  </si>
  <si>
    <t>6314152880</t>
  </si>
  <si>
    <t>Technická izolácia (SKRUŽ AL), čadičová minerálna izolácia potrubných rozvodov s AL fóliou- skruž do 100°C, 43x40x1000 mm</t>
  </si>
  <si>
    <t>1087</t>
  </si>
  <si>
    <t>354551</t>
  </si>
  <si>
    <t>Technické izolácie (SKRUŽ AL), čadičová minerálna izolácia potrubných rozvodov s Al fóliou - vinutá skruž do 200/80°C, 54x50x1200</t>
  </si>
  <si>
    <t>1178</t>
  </si>
  <si>
    <t>354574</t>
  </si>
  <si>
    <t>Technické izolácie Thermo-teK PS Eco ALU, čadičová minerálna izolácia potrubných rozvodov s Al fóliou - vinutá skruž do 200/80°C, 64x60x1200</t>
  </si>
  <si>
    <t>1179</t>
  </si>
  <si>
    <t>354597</t>
  </si>
  <si>
    <t>Technické izolácie Thermo-teK PS Eco ALU, čadičová minerálna izolácia potrubných rozvodov s Al fóliou - vinutá skruž do 200/80°C, 76x70x1200</t>
  </si>
  <si>
    <t>1180</t>
  </si>
  <si>
    <t>354609</t>
  </si>
  <si>
    <t>Technické izolácie Thermo-teK PS Eco ALU, čadičová minerálna izolácia potrubných rozvodov s Al fóliou - vinutá skruž do 200/80°C, 89x80x1200</t>
  </si>
  <si>
    <t>1181</t>
  </si>
  <si>
    <t>715172001.S</t>
  </si>
  <si>
    <t>Zhotovenie izolácie staveb.konštr.špeciál.asfaltovými pásmi pritavením dvojvrst., plôch vodorovných</t>
  </si>
  <si>
    <t>1182</t>
  </si>
  <si>
    <t>N2104</t>
  </si>
  <si>
    <t>Elastobit GG 40</t>
  </si>
  <si>
    <t>1183</t>
  </si>
  <si>
    <t>N2607</t>
  </si>
  <si>
    <t>Elastobit PV 40</t>
  </si>
  <si>
    <t>Zdravotech. vnútorná kanalizácia</t>
  </si>
  <si>
    <t>1250</t>
  </si>
  <si>
    <t>721140802.S</t>
  </si>
  <si>
    <t xml:space="preserve">Demontáž potrubia z liatinových rúr odpadového alebo dažďového do DN 100,  -0,01492t</t>
  </si>
  <si>
    <t>1251</t>
  </si>
  <si>
    <t>721140806.S</t>
  </si>
  <si>
    <t xml:space="preserve">Demontáž potrubia z liatinových rúr odpadového alebo dažďového nad DN 100 do DN 200,  -0,03065t</t>
  </si>
  <si>
    <t>1187</t>
  </si>
  <si>
    <t>721171206</t>
  </si>
  <si>
    <t>Potrubie z rúr PE-HD GEBERIT Dxt 75x3 mm ležaté zavesené</t>
  </si>
  <si>
    <t>1188</t>
  </si>
  <si>
    <t>721171208</t>
  </si>
  <si>
    <t>Potrubie z rúr PE-HD GEBERIT Dxt 110x4,3 mm ležaté zavesené</t>
  </si>
  <si>
    <t>1189</t>
  </si>
  <si>
    <t>721171209</t>
  </si>
  <si>
    <t>Potrubie z rúr PE-HD GEBERIT Dxt 125x4,9 mm ležaté zavesené</t>
  </si>
  <si>
    <t>1190</t>
  </si>
  <si>
    <t>721171210</t>
  </si>
  <si>
    <t>Potrubie z rúr PE-HD GEBERIT Dxt 160x6,2 mm ležaté zavesené</t>
  </si>
  <si>
    <t>1185</t>
  </si>
  <si>
    <t>721171308</t>
  </si>
  <si>
    <t>Potrubie z rúr PE-HD GEBERIT Dxt110x4,3 mm ležaté</t>
  </si>
  <si>
    <t>1186</t>
  </si>
  <si>
    <t>721171309</t>
  </si>
  <si>
    <t>Potrubie z rúr PE-HD GEBERIT Dxt 125x4,9 mm ležaté</t>
  </si>
  <si>
    <t>1191</t>
  </si>
  <si>
    <t>721171406</t>
  </si>
  <si>
    <t>Potrubie z rúr PE-HD GEBERIT 75/3 odpadné zvislé (odbočka 45°)</t>
  </si>
  <si>
    <t>1192</t>
  </si>
  <si>
    <t>721171408</t>
  </si>
  <si>
    <t>Potrubie z rúr PE-HD GEBERIT 110/4,3 odpadné zvislé (odbočka 45°)</t>
  </si>
  <si>
    <t>1193</t>
  </si>
  <si>
    <t>721171409</t>
  </si>
  <si>
    <t>Potrubie z rúr PE-HD GEBERIT 125/4,9 odpadné zvislé (odbočka 45°)</t>
  </si>
  <si>
    <t>1194</t>
  </si>
  <si>
    <t>721171502</t>
  </si>
  <si>
    <t>Potrubie z rúr PE-HD GEBERIT Dxt 40x3 mm odpadné prípojné</t>
  </si>
  <si>
    <t>1195</t>
  </si>
  <si>
    <t>721171503</t>
  </si>
  <si>
    <t>Potrubie z rúr PE-HD GEBERIT Dxt 50x3 mm odpadné prípojné</t>
  </si>
  <si>
    <t>1196</t>
  </si>
  <si>
    <t>721171506</t>
  </si>
  <si>
    <t>Potrubie z rúr PE-HD GEBERIT Dxt 75x3 mm odpadné prípojné</t>
  </si>
  <si>
    <t>1197</t>
  </si>
  <si>
    <t>721171508</t>
  </si>
  <si>
    <t>Potrubie z rúr PE-HD GEBERIT Dxt 110x4,3 mm odpadné prípojné</t>
  </si>
  <si>
    <t>1254</t>
  </si>
  <si>
    <t>721171803.S</t>
  </si>
  <si>
    <t xml:space="preserve">Demontáž potrubia z PVC-U rúr odpadového alebo pripojovacieho do D 75 mm,  -0,00156 t</t>
  </si>
  <si>
    <t>1253</t>
  </si>
  <si>
    <t>721171808.S</t>
  </si>
  <si>
    <t xml:space="preserve">Demontáž potrubia z PVC-U rúr odpadového alebo pripojovacieho nad D 75 mm - D 114 mm,  -0,00198 t</t>
  </si>
  <si>
    <t>1252</t>
  </si>
  <si>
    <t>721171809.S</t>
  </si>
  <si>
    <t xml:space="preserve">Demontáž potrubia z PVC-U rúr odpadového alebo pripojovacieho nad D 114 mm - D 160 mm,  -0,00263t</t>
  </si>
  <si>
    <t>1200</t>
  </si>
  <si>
    <t>721174057.S</t>
  </si>
  <si>
    <t>Montáž tvarovky kanalizačného potrubia z PE-HD zváraného natupo D 110 mm</t>
  </si>
  <si>
    <t>1201</t>
  </si>
  <si>
    <t>286530264000</t>
  </si>
  <si>
    <t>Čistiaca tvarovka PE 90° s kruhovým servisným otvorom, D 110 mm, GEBERIT</t>
  </si>
  <si>
    <t>1206</t>
  </si>
  <si>
    <t>286530264300</t>
  </si>
  <si>
    <t>Čistiaca tvarovka PE 90° s oválnym servisným otvorom, D 110 mm, GEBERIT</t>
  </si>
  <si>
    <t>1203</t>
  </si>
  <si>
    <t>721174148.S</t>
  </si>
  <si>
    <t>Montáž elektrotvarovky kanalizačného potrubia z PE-HD D 125 mm</t>
  </si>
  <si>
    <t>1204</t>
  </si>
  <si>
    <t>286530264400</t>
  </si>
  <si>
    <t>Čistiaca tvarovka PE 90° s oválnym servisným otvorom, D 125 mm, GEBERIT</t>
  </si>
  <si>
    <t>1205</t>
  </si>
  <si>
    <t>286530264100</t>
  </si>
  <si>
    <t>Čistiaca tvarovka PE 90° s kruhovým servisným otvorom, D 125 mm, GEBERIT</t>
  </si>
  <si>
    <t>1249</t>
  </si>
  <si>
    <t>721210818.S</t>
  </si>
  <si>
    <t xml:space="preserve">Demontáž vpustu do DN 100,  -0,02027t</t>
  </si>
  <si>
    <t>1258</t>
  </si>
  <si>
    <t>721220801.S</t>
  </si>
  <si>
    <t xml:space="preserve">Demontáž zápachovej uzávierky do DN 70,  -0,00310t</t>
  </si>
  <si>
    <t>1039</t>
  </si>
  <si>
    <t>722172225</t>
  </si>
  <si>
    <t>Potrubie z plastických rúrok PP DN 32x4, 5 polyfúznym zváraním</t>
  </si>
  <si>
    <t>894</t>
  </si>
  <si>
    <t>721194104.S</t>
  </si>
  <si>
    <t>Zriadenie prípojky na potrubí vyvedenie a upevnenie odpadových výpustiek D 40 mm</t>
  </si>
  <si>
    <t>895</t>
  </si>
  <si>
    <t>721194105.S</t>
  </si>
  <si>
    <t>Zriadenie prípojky na potrubí vyvedenie a upevnenie odpadových výpustiek D 50 mm</t>
  </si>
  <si>
    <t>896</t>
  </si>
  <si>
    <t>721194109.S</t>
  </si>
  <si>
    <t>Zriadenie prípojky na potrubí vyvedenie a upevnenie odpadových výpustiek D 110 mm</t>
  </si>
  <si>
    <t>1048</t>
  </si>
  <si>
    <t>721213015.S</t>
  </si>
  <si>
    <t>Montáž podlahového/sprchového vpustu s zvislým odtokom DN 110</t>
  </si>
  <si>
    <t>1198</t>
  </si>
  <si>
    <t>2866300261001</t>
  </si>
  <si>
    <t>Podlahový vpust HL310NK, (0,5 l/s), vertikálny odtok DN 50/75/110, mriežka Quadra 115x115 mm, Klick-Klack, rám 121x121 mm, zápachová uzávierka Primus, PVC</t>
  </si>
  <si>
    <t>1199</t>
  </si>
  <si>
    <t>286630049300</t>
  </si>
  <si>
    <t>Nadstavec HL38P, D 110 mm, zverná príruba PVC, plastový rám D 138,5 mm, mriežka D 115 mm, zápachová uzávierka Primus, pre podlahové vpusty, PVC/nerez</t>
  </si>
  <si>
    <t>885</t>
  </si>
  <si>
    <t>725869301.S</t>
  </si>
  <si>
    <t>Montáž zápachovej uzávierky pre zariaďovacie predmety, umývadlovej do D 40 mm</t>
  </si>
  <si>
    <t>886</t>
  </si>
  <si>
    <t>551620006400.S</t>
  </si>
  <si>
    <t>Zápachová uzávierka - sifón pre umývadlá DN 40</t>
  </si>
  <si>
    <t>1041</t>
  </si>
  <si>
    <t>725869371.S</t>
  </si>
  <si>
    <t>Montáž zápachovej uzávierky pre zariaďovacie predmety, pisoárovej do D 50 mm</t>
  </si>
  <si>
    <t>1042</t>
  </si>
  <si>
    <t>551620011000.S</t>
  </si>
  <si>
    <t>Zápachová uzávierka - sifón pre pisoáre DN 50</t>
  </si>
  <si>
    <t>893</t>
  </si>
  <si>
    <t>725869381.S</t>
  </si>
  <si>
    <t>Montáž zápachovej uzávierky pre zariaďovacie predmety, ostatných typov do D 40 mm</t>
  </si>
  <si>
    <t>1259</t>
  </si>
  <si>
    <t>551620015600</t>
  </si>
  <si>
    <t>Zápachová uzávierka podomietková UP HL138, DN32, krytka 100x100 mm, prídavná zápachová uzávierka, vetranie a klimatizácia, PP/ABS</t>
  </si>
  <si>
    <t>1046</t>
  </si>
  <si>
    <t>551620015500</t>
  </si>
  <si>
    <t>Zápachová uzávierka HL136.3, DN 40, kondezačný sifón 60 mm, vertikálne pripojenie 5/4", s protizápachovou klapkou a čistiacim kusom, vetranie a klimatizácia, PP</t>
  </si>
  <si>
    <t>1017</t>
  </si>
  <si>
    <t>725869383.S</t>
  </si>
  <si>
    <t>Montáž zápachovej uzávierky pre zariaďovacie predmety, ostatných typov do D 110 mm</t>
  </si>
  <si>
    <t>1018</t>
  </si>
  <si>
    <t>551620016400</t>
  </si>
  <si>
    <t>Zápachová uzávierka HL610, DN 110, umiestnenie do nezamŕzajúcich častí budov, horizontálne potrubia</t>
  </si>
  <si>
    <t>876</t>
  </si>
  <si>
    <t>721172357.S</t>
  </si>
  <si>
    <t>Montáž čistiaceho kusu potrubia DN 100</t>
  </si>
  <si>
    <t>1047</t>
  </si>
  <si>
    <t>286540141700</t>
  </si>
  <si>
    <t>Čistiaca tvarovka HL98, DN 110, nerezová 150x150 mm, podlahy a steny s napojením na plastové potrubia, PP/nerezová oceľ V2A</t>
  </si>
  <si>
    <t>882</t>
  </si>
  <si>
    <t>721274112.S</t>
  </si>
  <si>
    <t>Montáž ventilačných hlavíc - iných typov DN 100</t>
  </si>
  <si>
    <t>1103</t>
  </si>
  <si>
    <t>551610000100</t>
  </si>
  <si>
    <t>Privzdušňovacia hlavica HL900N, DN 50/75/110, (37 l/s), - 40 až + 60°C, dvojitá vzduchová izolácia, vnútorná kanalizácia, PP</t>
  </si>
  <si>
    <t>884</t>
  </si>
  <si>
    <t>429720001200.S</t>
  </si>
  <si>
    <t xml:space="preserve">Hlavica vetracia  DN 100, systém pre rozvod vnútorného odpadu</t>
  </si>
  <si>
    <t>907</t>
  </si>
  <si>
    <t>721290111.S</t>
  </si>
  <si>
    <t>Ostatné - skúška tesnosti kanalizácie v objektoch vodou do DN 125</t>
  </si>
  <si>
    <t>908</t>
  </si>
  <si>
    <t>721290112.S</t>
  </si>
  <si>
    <t>Ostatné - skúška tesnosti kanalizácie v objektoch vodou DN 150 alebo DN 200</t>
  </si>
  <si>
    <t>1207</t>
  </si>
  <si>
    <t>998721102.S</t>
  </si>
  <si>
    <t>Presun hmôt pre vnútornú kanalizáciu v objektoch výšky nad 6 do 12 m</t>
  </si>
  <si>
    <t>722</t>
  </si>
  <si>
    <t>Zdravotechnika - vnútorný vodovod</t>
  </si>
  <si>
    <t>1020</t>
  </si>
  <si>
    <t>722130214.S</t>
  </si>
  <si>
    <t>Potrubie z oceľových rúr pozink. bezšvíkových bežných-11 353.0, 10 004.0 zvarov. bežných-11 343.00 DN 32</t>
  </si>
  <si>
    <t>1107</t>
  </si>
  <si>
    <t>722130216.S</t>
  </si>
  <si>
    <t>Potrubie z oceľových rúr pozink. bezšvíkových bežných-11 353.0, 10 004.0 zvarov. bežných-11 343.00 DN 50</t>
  </si>
  <si>
    <t>1255</t>
  </si>
  <si>
    <t>722130803.S</t>
  </si>
  <si>
    <t xml:space="preserve">Demontáž potrubia z oceľových rúrok závitových do DN 50,  -0,00670t</t>
  </si>
  <si>
    <t>1256</t>
  </si>
  <si>
    <t>722170804.S</t>
  </si>
  <si>
    <t xml:space="preserve">Demontáž potrubia z rúrok z plastu do D 50 mm,  -0,00196t</t>
  </si>
  <si>
    <t>1215</t>
  </si>
  <si>
    <t>722131119</t>
  </si>
  <si>
    <t>Potrubie z ušlachtilej ocele Geberit Mapress 1.4401, rúry lisovacie dxt 88,9x2.0 mm</t>
  </si>
  <si>
    <t>1208</t>
  </si>
  <si>
    <t>722171312</t>
  </si>
  <si>
    <t>Plasthliníkové potrubie z viacvrstvových rúr PE Geberit Mepla v tyčiach spájané lisovaním dxt 20x2,5 mm</t>
  </si>
  <si>
    <t>1209</t>
  </si>
  <si>
    <t>722171313</t>
  </si>
  <si>
    <t>Plasthliníkové potrubie z viacvrstvových rúr PE Geberit Mepla v tyčiach spájané lisovaním dxt 26x3 mm</t>
  </si>
  <si>
    <t>1210</t>
  </si>
  <si>
    <t>722171314</t>
  </si>
  <si>
    <t>Plasthliníkové potrubie z viacvrstvových rúr PE Geberit Mepla v tyčiach spájané lisovaním dxt 32x3 mm</t>
  </si>
  <si>
    <t>1211</t>
  </si>
  <si>
    <t>722171315</t>
  </si>
  <si>
    <t>Plasthliníkové potrubie z viacvrstvových rúr PE Geberit Mepla v tyčiach spájané lisovaním dxt 40x3,5 mm</t>
  </si>
  <si>
    <t>1212</t>
  </si>
  <si>
    <t>722171316</t>
  </si>
  <si>
    <t>Plasthliníkové potrubie z viacvrstvových rúr PE Geberit Mepla v tyčiach spájané lisovaním dxt 50x4 mm</t>
  </si>
  <si>
    <t>1213</t>
  </si>
  <si>
    <t>722171317</t>
  </si>
  <si>
    <t>Plasthliníkové potrubie z viacvrstvových rúr PE Geberit Mepla v tyčiach spájané lisovaním dxt 63x4,5 mm</t>
  </si>
  <si>
    <t>1214</t>
  </si>
  <si>
    <t>722171318</t>
  </si>
  <si>
    <t>Plasthliníkové potrubie z viacvrstvových rúr PE Geberit Mepla v tyčiach spájané lisovaním dxt 75x4,7 mm</t>
  </si>
  <si>
    <t>1022</t>
  </si>
  <si>
    <t>722181114.S</t>
  </si>
  <si>
    <t>Ochrana potrubia plstenými pásmi DN 32 a DN 40</t>
  </si>
  <si>
    <t>1111</t>
  </si>
  <si>
    <t>722181116.S</t>
  </si>
  <si>
    <t>Ochrana potrubia plstenými pásmi DN 50 a DN 65</t>
  </si>
  <si>
    <t>913</t>
  </si>
  <si>
    <t>722190401.S</t>
  </si>
  <si>
    <t>Vyvedenie a upevnenie výpustky DN 15</t>
  </si>
  <si>
    <t>1054</t>
  </si>
  <si>
    <t>722190403</t>
  </si>
  <si>
    <t>Vyvedenie a upevnenie výpustky DN 25</t>
  </si>
  <si>
    <t>914</t>
  </si>
  <si>
    <t>722220111.S</t>
  </si>
  <si>
    <t>Montáž armatúry závitovej s jedným závitom, nástenka pre výtokový ventil G 1/2</t>
  </si>
  <si>
    <t>918</t>
  </si>
  <si>
    <t>197730076700</t>
  </si>
  <si>
    <t>Nástenka Press koncová, 1/2" Fx20, PN 10, T = +120 °C, pre napojenie potrubia , niklovaná mosadz, tesnenie EPDM,</t>
  </si>
  <si>
    <t>916</t>
  </si>
  <si>
    <t>722220121.S</t>
  </si>
  <si>
    <t>Montáž armatúry závitovej s jedným závitom, nástenka pre batériu G 1/2</t>
  </si>
  <si>
    <t>pár</t>
  </si>
  <si>
    <t>917</t>
  </si>
  <si>
    <t>197730077100</t>
  </si>
  <si>
    <t>Nástenka Press priechodná, 16x1/2"Fx16, PN 10, T = +120 °C, pre napojenie potrubia , niklovaná mosadz, tesnenie EPDM,</t>
  </si>
  <si>
    <t>929</t>
  </si>
  <si>
    <t>722221010.S</t>
  </si>
  <si>
    <t>Montáž guľového kohúta závitového priameho pre vodu G 1/2</t>
  </si>
  <si>
    <t>1118</t>
  </si>
  <si>
    <t>551110007100.S</t>
  </si>
  <si>
    <t>Guľový uzáver pre vodu s odvodnením, 1/2" FF, páčka, niklovaná mosadz</t>
  </si>
  <si>
    <t>1055</t>
  </si>
  <si>
    <t>722221025.S</t>
  </si>
  <si>
    <t>Montáž guľového kohúta závitového priameho pre vodu G 5/4</t>
  </si>
  <si>
    <t>1121</t>
  </si>
  <si>
    <t>551110007400.S</t>
  </si>
  <si>
    <t>Guľový uzáver pre vodu s odvodnením, 5/4" FF, páčka, niklovaná mosadz</t>
  </si>
  <si>
    <t>1218</t>
  </si>
  <si>
    <t>722221280.S</t>
  </si>
  <si>
    <t>Montáž spätného ventilu závitového G 5/4</t>
  </si>
  <si>
    <t>1219</t>
  </si>
  <si>
    <t>551190002000</t>
  </si>
  <si>
    <t>Spätná klapka vodorovná Clapet, 5/4" FF, tesnenie kov-kov, mosadz, FIV.08401, IVAR</t>
  </si>
  <si>
    <t>931</t>
  </si>
  <si>
    <t>722221082.S</t>
  </si>
  <si>
    <t>Montáž guľového kohúta vypúšťacieho závitového G 1/2</t>
  </si>
  <si>
    <t>932</t>
  </si>
  <si>
    <t>551110011200</t>
  </si>
  <si>
    <t>Guľový uzáver vypúšťací s páčkou, 1/2" M, mosadz, IVAR.EURO M</t>
  </si>
  <si>
    <t>1116</t>
  </si>
  <si>
    <t>722221015.S</t>
  </si>
  <si>
    <t>Montáž guľového kohúta závitového priameho pre vodu G 3/4</t>
  </si>
  <si>
    <t>1117</t>
  </si>
  <si>
    <t>551110007200.S</t>
  </si>
  <si>
    <t>Guľový uzáver pre vodu s odvodnením, 3/4" FF, páčka, niklovaná mosadz</t>
  </si>
  <si>
    <t>1119</t>
  </si>
  <si>
    <t>722221020.S</t>
  </si>
  <si>
    <t>Montáž guľového kohúta závitového priameho pre vodu G 1</t>
  </si>
  <si>
    <t>1120</t>
  </si>
  <si>
    <t>551110007300.S</t>
  </si>
  <si>
    <t>Guľový uzáver pre vodu s odvodnením, 1" FF, páčka, niklovaná mosadz</t>
  </si>
  <si>
    <t>1216</t>
  </si>
  <si>
    <t>722221030.S</t>
  </si>
  <si>
    <t>Montáž guľového kohúta závitového priameho pre vodu G 6/4</t>
  </si>
  <si>
    <t>1217</t>
  </si>
  <si>
    <t>551110015400</t>
  </si>
  <si>
    <t>Guľový uzáver pre vodu Perfecta, 6/4" MF, páčka, niklovaná mosadz, FIV.8364, IVAR</t>
  </si>
  <si>
    <t>1124</t>
  </si>
  <si>
    <t>722221035.S</t>
  </si>
  <si>
    <t>Montáž guľového kohúta závitového priameho pre vodu G 2</t>
  </si>
  <si>
    <t>1125</t>
  </si>
  <si>
    <t>551110006000.S</t>
  </si>
  <si>
    <t>Guľový uzáver pre vodu 2", niklovaná mosadz</t>
  </si>
  <si>
    <t>1128</t>
  </si>
  <si>
    <t>722221290.S</t>
  </si>
  <si>
    <t>Montáž spätného ventilu závitového G 2</t>
  </si>
  <si>
    <t>1129</t>
  </si>
  <si>
    <t>ECO3T200</t>
  </si>
  <si>
    <t>Zamedzovač spätného prietoku - DISCONNECTOR - séria ECO 3T - 2"; L=428mm, BRA.ECO 3T</t>
  </si>
  <si>
    <t>1130</t>
  </si>
  <si>
    <t>722221385.S</t>
  </si>
  <si>
    <t>Montáž vodovodného filtra závitového G 2</t>
  </si>
  <si>
    <t>1131</t>
  </si>
  <si>
    <t>436320006100.S</t>
  </si>
  <si>
    <t>Filter 10" cyklonový odkaľovací - 2" F, PN 6, mosadz, pre filtrovanie mechanických nečistôt z pitnej vody</t>
  </si>
  <si>
    <t>1112</t>
  </si>
  <si>
    <t>722222000.S</t>
  </si>
  <si>
    <t>Montáž vyvažovacieho ventilu šikmého na pitnú vodu DN 15</t>
  </si>
  <si>
    <t>1113</t>
  </si>
  <si>
    <t>551110028826.S</t>
  </si>
  <si>
    <t>Ventil vyvažovací šikmý DN 15, na pitnú vodu, 2xvnútorný závit</t>
  </si>
  <si>
    <t>1114</t>
  </si>
  <si>
    <t>722222002.S</t>
  </si>
  <si>
    <t>Montáž vyvažovacieho ventilu šikmého na pitnú vodu DN 20</t>
  </si>
  <si>
    <t>1115</t>
  </si>
  <si>
    <t>551110028816.S</t>
  </si>
  <si>
    <t>Ventil vyvažovací šikmý DN 20, na pitnú vodu s meracími ventilčekmi na meranie tlakovej diferencie, 2xvnútorný závit</t>
  </si>
  <si>
    <t>1134</t>
  </si>
  <si>
    <t>722250005.S</t>
  </si>
  <si>
    <t>Montáž hydrantového systému s tvarovo stálou hadicou D 25</t>
  </si>
  <si>
    <t>1135</t>
  </si>
  <si>
    <t>449150003100</t>
  </si>
  <si>
    <t>Hydrantový systém s tvarovo stálou hadicou D 25, hadica 30 m, skriňa 650x650x285 mm, plné dvierka, prúdnica ekv.10</t>
  </si>
  <si>
    <t>946</t>
  </si>
  <si>
    <t>722290226.S</t>
  </si>
  <si>
    <t>Tlaková skúška vodovodného potrubia závitového do DN 50</t>
  </si>
  <si>
    <t>1220</t>
  </si>
  <si>
    <t>722290229.S</t>
  </si>
  <si>
    <t>Tlaková skúška vodovodného potrubia závitového nad DN 50 do DN 100</t>
  </si>
  <si>
    <t>948</t>
  </si>
  <si>
    <t>722290234.S</t>
  </si>
  <si>
    <t>Prepláchnutie a dezinfekcia vodovodného potrubia do DN 80</t>
  </si>
  <si>
    <t>1221</t>
  </si>
  <si>
    <t>998722102.S</t>
  </si>
  <si>
    <t>Presun hmôt pre vnútorný vodovod v objektoch výšky nad 6 do 12 m</t>
  </si>
  <si>
    <t>1241</t>
  </si>
  <si>
    <t>725110814.S</t>
  </si>
  <si>
    <t xml:space="preserve">Demontáž záchoda odsávacieho alebo kombinačného,  -0,03420t</t>
  </si>
  <si>
    <t>1067</t>
  </si>
  <si>
    <t>72511910901P</t>
  </si>
  <si>
    <t>Montáž tlačidla WC splachovača</t>
  </si>
  <si>
    <t>1068</t>
  </si>
  <si>
    <t>552380000100</t>
  </si>
  <si>
    <t>Ovládacie tlačidlo podomietkové pre dvojité splachovanie Sigma20, 246x164 mm, lesklý/matný/lesklý chróm, GEBERIT</t>
  </si>
  <si>
    <t>1136</t>
  </si>
  <si>
    <t>725119410.S</t>
  </si>
  <si>
    <t>Montáž záchodovej misy keramickej zavesenej s rovným odpadom</t>
  </si>
  <si>
    <t>1137</t>
  </si>
  <si>
    <t>642360004000.S</t>
  </si>
  <si>
    <t>Misa záchodová keramická závesná</t>
  </si>
  <si>
    <t>1138</t>
  </si>
  <si>
    <t>642360004900.S</t>
  </si>
  <si>
    <t>Misa záchodová keramická závesná bezbariérová, imobilný</t>
  </si>
  <si>
    <t>1242</t>
  </si>
  <si>
    <t>725122813.S</t>
  </si>
  <si>
    <t xml:space="preserve">Demontáž pisoára s nádržkou a 1 záchodom,  -0,01720t</t>
  </si>
  <si>
    <t>1243</t>
  </si>
  <si>
    <t>725122911.S</t>
  </si>
  <si>
    <t>Príplatok za každý ďalší záchod -0,01400t</t>
  </si>
  <si>
    <t>1222</t>
  </si>
  <si>
    <t>725149715.S</t>
  </si>
  <si>
    <t>Montáž predstenového systému záchodov do ľahkých stien s kovovou konštrukciou</t>
  </si>
  <si>
    <t>1223</t>
  </si>
  <si>
    <t>552370000100.S</t>
  </si>
  <si>
    <t>Predstenový systém pre závesné WC so splachovacou podomietkovou nádržou do ľahkých montovaných konštrukcií</t>
  </si>
  <si>
    <t>1224</t>
  </si>
  <si>
    <t>552370000300</t>
  </si>
  <si>
    <t>Predstenový systém DuoFix pre závesné WC, výška 1120 mm so splachovacou podomietkovou nádržou Sigma 12, bezbariérový pre podpery a držadlá, plast, GEBERIT</t>
  </si>
  <si>
    <t>1233</t>
  </si>
  <si>
    <t>725149805.S</t>
  </si>
  <si>
    <t>Montáž predstenového systému výleviek do ľahkých stien s kovovou konštrukciou</t>
  </si>
  <si>
    <t>1234</t>
  </si>
  <si>
    <t>552370001110.S</t>
  </si>
  <si>
    <t>Predstenový systém pre výlevku do ľahkých montovaných konštrukcií</t>
  </si>
  <si>
    <t>1235</t>
  </si>
  <si>
    <t>725149810.S</t>
  </si>
  <si>
    <t>Montáž výleviek do predstenového systému</t>
  </si>
  <si>
    <t>1244</t>
  </si>
  <si>
    <t>725210821.S</t>
  </si>
  <si>
    <t xml:space="preserve">Demontáž umývadiel alebo umývadielok bez výtokovej armatúry,  -0,01946t</t>
  </si>
  <si>
    <t>1069</t>
  </si>
  <si>
    <t>725291112</t>
  </si>
  <si>
    <t>Montáž doplnkov zariadení kúpeľní a záchodov, toaletná doska</t>
  </si>
  <si>
    <t>súb</t>
  </si>
  <si>
    <t>1070</t>
  </si>
  <si>
    <t>64201404501</t>
  </si>
  <si>
    <t>WC sedadlo, upevnenie zhora: Automatické plynulé zatváranie=Nie, Rýchloupínacie závesy=Nie, Upevnenie=Zhora, Biela</t>
  </si>
  <si>
    <t>1141</t>
  </si>
  <si>
    <t>725219201.S</t>
  </si>
  <si>
    <t>Montáž umývadla keramického na konzoly, bez výtokovej armatúry</t>
  </si>
  <si>
    <t>1142</t>
  </si>
  <si>
    <t>642110004300.S</t>
  </si>
  <si>
    <t>Umývadlo keramické bežný typ</t>
  </si>
  <si>
    <t>1071</t>
  </si>
  <si>
    <t>725129210.S</t>
  </si>
  <si>
    <t>Montáž pisoáru keramického s automatickým splachovaním</t>
  </si>
  <si>
    <t>1072</t>
  </si>
  <si>
    <t>642510000100.S</t>
  </si>
  <si>
    <t>Pisoár Geberit Alex, prítok zozadu, odtok dozadu</t>
  </si>
  <si>
    <t>1227</t>
  </si>
  <si>
    <t>115.801.00.5</t>
  </si>
  <si>
    <t>Súprava pre hrubú montáž Geberit pre ovládanie splachovania pisoárov Basic</t>
  </si>
  <si>
    <t>1228</t>
  </si>
  <si>
    <t>116.021.JQ.5</t>
  </si>
  <si>
    <t>Ovládanie splachovania pisoárov Geberit s elektronickým spúšťaním splachovania, napájanie zo siete, krycia doska z plastu: Alpská biela</t>
  </si>
  <si>
    <t>1229</t>
  </si>
  <si>
    <t>725149745.S</t>
  </si>
  <si>
    <t>Montáž pisoáru do predstenového systému</t>
  </si>
  <si>
    <t>1230</t>
  </si>
  <si>
    <t>1225</t>
  </si>
  <si>
    <t>725149740.S</t>
  </si>
  <si>
    <t>Montáž predstenového systému pisoárov do ľahkých stien s kovovou konštrukciou</t>
  </si>
  <si>
    <t>1226</t>
  </si>
  <si>
    <t>111.695.11.5</t>
  </si>
  <si>
    <t>Prvok Geberit DuofixBasic pre pisoár, 130 cm, univerzálny, pre ovládanie splachovania pisoárov Basic (kompatibilita 115.817.11.5, 115.817.46.5, 115.820.11.5, 115.820.46.5)</t>
  </si>
  <si>
    <t>961</t>
  </si>
  <si>
    <t>725219601</t>
  </si>
  <si>
    <t>Montáž stĺpa umývadla</t>
  </si>
  <si>
    <t>962</t>
  </si>
  <si>
    <t>6429125100</t>
  </si>
  <si>
    <t>Stĺp biely k umývadlu</t>
  </si>
  <si>
    <t>1139</t>
  </si>
  <si>
    <t>725291114.S</t>
  </si>
  <si>
    <t>Montáž doplnkov zariadení kúpeľní a záchodov, madlá</t>
  </si>
  <si>
    <t>1140</t>
  </si>
  <si>
    <t>552380012400.S</t>
  </si>
  <si>
    <t>Madlo nerezové univerzálne pevné</t>
  </si>
  <si>
    <t>1231</t>
  </si>
  <si>
    <t>725332320.S</t>
  </si>
  <si>
    <t>Montáž výlevky keramickej závesnej bez výtokovej armatúry</t>
  </si>
  <si>
    <t>1232</t>
  </si>
  <si>
    <t>552320000200.S</t>
  </si>
  <si>
    <t>Výlevka nerezová nástenná</t>
  </si>
  <si>
    <t>963</t>
  </si>
  <si>
    <t>725333360.S</t>
  </si>
  <si>
    <t>Montáž výlevky keramickej voľne stojacej bez výtokovej armatúry</t>
  </si>
  <si>
    <t>964</t>
  </si>
  <si>
    <t>642710000100.S</t>
  </si>
  <si>
    <t>Výlevka stojatá keramická s plastovou mrežou</t>
  </si>
  <si>
    <t>1257</t>
  </si>
  <si>
    <t>725530826.S</t>
  </si>
  <si>
    <t xml:space="preserve">Demontáž elektrického zásobníkového ohrievača vody akumulačného do 800 l,  -0,69347t</t>
  </si>
  <si>
    <t>965</t>
  </si>
  <si>
    <t>725819201</t>
  </si>
  <si>
    <t>Montáž ventilu nástenného G 1/2</t>
  </si>
  <si>
    <t>966</t>
  </si>
  <si>
    <t>5517534600.1</t>
  </si>
  <si>
    <t>Rohový guľový ventil, chróm 1/2"-3/4"</t>
  </si>
  <si>
    <t>1245</t>
  </si>
  <si>
    <t>725820810.S</t>
  </si>
  <si>
    <t xml:space="preserve">Demontáž batérie drezovej, umývadlovej nástennej,  -0,0026t</t>
  </si>
  <si>
    <t>967</t>
  </si>
  <si>
    <t>725829601</t>
  </si>
  <si>
    <t>Montáž batérií umývadlových stojankových pákových alebo klasických</t>
  </si>
  <si>
    <t>968</t>
  </si>
  <si>
    <t>5514654560.1</t>
  </si>
  <si>
    <t>Umývadlová stojanková batéria</t>
  </si>
  <si>
    <t>970</t>
  </si>
  <si>
    <t>725839203</t>
  </si>
  <si>
    <t>Montáž batérie vaňovej nástennej G 1/2</t>
  </si>
  <si>
    <t>971</t>
  </si>
  <si>
    <t>5514512300</t>
  </si>
  <si>
    <t>Batéria vaňová mosadzná s ručnou sprchou TU 8115 XPS 1/2"x 100 mm</t>
  </si>
  <si>
    <t>972</t>
  </si>
  <si>
    <t>5514812000</t>
  </si>
  <si>
    <t>Predĺženie s nátr. a čapom T 216 1/2"x 100 mm</t>
  </si>
  <si>
    <t>386</t>
  </si>
  <si>
    <t>1247</t>
  </si>
  <si>
    <t>725840870.S</t>
  </si>
  <si>
    <t xml:space="preserve">Demontáž batérie vaňovej, sprchovej nástennej,  -0,00225t</t>
  </si>
  <si>
    <t>388</t>
  </si>
  <si>
    <t>1248</t>
  </si>
  <si>
    <t>725840873.S</t>
  </si>
  <si>
    <t xml:space="preserve">Demontáž príslušenstva pre sprchové batérie, držiak na sprchu,  -0,00113t</t>
  </si>
  <si>
    <t>390</t>
  </si>
  <si>
    <t>1236</t>
  </si>
  <si>
    <t>725849232.S</t>
  </si>
  <si>
    <t>Montáž batérie sprchovej podomietkovej automatickej</t>
  </si>
  <si>
    <t>392</t>
  </si>
  <si>
    <t>1238</t>
  </si>
  <si>
    <t>3237541</t>
  </si>
  <si>
    <t>Schell - Podomietková sprchová batéria so zmiešavaním pre Masterbox, nerez</t>
  </si>
  <si>
    <t>394</t>
  </si>
  <si>
    <t>1239</t>
  </si>
  <si>
    <t>3237542</t>
  </si>
  <si>
    <t>Schell - Podomietkový Masterbox so zmiešavaním</t>
  </si>
  <si>
    <t>396</t>
  </si>
  <si>
    <t>1246</t>
  </si>
  <si>
    <t>725860820.S</t>
  </si>
  <si>
    <t xml:space="preserve">Demontáž jednoduchej zápachovej uzávierky pre zariaďovacie predmety, umývadlá, drezy, práčky  -0,00085t</t>
  </si>
  <si>
    <t>398</t>
  </si>
  <si>
    <t>725989101</t>
  </si>
  <si>
    <t>Montáž dvierok kovových lakovaných</t>
  </si>
  <si>
    <t>400</t>
  </si>
  <si>
    <t>5516757500</t>
  </si>
  <si>
    <t>Dvierka krycie 30x30 cm komaxit biely</t>
  </si>
  <si>
    <t>402</t>
  </si>
  <si>
    <t>1240</t>
  </si>
  <si>
    <t>998725102.S</t>
  </si>
  <si>
    <t>Presun hmôt pre zariaďovacie predmety v objektoch výšky nad 6 do 12 m</t>
  </si>
  <si>
    <t>404</t>
  </si>
  <si>
    <t>Ústredné kúrenie - armatúry</t>
  </si>
  <si>
    <t>706</t>
  </si>
  <si>
    <t>734421130</t>
  </si>
  <si>
    <t>Tlakomer deformačný kruhový B 0-10 MPa č.03313 priem. 160</t>
  </si>
  <si>
    <t>406</t>
  </si>
  <si>
    <t>36-M</t>
  </si>
  <si>
    <t>Montáž prev.,mer. a regul.zariadení</t>
  </si>
  <si>
    <t>1260</t>
  </si>
  <si>
    <t>361410308</t>
  </si>
  <si>
    <t>Montáž čerpadla, napájanie 220 V, 50 Hz</t>
  </si>
  <si>
    <t>408</t>
  </si>
  <si>
    <t>1261</t>
  </si>
  <si>
    <t>426190000300.S</t>
  </si>
  <si>
    <t>Odstředivé čerpadlo: VERTY NOVA 200 M</t>
  </si>
  <si>
    <t>410</t>
  </si>
  <si>
    <t>1075</t>
  </si>
  <si>
    <t>361410308K01</t>
  </si>
  <si>
    <t>Napojenie odvodu kondenzátu zo vzduchotechnických, klimatizačných a kúrenárskych zariadení</t>
  </si>
  <si>
    <t>412</t>
  </si>
  <si>
    <t>36202035K1</t>
  </si>
  <si>
    <t>Zavesy,konzoly, objimky,pevne body</t>
  </si>
  <si>
    <t>414</t>
  </si>
  <si>
    <t>09 - Plynoinštalácia</t>
  </si>
  <si>
    <t xml:space="preserve">    723 - Zdravotechnika - plynovod</t>
  </si>
  <si>
    <t xml:space="preserve">    23-M - Montáže potrubia</t>
  </si>
  <si>
    <t xml:space="preserve">    95-M - Revízie</t>
  </si>
  <si>
    <t>723</t>
  </si>
  <si>
    <t>Zdravotechnika - plynovod</t>
  </si>
  <si>
    <t>625907111.S</t>
  </si>
  <si>
    <t xml:space="preserve">Očistenie  od usadenín, hrdze a starého náteru</t>
  </si>
  <si>
    <t>723120202.S</t>
  </si>
  <si>
    <t>Potrubie z oceľových rúrok závitových čiernych spájaných zvarovaním - akosť 11 353.0 DN 15</t>
  </si>
  <si>
    <t>722130913.S</t>
  </si>
  <si>
    <t>Oprava vodovodného potrubia závitového prerezanie oceľovej rúrky do DN 25</t>
  </si>
  <si>
    <t>723190901.S</t>
  </si>
  <si>
    <t>Oprava plynovodného potrubia uzatvorenie alebo otvorenie plynovodného potrubia pri opravách</t>
  </si>
  <si>
    <t>998723101.S</t>
  </si>
  <si>
    <t>Presun hmôt pre vnútorný plynovod v objektoch výšky do 6 m</t>
  </si>
  <si>
    <t>7679951011</t>
  </si>
  <si>
    <t>Dodávka a montáž objímok, konzol, uchytení potrubia, podperna konstrukcia z Hilty nosníkov</t>
  </si>
  <si>
    <t>783424340</t>
  </si>
  <si>
    <t>Nátery kov.potr.a armatúr syntet. do DN 50 mm</t>
  </si>
  <si>
    <t>23-M</t>
  </si>
  <si>
    <t>Montáže potrubia</t>
  </si>
  <si>
    <t>230230016.S</t>
  </si>
  <si>
    <t>Hlavná tlaková skúška vzduchom 0, 6 MPa DN 50</t>
  </si>
  <si>
    <t>95-M</t>
  </si>
  <si>
    <t>Revízie</t>
  </si>
  <si>
    <t>9505050391</t>
  </si>
  <si>
    <t>Revizia ,revizna sprava, uradne skusky</t>
  </si>
  <si>
    <t xml:space="preserve">10 - Požiarna nádrž </t>
  </si>
  <si>
    <t xml:space="preserve">    5 - Komunikácie</t>
  </si>
  <si>
    <t>113107224.S</t>
  </si>
  <si>
    <t xml:space="preserve">Odstránenie krytu v ploche nad 200 m2 z kameniva hrubého drveného, hr. 300 do 400 mm,  -0,56000t</t>
  </si>
  <si>
    <t>113107242.S</t>
  </si>
  <si>
    <t xml:space="preserve">Odstránenie krytu asfaltového v ploche nad 200 m2, hr. nad 50 do 100 mm,  -0,25000t</t>
  </si>
  <si>
    <t>130201001.S</t>
  </si>
  <si>
    <t>Výkop jamy a ryhy v obmedzenom priestore horn. tr.3 ručne</t>
  </si>
  <si>
    <t>131201102.S</t>
  </si>
  <si>
    <t>Výkop nezapaženej jamy v hornine 3, nad 100 do 1000 m3</t>
  </si>
  <si>
    <t>174101002.S</t>
  </si>
  <si>
    <t>Zásyp sypaninou so zhutnením jám, šachiet, rýh, zárezov alebo okolo objektov nad 100 do 1000 m3</t>
  </si>
  <si>
    <t>270328136.S</t>
  </si>
  <si>
    <t xml:space="preserve">Konštrukcie základové z betónu  železového s výstužou, hmot. nad 90 kg/m3 tr. C25/30</t>
  </si>
  <si>
    <t>564841111.S</t>
  </si>
  <si>
    <t>Podklad zo štrkodrviny s rozprestretím a zhutnením, po zhutnení hr. 120 mm</t>
  </si>
  <si>
    <t>Komunikácie</t>
  </si>
  <si>
    <t>564782111</t>
  </si>
  <si>
    <t>Podklad alebo kryt z kameniva hrubého drveného veľ. 32-63mm(vibr.štrk) po zhut.hr. 300 mm</t>
  </si>
  <si>
    <t>894101112.S</t>
  </si>
  <si>
    <t>Osadenie akumulačnej nádrže železobetónovej, hmotnosti nad 4 do 10 t</t>
  </si>
  <si>
    <t>KLPN35</t>
  </si>
  <si>
    <t>Požiarna nádrž KL PN 35, KLARTEC</t>
  </si>
  <si>
    <t>8959411111</t>
  </si>
  <si>
    <t>Zriadenie kanalizačného vpustu uličného Uličná vpusť DN425/200 s filtrom</t>
  </si>
  <si>
    <t>62560500500</t>
  </si>
  <si>
    <t>UV vyrovnávací prstenec 625/60 pod mrežu 500x500, KLARTEC</t>
  </si>
  <si>
    <t>0001125356</t>
  </si>
  <si>
    <t>UV prechodový diel, KLARTEC</t>
  </si>
  <si>
    <t>450570H</t>
  </si>
  <si>
    <t>UV horný diel 450/570, KLARTEC</t>
  </si>
  <si>
    <t>450380200</t>
  </si>
  <si>
    <t>UV dno 450/380 s odtokom DN 200, KLARTEC</t>
  </si>
  <si>
    <t>450380201</t>
  </si>
  <si>
    <t>UV kalový koš nízky, KLARTEC</t>
  </si>
  <si>
    <t>899203111</t>
  </si>
  <si>
    <t>Osadenie liatinovej mreže vrátane rámu a koša na bahno hmotnosti jednotlivo nad 100 do 150 kg</t>
  </si>
  <si>
    <t>5524213800</t>
  </si>
  <si>
    <t>Mreža kanálová liatinová</t>
  </si>
  <si>
    <t>919735111</t>
  </si>
  <si>
    <t>Rezanie existujúceho asfaltového krytu alebo podkladu hĺbky do 50 mm</t>
  </si>
  <si>
    <t>960111221.S</t>
  </si>
  <si>
    <t>Búranie konštrukcií z dielcov prefabrikovaných betónových a železobetónových -2,44700t</t>
  </si>
  <si>
    <t>998144475.S</t>
  </si>
  <si>
    <t>Doprava nádrží na stavbu</t>
  </si>
  <si>
    <t>11 - Vzduchotechnika</t>
  </si>
  <si>
    <t>D2 - Zariadenie č.1 - Vetranie športovej plochy a hľadiska</t>
  </si>
  <si>
    <t>D3 - Zariadenie č.2 - Vetranie priestorov 1.np</t>
  </si>
  <si>
    <t>D4 - Zariadenie č.3 - Vetranie šatní na 1.pp</t>
  </si>
  <si>
    <t>D5 - Zariadenie č.4 - Vetranie priestorov maséra a sauny</t>
  </si>
  <si>
    <t>D6 - Zariadenie č.5 - Vetranie priestorov posilňovne</t>
  </si>
  <si>
    <t>D7 - Zariadenie č.6 - Odvetranie hygienických zariadení</t>
  </si>
  <si>
    <t>D8 - Zariadenie č.7 - Chladenie servera</t>
  </si>
  <si>
    <t>D9 - Demontáž jestvujúceho zariadenia, montáž nového zariadenia</t>
  </si>
  <si>
    <t>Zariadenie č.1 - Vetranie športovej plochy a hľadiska</t>
  </si>
  <si>
    <t>1.1</t>
  </si>
  <si>
    <t xml:space="preserve">Vzduchotechnická jednotka VVS230, vonkajšie vyhotovenie, komory nad sebou,  osadená na podlahe, v zložení: -prívodná časť:  doskový filter F7, rotačný rekuperátor, zmiešavacia komora, prívodný ventilátor s EC-motorm (24500m3/h, 350Pa), priamy výparník dvo</t>
  </si>
  <si>
    <t>1903357875</t>
  </si>
  <si>
    <t>1.2</t>
  </si>
  <si>
    <t xml:space="preserve">Kondnezačná jednotka Clivet MSAN8-X400T,  vrátane:  -Ahu box AHUKZ 03D</t>
  </si>
  <si>
    <t>1147723615</t>
  </si>
  <si>
    <t xml:space="preserve">Dvojica Cu-potrubia f12,7/25,4,  s komunikačným káblom a tepelnou izoláciou</t>
  </si>
  <si>
    <t>bm</t>
  </si>
  <si>
    <t>-721036080</t>
  </si>
  <si>
    <t>1.3</t>
  </si>
  <si>
    <t>Tlmič hluku buňkový G*250*500*1000</t>
  </si>
  <si>
    <t>1.4</t>
  </si>
  <si>
    <t>Regulačná klapka ručná TUNE-R-450-1-H, farba čierna</t>
  </si>
  <si>
    <t>642196560</t>
  </si>
  <si>
    <t>1.5</t>
  </si>
  <si>
    <t>Výustka z pozinkovanej ocele NOVA-C-2-1225x225-R1, farba čierna</t>
  </si>
  <si>
    <t>1.6</t>
  </si>
  <si>
    <t>Výustka z pozinkovanej ocele NOVA-C-2-1225x325-R1, farba čierna</t>
  </si>
  <si>
    <t>1.7</t>
  </si>
  <si>
    <t>Výustka z pozinkovanej ocele NOVA-C-1-10225x325-R1, farba čierna</t>
  </si>
  <si>
    <t>1.8</t>
  </si>
  <si>
    <t>Požiarna vetracia mriežka FGS-500x300-DV1-2, s pružinovým aktivačným mechanizmom a tavnou tepelnou poistkou nastavenou na 74°C + indikácia otvorenej a zatvorenej polohy s mikrospínačmi 230V AC</t>
  </si>
  <si>
    <t>1.9</t>
  </si>
  <si>
    <t>Krycia mriežka pre výfuk</t>
  </si>
  <si>
    <t xml:space="preserve">Kruhové Spiro potrubie pozinkované  D1250/30% tvarovky, farba čierna</t>
  </si>
  <si>
    <t xml:space="preserve">Kruhové Spiro potrubie pozinkované  D1100/30% tvarovky, farba čierna</t>
  </si>
  <si>
    <t xml:space="preserve">Kruhové Spiro potrubie pozinkované  D900/30% tvarovky, farba čierna</t>
  </si>
  <si>
    <t xml:space="preserve">Kruhové Spiro potrubie pozinkované  D450/30% tvarovky, farba čierna</t>
  </si>
  <si>
    <t xml:space="preserve">Potrubie štvorhranné Sk.1, nízkotlaké prevedenie,( pretlak do 630 Pa) z oceľového pozinkovaného plechu s vrstvou zinku 275 g/m2,  výška príruby 20 mm, 4-dierové - 5000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</si>
  <si>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_x000d_
</t>
  </si>
  <si>
    <t xml:space="preserve">Potrubie štvorhranné Sk.1, nízkotlaké prevedenie,( pretlak do 630 Pa) z oceľového pozinkovaného plechu s vrstvou zinku 275 g/m2,  výška príruby 20 mm, 4-dierové -4500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</si>
  <si>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</t>
  </si>
  <si>
    <t xml:space="preserve">N1 -  hluková izolácia Ultimate U TPA 34 - hr.60mm - potrubie od vzt jednotky po tlmič hluku, oplechované</t>
  </si>
  <si>
    <t>-1188868162</t>
  </si>
  <si>
    <t xml:space="preserve">T1 - Vonkajšia tepelná izolácia K-FLEX H DUCT ALU hr.40mm  - potrubie upraveného  a odvodného vzduchu,  vo vonkajšom prostredí,  oplechované</t>
  </si>
  <si>
    <t xml:space="preserve">Konštriukcia pre osadenie vzt jednotky  a kondenzačných jednotiek - dodávka stavby</t>
  </si>
  <si>
    <t>Konštrukcia - pre uchytenie zvislého potrubia vedúceho po fasáde</t>
  </si>
  <si>
    <t>Montážny, tesniaci, spojovací a závesný materiál</t>
  </si>
  <si>
    <t>-382218172</t>
  </si>
  <si>
    <t>Zariadenie č.2 - Vetranie priestorov 1.np</t>
  </si>
  <si>
    <t>2.1</t>
  </si>
  <si>
    <t xml:space="preserve">Vzduchotechnická jednotka VVS040c, vonkajšie vyhotovenie, komory nad sebou,  v zložení: -prívodná časť:  doskový filter F7, protiprúdový výmenník, prívodný ventilátor s EC-motorm (4400m3/h, 350Pa), elektrický ohrievač (nominálny vykurovací výkon 24kW), - </t>
  </si>
  <si>
    <t>-344195615</t>
  </si>
  <si>
    <t>2.2</t>
  </si>
  <si>
    <t>2.3</t>
  </si>
  <si>
    <t>Tlmič hluku buňkový G*200*500*1000</t>
  </si>
  <si>
    <t>2.4</t>
  </si>
  <si>
    <t>Regulačná klapka ručná RK-315x200-R</t>
  </si>
  <si>
    <t>2.5</t>
  </si>
  <si>
    <t>Regulačná klapka ručná RK-280x160-R</t>
  </si>
  <si>
    <t>2.6</t>
  </si>
  <si>
    <t>Regulačná klapka ručná RK-315x160-R</t>
  </si>
  <si>
    <t>2.7</t>
  </si>
  <si>
    <t>Regulačná klapka ručná RK-200x160-R</t>
  </si>
  <si>
    <t>2.8</t>
  </si>
  <si>
    <t>Výustka hliníková jednoradová NOVA-A-1-3-400x200-H, vrátane prepojovacieho potrubia 400x200/250</t>
  </si>
  <si>
    <t>2.9</t>
  </si>
  <si>
    <t>Výustka hliníková jednoradová NOVA-A-1-3-300x300-H</t>
  </si>
  <si>
    <t>2.10</t>
  </si>
  <si>
    <t>Výustka hliníková jednoradová NOVA-A-1-3-400x200-H</t>
  </si>
  <si>
    <t>2.11</t>
  </si>
  <si>
    <t>Výustka hliníková dvojradová NOVA-A-2-3-400x200-H</t>
  </si>
  <si>
    <t>2.12</t>
  </si>
  <si>
    <t>Výustka hliníková dvojradová NOVA-A-2-3-200x150-H</t>
  </si>
  <si>
    <t>2.13</t>
  </si>
  <si>
    <t>Výustka hliníková dvojradová NOVA-A-2-3-500x200-H</t>
  </si>
  <si>
    <t>Šikmý kus so sitom pre sanie 500/500</t>
  </si>
  <si>
    <t>Šikmý kus so sitom pre výfuk 500/400</t>
  </si>
  <si>
    <t>Pol18a</t>
  </si>
  <si>
    <t xml:space="preserve">Potrubie štvorhranné Sk.1, nízkotlaké prevedenie,( pretlak do 630 Pa) z oceľového pozinkovaného plechu s vrstvou zinku 275 g/m2,  výška príruby 20 mm, 4-dierové - 2000 /30% tv.</t>
  </si>
  <si>
    <t>Pol19a</t>
  </si>
  <si>
    <t xml:space="preserve">Potrubie štvorhranné Sk.1, nízkotlaké prevedenie,( pretlak do 630 Pa) z oceľového pozinkovaného plechu s vrstvou zinku 275 g/m2,  výška príruby 20 mm, 4-dierové - 1100 /30% tv.</t>
  </si>
  <si>
    <t>-1751668074</t>
  </si>
  <si>
    <t xml:space="preserve">T2 - vnútorná tepelná izolácia K-FLEX H DUCT ALU hr.30mm  - v zmysle výkresu</t>
  </si>
  <si>
    <t xml:space="preserve">Konštriukcia pre osadenie vzt jednotky  - dodávka stavby</t>
  </si>
  <si>
    <t>Pol15a</t>
  </si>
  <si>
    <t>Zariadenie č.3 - Vetranie šatní na 1.pp</t>
  </si>
  <si>
    <t>3.1</t>
  </si>
  <si>
    <t xml:space="preserve">Vzduchotechnická jednotka VVS040c, vnútorné vyhotovenie, komory nad sebou,  v zložení: -prívodná časť:  doskový filter F7, protiprúdový výmenník, prívodný ventilátor s EC-motorm (4250m3/h, 350Pa), vodný ohrievač (nominálny vykurovací výkon 18,1kW, teplota</t>
  </si>
  <si>
    <t>1414507916</t>
  </si>
  <si>
    <t>3.2</t>
  </si>
  <si>
    <t>Požiarna klapka FDS-3G-500x500-H2, s ručnou pákou a aktivačným mechanizmom s pružinou, s tavnou tepelnou poistkou nastavenou na 74°C+ indikácia otvorenej a zatvorenej polohy s mikrospínačmi 230V AC</t>
  </si>
  <si>
    <t>-178977394</t>
  </si>
  <si>
    <t>3.3</t>
  </si>
  <si>
    <t>Požiarna klapka FDS-3G-500x400-H2, s ručnou pákou a aktivačným mechanizmom s pružinou, s tavnou tepelnou poistkou nastavenou na 74°C+ indikácia otvorenej a zatvorenej polohy s mikrospínačmi 230V AC</t>
  </si>
  <si>
    <t>506139495</t>
  </si>
  <si>
    <t>3.4</t>
  </si>
  <si>
    <t>Požiarna klapka FDS-3G-355x315-H2, s ručnou pákou a aktivačným mechanizmom s pružinou, s tavnou tepelnou poistkou nastavenou na 74°C+ indikácia otvorenej a zatvorenej polohy s mikrospínačmi 230V AC</t>
  </si>
  <si>
    <t>2112463797</t>
  </si>
  <si>
    <t>3.5</t>
  </si>
  <si>
    <t>Požiarna klapka FDS-3G-400x280-H2, s ručnou pákou a aktivačným mechanizmom s pružinou, s tavnou tepelnou poistkou nastavenou na 74°C+ indikácia otvorenej a zatvorenej polohy s mikrospínačmi 230V AC</t>
  </si>
  <si>
    <t>-966615205</t>
  </si>
  <si>
    <t>3.6</t>
  </si>
  <si>
    <t>3.7</t>
  </si>
  <si>
    <t>3.8</t>
  </si>
  <si>
    <t>Regulačná klapka ručná RK-500x315-R</t>
  </si>
  <si>
    <t>3.9</t>
  </si>
  <si>
    <t>Regulačná klapka ručná RK-500x250-R</t>
  </si>
  <si>
    <t>3.10</t>
  </si>
  <si>
    <t>Výustka hliníková dvojradová NOVA-A-2-3-600x200-H</t>
  </si>
  <si>
    <t>3.11</t>
  </si>
  <si>
    <t>3.12</t>
  </si>
  <si>
    <t>Výustka hliníková jednoradová NOVA-A-1-3-600x300-H, vrátane prepojovacieho potrubia 600x300/250</t>
  </si>
  <si>
    <t>3.13</t>
  </si>
  <si>
    <t>Výustka hliníková jednoradová NOVA-A-1-3-600x200-H</t>
  </si>
  <si>
    <t>3.14</t>
  </si>
  <si>
    <t>Výustka hliníková jednoradová NOVA-A-1-3-300x200-H</t>
  </si>
  <si>
    <t>3.15</t>
  </si>
  <si>
    <t>Tanierový ventil odvodný VEF 100, vrátane montážneho rámika</t>
  </si>
  <si>
    <t>Pol22a</t>
  </si>
  <si>
    <t xml:space="preserve">Kruhové Spiro potrubie pozinkované  D100/30% tvarovky</t>
  </si>
  <si>
    <t>Pol23a</t>
  </si>
  <si>
    <t>Ohybná hadica D100</t>
  </si>
  <si>
    <t>Pol18b</t>
  </si>
  <si>
    <t>Pol24b</t>
  </si>
  <si>
    <t xml:space="preserve">Potrubie štvorhranné Sk.1, nízkotlaké prevedenie,( pretlak do 630 Pa) z oceľového pozinkovaného plechu s vrstvou zinku 275 g/m2,  výška príruby 20 mm, 4-dierové - 1500 /30% tv.</t>
  </si>
  <si>
    <t>1465505517</t>
  </si>
  <si>
    <t>Pol20b</t>
  </si>
  <si>
    <t>Pol25b</t>
  </si>
  <si>
    <t xml:space="preserve">T3 - vnútorná tepelná izolácia K-FLEX H DUCT ALU hr.20mm  - v zmysle výkresu</t>
  </si>
  <si>
    <t>Demontáž a likvidácia potrubia s tepelnou izoláciou 630x315</t>
  </si>
  <si>
    <t>Dodávka a montáž potrubia s tepelnou 500x400 - napojenie jestvujúcej vzt jednotky</t>
  </si>
  <si>
    <t>Pol15b</t>
  </si>
  <si>
    <t>Zariadenie č.4 - Vetranie priestorov maséra a sauny</t>
  </si>
  <si>
    <t>4.1</t>
  </si>
  <si>
    <t xml:space="preserve">Vzduchotechnická jednotka VVS020s, vnútorné vyhotovenie, komory vedľa seba,  v zložení: -prívodná časť:  doskový filter F7, protiprúdový výmenník, prívodný ventilátor s EC-motorm (2400m3/h, 350Pa), elektrický ohrievač (nominálny vykurovací výkon 18,0kW), </t>
  </si>
  <si>
    <t>1988054082</t>
  </si>
  <si>
    <t>4.2</t>
  </si>
  <si>
    <t>Protidažďová žaluzia PZAL-710x500-UR-S</t>
  </si>
  <si>
    <t>128317263</t>
  </si>
  <si>
    <t>4.3</t>
  </si>
  <si>
    <t>4.4</t>
  </si>
  <si>
    <t>4.5</t>
  </si>
  <si>
    <t>Regulačná klapka ručná TUNE-R-200-1-H</t>
  </si>
  <si>
    <t>5704687</t>
  </si>
  <si>
    <t>4.6</t>
  </si>
  <si>
    <t>Regulačná klapka ručná TUNE-R-160-1-H</t>
  </si>
  <si>
    <t>-287334516</t>
  </si>
  <si>
    <t>4.7</t>
  </si>
  <si>
    <t>Vírivá výustka prívodná VVKR-A-S-600-48-RAL podľa architekta + Pretlaková komora PB-VVK-S-600-S-H-D1, pripojenie zboku D200</t>
  </si>
  <si>
    <t>4.8</t>
  </si>
  <si>
    <t>Vírivá výustka odvodná VVKR-A-S-600-48-RAL podľa architekta + Pretlaková komora PB-VVK-E-600-S-H-D1, pripojenie zboku D200</t>
  </si>
  <si>
    <t>4.9</t>
  </si>
  <si>
    <t>4.10</t>
  </si>
  <si>
    <t>Výustka hliníková dvojradová NOVA-A-2-3-525x225-H</t>
  </si>
  <si>
    <t>4.11</t>
  </si>
  <si>
    <t>4.12</t>
  </si>
  <si>
    <t>Výustka hliníková jednoradová NOVA-A-1-3-525x225-H</t>
  </si>
  <si>
    <t>Pol28c</t>
  </si>
  <si>
    <t xml:space="preserve">Kruhové Spiro potrubie pozinkované  D160/30% tvarovky</t>
  </si>
  <si>
    <t>Pol29c</t>
  </si>
  <si>
    <t xml:space="preserve">Kruhové Spiro potrubie pozinkované  D200/30% tvarovky</t>
  </si>
  <si>
    <t>Pol30c</t>
  </si>
  <si>
    <t>Ohybná hadica D160</t>
  </si>
  <si>
    <t>Pol31c</t>
  </si>
  <si>
    <t>Ohybná hadica D200</t>
  </si>
  <si>
    <t>Pol19c</t>
  </si>
  <si>
    <t>Pol24c</t>
  </si>
  <si>
    <t>428393959</t>
  </si>
  <si>
    <t>Pol20c</t>
  </si>
  <si>
    <t>Pol25c</t>
  </si>
  <si>
    <t>Pol15c</t>
  </si>
  <si>
    <t>Zariadenie č.5 - Vetranie priestorov posilňovne</t>
  </si>
  <si>
    <t>5.1</t>
  </si>
  <si>
    <t xml:space="preserve">Vzduchotechnická jednotka VVS030s, vnútorné vyhotovenie, komory vedľa seba,  v zložení: -prívodná časť:  doskový filter F7, protiprúdový výmenník, prívodný ventilátor s EC-motorm (3650m3/h, 350Pa), elektrický ohrievač (nominálny vykurovací výkon 18,0kW), </t>
  </si>
  <si>
    <t>1497046499</t>
  </si>
  <si>
    <t>5.2</t>
  </si>
  <si>
    <t>Protidažďová žaluzia PZAL-1000x500-UR-S</t>
  </si>
  <si>
    <t>161565257</t>
  </si>
  <si>
    <t>5.3</t>
  </si>
  <si>
    <t>5.4</t>
  </si>
  <si>
    <t>Regulačná klapka ručná RK-400x250-R</t>
  </si>
  <si>
    <t>5.5</t>
  </si>
  <si>
    <t>5.6</t>
  </si>
  <si>
    <t>1496927112</t>
  </si>
  <si>
    <t>5.7</t>
  </si>
  <si>
    <t>-1510769246</t>
  </si>
  <si>
    <t>5.8</t>
  </si>
  <si>
    <t>Tanierový ventil odvodný VEF 160, vrátane montážneho rámika</t>
  </si>
  <si>
    <t>5.10</t>
  </si>
  <si>
    <t>5.11</t>
  </si>
  <si>
    <t>5.12</t>
  </si>
  <si>
    <t>Výustka hliníková dvojradová NOVA-A-2-3-600x200</t>
  </si>
  <si>
    <t>5.13</t>
  </si>
  <si>
    <t>Pol28d</t>
  </si>
  <si>
    <t>Pol29d</t>
  </si>
  <si>
    <t xml:space="preserve">Potrubie štvorhranné Sk.1, nízkotlaké prevedenie,( pretlak do 630 Pa) z oceľového pozinkovaného plechu s vrstvou zinku 275 g/m2,  výška príruby 20 mm, 4-dierové - 3000 /30% tv.</t>
  </si>
  <si>
    <t>-227592308</t>
  </si>
  <si>
    <t>Pol20d</t>
  </si>
  <si>
    <t>Pol25d</t>
  </si>
  <si>
    <t>Pol15d</t>
  </si>
  <si>
    <t>Zariadenie č.6 - Odvetranie hygienických zariadení</t>
  </si>
  <si>
    <t>6.1</t>
  </si>
  <si>
    <t xml:space="preserve">Ventilátor do kruhového potrubia TD 800/200 T napájanie:  230V, 50Hz množstvo vzduchu : 600m3/h Príslušenstvo: - časový dobeh DT3 - 1ks spätná klapka RSK-200 - 2ks rýchloupínacia spona VBM200 - 2ks tlmič hluku MAA-200, dl.600mm</t>
  </si>
  <si>
    <t>-1702884510</t>
  </si>
  <si>
    <t>6.2</t>
  </si>
  <si>
    <t xml:space="preserve">Ventilátor do kruhového potrubia TD 500/160 T napájanie:  230V, 50Hz množstvo vzduchu : 340m3/h Príslušenstvo: - časový dobeh DT3 - 1ks spätná klapka RSK-160 - 2ks rýchloupínacia spona VBM160 - 2ks tlmič hluku MAA-160, dl.600mm</t>
  </si>
  <si>
    <t>-1655557641</t>
  </si>
  <si>
    <t>6.3</t>
  </si>
  <si>
    <t>Ventilátor do podhľadu SILENT ECO-U 60 Z, so zabudovanou spätnou klapkou a časovým dobehom DT4</t>
  </si>
  <si>
    <t>53332831</t>
  </si>
  <si>
    <t>6.4</t>
  </si>
  <si>
    <t>Ventilátor do podhľadu SILENT ECO-U 100 Z, so zabudovanou spätnou klapkou a časovým dobehom DT4</t>
  </si>
  <si>
    <t>-1302705985</t>
  </si>
  <si>
    <t>6.5</t>
  </si>
  <si>
    <t>Protidažďová žaluzia PZAL-630x400-UR-S</t>
  </si>
  <si>
    <t>-297512521</t>
  </si>
  <si>
    <t>6.6</t>
  </si>
  <si>
    <t>Tanierový ventil odvodný VEF 125, vrátane montážneho rámika</t>
  </si>
  <si>
    <t>6.7</t>
  </si>
  <si>
    <t>Ohybná hadica D125</t>
  </si>
  <si>
    <t xml:space="preserve">Kruhové Spiro potrubie pozinkované  D125/30% tvarovky</t>
  </si>
  <si>
    <t xml:space="preserve">Potrubie štvorhranné Sk.1, nízkotlaké prevedenie,( pretlak do 630 Pa) z oceľového pozinkovaného plechu s vrstvou zinku 275 g/m2,  výška príruby 20 mm, 4-dierové - 2100 /30% tv.</t>
  </si>
  <si>
    <t>Pol15e</t>
  </si>
  <si>
    <t>Zariadenie č.7 - Chladenie servera</t>
  </si>
  <si>
    <t>7.1</t>
  </si>
  <si>
    <t>Vonkajšia kondenzačná jednotka Daikin RZAG35A1, Qch=3,5W, Qvyk=4kW</t>
  </si>
  <si>
    <t>-35131625</t>
  </si>
  <si>
    <t>7.2</t>
  </si>
  <si>
    <t>Vnútorná nástenná jednotka FTXM35R, vrátane ovládača</t>
  </si>
  <si>
    <t>Dvojica Cu potrubia 6,35/9,52 mm s komunikačným káblom a tepelnou izoláciou (trasa)</t>
  </si>
  <si>
    <t>Betonové kocky pre osadenie vonkajše kondenzačnej jednotky na streche</t>
  </si>
  <si>
    <t>Pol15f</t>
  </si>
  <si>
    <t>D9</t>
  </si>
  <si>
    <t>Demontáž jestvujúceho zariadenia, montáž nového zariadenia</t>
  </si>
  <si>
    <t>Demontáž a likvidácia jestvujúcich protidžďových žaluzií, rozmer 1000x1000mm</t>
  </si>
  <si>
    <t>-1307238757</t>
  </si>
  <si>
    <t>Dodávka a montáž - protidažďová žaluzia PZAL-1000x1000-UR-S</t>
  </si>
  <si>
    <t>1452950412</t>
  </si>
  <si>
    <t>Demontáž a likvidácia jestvujúcich protidžďových žaluzií, rozmer 1000x800mm -2ks, 1800x650 - 1ks</t>
  </si>
  <si>
    <t>1619774744</t>
  </si>
  <si>
    <t>Dodávka a montáž - protidažďová žaluzia PZAL-1000x800-UR-S - 2ks, PZALS-1800x650-UR-S - 1ks,</t>
  </si>
  <si>
    <t>-664504683</t>
  </si>
  <si>
    <t>Dodávka a montáž - doplnenie potrubia v kotolni</t>
  </si>
  <si>
    <t>2022679458</t>
  </si>
  <si>
    <t>814656656</t>
  </si>
  <si>
    <t>Pol43g</t>
  </si>
  <si>
    <t>Zariadenie staveniska</t>
  </si>
  <si>
    <t>307905245</t>
  </si>
  <si>
    <t>Doprava, ťažké mechanizmy, lešenie</t>
  </si>
  <si>
    <t>1481644249</t>
  </si>
  <si>
    <t>Zaregulovanie, vyskúšanie, odovzdanie zariadení</t>
  </si>
  <si>
    <t>-451953644</t>
  </si>
  <si>
    <t>Technická inšpekcia</t>
  </si>
  <si>
    <t>-952676507</t>
  </si>
  <si>
    <t>12 - FVE</t>
  </si>
  <si>
    <t xml:space="preserve">M - Práce a dodávky M   </t>
  </si>
  <si>
    <t xml:space="preserve">    21-M - Elektromontáže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</si>
  <si>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</si>
  <si>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</si>
  <si>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</si>
  <si>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</si>
  <si>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210010115.S</t>
  </si>
  <si>
    <t>Lišta elektroinštalačná z PVC 140x60, uložená pevne, vkladacia</t>
  </si>
  <si>
    <t>345750057600</t>
  </si>
  <si>
    <t>Kanál elektroinštalačný HD z PVC, EKE 140x60 mm, KOPOS</t>
  </si>
  <si>
    <t>210020301</t>
  </si>
  <si>
    <t>Káblový žľab MARS 62x50 mm</t>
  </si>
  <si>
    <t>345750008600</t>
  </si>
  <si>
    <t>Žlab káblový MARS 62x50 mm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</si>
  <si>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</si>
  <si>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</si>
  <si>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</si>
  <si>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</si>
  <si>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210193272.S</t>
  </si>
  <si>
    <t>Rozvádzač oceľoplechový povrchová montáž IP 43, výška 950, 1150 x šírka 510 mm</t>
  </si>
  <si>
    <t>357140007600.S</t>
  </si>
  <si>
    <t>Rozvodnicová skriňa oceľoplechová nástenná, šxv 950x1150 mm, - R_DC</t>
  </si>
  <si>
    <t>357140007605.S</t>
  </si>
  <si>
    <t>Rozvodnicová skriňa oceľoplechová nástenná, šxv 950x1150 mm, - R_AC</t>
  </si>
  <si>
    <t>357 d</t>
  </si>
  <si>
    <t>Kompaktný istič 63A 3p</t>
  </si>
  <si>
    <t>210220001.S</t>
  </si>
  <si>
    <t>Uzemňovacie vedenie na povrchu FeZn drôt zvodový O 8-10</t>
  </si>
  <si>
    <t>354410054700.S</t>
  </si>
  <si>
    <t>Drôt bleskozvodový FeZn, d 8 mm</t>
  </si>
  <si>
    <t>210220101.S</t>
  </si>
  <si>
    <t>Podpery vedenia FeZn na plochú strechu PV21</t>
  </si>
  <si>
    <t>354410034800.S</t>
  </si>
  <si>
    <t>Podpera vedenia FeZn na ploché strechy označenie PV 21 oceľ</t>
  </si>
  <si>
    <t>210220206.S</t>
  </si>
  <si>
    <t>Zachytávacia tyč FeZn s osadením JP 30</t>
  </si>
  <si>
    <t>354410023300.S</t>
  </si>
  <si>
    <t xml:space="preserve">Tyč zachytávacia FeZn  označenie JP 30, d 25 mm</t>
  </si>
  <si>
    <t>210220210.S</t>
  </si>
  <si>
    <t>Podstavec betónový FeZn k zachytávacej tyči JP</t>
  </si>
  <si>
    <t>354410024825.S</t>
  </si>
  <si>
    <t>Podstavec betónový k zachytávacej tyči FeZn k JP a OB, d 330 mm</t>
  </si>
  <si>
    <t>354410030650.S</t>
  </si>
  <si>
    <t>Podložka ochranná AlMgSi k betónovému podstavcu, d 330 mm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</si>
  <si>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</si>
  <si>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</si>
  <si>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</si>
  <si>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</si>
  <si>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</si>
  <si>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</si>
  <si>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</si>
  <si>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</si>
  <si>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210220800.S</t>
  </si>
  <si>
    <t>Uzemňovacie vedenie na povrchu AlMgSi drôt zvodový O 8-10 mm</t>
  </si>
  <si>
    <t>354410064200.S</t>
  </si>
  <si>
    <t>Drôt bleskozvodový zliatina AlMgSi, d 8 mm, Al</t>
  </si>
  <si>
    <t>210220853.S</t>
  </si>
  <si>
    <t>Svorka zliatina AlMgSi spojovacia SS</t>
  </si>
  <si>
    <t>354410012900.S</t>
  </si>
  <si>
    <t>Svorka spojovacia zliatina AlMgSi označenie SS 2 skrutky s príložkou Al</t>
  </si>
  <si>
    <t>210501055.S</t>
  </si>
  <si>
    <t>Montáž konštrukcie pre kotvenie fotovoltických panelov na plochú strechu</t>
  </si>
  <si>
    <t>346510004180</t>
  </si>
  <si>
    <t>Fotovoltická hliníková konštrukcia na plochú strechu 10-20° východ - západ</t>
  </si>
  <si>
    <t>210501103.S</t>
  </si>
  <si>
    <t>Montáž a stringovanie fotovoltického panelu veľkoformátového</t>
  </si>
  <si>
    <t>346510000120.S</t>
  </si>
  <si>
    <t>Fotovoltický modul JinkoSolar Holding Co. Ltd. JKM-545M-72HL4-V Tiger Pro 72HC</t>
  </si>
  <si>
    <t>314 c</t>
  </si>
  <si>
    <t xml:space="preserve">Príchytka FVE panelu  40mm JH SET</t>
  </si>
  <si>
    <t>210501265.S</t>
  </si>
  <si>
    <t>Montáž fotovoltického striedača trojfázového pre komerčné inštalácie</t>
  </si>
  <si>
    <t>346510000730.S</t>
  </si>
  <si>
    <t xml:space="preserve">Fotovoltický striedač  3-fázový 30 kW</t>
  </si>
  <si>
    <t>210501285.S</t>
  </si>
  <si>
    <t>Zhotovenie štruktúrovanej kabeláže na strane fotovoltického striedača trojfázového pre komerčné inštalácie</t>
  </si>
  <si>
    <t>341 b</t>
  </si>
  <si>
    <t>DC Rozvodna skriňa pre Fotovoltaické systémy</t>
  </si>
  <si>
    <t>210812003.S</t>
  </si>
  <si>
    <t>Vodič medený silový uložený voľne NYY 0,6/1 kV 1x6</t>
  </si>
  <si>
    <t>341110012800.S</t>
  </si>
  <si>
    <t>Solárny kábel 1x6 mm2</t>
  </si>
  <si>
    <t>341 a</t>
  </si>
  <si>
    <t>Konektor pre solárne panely MC4</t>
  </si>
  <si>
    <t>210812064.S</t>
  </si>
  <si>
    <t>Kábel medený silový uložený voľne NYY 0,6/1 kV 5x16</t>
  </si>
  <si>
    <t>341110018900.S</t>
  </si>
  <si>
    <t>Kábel medený NYY 5x25 mm2</t>
  </si>
  <si>
    <t>998921203.S</t>
  </si>
  <si>
    <t>Presun hmôt pre montáž silnoprúdových rozvodov a zariadení v stavbe (objekte) výšky nad 7 do 24 m</t>
  </si>
  <si>
    <t>998921291.S</t>
  </si>
  <si>
    <t>Príplatok za zväčšený silnoprúdových rozvodov a zariadení presun nad vymedzenú najväčšiu dopravnú vzdialenosť po stavenisku do 1 km</t>
  </si>
  <si>
    <t>999</t>
  </si>
  <si>
    <t>podružný material</t>
  </si>
  <si>
    <t>998921294.S</t>
  </si>
  <si>
    <t>Príplatok za zväčšený presun silnoprúdových rozvodov a zariadení nad vymedzenú najväčšiu dopravnú vzdialenosť mimo staveniska k.ď. 1 km</t>
  </si>
  <si>
    <t>HZS</t>
  </si>
  <si>
    <t xml:space="preserve">Hodinové zúčtovacie sadzby   </t>
  </si>
  <si>
    <t>Prace žeriavom, plošinou</t>
  </si>
  <si>
    <t>262144</t>
  </si>
  <si>
    <t>Stavebno montážne práce upravy v jestvujúcom rozvádzači</t>
  </si>
  <si>
    <t>HZS000125.S</t>
  </si>
  <si>
    <t>Projektova dokumentacia skutocneho vyhotovenia stavby</t>
  </si>
  <si>
    <t>klpl</t>
  </si>
  <si>
    <t>HZS000215.S</t>
  </si>
  <si>
    <t>staticky posudok</t>
  </si>
  <si>
    <t>13 - EPS</t>
  </si>
  <si>
    <t>M - M</t>
  </si>
  <si>
    <t xml:space="preserve">    EPS - EPS</t>
  </si>
  <si>
    <t>Prezvonenie káblov a meranie úseku slučky</t>
  </si>
  <si>
    <t>Vytvorenie káblovej formy na konci kábla vrátane vyrovnania, odstránenia izolácie a označenie kábla.</t>
  </si>
  <si>
    <t>Vyznačenie trasy vedenia, šírky drážok alebo úchytných bodov, vyznačenie prechodu a krabíc</t>
  </si>
  <si>
    <t>Oboznámenie sa s PD a s prevádzkou</t>
  </si>
  <si>
    <t>Drobný inštalačný materiál ( sadra, cementová malta, viazacia páska, skrutky, hmoždinky....)</t>
  </si>
  <si>
    <t>420</t>
  </si>
  <si>
    <t>419</t>
  </si>
  <si>
    <t>rúrka tuhá 320 N PVC priem. 16mm + klip CL 16</t>
  </si>
  <si>
    <t>418</t>
  </si>
  <si>
    <t>Protipožiarne príchytky E30 vrátane upevňovacieho materiálu</t>
  </si>
  <si>
    <t>417</t>
  </si>
  <si>
    <t>Kábel JE-H(St)H-V 2x2x0,8, požiarna odolnosť 180 minút</t>
  </si>
  <si>
    <t>416</t>
  </si>
  <si>
    <t>Kábel JE-H(St)H-R 1x2x0,8,</t>
  </si>
  <si>
    <t>415</t>
  </si>
  <si>
    <t>Záslepka PG 16</t>
  </si>
  <si>
    <t>Skrinka pre slučkové moduly, 13x94x57mm</t>
  </si>
  <si>
    <t>413</t>
  </si>
  <si>
    <t>SD- karta 1GB</t>
  </si>
  <si>
    <t>Popisný štítok pre USB</t>
  </si>
  <si>
    <t>411</t>
  </si>
  <si>
    <t>Batéria 12 V / 17 Ah</t>
  </si>
  <si>
    <t>ELMDENE zdroj 24V/5A</t>
  </si>
  <si>
    <t>409</t>
  </si>
  <si>
    <t>BX-REL4 relé modul</t>
  </si>
  <si>
    <t>Manuálny tlačidlový hlásič MCP 535X-1 RAL 31</t>
  </si>
  <si>
    <t>407</t>
  </si>
  <si>
    <t>Nálepka so symbolom ruky pre MCP 535</t>
  </si>
  <si>
    <t>Pätica USB 502-6</t>
  </si>
  <si>
    <t>405</t>
  </si>
  <si>
    <t>Multisenzorový hlásič MTD</t>
  </si>
  <si>
    <t>B8 Operačný panel MAP MMI-BUS plastové prevedenie bez popisného štítku</t>
  </si>
  <si>
    <t>403</t>
  </si>
  <si>
    <t>MAP popisný štítok slovenský Integral IP BX</t>
  </si>
  <si>
    <t>MAP popisný štítok slovenský Integral IP MX</t>
  </si>
  <si>
    <t>401</t>
  </si>
  <si>
    <t>Integral ustredňa</t>
  </si>
  <si>
    <t>Náklady na plošinu</t>
  </si>
  <si>
    <t>Transportná réžia</t>
  </si>
  <si>
    <t>Drobné murárske a zváračské práce</t>
  </si>
  <si>
    <t>Správa o východiskovej revízii, certifikáty, návod na obsluhu, zaškolenie</t>
  </si>
  <si>
    <t>Projektová realizačná dokumentácia skutočného prevedenia</t>
  </si>
  <si>
    <t>Prevádzková kniha EPS</t>
  </si>
  <si>
    <t>Uvedenie ústredne a sytému do trvalej prevádzky</t>
  </si>
  <si>
    <t>Program konfiguračný, naprogramovanie systému</t>
  </si>
  <si>
    <t>Protipožiarne utesnenie káblov a prechodov cez steny</t>
  </si>
  <si>
    <t>Uvedenie hlásiča do trvalej prevádzky, preskúšanie jeho funkcie a označenie</t>
  </si>
  <si>
    <t>14 - HSP</t>
  </si>
  <si>
    <t xml:space="preserve">    HSP - HSP</t>
  </si>
  <si>
    <t>210881213</t>
  </si>
  <si>
    <t xml:space="preserve">Kábel bezhalogénový, medený uložený pevne 1-CHKE-V 0,6/1,0 kV  2x2,5</t>
  </si>
  <si>
    <t>341610020500</t>
  </si>
  <si>
    <t>Kábel medený bezhalogenový 1-CHKE-V 2x2,5 mm2</t>
  </si>
  <si>
    <t>2100</t>
  </si>
  <si>
    <t>Plena Voice Alarm System - stanice hlasatele</t>
  </si>
  <si>
    <t>4100</t>
  </si>
  <si>
    <t>2110</t>
  </si>
  <si>
    <t>Plena Voice Alarm System - řídicí jednotka</t>
  </si>
  <si>
    <t>4110</t>
  </si>
  <si>
    <t>2120</t>
  </si>
  <si>
    <t>Plena Voice Alarm System - směrovač</t>
  </si>
  <si>
    <t>4120</t>
  </si>
  <si>
    <t>2130</t>
  </si>
  <si>
    <t>Plena Voice Alarm System - deska dohledu (6 kusů)</t>
  </si>
  <si>
    <t>4130</t>
  </si>
  <si>
    <t>2140</t>
  </si>
  <si>
    <t>Plena Voice Alarm System - nabíječ baterií, 24V, EN 54-4</t>
  </si>
  <si>
    <t>4140</t>
  </si>
  <si>
    <t>2150</t>
  </si>
  <si>
    <t>Plena - booster zesilovač 240W (jmenovitý výkon)</t>
  </si>
  <si>
    <t>4150</t>
  </si>
  <si>
    <t>s</t>
  </si>
  <si>
    <t>2160</t>
  </si>
  <si>
    <t>Plena - booster zesilovač 480W (jmenovitý výkon)</t>
  </si>
  <si>
    <t>4160</t>
  </si>
  <si>
    <t>2170</t>
  </si>
  <si>
    <t>Skříňkový reproduktor 6W, kovová bílá skříňka, EVAC</t>
  </si>
  <si>
    <t>4170</t>
  </si>
  <si>
    <t>2190</t>
  </si>
  <si>
    <t>Skřínkový reproduktor 6W,ABS, EVAC</t>
  </si>
  <si>
    <t>4190</t>
  </si>
  <si>
    <t>2200</t>
  </si>
  <si>
    <t>Záložné akumulátory</t>
  </si>
  <si>
    <t>4200</t>
  </si>
  <si>
    <t>48010-1001</t>
  </si>
  <si>
    <t xml:space="preserve">Kontrola rozvod. zariaď. revízna  správa a prevádzková revízna kniha</t>
  </si>
  <si>
    <t>22037-0064</t>
  </si>
  <si>
    <t>Meranie rozhlas zariadenia 400W</t>
  </si>
  <si>
    <t>15 - Elektroinštalácia</t>
  </si>
  <si>
    <t>971036003</t>
  </si>
  <si>
    <t>Jadrové vrty diamantovými korunkami do D 40 mm do stien - murivo tehlové -0,00002t</t>
  </si>
  <si>
    <t>974031188</t>
  </si>
  <si>
    <t xml:space="preserve">Vysekávanie rýh v akomkoľvek murive tehlovom na akúkoľvek maltu do hĺbky 300 mm a š. nad 300mm,  -0,14100t + úprava omietky</t>
  </si>
  <si>
    <t>585410000100</t>
  </si>
  <si>
    <t>Sadra sivá, 30 kg</t>
  </si>
  <si>
    <t>210010301.S</t>
  </si>
  <si>
    <t>Krabica prístrojová bez zapojenia (1901, KP 68, KZ 3)</t>
  </si>
  <si>
    <t>345410014890.S</t>
  </si>
  <si>
    <t>Krabica prístrojová KP 68/2HF bezhalogénová z PVC</t>
  </si>
  <si>
    <t>210010381.S</t>
  </si>
  <si>
    <t>Krabica bezhalogénová z PP, 80x80 mm, IP 66 vrátane ukončenia káblov a zapojenia vodičov</t>
  </si>
  <si>
    <t>345410015025</t>
  </si>
  <si>
    <t>Krabica bezhalogénová s krytím ip 66 z PP/ABS svetlo šedá KSK 80 KA, šxvxh 81x81x34 mm, KOPOS</t>
  </si>
  <si>
    <t>345610014410.S</t>
  </si>
  <si>
    <t>Svorkovnica S-KSK 1, z PP</t>
  </si>
  <si>
    <t>210011304.S</t>
  </si>
  <si>
    <t>Osadenie polyamidovej príchytky (hmoždinky) HM 12, do tehlového muriva</t>
  </si>
  <si>
    <t>311310008440.S</t>
  </si>
  <si>
    <t>Hmoždinka pre tvrdé podklady na elektroinštaláciu 12x60 mm, PE</t>
  </si>
  <si>
    <t>210020303</t>
  </si>
  <si>
    <t>Káblový žľab Mars, pozink. vrátane príslušenstva, 62/50 mm vrátane veka a podpery</t>
  </si>
  <si>
    <t>345750011200</t>
  </si>
  <si>
    <t>Kryt káblového žľabu MARS 62 mm</t>
  </si>
  <si>
    <t>345750044300</t>
  </si>
  <si>
    <t>Záves v tvare U pre káblový žlab MARS 62 mm</t>
  </si>
  <si>
    <t>345750053900</t>
  </si>
  <si>
    <t>Závitová tyč pre káblový žlab MARS M8 (1000 mm)</t>
  </si>
  <si>
    <t>345750054400</t>
  </si>
  <si>
    <t>Spojovacia sada pre káblový žlab MARS M6</t>
  </si>
  <si>
    <t>210020305</t>
  </si>
  <si>
    <t>Káblový žľab Mars, pozink. vrátane príslušenstva, 125/50 mm vrátane veka a podpery</t>
  </si>
  <si>
    <t>345750008700</t>
  </si>
  <si>
    <t>Žlab káblový MARS 125x50 mm</t>
  </si>
  <si>
    <t>345750011500</t>
  </si>
  <si>
    <t>Kryt káblového žľabu MARS 125 mm</t>
  </si>
  <si>
    <t>345750053200</t>
  </si>
  <si>
    <t>Trapezový úchyt pre káblový žlab MARS M8</t>
  </si>
  <si>
    <t>210020309</t>
  </si>
  <si>
    <t>Káblový žľab Mars, pozink. vrátane príslušenstva, 250/50 mm vrátane veka a podpery</t>
  </si>
  <si>
    <t>345750008900</t>
  </si>
  <si>
    <t>Žlab káblový MARS 250x50 mm</t>
  </si>
  <si>
    <t>345750011800</t>
  </si>
  <si>
    <t>Kryt káblového žľabu MARS 250 mm</t>
  </si>
  <si>
    <t>345750054300</t>
  </si>
  <si>
    <t>Spojovacia sada pre káblový žlab MARS M8</t>
  </si>
  <si>
    <t>210020313</t>
  </si>
  <si>
    <t>Káblový žľab Mars, pozink. vrátane príslušenstva, 500/100 mm vrátane veka a podpery</t>
  </si>
  <si>
    <t>345750010700</t>
  </si>
  <si>
    <t>Žlab káblový MARS 500x100 mm</t>
  </si>
  <si>
    <t>345750012100</t>
  </si>
  <si>
    <t>Kryt káblového žľabu MARS 500 mm</t>
  </si>
  <si>
    <t>210100001</t>
  </si>
  <si>
    <t>Ukončenie vodičov v rozvádzač. vrátane zapojenia a vodičovej koncovky do 1,5 mm2</t>
  </si>
  <si>
    <t>210100001.S</t>
  </si>
  <si>
    <t>Ukončenie vodičov v rozvádzač. vrátane zapojenia a vodičovej koncovky do 2,5 mm2</t>
  </si>
  <si>
    <t>210100003</t>
  </si>
  <si>
    <t>Ukončenie vodičov v rozvádzač. vrátane zapojenia a vodičovej koncovky do 16 mm2</t>
  </si>
  <si>
    <t>343820000100</t>
  </si>
  <si>
    <t>Páska izolačná čierna 19 mm, dĺ. 10 m, typ FEK10</t>
  </si>
  <si>
    <t>343820000700</t>
  </si>
  <si>
    <t>Páska izolačná zeleno-žltá 19 mm, dĺ. 10 m, typ ZS10</t>
  </si>
  <si>
    <t>210100008.S</t>
  </si>
  <si>
    <t>Ukončenie vodičov v rozvádzač. vrátane zapojenia a vodičovej koncovky do 95 mm2</t>
  </si>
  <si>
    <t>354310024800.S</t>
  </si>
  <si>
    <t>Káblové oko medené lisovacie CU 95x08 KU-L</t>
  </si>
  <si>
    <t>210110021.S</t>
  </si>
  <si>
    <t>Jednopólový spínač - radenie 1, zapustená montáž , vrátane zapojenia</t>
  </si>
  <si>
    <t>345340007925</t>
  </si>
  <si>
    <t>Spínač Valena Life jednopólový pre zapustenú montáž, radenie č.1, IP44, biely, LEGRAND</t>
  </si>
  <si>
    <t>210110023.S</t>
  </si>
  <si>
    <t>Sériový spínač - radenie 5, zapustená montáž IP 44, vrátane zapojenia</t>
  </si>
  <si>
    <t>345340007940</t>
  </si>
  <si>
    <t>Spínač Valena Life sériový pre zapustenú montáž, radenie č.5, IP44, biely, LEGRAND</t>
  </si>
  <si>
    <t>210110024.S</t>
  </si>
  <si>
    <t>Striedavý prepínač - radenie 6, zapustená montáž IP 44, vrátane zapojenia</t>
  </si>
  <si>
    <t>345330003450</t>
  </si>
  <si>
    <t>Prepínač Valena Life striedavý pre zapustenú montáž, radenie č.6, IP44, biely, LEGRAND</t>
  </si>
  <si>
    <t>210110032.S</t>
  </si>
  <si>
    <t>Jednopólové tlačítko - radenie 1/0, zapustená montáž IP 44, vrátane zapojenia</t>
  </si>
  <si>
    <t>345310000300.S</t>
  </si>
  <si>
    <t>Ovládač tlačítkový zapínací radenie 1/0, IP66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</si>
  <si>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</si>
  <si>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</si>
  <si>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</si>
  <si>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</si>
  <si>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210193070.S</t>
  </si>
  <si>
    <t>Zásuvkova rozvodnica</t>
  </si>
  <si>
    <t>357150000310.S</t>
  </si>
  <si>
    <t>Zásuvková rozvodnica 32A,16A,5P,2x230V</t>
  </si>
  <si>
    <t>357150000120</t>
  </si>
  <si>
    <t>Rozvodnicová skriňa ROS1 bez DALI systemu</t>
  </si>
  <si>
    <t>357150000125</t>
  </si>
  <si>
    <t>Rozvodnicová skriňa RS2</t>
  </si>
  <si>
    <t>357150000150</t>
  </si>
  <si>
    <t>Rozvodnicová skriňa RS1</t>
  </si>
  <si>
    <t>150a</t>
  </si>
  <si>
    <t>Rozvodnicova skriňa RS0</t>
  </si>
  <si>
    <t>151a</t>
  </si>
  <si>
    <t>Rozvodnicova skriňa R3</t>
  </si>
  <si>
    <t>152a</t>
  </si>
  <si>
    <t>Rozvodnicova skriňa RT</t>
  </si>
  <si>
    <t>153a</t>
  </si>
  <si>
    <t>Rozvodnicova skriňa RZ</t>
  </si>
  <si>
    <t>154a</t>
  </si>
  <si>
    <t>Rozvodnicova skriňa HR</t>
  </si>
  <si>
    <t>210193254.S</t>
  </si>
  <si>
    <t>Rozvádzač oceľoplechový bez sekacích prác</t>
  </si>
  <si>
    <t>210201514.S</t>
  </si>
  <si>
    <t>Zapojenie núdzového svietidla IP65, 1x svetelný LED zdroj - núdzový režim</t>
  </si>
  <si>
    <t>348150001206</t>
  </si>
  <si>
    <t xml:space="preserve">LED svietidlo núdzové EXIT 2W, STANDARD,  1h stály/núdzový režim, AMI</t>
  </si>
  <si>
    <t>210201902.S</t>
  </si>
  <si>
    <t>Montáž svietidla interiérového na stenu do 2 kg</t>
  </si>
  <si>
    <t>348110001602</t>
  </si>
  <si>
    <t>LED svietdla nacenené samostatne v prilohe rozpoctu</t>
  </si>
  <si>
    <t>210220020.S</t>
  </si>
  <si>
    <t>Uzemňovacie vedenie v zemi FeZn do 120 mm2 vrátane izolácie spojov</t>
  </si>
  <si>
    <t>354410058800.S</t>
  </si>
  <si>
    <t>Pásovina uzemňovacia FeZn 30 x 4 mm</t>
  </si>
  <si>
    <t>210220810.S</t>
  </si>
  <si>
    <t>Podpery vedenia zliatina AlMgSi na plochú strechu PV21</t>
  </si>
  <si>
    <t>354410034900.S</t>
  </si>
  <si>
    <t>Podložka plastová k podpere vedenia FeZn označenie podložka k PV 21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</si>
  <si>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</si>
  <si>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</si>
  <si>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</si>
  <si>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</si>
  <si>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210220835.S</t>
  </si>
  <si>
    <t>Podstavec betónový zliatina AlMgSi k zachytávacej tyči JP</t>
  </si>
  <si>
    <t>354410024800.S</t>
  </si>
  <si>
    <t>Podstavec betónový k zachytávacej tyči FeZn označenie JP a OB 350x350</t>
  </si>
  <si>
    <t>354410058640.S</t>
  </si>
  <si>
    <t>Klin nerezový do podstavca, d 330 mm</t>
  </si>
  <si>
    <t>210220856.S</t>
  </si>
  <si>
    <t>Svorka zliatina AlMgSi na odkvapový žľab SO</t>
  </si>
  <si>
    <t>354410013800.S</t>
  </si>
  <si>
    <t>Svorka okapová zliatina AlMgSi označenie SO Al</t>
  </si>
  <si>
    <t>210220862.S</t>
  </si>
  <si>
    <t>Svorka zliatina AlMgSi uzemňovacia SR03</t>
  </si>
  <si>
    <t>354410016600.S</t>
  </si>
  <si>
    <t>Svorka uzemňovacia zliatina AlMgSi označenie SR 03 E</t>
  </si>
  <si>
    <t>210220885.S</t>
  </si>
  <si>
    <t>Samostatne stojací stožiar zliatina AlMgSi nadstavovací s betónovým podstavcom</t>
  </si>
  <si>
    <t>354410064175.S</t>
  </si>
  <si>
    <t>Tyč nadstavovacia Al, L3, d 10 mm, 2 m</t>
  </si>
  <si>
    <t>354410064180.S</t>
  </si>
  <si>
    <t>Podstavec</t>
  </si>
  <si>
    <t>210221060.S</t>
  </si>
  <si>
    <t>Tvarovanie ochranného vedenia na povrchu</t>
  </si>
  <si>
    <t>210222030.S</t>
  </si>
  <si>
    <t>Ekvipotenciálna svorkovnica</t>
  </si>
  <si>
    <t>345610005000.S</t>
  </si>
  <si>
    <t>Svorkovnica ekvipotencionálna OBO Bettermann 5015075 1809 NR vyrovnanie potenciálov</t>
  </si>
  <si>
    <t>210881043.S</t>
  </si>
  <si>
    <t>Kábel bezhalogénový, medený uložený voľne CHKE-R-J 5x25</t>
  </si>
  <si>
    <t>341610016500.S</t>
  </si>
  <si>
    <t>Kábel medený bezhalogenový CHKE-R-J 5x25 mm2</t>
  </si>
  <si>
    <t>210881044.S</t>
  </si>
  <si>
    <t>Kábel bezhalogénový, medený uložený voľne CHKE-R-J, 5x35</t>
  </si>
  <si>
    <t>341610016600.S</t>
  </si>
  <si>
    <t>Kábel medený bezhalogenový CHKE-R-J, 5x35</t>
  </si>
  <si>
    <t>210881075.S</t>
  </si>
  <si>
    <t>Kábel bezhalogénový, medený uložený pevne CHKE-R-J 3x1,5</t>
  </si>
  <si>
    <t>341610014300.S</t>
  </si>
  <si>
    <t>Kábel medený bezhalogenový CHKE-R-J 3x1,5 mm2</t>
  </si>
  <si>
    <t>341610014300.Sa</t>
  </si>
  <si>
    <t>Kábel medený bezhalogenový CHKE-R-O 3x1,5 mm2</t>
  </si>
  <si>
    <t>210881076.S</t>
  </si>
  <si>
    <t xml:space="preserve">Kábel bezhalogénový, medený uložený pevne CHKE-R-J  3x2,5</t>
  </si>
  <si>
    <t>341610014400.S</t>
  </si>
  <si>
    <t>Kábel medený bezhalogenový CHKE-R-J 3x2,5 mm2</t>
  </si>
  <si>
    <t>210881100.S</t>
  </si>
  <si>
    <t xml:space="preserve">Kábel bezhalogénový, medený uložený pevne CHKE-R-J  5x1,5</t>
  </si>
  <si>
    <t>341610016800.S</t>
  </si>
  <si>
    <t>Kábel medený bezhalogenový CHKE-R-J 5x1,5 mm2</t>
  </si>
  <si>
    <t>210881101.S</t>
  </si>
  <si>
    <t xml:space="preserve">Kábel bezhalogénový, medený uložený pevne CHKE-R-J   5x2,5</t>
  </si>
  <si>
    <t>341610016900.S</t>
  </si>
  <si>
    <t>Kábel medený bezhalogenový CHKE-R-J 5x2,5 mm2</t>
  </si>
  <si>
    <t>210881102.S</t>
  </si>
  <si>
    <t xml:space="preserve">Kábel bezhalogénový, medený uložený pevne   5x4</t>
  </si>
  <si>
    <t>341610017000.S</t>
  </si>
  <si>
    <t>Kábel medený bezhalogenový CHKE-R-J 5x4 mm2</t>
  </si>
  <si>
    <t>210881103.S</t>
  </si>
  <si>
    <t xml:space="preserve">Kábel bezhalogénový, medený uložený pevne CHKE-R-J  5x6</t>
  </si>
  <si>
    <t>341610017100.S</t>
  </si>
  <si>
    <t>Kábel medený bezhalogenový CHKE-R-J 5x6 mm2</t>
  </si>
  <si>
    <t>210881170.S</t>
  </si>
  <si>
    <t xml:space="preserve">Kábel bezhalogénový, medený uložený voľne 1-CHKE-V 0,6/1,0 kV  2x1,5</t>
  </si>
  <si>
    <t>341610020400.S</t>
  </si>
  <si>
    <t>Kábel medený bezhalogenový 1-CHKE-V 2x1,5 mm2</t>
  </si>
  <si>
    <t>210881174.S</t>
  </si>
  <si>
    <t xml:space="preserve">Kábel bezhalogénový, medený uložený voľne 1-CHKE-V 0,6/1,0 kV  3x1,5</t>
  </si>
  <si>
    <t>341610023200.S</t>
  </si>
  <si>
    <t>Kábel medený bezhalogenový 1-CHKE-V 3x1,5 mm2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</si>
</sst>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AKP26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a modernizácia objektu Centra univerzitného športu pri SPU v Nitre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Nitra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1. 2. 2024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SPU v Nitre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Stanislav Mikle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Béger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ROUND(SUM(AS95:AS109),2)</f>
        <v>0</v>
      </c>
      <c r="AT94" s="100">
        <f>ROUND(SUM(AV94:AW94),2)</f>
        <v>0</v>
      </c>
      <c r="AU94" s="101">
        <f>ROUND(SUM(AU95:AU109),5)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ROUND(SUM(AZ95:AZ109),2)</f>
        <v>0</v>
      </c>
      <c r="BA94" s="100">
        <f>ROUND(SUM(BA95:BA109),2)</f>
        <v>0</v>
      </c>
      <c r="BB94" s="100">
        <f>ROUND(SUM(BB95:BB109),2)</f>
        <v>0</v>
      </c>
      <c r="BC94" s="100">
        <f>ROUND(SUM(BC95:BC109),2)</f>
        <v>0</v>
      </c>
      <c r="BD94" s="102">
        <f>ROUND(SUM(BD95:BD109),2)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Búracie práce'!J30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'01 - Búracie práce'!P132</f>
        <v>0</v>
      </c>
      <c r="AV95" s="113">
        <f>'01 - Búracie práce'!J33</f>
        <v>0</v>
      </c>
      <c r="AW95" s="113">
        <f>'01 - Búracie práce'!J34</f>
        <v>0</v>
      </c>
      <c r="AX95" s="113">
        <f>'01 - Búracie práce'!J35</f>
        <v>0</v>
      </c>
      <c r="AY95" s="113">
        <f>'01 - Búracie práce'!J36</f>
        <v>0</v>
      </c>
      <c r="AZ95" s="113">
        <f>'01 - Búracie práce'!F33</f>
        <v>0</v>
      </c>
      <c r="BA95" s="113">
        <f>'01 - Búracie práce'!F34</f>
        <v>0</v>
      </c>
      <c r="BB95" s="113">
        <f>'01 - Búracie práce'!F35</f>
        <v>0</v>
      </c>
      <c r="BC95" s="113">
        <f>'01 - Búracie práce'!F36</f>
        <v>0</v>
      </c>
      <c r="BD95" s="115">
        <f>'01 - Búracie práce'!F37</f>
        <v>0</v>
      </c>
      <c r="BE95" s="7"/>
      <c r="BT95" s="116" t="s">
        <v>83</v>
      </c>
      <c r="BV95" s="116" t="s">
        <v>77</v>
      </c>
      <c r="BW95" s="116" t="s">
        <v>84</v>
      </c>
      <c r="BX95" s="116" t="s">
        <v>4</v>
      </c>
      <c r="CL95" s="116" t="s">
        <v>1</v>
      </c>
      <c r="CM95" s="116" t="s">
        <v>75</v>
      </c>
    </row>
    <row r="96" s="7" customFormat="1" ht="16.5" customHeight="1">
      <c r="A96" s="105" t="s">
        <v>79</v>
      </c>
      <c r="B96" s="106"/>
      <c r="C96" s="107"/>
      <c r="D96" s="108" t="s">
        <v>85</v>
      </c>
      <c r="E96" s="108"/>
      <c r="F96" s="108"/>
      <c r="G96" s="108"/>
      <c r="H96" s="108"/>
      <c r="I96" s="109"/>
      <c r="J96" s="108" t="s">
        <v>86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'02 - Nové stavebné úpravy'!J30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'02 - Nové stavebné úpravy'!P151</f>
        <v>0</v>
      </c>
      <c r="AV96" s="113">
        <f>'02 - Nové stavebné úpravy'!J33</f>
        <v>0</v>
      </c>
      <c r="AW96" s="113">
        <f>'02 - Nové stavebné úpravy'!J34</f>
        <v>0</v>
      </c>
      <c r="AX96" s="113">
        <f>'02 - Nové stavebné úpravy'!J35</f>
        <v>0</v>
      </c>
      <c r="AY96" s="113">
        <f>'02 - Nové stavebné úpravy'!J36</f>
        <v>0</v>
      </c>
      <c r="AZ96" s="113">
        <f>'02 - Nové stavebné úpravy'!F33</f>
        <v>0</v>
      </c>
      <c r="BA96" s="113">
        <f>'02 - Nové stavebné úpravy'!F34</f>
        <v>0</v>
      </c>
      <c r="BB96" s="113">
        <f>'02 - Nové stavebné úpravy'!F35</f>
        <v>0</v>
      </c>
      <c r="BC96" s="113">
        <f>'02 - Nové stavebné úpravy'!F36</f>
        <v>0</v>
      </c>
      <c r="BD96" s="115">
        <f>'02 - Nové stavebné úpravy'!F37</f>
        <v>0</v>
      </c>
      <c r="BE96" s="7"/>
      <c r="BT96" s="116" t="s">
        <v>83</v>
      </c>
      <c r="BV96" s="116" t="s">
        <v>77</v>
      </c>
      <c r="BW96" s="116" t="s">
        <v>87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88</v>
      </c>
      <c r="E97" s="108"/>
      <c r="F97" s="108"/>
      <c r="G97" s="108"/>
      <c r="H97" s="108"/>
      <c r="I97" s="109"/>
      <c r="J97" s="108" t="s">
        <v>89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'03 - Vonkajšie oplotenie'!J30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'03 - Vonkajšie oplotenie'!P122</f>
        <v>0</v>
      </c>
      <c r="AV97" s="113">
        <f>'03 - Vonkajšie oplotenie'!J33</f>
        <v>0</v>
      </c>
      <c r="AW97" s="113">
        <f>'03 - Vonkajšie oplotenie'!J34</f>
        <v>0</v>
      </c>
      <c r="AX97" s="113">
        <f>'03 - Vonkajšie oplotenie'!J35</f>
        <v>0</v>
      </c>
      <c r="AY97" s="113">
        <f>'03 - Vonkajšie oplotenie'!J36</f>
        <v>0</v>
      </c>
      <c r="AZ97" s="113">
        <f>'03 - Vonkajšie oplotenie'!F33</f>
        <v>0</v>
      </c>
      <c r="BA97" s="113">
        <f>'03 - Vonkajšie oplotenie'!F34</f>
        <v>0</v>
      </c>
      <c r="BB97" s="113">
        <f>'03 - Vonkajšie oplotenie'!F35</f>
        <v>0</v>
      </c>
      <c r="BC97" s="113">
        <f>'03 - Vonkajšie oplotenie'!F36</f>
        <v>0</v>
      </c>
      <c r="BD97" s="115">
        <f>'03 - Vonkajšie oplotenie'!F37</f>
        <v>0</v>
      </c>
      <c r="BE97" s="7"/>
      <c r="BT97" s="116" t="s">
        <v>83</v>
      </c>
      <c r="BV97" s="116" t="s">
        <v>77</v>
      </c>
      <c r="BW97" s="116" t="s">
        <v>90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105" t="s">
        <v>79</v>
      </c>
      <c r="B98" s="106"/>
      <c r="C98" s="107"/>
      <c r="D98" s="108" t="s">
        <v>91</v>
      </c>
      <c r="E98" s="108"/>
      <c r="F98" s="108"/>
      <c r="G98" s="108"/>
      <c r="H98" s="108"/>
      <c r="I98" s="109"/>
      <c r="J98" s="108" t="s">
        <v>92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'04 - E1-9 - Slaboprúdová ...'!J30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v>0</v>
      </c>
      <c r="AT98" s="113">
        <f>ROUND(SUM(AV98:AW98),2)</f>
        <v>0</v>
      </c>
      <c r="AU98" s="114">
        <f>'04 - E1-9 - Slaboprúdová ...'!P120</f>
        <v>0</v>
      </c>
      <c r="AV98" s="113">
        <f>'04 - E1-9 - Slaboprúdová ...'!J33</f>
        <v>0</v>
      </c>
      <c r="AW98" s="113">
        <f>'04 - E1-9 - Slaboprúdová ...'!J34</f>
        <v>0</v>
      </c>
      <c r="AX98" s="113">
        <f>'04 - E1-9 - Slaboprúdová ...'!J35</f>
        <v>0</v>
      </c>
      <c r="AY98" s="113">
        <f>'04 - E1-9 - Slaboprúdová ...'!J36</f>
        <v>0</v>
      </c>
      <c r="AZ98" s="113">
        <f>'04 - E1-9 - Slaboprúdová ...'!F33</f>
        <v>0</v>
      </c>
      <c r="BA98" s="113">
        <f>'04 - E1-9 - Slaboprúdová ...'!F34</f>
        <v>0</v>
      </c>
      <c r="BB98" s="113">
        <f>'04 - E1-9 - Slaboprúdová ...'!F35</f>
        <v>0</v>
      </c>
      <c r="BC98" s="113">
        <f>'04 - E1-9 - Slaboprúdová ...'!F36</f>
        <v>0</v>
      </c>
      <c r="BD98" s="115">
        <f>'04 - E1-9 - Slaboprúdová ...'!F37</f>
        <v>0</v>
      </c>
      <c r="BE98" s="7"/>
      <c r="BT98" s="116" t="s">
        <v>83</v>
      </c>
      <c r="BV98" s="116" t="s">
        <v>77</v>
      </c>
      <c r="BW98" s="116" t="s">
        <v>93</v>
      </c>
      <c r="BX98" s="116" t="s">
        <v>4</v>
      </c>
      <c r="CL98" s="116" t="s">
        <v>1</v>
      </c>
      <c r="CM98" s="116" t="s">
        <v>75</v>
      </c>
    </row>
    <row r="99" s="7" customFormat="1" ht="16.5" customHeight="1">
      <c r="A99" s="105" t="s">
        <v>79</v>
      </c>
      <c r="B99" s="106"/>
      <c r="C99" s="107"/>
      <c r="D99" s="108" t="s">
        <v>94</v>
      </c>
      <c r="E99" s="108"/>
      <c r="F99" s="108"/>
      <c r="G99" s="108"/>
      <c r="H99" s="108"/>
      <c r="I99" s="109"/>
      <c r="J99" s="108" t="s">
        <v>95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'05 - E1-10 - Prístupový s...'!J30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82</v>
      </c>
      <c r="AR99" s="106"/>
      <c r="AS99" s="112">
        <v>0</v>
      </c>
      <c r="AT99" s="113">
        <f>ROUND(SUM(AV99:AW99),2)</f>
        <v>0</v>
      </c>
      <c r="AU99" s="114">
        <f>'05 - E1-10 - Prístupový s...'!P123</f>
        <v>0</v>
      </c>
      <c r="AV99" s="113">
        <f>'05 - E1-10 - Prístupový s...'!J33</f>
        <v>0</v>
      </c>
      <c r="AW99" s="113">
        <f>'05 - E1-10 - Prístupový s...'!J34</f>
        <v>0</v>
      </c>
      <c r="AX99" s="113">
        <f>'05 - E1-10 - Prístupový s...'!J35</f>
        <v>0</v>
      </c>
      <c r="AY99" s="113">
        <f>'05 - E1-10 - Prístupový s...'!J36</f>
        <v>0</v>
      </c>
      <c r="AZ99" s="113">
        <f>'05 - E1-10 - Prístupový s...'!F33</f>
        <v>0</v>
      </c>
      <c r="BA99" s="113">
        <f>'05 - E1-10 - Prístupový s...'!F34</f>
        <v>0</v>
      </c>
      <c r="BB99" s="113">
        <f>'05 - E1-10 - Prístupový s...'!F35</f>
        <v>0</v>
      </c>
      <c r="BC99" s="113">
        <f>'05 - E1-10 - Prístupový s...'!F36</f>
        <v>0</v>
      </c>
      <c r="BD99" s="115">
        <f>'05 - E1-10 - Prístupový s...'!F37</f>
        <v>0</v>
      </c>
      <c r="BE99" s="7"/>
      <c r="BT99" s="116" t="s">
        <v>83</v>
      </c>
      <c r="BV99" s="116" t="s">
        <v>77</v>
      </c>
      <c r="BW99" s="116" t="s">
        <v>96</v>
      </c>
      <c r="BX99" s="116" t="s">
        <v>4</v>
      </c>
      <c r="CL99" s="116" t="s">
        <v>1</v>
      </c>
      <c r="CM99" s="116" t="s">
        <v>75</v>
      </c>
    </row>
    <row r="100" s="7" customFormat="1" ht="24.75" customHeight="1">
      <c r="A100" s="105" t="s">
        <v>79</v>
      </c>
      <c r="B100" s="106"/>
      <c r="C100" s="107"/>
      <c r="D100" s="108" t="s">
        <v>97</v>
      </c>
      <c r="E100" s="108"/>
      <c r="F100" s="108"/>
      <c r="G100" s="108"/>
      <c r="H100" s="108"/>
      <c r="I100" s="109"/>
      <c r="J100" s="108" t="s">
        <v>98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'06 - OBNOVA A MODERNIZÁCI...'!J30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82</v>
      </c>
      <c r="AR100" s="106"/>
      <c r="AS100" s="112">
        <v>0</v>
      </c>
      <c r="AT100" s="113">
        <f>ROUND(SUM(AV100:AW100),2)</f>
        <v>0</v>
      </c>
      <c r="AU100" s="114">
        <f>'06 - OBNOVA A MODERNIZÁCI...'!P121</f>
        <v>0</v>
      </c>
      <c r="AV100" s="113">
        <f>'06 - OBNOVA A MODERNIZÁCI...'!J33</f>
        <v>0</v>
      </c>
      <c r="AW100" s="113">
        <f>'06 - OBNOVA A MODERNIZÁCI...'!J34</f>
        <v>0</v>
      </c>
      <c r="AX100" s="113">
        <f>'06 - OBNOVA A MODERNIZÁCI...'!J35</f>
        <v>0</v>
      </c>
      <c r="AY100" s="113">
        <f>'06 - OBNOVA A MODERNIZÁCI...'!J36</f>
        <v>0</v>
      </c>
      <c r="AZ100" s="113">
        <f>'06 - OBNOVA A MODERNIZÁCI...'!F33</f>
        <v>0</v>
      </c>
      <c r="BA100" s="113">
        <f>'06 - OBNOVA A MODERNIZÁCI...'!F34</f>
        <v>0</v>
      </c>
      <c r="BB100" s="113">
        <f>'06 - OBNOVA A MODERNIZÁCI...'!F35</f>
        <v>0</v>
      </c>
      <c r="BC100" s="113">
        <f>'06 - OBNOVA A MODERNIZÁCI...'!F36</f>
        <v>0</v>
      </c>
      <c r="BD100" s="115">
        <f>'06 - OBNOVA A MODERNIZÁCI...'!F37</f>
        <v>0</v>
      </c>
      <c r="BE100" s="7"/>
      <c r="BT100" s="116" t="s">
        <v>83</v>
      </c>
      <c r="BV100" s="116" t="s">
        <v>77</v>
      </c>
      <c r="BW100" s="116" t="s">
        <v>99</v>
      </c>
      <c r="BX100" s="116" t="s">
        <v>4</v>
      </c>
      <c r="CL100" s="116" t="s">
        <v>1</v>
      </c>
      <c r="CM100" s="116" t="s">
        <v>75</v>
      </c>
    </row>
    <row r="101" s="7" customFormat="1" ht="16.5" customHeight="1">
      <c r="A101" s="105" t="s">
        <v>79</v>
      </c>
      <c r="B101" s="106"/>
      <c r="C101" s="107"/>
      <c r="D101" s="108" t="s">
        <v>100</v>
      </c>
      <c r="E101" s="108"/>
      <c r="F101" s="108"/>
      <c r="G101" s="108"/>
      <c r="H101" s="108"/>
      <c r="I101" s="109"/>
      <c r="J101" s="108" t="s">
        <v>101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'07 - E1.5 - Ústredné vyku...'!J30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82</v>
      </c>
      <c r="AR101" s="106"/>
      <c r="AS101" s="112">
        <v>0</v>
      </c>
      <c r="AT101" s="113">
        <f>ROUND(SUM(AV101:AW101),2)</f>
        <v>0</v>
      </c>
      <c r="AU101" s="114">
        <f>'07 - E1.5 - Ústredné vyku...'!P127</f>
        <v>0</v>
      </c>
      <c r="AV101" s="113">
        <f>'07 - E1.5 - Ústredné vyku...'!J33</f>
        <v>0</v>
      </c>
      <c r="AW101" s="113">
        <f>'07 - E1.5 - Ústredné vyku...'!J34</f>
        <v>0</v>
      </c>
      <c r="AX101" s="113">
        <f>'07 - E1.5 - Ústredné vyku...'!J35</f>
        <v>0</v>
      </c>
      <c r="AY101" s="113">
        <f>'07 - E1.5 - Ústredné vyku...'!J36</f>
        <v>0</v>
      </c>
      <c r="AZ101" s="113">
        <f>'07 - E1.5 - Ústredné vyku...'!F33</f>
        <v>0</v>
      </c>
      <c r="BA101" s="113">
        <f>'07 - E1.5 - Ústredné vyku...'!F34</f>
        <v>0</v>
      </c>
      <c r="BB101" s="113">
        <f>'07 - E1.5 - Ústredné vyku...'!F35</f>
        <v>0</v>
      </c>
      <c r="BC101" s="113">
        <f>'07 - E1.5 - Ústredné vyku...'!F36</f>
        <v>0</v>
      </c>
      <c r="BD101" s="115">
        <f>'07 - E1.5 - Ústredné vyku...'!F37</f>
        <v>0</v>
      </c>
      <c r="BE101" s="7"/>
      <c r="BT101" s="116" t="s">
        <v>83</v>
      </c>
      <c r="BV101" s="116" t="s">
        <v>77</v>
      </c>
      <c r="BW101" s="116" t="s">
        <v>102</v>
      </c>
      <c r="BX101" s="116" t="s">
        <v>4</v>
      </c>
      <c r="CL101" s="116" t="s">
        <v>1</v>
      </c>
      <c r="CM101" s="116" t="s">
        <v>75</v>
      </c>
    </row>
    <row r="102" s="7" customFormat="1" ht="16.5" customHeight="1">
      <c r="A102" s="105" t="s">
        <v>79</v>
      </c>
      <c r="B102" s="106"/>
      <c r="C102" s="107"/>
      <c r="D102" s="108" t="s">
        <v>103</v>
      </c>
      <c r="E102" s="108"/>
      <c r="F102" s="108"/>
      <c r="G102" s="108"/>
      <c r="H102" s="108"/>
      <c r="I102" s="109"/>
      <c r="J102" s="108" t="s">
        <v>104</v>
      </c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10">
        <f>'08 - Zdravotechnika'!J30</f>
        <v>0</v>
      </c>
      <c r="AH102" s="109"/>
      <c r="AI102" s="109"/>
      <c r="AJ102" s="109"/>
      <c r="AK102" s="109"/>
      <c r="AL102" s="109"/>
      <c r="AM102" s="109"/>
      <c r="AN102" s="110">
        <f>SUM(AG102,AT102)</f>
        <v>0</v>
      </c>
      <c r="AO102" s="109"/>
      <c r="AP102" s="109"/>
      <c r="AQ102" s="111" t="s">
        <v>82</v>
      </c>
      <c r="AR102" s="106"/>
      <c r="AS102" s="112">
        <v>0</v>
      </c>
      <c r="AT102" s="113">
        <f>ROUND(SUM(AV102:AW102),2)</f>
        <v>0</v>
      </c>
      <c r="AU102" s="114">
        <f>'08 - Zdravotechnika'!P132</f>
        <v>0</v>
      </c>
      <c r="AV102" s="113">
        <f>'08 - Zdravotechnika'!J33</f>
        <v>0</v>
      </c>
      <c r="AW102" s="113">
        <f>'08 - Zdravotechnika'!J34</f>
        <v>0</v>
      </c>
      <c r="AX102" s="113">
        <f>'08 - Zdravotechnika'!J35</f>
        <v>0</v>
      </c>
      <c r="AY102" s="113">
        <f>'08 - Zdravotechnika'!J36</f>
        <v>0</v>
      </c>
      <c r="AZ102" s="113">
        <f>'08 - Zdravotechnika'!F33</f>
        <v>0</v>
      </c>
      <c r="BA102" s="113">
        <f>'08 - Zdravotechnika'!F34</f>
        <v>0</v>
      </c>
      <c r="BB102" s="113">
        <f>'08 - Zdravotechnika'!F35</f>
        <v>0</v>
      </c>
      <c r="BC102" s="113">
        <f>'08 - Zdravotechnika'!F36</f>
        <v>0</v>
      </c>
      <c r="BD102" s="115">
        <f>'08 - Zdravotechnika'!F37</f>
        <v>0</v>
      </c>
      <c r="BE102" s="7"/>
      <c r="BT102" s="116" t="s">
        <v>83</v>
      </c>
      <c r="BV102" s="116" t="s">
        <v>77</v>
      </c>
      <c r="BW102" s="116" t="s">
        <v>105</v>
      </c>
      <c r="BX102" s="116" t="s">
        <v>4</v>
      </c>
      <c r="CL102" s="116" t="s">
        <v>1</v>
      </c>
      <c r="CM102" s="116" t="s">
        <v>75</v>
      </c>
    </row>
    <row r="103" s="7" customFormat="1" ht="16.5" customHeight="1">
      <c r="A103" s="105" t="s">
        <v>79</v>
      </c>
      <c r="B103" s="106"/>
      <c r="C103" s="107"/>
      <c r="D103" s="108" t="s">
        <v>106</v>
      </c>
      <c r="E103" s="108"/>
      <c r="F103" s="108"/>
      <c r="G103" s="108"/>
      <c r="H103" s="108"/>
      <c r="I103" s="109"/>
      <c r="J103" s="108" t="s">
        <v>107</v>
      </c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10">
        <f>'09 - Plynoinštalácia'!J30</f>
        <v>0</v>
      </c>
      <c r="AH103" s="109"/>
      <c r="AI103" s="109"/>
      <c r="AJ103" s="109"/>
      <c r="AK103" s="109"/>
      <c r="AL103" s="109"/>
      <c r="AM103" s="109"/>
      <c r="AN103" s="110">
        <f>SUM(AG103,AT103)</f>
        <v>0</v>
      </c>
      <c r="AO103" s="109"/>
      <c r="AP103" s="109"/>
      <c r="AQ103" s="111" t="s">
        <v>82</v>
      </c>
      <c r="AR103" s="106"/>
      <c r="AS103" s="112">
        <v>0</v>
      </c>
      <c r="AT103" s="113">
        <f>ROUND(SUM(AV103:AW103),2)</f>
        <v>0</v>
      </c>
      <c r="AU103" s="114">
        <f>'09 - Plynoinštalácia'!P123</f>
        <v>0</v>
      </c>
      <c r="AV103" s="113">
        <f>'09 - Plynoinštalácia'!J33</f>
        <v>0</v>
      </c>
      <c r="AW103" s="113">
        <f>'09 - Plynoinštalácia'!J34</f>
        <v>0</v>
      </c>
      <c r="AX103" s="113">
        <f>'09 - Plynoinštalácia'!J35</f>
        <v>0</v>
      </c>
      <c r="AY103" s="113">
        <f>'09 - Plynoinštalácia'!J36</f>
        <v>0</v>
      </c>
      <c r="AZ103" s="113">
        <f>'09 - Plynoinštalácia'!F33</f>
        <v>0</v>
      </c>
      <c r="BA103" s="113">
        <f>'09 - Plynoinštalácia'!F34</f>
        <v>0</v>
      </c>
      <c r="BB103" s="113">
        <f>'09 - Plynoinštalácia'!F35</f>
        <v>0</v>
      </c>
      <c r="BC103" s="113">
        <f>'09 - Plynoinštalácia'!F36</f>
        <v>0</v>
      </c>
      <c r="BD103" s="115">
        <f>'09 - Plynoinštalácia'!F37</f>
        <v>0</v>
      </c>
      <c r="BE103" s="7"/>
      <c r="BT103" s="116" t="s">
        <v>83</v>
      </c>
      <c r="BV103" s="116" t="s">
        <v>77</v>
      </c>
      <c r="BW103" s="116" t="s">
        <v>108</v>
      </c>
      <c r="BX103" s="116" t="s">
        <v>4</v>
      </c>
      <c r="CL103" s="116" t="s">
        <v>1</v>
      </c>
      <c r="CM103" s="116" t="s">
        <v>75</v>
      </c>
    </row>
    <row r="104" s="7" customFormat="1" ht="16.5" customHeight="1">
      <c r="A104" s="105" t="s">
        <v>79</v>
      </c>
      <c r="B104" s="106"/>
      <c r="C104" s="107"/>
      <c r="D104" s="108" t="s">
        <v>109</v>
      </c>
      <c r="E104" s="108"/>
      <c r="F104" s="108"/>
      <c r="G104" s="108"/>
      <c r="H104" s="108"/>
      <c r="I104" s="109"/>
      <c r="J104" s="108" t="s">
        <v>110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10">
        <f>'10 - Požiarna nádrž '!J30</f>
        <v>0</v>
      </c>
      <c r="AH104" s="109"/>
      <c r="AI104" s="109"/>
      <c r="AJ104" s="109"/>
      <c r="AK104" s="109"/>
      <c r="AL104" s="109"/>
      <c r="AM104" s="109"/>
      <c r="AN104" s="110">
        <f>SUM(AG104,AT104)</f>
        <v>0</v>
      </c>
      <c r="AO104" s="109"/>
      <c r="AP104" s="109"/>
      <c r="AQ104" s="111" t="s">
        <v>82</v>
      </c>
      <c r="AR104" s="106"/>
      <c r="AS104" s="112">
        <v>0</v>
      </c>
      <c r="AT104" s="113">
        <f>ROUND(SUM(AV104:AW104),2)</f>
        <v>0</v>
      </c>
      <c r="AU104" s="114">
        <f>'10 - Požiarna nádrž '!P124</f>
        <v>0</v>
      </c>
      <c r="AV104" s="113">
        <f>'10 - Požiarna nádrž '!J33</f>
        <v>0</v>
      </c>
      <c r="AW104" s="113">
        <f>'10 - Požiarna nádrž '!J34</f>
        <v>0</v>
      </c>
      <c r="AX104" s="113">
        <f>'10 - Požiarna nádrž '!J35</f>
        <v>0</v>
      </c>
      <c r="AY104" s="113">
        <f>'10 - Požiarna nádrž '!J36</f>
        <v>0</v>
      </c>
      <c r="AZ104" s="113">
        <f>'10 - Požiarna nádrž '!F33</f>
        <v>0</v>
      </c>
      <c r="BA104" s="113">
        <f>'10 - Požiarna nádrž '!F34</f>
        <v>0</v>
      </c>
      <c r="BB104" s="113">
        <f>'10 - Požiarna nádrž '!F35</f>
        <v>0</v>
      </c>
      <c r="BC104" s="113">
        <f>'10 - Požiarna nádrž '!F36</f>
        <v>0</v>
      </c>
      <c r="BD104" s="115">
        <f>'10 - Požiarna nádrž '!F37</f>
        <v>0</v>
      </c>
      <c r="BE104" s="7"/>
      <c r="BT104" s="116" t="s">
        <v>83</v>
      </c>
      <c r="BV104" s="116" t="s">
        <v>77</v>
      </c>
      <c r="BW104" s="116" t="s">
        <v>111</v>
      </c>
      <c r="BX104" s="116" t="s">
        <v>4</v>
      </c>
      <c r="CL104" s="116" t="s">
        <v>1</v>
      </c>
      <c r="CM104" s="116" t="s">
        <v>75</v>
      </c>
    </row>
    <row r="105" s="7" customFormat="1" ht="16.5" customHeight="1">
      <c r="A105" s="105" t="s">
        <v>79</v>
      </c>
      <c r="B105" s="106"/>
      <c r="C105" s="107"/>
      <c r="D105" s="108" t="s">
        <v>112</v>
      </c>
      <c r="E105" s="108"/>
      <c r="F105" s="108"/>
      <c r="G105" s="108"/>
      <c r="H105" s="108"/>
      <c r="I105" s="109"/>
      <c r="J105" s="108" t="s">
        <v>113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10">
        <f>'11 - Vzduchotechnika'!J30</f>
        <v>0</v>
      </c>
      <c r="AH105" s="109"/>
      <c r="AI105" s="109"/>
      <c r="AJ105" s="109"/>
      <c r="AK105" s="109"/>
      <c r="AL105" s="109"/>
      <c r="AM105" s="109"/>
      <c r="AN105" s="110">
        <f>SUM(AG105,AT105)</f>
        <v>0</v>
      </c>
      <c r="AO105" s="109"/>
      <c r="AP105" s="109"/>
      <c r="AQ105" s="111" t="s">
        <v>82</v>
      </c>
      <c r="AR105" s="106"/>
      <c r="AS105" s="112">
        <v>0</v>
      </c>
      <c r="AT105" s="113">
        <f>ROUND(SUM(AV105:AW105),2)</f>
        <v>0</v>
      </c>
      <c r="AU105" s="114">
        <f>'11 - Vzduchotechnika'!P124</f>
        <v>0</v>
      </c>
      <c r="AV105" s="113">
        <f>'11 - Vzduchotechnika'!J33</f>
        <v>0</v>
      </c>
      <c r="AW105" s="113">
        <f>'11 - Vzduchotechnika'!J34</f>
        <v>0</v>
      </c>
      <c r="AX105" s="113">
        <f>'11 - Vzduchotechnika'!J35</f>
        <v>0</v>
      </c>
      <c r="AY105" s="113">
        <f>'11 - Vzduchotechnika'!J36</f>
        <v>0</v>
      </c>
      <c r="AZ105" s="113">
        <f>'11 - Vzduchotechnika'!F33</f>
        <v>0</v>
      </c>
      <c r="BA105" s="113">
        <f>'11 - Vzduchotechnika'!F34</f>
        <v>0</v>
      </c>
      <c r="BB105" s="113">
        <f>'11 - Vzduchotechnika'!F35</f>
        <v>0</v>
      </c>
      <c r="BC105" s="113">
        <f>'11 - Vzduchotechnika'!F36</f>
        <v>0</v>
      </c>
      <c r="BD105" s="115">
        <f>'11 - Vzduchotechnika'!F37</f>
        <v>0</v>
      </c>
      <c r="BE105" s="7"/>
      <c r="BT105" s="116" t="s">
        <v>83</v>
      </c>
      <c r="BV105" s="116" t="s">
        <v>77</v>
      </c>
      <c r="BW105" s="116" t="s">
        <v>114</v>
      </c>
      <c r="BX105" s="116" t="s">
        <v>4</v>
      </c>
      <c r="CL105" s="116" t="s">
        <v>1</v>
      </c>
      <c r="CM105" s="116" t="s">
        <v>75</v>
      </c>
    </row>
    <row r="106" s="7" customFormat="1" ht="16.5" customHeight="1">
      <c r="A106" s="105" t="s">
        <v>79</v>
      </c>
      <c r="B106" s="106"/>
      <c r="C106" s="107"/>
      <c r="D106" s="108" t="s">
        <v>115</v>
      </c>
      <c r="E106" s="108"/>
      <c r="F106" s="108"/>
      <c r="G106" s="108"/>
      <c r="H106" s="108"/>
      <c r="I106" s="109"/>
      <c r="J106" s="108" t="s">
        <v>116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10">
        <f>'12 - FVE'!J30</f>
        <v>0</v>
      </c>
      <c r="AH106" s="109"/>
      <c r="AI106" s="109"/>
      <c r="AJ106" s="109"/>
      <c r="AK106" s="109"/>
      <c r="AL106" s="109"/>
      <c r="AM106" s="109"/>
      <c r="AN106" s="110">
        <f>SUM(AG106,AT106)</f>
        <v>0</v>
      </c>
      <c r="AO106" s="109"/>
      <c r="AP106" s="109"/>
      <c r="AQ106" s="111" t="s">
        <v>82</v>
      </c>
      <c r="AR106" s="106"/>
      <c r="AS106" s="112">
        <v>0</v>
      </c>
      <c r="AT106" s="113">
        <f>ROUND(SUM(AV106:AW106),2)</f>
        <v>0</v>
      </c>
      <c r="AU106" s="114">
        <f>'12 - FVE'!P119</f>
        <v>0</v>
      </c>
      <c r="AV106" s="113">
        <f>'12 - FVE'!J33</f>
        <v>0</v>
      </c>
      <c r="AW106" s="113">
        <f>'12 - FVE'!J34</f>
        <v>0</v>
      </c>
      <c r="AX106" s="113">
        <f>'12 - FVE'!J35</f>
        <v>0</v>
      </c>
      <c r="AY106" s="113">
        <f>'12 - FVE'!J36</f>
        <v>0</v>
      </c>
      <c r="AZ106" s="113">
        <f>'12 - FVE'!F33</f>
        <v>0</v>
      </c>
      <c r="BA106" s="113">
        <f>'12 - FVE'!F34</f>
        <v>0</v>
      </c>
      <c r="BB106" s="113">
        <f>'12 - FVE'!F35</f>
        <v>0</v>
      </c>
      <c r="BC106" s="113">
        <f>'12 - FVE'!F36</f>
        <v>0</v>
      </c>
      <c r="BD106" s="115">
        <f>'12 - FVE'!F37</f>
        <v>0</v>
      </c>
      <c r="BE106" s="7"/>
      <c r="BT106" s="116" t="s">
        <v>83</v>
      </c>
      <c r="BV106" s="116" t="s">
        <v>77</v>
      </c>
      <c r="BW106" s="116" t="s">
        <v>117</v>
      </c>
      <c r="BX106" s="116" t="s">
        <v>4</v>
      </c>
      <c r="CL106" s="116" t="s">
        <v>1</v>
      </c>
      <c r="CM106" s="116" t="s">
        <v>75</v>
      </c>
    </row>
    <row r="107" s="7" customFormat="1" ht="16.5" customHeight="1">
      <c r="A107" s="105" t="s">
        <v>79</v>
      </c>
      <c r="B107" s="106"/>
      <c r="C107" s="107"/>
      <c r="D107" s="108" t="s">
        <v>118</v>
      </c>
      <c r="E107" s="108"/>
      <c r="F107" s="108"/>
      <c r="G107" s="108"/>
      <c r="H107" s="108"/>
      <c r="I107" s="109"/>
      <c r="J107" s="108" t="s">
        <v>119</v>
      </c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10">
        <f>'13 - EPS'!J30</f>
        <v>0</v>
      </c>
      <c r="AH107" s="109"/>
      <c r="AI107" s="109"/>
      <c r="AJ107" s="109"/>
      <c r="AK107" s="109"/>
      <c r="AL107" s="109"/>
      <c r="AM107" s="109"/>
      <c r="AN107" s="110">
        <f>SUM(AG107,AT107)</f>
        <v>0</v>
      </c>
      <c r="AO107" s="109"/>
      <c r="AP107" s="109"/>
      <c r="AQ107" s="111" t="s">
        <v>82</v>
      </c>
      <c r="AR107" s="106"/>
      <c r="AS107" s="112">
        <v>0</v>
      </c>
      <c r="AT107" s="113">
        <f>ROUND(SUM(AV107:AW107),2)</f>
        <v>0</v>
      </c>
      <c r="AU107" s="114">
        <f>'13 - EPS'!P118</f>
        <v>0</v>
      </c>
      <c r="AV107" s="113">
        <f>'13 - EPS'!J33</f>
        <v>0</v>
      </c>
      <c r="AW107" s="113">
        <f>'13 - EPS'!J34</f>
        <v>0</v>
      </c>
      <c r="AX107" s="113">
        <f>'13 - EPS'!J35</f>
        <v>0</v>
      </c>
      <c r="AY107" s="113">
        <f>'13 - EPS'!J36</f>
        <v>0</v>
      </c>
      <c r="AZ107" s="113">
        <f>'13 - EPS'!F33</f>
        <v>0</v>
      </c>
      <c r="BA107" s="113">
        <f>'13 - EPS'!F34</f>
        <v>0</v>
      </c>
      <c r="BB107" s="113">
        <f>'13 - EPS'!F35</f>
        <v>0</v>
      </c>
      <c r="BC107" s="113">
        <f>'13 - EPS'!F36</f>
        <v>0</v>
      </c>
      <c r="BD107" s="115">
        <f>'13 - EPS'!F37</f>
        <v>0</v>
      </c>
      <c r="BE107" s="7"/>
      <c r="BT107" s="116" t="s">
        <v>83</v>
      </c>
      <c r="BV107" s="116" t="s">
        <v>77</v>
      </c>
      <c r="BW107" s="116" t="s">
        <v>120</v>
      </c>
      <c r="BX107" s="116" t="s">
        <v>4</v>
      </c>
      <c r="CL107" s="116" t="s">
        <v>1</v>
      </c>
      <c r="CM107" s="116" t="s">
        <v>75</v>
      </c>
    </row>
    <row r="108" s="7" customFormat="1" ht="16.5" customHeight="1">
      <c r="A108" s="105" t="s">
        <v>79</v>
      </c>
      <c r="B108" s="106"/>
      <c r="C108" s="107"/>
      <c r="D108" s="108" t="s">
        <v>121</v>
      </c>
      <c r="E108" s="108"/>
      <c r="F108" s="108"/>
      <c r="G108" s="108"/>
      <c r="H108" s="108"/>
      <c r="I108" s="109"/>
      <c r="J108" s="108" t="s">
        <v>122</v>
      </c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10">
        <f>'14 - HSP'!J30</f>
        <v>0</v>
      </c>
      <c r="AH108" s="109"/>
      <c r="AI108" s="109"/>
      <c r="AJ108" s="109"/>
      <c r="AK108" s="109"/>
      <c r="AL108" s="109"/>
      <c r="AM108" s="109"/>
      <c r="AN108" s="110">
        <f>SUM(AG108,AT108)</f>
        <v>0</v>
      </c>
      <c r="AO108" s="109"/>
      <c r="AP108" s="109"/>
      <c r="AQ108" s="111" t="s">
        <v>82</v>
      </c>
      <c r="AR108" s="106"/>
      <c r="AS108" s="112">
        <v>0</v>
      </c>
      <c r="AT108" s="113">
        <f>ROUND(SUM(AV108:AW108),2)</f>
        <v>0</v>
      </c>
      <c r="AU108" s="114">
        <f>'14 - HSP'!P118</f>
        <v>0</v>
      </c>
      <c r="AV108" s="113">
        <f>'14 - HSP'!J33</f>
        <v>0</v>
      </c>
      <c r="AW108" s="113">
        <f>'14 - HSP'!J34</f>
        <v>0</v>
      </c>
      <c r="AX108" s="113">
        <f>'14 - HSP'!J35</f>
        <v>0</v>
      </c>
      <c r="AY108" s="113">
        <f>'14 - HSP'!J36</f>
        <v>0</v>
      </c>
      <c r="AZ108" s="113">
        <f>'14 - HSP'!F33</f>
        <v>0</v>
      </c>
      <c r="BA108" s="113">
        <f>'14 - HSP'!F34</f>
        <v>0</v>
      </c>
      <c r="BB108" s="113">
        <f>'14 - HSP'!F35</f>
        <v>0</v>
      </c>
      <c r="BC108" s="113">
        <f>'14 - HSP'!F36</f>
        <v>0</v>
      </c>
      <c r="BD108" s="115">
        <f>'14 - HSP'!F37</f>
        <v>0</v>
      </c>
      <c r="BE108" s="7"/>
      <c r="BT108" s="116" t="s">
        <v>83</v>
      </c>
      <c r="BV108" s="116" t="s">
        <v>77</v>
      </c>
      <c r="BW108" s="116" t="s">
        <v>123</v>
      </c>
      <c r="BX108" s="116" t="s">
        <v>4</v>
      </c>
      <c r="CL108" s="116" t="s">
        <v>1</v>
      </c>
      <c r="CM108" s="116" t="s">
        <v>75</v>
      </c>
    </row>
    <row r="109" s="7" customFormat="1" ht="16.5" customHeight="1">
      <c r="A109" s="105" t="s">
        <v>79</v>
      </c>
      <c r="B109" s="106"/>
      <c r="C109" s="107"/>
      <c r="D109" s="108" t="s">
        <v>124</v>
      </c>
      <c r="E109" s="108"/>
      <c r="F109" s="108"/>
      <c r="G109" s="108"/>
      <c r="H109" s="108"/>
      <c r="I109" s="109"/>
      <c r="J109" s="108" t="s">
        <v>125</v>
      </c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10">
        <f>'15 - Elektroinštalácia'!J30</f>
        <v>0</v>
      </c>
      <c r="AH109" s="109"/>
      <c r="AI109" s="109"/>
      <c r="AJ109" s="109"/>
      <c r="AK109" s="109"/>
      <c r="AL109" s="109"/>
      <c r="AM109" s="109"/>
      <c r="AN109" s="110">
        <f>SUM(AG109,AT109)</f>
        <v>0</v>
      </c>
      <c r="AO109" s="109"/>
      <c r="AP109" s="109"/>
      <c r="AQ109" s="111" t="s">
        <v>82</v>
      </c>
      <c r="AR109" s="106"/>
      <c r="AS109" s="117">
        <v>0</v>
      </c>
      <c r="AT109" s="118">
        <f>ROUND(SUM(AV109:AW109),2)</f>
        <v>0</v>
      </c>
      <c r="AU109" s="119">
        <f>'15 - Elektroinštalácia'!P121</f>
        <v>0</v>
      </c>
      <c r="AV109" s="118">
        <f>'15 - Elektroinštalácia'!J33</f>
        <v>0</v>
      </c>
      <c r="AW109" s="118">
        <f>'15 - Elektroinštalácia'!J34</f>
        <v>0</v>
      </c>
      <c r="AX109" s="118">
        <f>'15 - Elektroinštalácia'!J35</f>
        <v>0</v>
      </c>
      <c r="AY109" s="118">
        <f>'15 - Elektroinštalácia'!J36</f>
        <v>0</v>
      </c>
      <c r="AZ109" s="118">
        <f>'15 - Elektroinštalácia'!F33</f>
        <v>0</v>
      </c>
      <c r="BA109" s="118">
        <f>'15 - Elektroinštalácia'!F34</f>
        <v>0</v>
      </c>
      <c r="BB109" s="118">
        <f>'15 - Elektroinštalácia'!F35</f>
        <v>0</v>
      </c>
      <c r="BC109" s="118">
        <f>'15 - Elektroinštalácia'!F36</f>
        <v>0</v>
      </c>
      <c r="BD109" s="120">
        <f>'15 - Elektroinštalácia'!F37</f>
        <v>0</v>
      </c>
      <c r="BE109" s="7"/>
      <c r="BT109" s="116" t="s">
        <v>83</v>
      </c>
      <c r="BV109" s="116" t="s">
        <v>77</v>
      </c>
      <c r="BW109" s="116" t="s">
        <v>126</v>
      </c>
      <c r="BX109" s="116" t="s">
        <v>4</v>
      </c>
      <c r="CL109" s="116" t="s">
        <v>1</v>
      </c>
      <c r="CM109" s="116" t="s">
        <v>75</v>
      </c>
    </row>
    <row r="110" s="2" customFormat="1" ht="30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35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</sheetData>
  <mergeCells count="9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01 - Búracie práce'!C2" display="/"/>
    <hyperlink ref="A96" location="'02 - Nové stavebné úpravy'!C2" display="/"/>
    <hyperlink ref="A97" location="'03 - Vonkajšie oplotenie'!C2" display="/"/>
    <hyperlink ref="A98" location="'04 - E1-9 - Slaboprúdová ...'!C2" display="/"/>
    <hyperlink ref="A99" location="'05 - E1-10 - Prístupový s...'!C2" display="/"/>
    <hyperlink ref="A100" location="'06 - OBNOVA A MODERNIZÁCI...'!C2" display="/"/>
    <hyperlink ref="A101" location="'07 - E1.5 - Ústredné vyku...'!C2" display="/"/>
    <hyperlink ref="A102" location="'08 - Zdravotechnika'!C2" display="/"/>
    <hyperlink ref="A103" location="'09 - Plynoinštalácia'!C2" display="/"/>
    <hyperlink ref="A104" location="'10 - Požiarna nádrž '!C2" display="/"/>
    <hyperlink ref="A105" location="'11 - Vzduchotechnika'!C2" display="/"/>
    <hyperlink ref="A106" location="'12 - FVE'!C2" display="/"/>
    <hyperlink ref="A107" location="'13 - EPS'!C2" display="/"/>
    <hyperlink ref="A108" location="'14 - HSP'!C2" display="/"/>
    <hyperlink ref="A109" location="'15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3269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ROUND((SUM(BE123:BE140)),  2)</f>
        <v>0</v>
      </c>
      <c r="G33" s="129"/>
      <c r="H33" s="129"/>
      <c r="I33" s="130">
        <v>0.20000000000000001</v>
      </c>
      <c r="J33" s="128">
        <f>ROUND(((SUM(BE123:BE140))*I33),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ROUND((SUM(BF123:BF140)),  2)</f>
        <v>0</v>
      </c>
      <c r="G34" s="129"/>
      <c r="H34" s="129"/>
      <c r="I34" s="130">
        <v>0.20000000000000001</v>
      </c>
      <c r="J34" s="128">
        <f>ROUND(((SUM(BF123:BF140))*I34),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ROUND((SUM(BG123:BG140)),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ROUND((SUM(BH123:BH140)),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ROUND((SUM(BI123:BI140)),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09 - Plynoinštalácia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138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3270</v>
      </c>
      <c r="E98" s="150"/>
      <c r="F98" s="150"/>
      <c r="G98" s="150"/>
      <c r="H98" s="150"/>
      <c r="I98" s="150"/>
      <c r="J98" s="151">
        <f>J125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146</v>
      </c>
      <c r="E99" s="150"/>
      <c r="F99" s="150"/>
      <c r="G99" s="150"/>
      <c r="H99" s="150"/>
      <c r="I99" s="150"/>
      <c r="J99" s="151">
        <f>J131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514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516</v>
      </c>
      <c r="E101" s="146"/>
      <c r="F101" s="146"/>
      <c r="G101" s="146"/>
      <c r="H101" s="146"/>
      <c r="I101" s="146"/>
      <c r="J101" s="147">
        <f>J136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8"/>
      <c r="C102" s="10"/>
      <c r="D102" s="149" t="s">
        <v>3271</v>
      </c>
      <c r="E102" s="150"/>
      <c r="F102" s="150"/>
      <c r="G102" s="150"/>
      <c r="H102" s="150"/>
      <c r="I102" s="150"/>
      <c r="J102" s="151">
        <f>J137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3272</v>
      </c>
      <c r="E103" s="150"/>
      <c r="F103" s="150"/>
      <c r="G103" s="150"/>
      <c r="H103" s="150"/>
      <c r="I103" s="150"/>
      <c r="J103" s="151">
        <f>J139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151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Obnova a modernizácia objektu Centra univerzitného športu pri SPU v Nitre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09 - Plynoinštalácia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Nitra</v>
      </c>
      <c r="G117" s="34"/>
      <c r="H117" s="34"/>
      <c r="I117" s="28" t="s">
        <v>21</v>
      </c>
      <c r="J117" s="70" t="str">
        <f>IF(J12="","",J12)</f>
        <v>1. 2. 2024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SPU v Nitre</v>
      </c>
      <c r="G119" s="34"/>
      <c r="H119" s="34"/>
      <c r="I119" s="28" t="s">
        <v>29</v>
      </c>
      <c r="J119" s="32" t="str">
        <f>E21</f>
        <v>Ing. Stanislav Mikle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Béger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152</v>
      </c>
      <c r="D122" s="155" t="s">
        <v>60</v>
      </c>
      <c r="E122" s="155" t="s">
        <v>56</v>
      </c>
      <c r="F122" s="155" t="s">
        <v>57</v>
      </c>
      <c r="G122" s="155" t="s">
        <v>153</v>
      </c>
      <c r="H122" s="155" t="s">
        <v>154</v>
      </c>
      <c r="I122" s="155" t="s">
        <v>155</v>
      </c>
      <c r="J122" s="156" t="s">
        <v>132</v>
      </c>
      <c r="K122" s="157" t="s">
        <v>156</v>
      </c>
      <c r="L122" s="158"/>
      <c r="M122" s="87" t="s">
        <v>1</v>
      </c>
      <c r="N122" s="88" t="s">
        <v>39</v>
      </c>
      <c r="O122" s="88" t="s">
        <v>157</v>
      </c>
      <c r="P122" s="88" t="s">
        <v>158</v>
      </c>
      <c r="Q122" s="88" t="s">
        <v>159</v>
      </c>
      <c r="R122" s="88" t="s">
        <v>160</v>
      </c>
      <c r="S122" s="88" t="s">
        <v>161</v>
      </c>
      <c r="T122" s="89" t="s">
        <v>162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133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P124+P136</f>
        <v>0</v>
      </c>
      <c r="Q123" s="91"/>
      <c r="R123" s="160">
        <f>R124+R136</f>
        <v>0</v>
      </c>
      <c r="S123" s="91"/>
      <c r="T123" s="161">
        <f>T124+T136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134</v>
      </c>
      <c r="BK123" s="162">
        <f>BK124+BK136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318</v>
      </c>
      <c r="F124" s="165" t="s">
        <v>319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P125+P131+P134</f>
        <v>0</v>
      </c>
      <c r="Q124" s="169"/>
      <c r="R124" s="170">
        <f>R125+R131+R134</f>
        <v>0</v>
      </c>
      <c r="S124" s="169"/>
      <c r="T124" s="171">
        <f>T125+T131+T134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174</v>
      </c>
      <c r="AT124" s="172" t="s">
        <v>74</v>
      </c>
      <c r="AU124" s="172" t="s">
        <v>75</v>
      </c>
      <c r="AY124" s="164" t="s">
        <v>165</v>
      </c>
      <c r="BK124" s="173">
        <f>BK125+BK131+BK134</f>
        <v>0</v>
      </c>
    </row>
    <row r="125" s="12" customFormat="1" ht="22.8" customHeight="1">
      <c r="A125" s="12"/>
      <c r="B125" s="163"/>
      <c r="C125" s="12"/>
      <c r="D125" s="164" t="s">
        <v>74</v>
      </c>
      <c r="E125" s="174" t="s">
        <v>3273</v>
      </c>
      <c r="F125" s="174" t="s">
        <v>3274</v>
      </c>
      <c r="G125" s="12"/>
      <c r="H125" s="12"/>
      <c r="I125" s="166"/>
      <c r="J125" s="175">
        <f>BK125</f>
        <v>0</v>
      </c>
      <c r="K125" s="12"/>
      <c r="L125" s="163"/>
      <c r="M125" s="168"/>
      <c r="N125" s="169"/>
      <c r="O125" s="169"/>
      <c r="P125" s="170">
        <f>SUM(P126:P130)</f>
        <v>0</v>
      </c>
      <c r="Q125" s="169"/>
      <c r="R125" s="170">
        <f>SUM(R126:R130)</f>
        <v>0</v>
      </c>
      <c r="S125" s="169"/>
      <c r="T125" s="171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174</v>
      </c>
      <c r="AT125" s="172" t="s">
        <v>74</v>
      </c>
      <c r="AU125" s="172" t="s">
        <v>83</v>
      </c>
      <c r="AY125" s="164" t="s">
        <v>165</v>
      </c>
      <c r="BK125" s="173">
        <f>SUM(BK126:BK130)</f>
        <v>0</v>
      </c>
    </row>
    <row r="126" s="2" customFormat="1" ht="16.5" customHeight="1">
      <c r="A126" s="34"/>
      <c r="B126" s="176"/>
      <c r="C126" s="177" t="s">
        <v>83</v>
      </c>
      <c r="D126" s="177" t="s">
        <v>169</v>
      </c>
      <c r="E126" s="178" t="s">
        <v>3275</v>
      </c>
      <c r="F126" s="179" t="s">
        <v>3276</v>
      </c>
      <c r="G126" s="180" t="s">
        <v>249</v>
      </c>
      <c r="H126" s="181">
        <v>0.5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215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215</v>
      </c>
      <c r="BM126" s="189" t="s">
        <v>174</v>
      </c>
    </row>
    <row r="127" s="2" customFormat="1" ht="24.15" customHeight="1">
      <c r="A127" s="34"/>
      <c r="B127" s="176"/>
      <c r="C127" s="177" t="s">
        <v>174</v>
      </c>
      <c r="D127" s="177" t="s">
        <v>169</v>
      </c>
      <c r="E127" s="178" t="s">
        <v>3277</v>
      </c>
      <c r="F127" s="179" t="s">
        <v>3278</v>
      </c>
      <c r="G127" s="180" t="s">
        <v>249</v>
      </c>
      <c r="H127" s="181">
        <v>0.59999999999999998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215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215</v>
      </c>
      <c r="BM127" s="189" t="s">
        <v>173</v>
      </c>
    </row>
    <row r="128" s="2" customFormat="1" ht="24.15" customHeight="1">
      <c r="A128" s="34"/>
      <c r="B128" s="176"/>
      <c r="C128" s="177" t="s">
        <v>525</v>
      </c>
      <c r="D128" s="177" t="s">
        <v>169</v>
      </c>
      <c r="E128" s="178" t="s">
        <v>3279</v>
      </c>
      <c r="F128" s="179" t="s">
        <v>3280</v>
      </c>
      <c r="G128" s="180" t="s">
        <v>193</v>
      </c>
      <c r="H128" s="181">
        <v>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215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215</v>
      </c>
      <c r="BM128" s="189" t="s">
        <v>533</v>
      </c>
    </row>
    <row r="129" s="2" customFormat="1" ht="24.15" customHeight="1">
      <c r="A129" s="34"/>
      <c r="B129" s="176"/>
      <c r="C129" s="177" t="s">
        <v>173</v>
      </c>
      <c r="D129" s="177" t="s">
        <v>169</v>
      </c>
      <c r="E129" s="178" t="s">
        <v>3281</v>
      </c>
      <c r="F129" s="179" t="s">
        <v>3282</v>
      </c>
      <c r="G129" s="180" t="s">
        <v>193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215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215</v>
      </c>
      <c r="BM129" s="189" t="s">
        <v>541</v>
      </c>
    </row>
    <row r="130" s="2" customFormat="1" ht="24.15" customHeight="1">
      <c r="A130" s="34"/>
      <c r="B130" s="176"/>
      <c r="C130" s="177" t="s">
        <v>483</v>
      </c>
      <c r="D130" s="177" t="s">
        <v>169</v>
      </c>
      <c r="E130" s="178" t="s">
        <v>3283</v>
      </c>
      <c r="F130" s="179" t="s">
        <v>3284</v>
      </c>
      <c r="G130" s="180" t="s">
        <v>274</v>
      </c>
      <c r="H130" s="181">
        <v>0.001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215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215</v>
      </c>
      <c r="BM130" s="189" t="s">
        <v>109</v>
      </c>
    </row>
    <row r="131" s="12" customFormat="1" ht="22.8" customHeight="1">
      <c r="A131" s="12"/>
      <c r="B131" s="163"/>
      <c r="C131" s="12"/>
      <c r="D131" s="164" t="s">
        <v>74</v>
      </c>
      <c r="E131" s="174" t="s">
        <v>408</v>
      </c>
      <c r="F131" s="174" t="s">
        <v>409</v>
      </c>
      <c r="G131" s="12"/>
      <c r="H131" s="12"/>
      <c r="I131" s="166"/>
      <c r="J131" s="175">
        <f>BK131</f>
        <v>0</v>
      </c>
      <c r="K131" s="12"/>
      <c r="L131" s="163"/>
      <c r="M131" s="168"/>
      <c r="N131" s="169"/>
      <c r="O131" s="169"/>
      <c r="P131" s="170">
        <f>SUM(P132:P133)</f>
        <v>0</v>
      </c>
      <c r="Q131" s="169"/>
      <c r="R131" s="170">
        <f>SUM(R132:R133)</f>
        <v>0</v>
      </c>
      <c r="S131" s="169"/>
      <c r="T131" s="171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174</v>
      </c>
      <c r="AT131" s="172" t="s">
        <v>74</v>
      </c>
      <c r="AU131" s="172" t="s">
        <v>83</v>
      </c>
      <c r="AY131" s="164" t="s">
        <v>165</v>
      </c>
      <c r="BK131" s="173">
        <f>SUM(BK132:BK133)</f>
        <v>0</v>
      </c>
    </row>
    <row r="132" s="2" customFormat="1" ht="24.15" customHeight="1">
      <c r="A132" s="34"/>
      <c r="B132" s="176"/>
      <c r="C132" s="177" t="s">
        <v>533</v>
      </c>
      <c r="D132" s="177" t="s">
        <v>169</v>
      </c>
      <c r="E132" s="178" t="s">
        <v>3285</v>
      </c>
      <c r="F132" s="179" t="s">
        <v>3286</v>
      </c>
      <c r="G132" s="180" t="s">
        <v>2407</v>
      </c>
      <c r="H132" s="181">
        <v>1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215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215</v>
      </c>
      <c r="BM132" s="189" t="s">
        <v>115</v>
      </c>
    </row>
    <row r="133" s="2" customFormat="1" ht="24.15" customHeight="1">
      <c r="A133" s="34"/>
      <c r="B133" s="176"/>
      <c r="C133" s="177" t="s">
        <v>537</v>
      </c>
      <c r="D133" s="177" t="s">
        <v>169</v>
      </c>
      <c r="E133" s="178" t="s">
        <v>2039</v>
      </c>
      <c r="F133" s="179" t="s">
        <v>2040</v>
      </c>
      <c r="G133" s="180" t="s">
        <v>1046</v>
      </c>
      <c r="H133" s="207"/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215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215</v>
      </c>
      <c r="BM133" s="189" t="s">
        <v>121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1958</v>
      </c>
      <c r="F134" s="174" t="s">
        <v>1959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P135</f>
        <v>0</v>
      </c>
      <c r="Q134" s="169"/>
      <c r="R134" s="170">
        <f>R135</f>
        <v>0</v>
      </c>
      <c r="S134" s="169"/>
      <c r="T134" s="171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174</v>
      </c>
      <c r="AT134" s="172" t="s">
        <v>74</v>
      </c>
      <c r="AU134" s="172" t="s">
        <v>83</v>
      </c>
      <c r="AY134" s="164" t="s">
        <v>165</v>
      </c>
      <c r="BK134" s="173">
        <f>BK135</f>
        <v>0</v>
      </c>
    </row>
    <row r="135" s="2" customFormat="1" ht="16.5" customHeight="1">
      <c r="A135" s="34"/>
      <c r="B135" s="176"/>
      <c r="C135" s="177" t="s">
        <v>541</v>
      </c>
      <c r="D135" s="177" t="s">
        <v>169</v>
      </c>
      <c r="E135" s="178" t="s">
        <v>3287</v>
      </c>
      <c r="F135" s="179" t="s">
        <v>3288</v>
      </c>
      <c r="G135" s="180" t="s">
        <v>249</v>
      </c>
      <c r="H135" s="181">
        <v>6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215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215</v>
      </c>
      <c r="BM135" s="189" t="s">
        <v>215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551</v>
      </c>
      <c r="F136" s="165" t="s">
        <v>1990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P137+P139</f>
        <v>0</v>
      </c>
      <c r="Q136" s="169"/>
      <c r="R136" s="170">
        <f>R137+R139</f>
        <v>0</v>
      </c>
      <c r="S136" s="169"/>
      <c r="T136" s="171">
        <f>T137+T139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525</v>
      </c>
      <c r="AT136" s="172" t="s">
        <v>74</v>
      </c>
      <c r="AU136" s="172" t="s">
        <v>75</v>
      </c>
      <c r="AY136" s="164" t="s">
        <v>165</v>
      </c>
      <c r="BK136" s="173">
        <f>BK137+BK139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3289</v>
      </c>
      <c r="F137" s="174" t="s">
        <v>3290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P138</f>
        <v>0</v>
      </c>
      <c r="Q137" s="169"/>
      <c r="R137" s="170">
        <f>R138</f>
        <v>0</v>
      </c>
      <c r="S137" s="169"/>
      <c r="T137" s="171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525</v>
      </c>
      <c r="AT137" s="172" t="s">
        <v>74</v>
      </c>
      <c r="AU137" s="172" t="s">
        <v>83</v>
      </c>
      <c r="AY137" s="164" t="s">
        <v>165</v>
      </c>
      <c r="BK137" s="173">
        <f>BK138</f>
        <v>0</v>
      </c>
    </row>
    <row r="138" s="2" customFormat="1" ht="21.75" customHeight="1">
      <c r="A138" s="34"/>
      <c r="B138" s="176"/>
      <c r="C138" s="177" t="s">
        <v>166</v>
      </c>
      <c r="D138" s="177" t="s">
        <v>169</v>
      </c>
      <c r="E138" s="178" t="s">
        <v>3291</v>
      </c>
      <c r="F138" s="179" t="s">
        <v>3292</v>
      </c>
      <c r="G138" s="180" t="s">
        <v>249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223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3293</v>
      </c>
      <c r="F139" s="174" t="s">
        <v>3294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P140</f>
        <v>0</v>
      </c>
      <c r="Q139" s="169"/>
      <c r="R139" s="170">
        <f>R140</f>
        <v>0</v>
      </c>
      <c r="S139" s="169"/>
      <c r="T139" s="171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525</v>
      </c>
      <c r="AT139" s="172" t="s">
        <v>74</v>
      </c>
      <c r="AU139" s="172" t="s">
        <v>83</v>
      </c>
      <c r="AY139" s="164" t="s">
        <v>165</v>
      </c>
      <c r="BK139" s="173">
        <f>BK140</f>
        <v>0</v>
      </c>
    </row>
    <row r="140" s="2" customFormat="1" ht="16.5" customHeight="1">
      <c r="A140" s="34"/>
      <c r="B140" s="176"/>
      <c r="C140" s="177" t="s">
        <v>109</v>
      </c>
      <c r="D140" s="177" t="s">
        <v>169</v>
      </c>
      <c r="E140" s="178" t="s">
        <v>3295</v>
      </c>
      <c r="F140" s="179" t="s">
        <v>3296</v>
      </c>
      <c r="G140" s="180" t="s">
        <v>2407</v>
      </c>
      <c r="H140" s="181">
        <v>1</v>
      </c>
      <c r="I140" s="182"/>
      <c r="J140" s="183">
        <f>ROUND(I140*H140,2)</f>
        <v>0</v>
      </c>
      <c r="K140" s="184"/>
      <c r="L140" s="35"/>
      <c r="M140" s="191" t="s">
        <v>1</v>
      </c>
      <c r="N140" s="192" t="s">
        <v>41</v>
      </c>
      <c r="O140" s="193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7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2:K14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3297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2634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ROUND((SUM(BE124:BE164)),  2)</f>
        <v>0</v>
      </c>
      <c r="G33" s="129"/>
      <c r="H33" s="129"/>
      <c r="I33" s="130">
        <v>0.20000000000000001</v>
      </c>
      <c r="J33" s="128">
        <f>ROUND(((SUM(BE124:BE164))*I33),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ROUND((SUM(BF124:BF164)),  2)</f>
        <v>0</v>
      </c>
      <c r="G34" s="129"/>
      <c r="H34" s="129"/>
      <c r="I34" s="130">
        <v>0.20000000000000001</v>
      </c>
      <c r="J34" s="128">
        <f>ROUND(((SUM(BF124:BF164))*I34),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ROUND((SUM(BG124:BG164)),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ROUND((SUM(BH124:BH164)),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ROUND((SUM(BI124:BI164)),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10 - Požiarna nádrž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Timotej Čápek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496</v>
      </c>
      <c r="E99" s="150"/>
      <c r="F99" s="150"/>
      <c r="G99" s="150"/>
      <c r="H99" s="150"/>
      <c r="I99" s="150"/>
      <c r="J99" s="151">
        <f>J138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498</v>
      </c>
      <c r="E100" s="150"/>
      <c r="F100" s="150"/>
      <c r="G100" s="150"/>
      <c r="H100" s="150"/>
      <c r="I100" s="150"/>
      <c r="J100" s="151">
        <f>J141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3298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500</v>
      </c>
      <c r="E102" s="150"/>
      <c r="F102" s="150"/>
      <c r="G102" s="150"/>
      <c r="H102" s="150"/>
      <c r="I102" s="150"/>
      <c r="J102" s="151">
        <f>J145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136</v>
      </c>
      <c r="E103" s="150"/>
      <c r="F103" s="150"/>
      <c r="G103" s="150"/>
      <c r="H103" s="150"/>
      <c r="I103" s="150"/>
      <c r="J103" s="151">
        <f>J156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137</v>
      </c>
      <c r="E104" s="150"/>
      <c r="F104" s="150"/>
      <c r="G104" s="150"/>
      <c r="H104" s="150"/>
      <c r="I104" s="150"/>
      <c r="J104" s="151">
        <f>J162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151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22" t="str">
        <f>E7</f>
        <v>Obnova a modernizácia objektu Centra univerzitného športu pri SPU v Nitre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 xml:space="preserve">10 - Požiarna nádrž 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Nitra</v>
      </c>
      <c r="G118" s="34"/>
      <c r="H118" s="34"/>
      <c r="I118" s="28" t="s">
        <v>21</v>
      </c>
      <c r="J118" s="70" t="str">
        <f>IF(J12="","",J12)</f>
        <v>1. 2. 2024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SPU v Nitre</v>
      </c>
      <c r="G120" s="34"/>
      <c r="H120" s="34"/>
      <c r="I120" s="28" t="s">
        <v>29</v>
      </c>
      <c r="J120" s="32" t="str">
        <f>E21</f>
        <v>Ing. Stanislav Mikle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Ing. Timotej Čápek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152</v>
      </c>
      <c r="D123" s="155" t="s">
        <v>60</v>
      </c>
      <c r="E123" s="155" t="s">
        <v>56</v>
      </c>
      <c r="F123" s="155" t="s">
        <v>57</v>
      </c>
      <c r="G123" s="155" t="s">
        <v>153</v>
      </c>
      <c r="H123" s="155" t="s">
        <v>154</v>
      </c>
      <c r="I123" s="155" t="s">
        <v>155</v>
      </c>
      <c r="J123" s="156" t="s">
        <v>132</v>
      </c>
      <c r="K123" s="157" t="s">
        <v>156</v>
      </c>
      <c r="L123" s="158"/>
      <c r="M123" s="87" t="s">
        <v>1</v>
      </c>
      <c r="N123" s="88" t="s">
        <v>39</v>
      </c>
      <c r="O123" s="88" t="s">
        <v>157</v>
      </c>
      <c r="P123" s="88" t="s">
        <v>158</v>
      </c>
      <c r="Q123" s="88" t="s">
        <v>159</v>
      </c>
      <c r="R123" s="88" t="s">
        <v>160</v>
      </c>
      <c r="S123" s="88" t="s">
        <v>161</v>
      </c>
      <c r="T123" s="89" t="s">
        <v>162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133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</f>
        <v>0</v>
      </c>
      <c r="Q124" s="91"/>
      <c r="R124" s="160">
        <f>R125</f>
        <v>0</v>
      </c>
      <c r="S124" s="91"/>
      <c r="T124" s="161">
        <f>T125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134</v>
      </c>
      <c r="BK124" s="162">
        <f>BK125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163</v>
      </c>
      <c r="F125" s="165" t="s">
        <v>164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P126+P138+P141+P143+P145+P156+P162</f>
        <v>0</v>
      </c>
      <c r="Q125" s="169"/>
      <c r="R125" s="170">
        <f>R126+R138+R141+R143+R145+R156+R162</f>
        <v>0</v>
      </c>
      <c r="S125" s="169"/>
      <c r="T125" s="171">
        <f>T126+T138+T141+T143+T145+T156+T162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165</v>
      </c>
      <c r="BK125" s="173">
        <f>BK126+BK138+BK141+BK143+BK145+BK156+BK162</f>
        <v>0</v>
      </c>
    </row>
    <row r="126" s="12" customFormat="1" ht="22.8" customHeight="1">
      <c r="A126" s="12"/>
      <c r="B126" s="163"/>
      <c r="C126" s="12"/>
      <c r="D126" s="164" t="s">
        <v>74</v>
      </c>
      <c r="E126" s="174" t="s">
        <v>83</v>
      </c>
      <c r="F126" s="174" t="s">
        <v>518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SUM(P127:P137)</f>
        <v>0</v>
      </c>
      <c r="Q126" s="169"/>
      <c r="R126" s="170">
        <f>SUM(R127:R137)</f>
        <v>0</v>
      </c>
      <c r="S126" s="169"/>
      <c r="T126" s="171">
        <f>SUM(T127:T137)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83</v>
      </c>
      <c r="AT126" s="172" t="s">
        <v>74</v>
      </c>
      <c r="AU126" s="172" t="s">
        <v>83</v>
      </c>
      <c r="AY126" s="164" t="s">
        <v>165</v>
      </c>
      <c r="BK126" s="173">
        <f>SUM(BK127:BK137)</f>
        <v>0</v>
      </c>
    </row>
    <row r="127" s="2" customFormat="1" ht="33" customHeight="1">
      <c r="A127" s="34"/>
      <c r="B127" s="176"/>
      <c r="C127" s="177" t="s">
        <v>83</v>
      </c>
      <c r="D127" s="177" t="s">
        <v>169</v>
      </c>
      <c r="E127" s="178" t="s">
        <v>3299</v>
      </c>
      <c r="F127" s="179" t="s">
        <v>3300</v>
      </c>
      <c r="G127" s="180" t="s">
        <v>172</v>
      </c>
      <c r="H127" s="181">
        <v>65.010000000000005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174</v>
      </c>
    </row>
    <row r="128" s="2" customFormat="1" ht="24.15" customHeight="1">
      <c r="A128" s="34"/>
      <c r="B128" s="176"/>
      <c r="C128" s="177" t="s">
        <v>174</v>
      </c>
      <c r="D128" s="177" t="s">
        <v>169</v>
      </c>
      <c r="E128" s="178" t="s">
        <v>3301</v>
      </c>
      <c r="F128" s="179" t="s">
        <v>3302</v>
      </c>
      <c r="G128" s="180" t="s">
        <v>172</v>
      </c>
      <c r="H128" s="181">
        <v>69.400000000000006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173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173</v>
      </c>
      <c r="BM128" s="189" t="s">
        <v>173</v>
      </c>
    </row>
    <row r="129" s="2" customFormat="1" ht="24.15" customHeight="1">
      <c r="A129" s="34"/>
      <c r="B129" s="176"/>
      <c r="C129" s="177" t="s">
        <v>525</v>
      </c>
      <c r="D129" s="177" t="s">
        <v>169</v>
      </c>
      <c r="E129" s="178" t="s">
        <v>3303</v>
      </c>
      <c r="F129" s="179" t="s">
        <v>3304</v>
      </c>
      <c r="G129" s="180" t="s">
        <v>178</v>
      </c>
      <c r="H129" s="181">
        <v>4.266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173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173</v>
      </c>
      <c r="BM129" s="189" t="s">
        <v>533</v>
      </c>
    </row>
    <row r="130" s="2" customFormat="1" ht="37.8" customHeight="1">
      <c r="A130" s="34"/>
      <c r="B130" s="176"/>
      <c r="C130" s="177" t="s">
        <v>173</v>
      </c>
      <c r="D130" s="177" t="s">
        <v>169</v>
      </c>
      <c r="E130" s="178" t="s">
        <v>2649</v>
      </c>
      <c r="F130" s="179" t="s">
        <v>2650</v>
      </c>
      <c r="G130" s="180" t="s">
        <v>178</v>
      </c>
      <c r="H130" s="181">
        <v>4.266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541</v>
      </c>
    </row>
    <row r="131" s="2" customFormat="1" ht="24.15" customHeight="1">
      <c r="A131" s="34"/>
      <c r="B131" s="176"/>
      <c r="C131" s="177" t="s">
        <v>483</v>
      </c>
      <c r="D131" s="177" t="s">
        <v>169</v>
      </c>
      <c r="E131" s="178" t="s">
        <v>3305</v>
      </c>
      <c r="F131" s="179" t="s">
        <v>3306</v>
      </c>
      <c r="G131" s="180" t="s">
        <v>178</v>
      </c>
      <c r="H131" s="181">
        <v>145.03899999999999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109</v>
      </c>
    </row>
    <row r="132" s="2" customFormat="1" ht="24.15" customHeight="1">
      <c r="A132" s="34"/>
      <c r="B132" s="176"/>
      <c r="C132" s="177" t="s">
        <v>533</v>
      </c>
      <c r="D132" s="177" t="s">
        <v>169</v>
      </c>
      <c r="E132" s="178" t="s">
        <v>522</v>
      </c>
      <c r="F132" s="179" t="s">
        <v>523</v>
      </c>
      <c r="G132" s="180" t="s">
        <v>178</v>
      </c>
      <c r="H132" s="181">
        <v>145.03899999999999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173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173</v>
      </c>
      <c r="BM132" s="189" t="s">
        <v>115</v>
      </c>
    </row>
    <row r="133" s="2" customFormat="1" ht="24.15" customHeight="1">
      <c r="A133" s="34"/>
      <c r="B133" s="176"/>
      <c r="C133" s="177" t="s">
        <v>537</v>
      </c>
      <c r="D133" s="177" t="s">
        <v>169</v>
      </c>
      <c r="E133" s="178" t="s">
        <v>2652</v>
      </c>
      <c r="F133" s="179" t="s">
        <v>2653</v>
      </c>
      <c r="G133" s="180" t="s">
        <v>178</v>
      </c>
      <c r="H133" s="181">
        <v>4.266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173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173</v>
      </c>
      <c r="BM133" s="189" t="s">
        <v>121</v>
      </c>
    </row>
    <row r="134" s="2" customFormat="1" ht="37.8" customHeight="1">
      <c r="A134" s="34"/>
      <c r="B134" s="176"/>
      <c r="C134" s="177" t="s">
        <v>541</v>
      </c>
      <c r="D134" s="177" t="s">
        <v>169</v>
      </c>
      <c r="E134" s="178" t="s">
        <v>2655</v>
      </c>
      <c r="F134" s="179" t="s">
        <v>2656</v>
      </c>
      <c r="G134" s="180" t="s">
        <v>178</v>
      </c>
      <c r="H134" s="181">
        <v>64.555000000000007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173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173</v>
      </c>
      <c r="BM134" s="189" t="s">
        <v>215</v>
      </c>
    </row>
    <row r="135" s="2" customFormat="1" ht="16.5" customHeight="1">
      <c r="A135" s="34"/>
      <c r="B135" s="176"/>
      <c r="C135" s="177" t="s">
        <v>166</v>
      </c>
      <c r="D135" s="177" t="s">
        <v>169</v>
      </c>
      <c r="E135" s="178" t="s">
        <v>542</v>
      </c>
      <c r="F135" s="179" t="s">
        <v>543</v>
      </c>
      <c r="G135" s="180" t="s">
        <v>178</v>
      </c>
      <c r="H135" s="181">
        <v>64.555000000000007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223</v>
      </c>
    </row>
    <row r="136" s="2" customFormat="1" ht="24.15" customHeight="1">
      <c r="A136" s="34"/>
      <c r="B136" s="176"/>
      <c r="C136" s="177" t="s">
        <v>109</v>
      </c>
      <c r="D136" s="177" t="s">
        <v>169</v>
      </c>
      <c r="E136" s="178" t="s">
        <v>545</v>
      </c>
      <c r="F136" s="179" t="s">
        <v>546</v>
      </c>
      <c r="G136" s="180" t="s">
        <v>274</v>
      </c>
      <c r="H136" s="181">
        <v>109.744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7</v>
      </c>
    </row>
    <row r="137" s="2" customFormat="1" ht="33" customHeight="1">
      <c r="A137" s="34"/>
      <c r="B137" s="176"/>
      <c r="C137" s="177" t="s">
        <v>112</v>
      </c>
      <c r="D137" s="177" t="s">
        <v>169</v>
      </c>
      <c r="E137" s="178" t="s">
        <v>3307</v>
      </c>
      <c r="F137" s="179" t="s">
        <v>3308</v>
      </c>
      <c r="G137" s="180" t="s">
        <v>178</v>
      </c>
      <c r="H137" s="181">
        <v>84.751000000000005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238</v>
      </c>
    </row>
    <row r="138" s="12" customFormat="1" ht="22.8" customHeight="1">
      <c r="A138" s="12"/>
      <c r="B138" s="163"/>
      <c r="C138" s="12"/>
      <c r="D138" s="164" t="s">
        <v>74</v>
      </c>
      <c r="E138" s="174" t="s">
        <v>174</v>
      </c>
      <c r="F138" s="174" t="s">
        <v>564</v>
      </c>
      <c r="G138" s="12"/>
      <c r="H138" s="12"/>
      <c r="I138" s="166"/>
      <c r="J138" s="175">
        <f>BK138</f>
        <v>0</v>
      </c>
      <c r="K138" s="12"/>
      <c r="L138" s="163"/>
      <c r="M138" s="168"/>
      <c r="N138" s="169"/>
      <c r="O138" s="169"/>
      <c r="P138" s="170">
        <f>SUM(P139:P140)</f>
        <v>0</v>
      </c>
      <c r="Q138" s="169"/>
      <c r="R138" s="170">
        <f>SUM(R139:R140)</f>
        <v>0</v>
      </c>
      <c r="S138" s="169"/>
      <c r="T138" s="17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83</v>
      </c>
      <c r="AT138" s="172" t="s">
        <v>74</v>
      </c>
      <c r="AU138" s="172" t="s">
        <v>83</v>
      </c>
      <c r="AY138" s="164" t="s">
        <v>165</v>
      </c>
      <c r="BK138" s="173">
        <f>SUM(BK139:BK140)</f>
        <v>0</v>
      </c>
    </row>
    <row r="139" s="2" customFormat="1" ht="24.15" customHeight="1">
      <c r="A139" s="34"/>
      <c r="B139" s="176"/>
      <c r="C139" s="177" t="s">
        <v>115</v>
      </c>
      <c r="D139" s="177" t="s">
        <v>169</v>
      </c>
      <c r="E139" s="178" t="s">
        <v>3309</v>
      </c>
      <c r="F139" s="179" t="s">
        <v>3310</v>
      </c>
      <c r="G139" s="180" t="s">
        <v>178</v>
      </c>
      <c r="H139" s="181">
        <v>4.7759999999999998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255</v>
      </c>
    </row>
    <row r="140" s="2" customFormat="1" ht="24.15" customHeight="1">
      <c r="A140" s="34"/>
      <c r="B140" s="176"/>
      <c r="C140" s="177" t="s">
        <v>118</v>
      </c>
      <c r="D140" s="177" t="s">
        <v>169</v>
      </c>
      <c r="E140" s="178" t="s">
        <v>3311</v>
      </c>
      <c r="F140" s="179" t="s">
        <v>3312</v>
      </c>
      <c r="G140" s="180" t="s">
        <v>172</v>
      </c>
      <c r="H140" s="181">
        <v>34.709000000000003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263</v>
      </c>
    </row>
    <row r="141" s="12" customFormat="1" ht="22.8" customHeight="1">
      <c r="A141" s="12"/>
      <c r="B141" s="163"/>
      <c r="C141" s="12"/>
      <c r="D141" s="164" t="s">
        <v>74</v>
      </c>
      <c r="E141" s="174" t="s">
        <v>173</v>
      </c>
      <c r="F141" s="174" t="s">
        <v>666</v>
      </c>
      <c r="G141" s="12"/>
      <c r="H141" s="12"/>
      <c r="I141" s="166"/>
      <c r="J141" s="175">
        <f>BK141</f>
        <v>0</v>
      </c>
      <c r="K141" s="12"/>
      <c r="L141" s="163"/>
      <c r="M141" s="168"/>
      <c r="N141" s="169"/>
      <c r="O141" s="169"/>
      <c r="P141" s="170">
        <f>P142</f>
        <v>0</v>
      </c>
      <c r="Q141" s="169"/>
      <c r="R141" s="170">
        <f>R142</f>
        <v>0</v>
      </c>
      <c r="S141" s="169"/>
      <c r="T141" s="171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4" t="s">
        <v>83</v>
      </c>
      <c r="AT141" s="172" t="s">
        <v>74</v>
      </c>
      <c r="AU141" s="172" t="s">
        <v>83</v>
      </c>
      <c r="AY141" s="164" t="s">
        <v>165</v>
      </c>
      <c r="BK141" s="173">
        <f>BK142</f>
        <v>0</v>
      </c>
    </row>
    <row r="142" s="2" customFormat="1" ht="33" customHeight="1">
      <c r="A142" s="34"/>
      <c r="B142" s="176"/>
      <c r="C142" s="177" t="s">
        <v>121</v>
      </c>
      <c r="D142" s="177" t="s">
        <v>169</v>
      </c>
      <c r="E142" s="178" t="s">
        <v>2668</v>
      </c>
      <c r="F142" s="179" t="s">
        <v>2669</v>
      </c>
      <c r="G142" s="180" t="s">
        <v>178</v>
      </c>
      <c r="H142" s="181">
        <v>0.90600000000000003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271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483</v>
      </c>
      <c r="F143" s="174" t="s">
        <v>3313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P144</f>
        <v>0</v>
      </c>
      <c r="Q143" s="169"/>
      <c r="R143" s="170">
        <f>R144</f>
        <v>0</v>
      </c>
      <c r="S143" s="169"/>
      <c r="T143" s="17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83</v>
      </c>
      <c r="AT143" s="172" t="s">
        <v>74</v>
      </c>
      <c r="AU143" s="172" t="s">
        <v>83</v>
      </c>
      <c r="AY143" s="164" t="s">
        <v>165</v>
      </c>
      <c r="BK143" s="173">
        <f>BK144</f>
        <v>0</v>
      </c>
    </row>
    <row r="144" s="2" customFormat="1" ht="33" customHeight="1">
      <c r="A144" s="34"/>
      <c r="B144" s="176"/>
      <c r="C144" s="177" t="s">
        <v>124</v>
      </c>
      <c r="D144" s="177" t="s">
        <v>169</v>
      </c>
      <c r="E144" s="178" t="s">
        <v>3314</v>
      </c>
      <c r="F144" s="179" t="s">
        <v>3315</v>
      </c>
      <c r="G144" s="180" t="s">
        <v>172</v>
      </c>
      <c r="H144" s="181">
        <v>65.010000000000005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276</v>
      </c>
    </row>
    <row r="145" s="12" customFormat="1" ht="22.8" customHeight="1">
      <c r="A145" s="12"/>
      <c r="B145" s="163"/>
      <c r="C145" s="12"/>
      <c r="D145" s="164" t="s">
        <v>74</v>
      </c>
      <c r="E145" s="174" t="s">
        <v>541</v>
      </c>
      <c r="F145" s="174" t="s">
        <v>816</v>
      </c>
      <c r="G145" s="12"/>
      <c r="H145" s="12"/>
      <c r="I145" s="166"/>
      <c r="J145" s="175">
        <f>BK145</f>
        <v>0</v>
      </c>
      <c r="K145" s="12"/>
      <c r="L145" s="163"/>
      <c r="M145" s="168"/>
      <c r="N145" s="169"/>
      <c r="O145" s="169"/>
      <c r="P145" s="170">
        <f>SUM(P146:P155)</f>
        <v>0</v>
      </c>
      <c r="Q145" s="169"/>
      <c r="R145" s="170">
        <f>SUM(R146:R155)</f>
        <v>0</v>
      </c>
      <c r="S145" s="169"/>
      <c r="T145" s="171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4" t="s">
        <v>83</v>
      </c>
      <c r="AT145" s="172" t="s">
        <v>74</v>
      </c>
      <c r="AU145" s="172" t="s">
        <v>83</v>
      </c>
      <c r="AY145" s="164" t="s">
        <v>165</v>
      </c>
      <c r="BK145" s="173">
        <f>SUM(BK146:BK155)</f>
        <v>0</v>
      </c>
    </row>
    <row r="146" s="2" customFormat="1" ht="24.15" customHeight="1">
      <c r="A146" s="34"/>
      <c r="B146" s="176"/>
      <c r="C146" s="177" t="s">
        <v>215</v>
      </c>
      <c r="D146" s="177" t="s">
        <v>169</v>
      </c>
      <c r="E146" s="178" t="s">
        <v>3316</v>
      </c>
      <c r="F146" s="179" t="s">
        <v>3317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173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340</v>
      </c>
    </row>
    <row r="147" s="2" customFormat="1" ht="16.5" customHeight="1">
      <c r="A147" s="34"/>
      <c r="B147" s="176"/>
      <c r="C147" s="196" t="s">
        <v>219</v>
      </c>
      <c r="D147" s="196" t="s">
        <v>551</v>
      </c>
      <c r="E147" s="197" t="s">
        <v>3318</v>
      </c>
      <c r="F147" s="198" t="s">
        <v>3319</v>
      </c>
      <c r="G147" s="199" t="s">
        <v>193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541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348</v>
      </c>
    </row>
    <row r="148" s="2" customFormat="1" ht="24.15" customHeight="1">
      <c r="A148" s="34"/>
      <c r="B148" s="176"/>
      <c r="C148" s="177" t="s">
        <v>223</v>
      </c>
      <c r="D148" s="177" t="s">
        <v>169</v>
      </c>
      <c r="E148" s="178" t="s">
        <v>3320</v>
      </c>
      <c r="F148" s="179" t="s">
        <v>3321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367</v>
      </c>
    </row>
    <row r="149" s="2" customFormat="1" ht="24.15" customHeight="1">
      <c r="A149" s="34"/>
      <c r="B149" s="176"/>
      <c r="C149" s="196" t="s">
        <v>227</v>
      </c>
      <c r="D149" s="196" t="s">
        <v>551</v>
      </c>
      <c r="E149" s="197" t="s">
        <v>3322</v>
      </c>
      <c r="F149" s="198" t="s">
        <v>3323</v>
      </c>
      <c r="G149" s="199" t="s">
        <v>193</v>
      </c>
      <c r="H149" s="200">
        <v>1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541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379</v>
      </c>
    </row>
    <row r="150" s="2" customFormat="1" ht="16.5" customHeight="1">
      <c r="A150" s="34"/>
      <c r="B150" s="176"/>
      <c r="C150" s="196" t="s">
        <v>7</v>
      </c>
      <c r="D150" s="196" t="s">
        <v>551</v>
      </c>
      <c r="E150" s="197" t="s">
        <v>3324</v>
      </c>
      <c r="F150" s="198" t="s">
        <v>3325</v>
      </c>
      <c r="G150" s="199" t="s">
        <v>193</v>
      </c>
      <c r="H150" s="200">
        <v>1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541</v>
      </c>
      <c r="AT150" s="189" t="s">
        <v>551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387</v>
      </c>
    </row>
    <row r="151" s="2" customFormat="1" ht="16.5" customHeight="1">
      <c r="A151" s="34"/>
      <c r="B151" s="176"/>
      <c r="C151" s="196" t="s">
        <v>234</v>
      </c>
      <c r="D151" s="196" t="s">
        <v>551</v>
      </c>
      <c r="E151" s="197" t="s">
        <v>3326</v>
      </c>
      <c r="F151" s="198" t="s">
        <v>3327</v>
      </c>
      <c r="G151" s="199" t="s">
        <v>193</v>
      </c>
      <c r="H151" s="200">
        <v>1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541</v>
      </c>
      <c r="AT151" s="189" t="s">
        <v>551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395</v>
      </c>
    </row>
    <row r="152" s="2" customFormat="1" ht="16.5" customHeight="1">
      <c r="A152" s="34"/>
      <c r="B152" s="176"/>
      <c r="C152" s="196" t="s">
        <v>238</v>
      </c>
      <c r="D152" s="196" t="s">
        <v>551</v>
      </c>
      <c r="E152" s="197" t="s">
        <v>3328</v>
      </c>
      <c r="F152" s="198" t="s">
        <v>3329</v>
      </c>
      <c r="G152" s="199" t="s">
        <v>193</v>
      </c>
      <c r="H152" s="200">
        <v>1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541</v>
      </c>
      <c r="AT152" s="189" t="s">
        <v>551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404</v>
      </c>
    </row>
    <row r="153" s="2" customFormat="1" ht="16.5" customHeight="1">
      <c r="A153" s="34"/>
      <c r="B153" s="176"/>
      <c r="C153" s="196" t="s">
        <v>242</v>
      </c>
      <c r="D153" s="196" t="s">
        <v>551</v>
      </c>
      <c r="E153" s="197" t="s">
        <v>3330</v>
      </c>
      <c r="F153" s="198" t="s">
        <v>3331</v>
      </c>
      <c r="G153" s="199" t="s">
        <v>193</v>
      </c>
      <c r="H153" s="200">
        <v>1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541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418</v>
      </c>
    </row>
    <row r="154" s="2" customFormat="1" ht="33" customHeight="1">
      <c r="A154" s="34"/>
      <c r="B154" s="176"/>
      <c r="C154" s="177" t="s">
        <v>255</v>
      </c>
      <c r="D154" s="177" t="s">
        <v>169</v>
      </c>
      <c r="E154" s="178" t="s">
        <v>3332</v>
      </c>
      <c r="F154" s="179" t="s">
        <v>3333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427</v>
      </c>
    </row>
    <row r="155" s="2" customFormat="1" ht="16.5" customHeight="1">
      <c r="A155" s="34"/>
      <c r="B155" s="176"/>
      <c r="C155" s="196" t="s">
        <v>259</v>
      </c>
      <c r="D155" s="196" t="s">
        <v>551</v>
      </c>
      <c r="E155" s="197" t="s">
        <v>3334</v>
      </c>
      <c r="F155" s="198" t="s">
        <v>3335</v>
      </c>
      <c r="G155" s="199" t="s">
        <v>193</v>
      </c>
      <c r="H155" s="200">
        <v>1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541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435</v>
      </c>
    </row>
    <row r="156" s="12" customFormat="1" ht="22.8" customHeight="1">
      <c r="A156" s="12"/>
      <c r="B156" s="163"/>
      <c r="C156" s="12"/>
      <c r="D156" s="164" t="s">
        <v>74</v>
      </c>
      <c r="E156" s="174" t="s">
        <v>166</v>
      </c>
      <c r="F156" s="174" t="s">
        <v>167</v>
      </c>
      <c r="G156" s="12"/>
      <c r="H156" s="12"/>
      <c r="I156" s="166"/>
      <c r="J156" s="175">
        <f>BK156</f>
        <v>0</v>
      </c>
      <c r="K156" s="12"/>
      <c r="L156" s="163"/>
      <c r="M156" s="168"/>
      <c r="N156" s="169"/>
      <c r="O156" s="169"/>
      <c r="P156" s="170">
        <f>SUM(P157:P161)</f>
        <v>0</v>
      </c>
      <c r="Q156" s="169"/>
      <c r="R156" s="170">
        <f>SUM(R157:R161)</f>
        <v>0</v>
      </c>
      <c r="S156" s="169"/>
      <c r="T156" s="171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83</v>
      </c>
      <c r="AY156" s="164" t="s">
        <v>165</v>
      </c>
      <c r="BK156" s="173">
        <f>SUM(BK157:BK161)</f>
        <v>0</v>
      </c>
    </row>
    <row r="157" s="2" customFormat="1" ht="24.15" customHeight="1">
      <c r="A157" s="34"/>
      <c r="B157" s="176"/>
      <c r="C157" s="177" t="s">
        <v>263</v>
      </c>
      <c r="D157" s="177" t="s">
        <v>169</v>
      </c>
      <c r="E157" s="178" t="s">
        <v>3336</v>
      </c>
      <c r="F157" s="179" t="s">
        <v>3337</v>
      </c>
      <c r="G157" s="180" t="s">
        <v>249</v>
      </c>
      <c r="H157" s="181">
        <v>37.399999999999999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284</v>
      </c>
    </row>
    <row r="158" s="2" customFormat="1" ht="24.15" customHeight="1">
      <c r="A158" s="34"/>
      <c r="B158" s="176"/>
      <c r="C158" s="177" t="s">
        <v>267</v>
      </c>
      <c r="D158" s="177" t="s">
        <v>169</v>
      </c>
      <c r="E158" s="178" t="s">
        <v>3338</v>
      </c>
      <c r="F158" s="179" t="s">
        <v>3339</v>
      </c>
      <c r="G158" s="180" t="s">
        <v>2407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292</v>
      </c>
    </row>
    <row r="159" s="2" customFormat="1" ht="21.75" customHeight="1">
      <c r="A159" s="34"/>
      <c r="B159" s="176"/>
      <c r="C159" s="177" t="s">
        <v>271</v>
      </c>
      <c r="D159" s="177" t="s">
        <v>169</v>
      </c>
      <c r="E159" s="178" t="s">
        <v>289</v>
      </c>
      <c r="F159" s="179" t="s">
        <v>290</v>
      </c>
      <c r="G159" s="180" t="s">
        <v>274</v>
      </c>
      <c r="H159" s="181">
        <v>56.203000000000003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300</v>
      </c>
    </row>
    <row r="160" s="2" customFormat="1" ht="24.15" customHeight="1">
      <c r="A160" s="34"/>
      <c r="B160" s="176"/>
      <c r="C160" s="177" t="s">
        <v>607</v>
      </c>
      <c r="D160" s="177" t="s">
        <v>169</v>
      </c>
      <c r="E160" s="178" t="s">
        <v>293</v>
      </c>
      <c r="F160" s="179" t="s">
        <v>2365</v>
      </c>
      <c r="G160" s="180" t="s">
        <v>274</v>
      </c>
      <c r="H160" s="181">
        <v>281.01499999999999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322</v>
      </c>
    </row>
    <row r="161" s="2" customFormat="1" ht="24.15" customHeight="1">
      <c r="A161" s="34"/>
      <c r="B161" s="176"/>
      <c r="C161" s="177" t="s">
        <v>276</v>
      </c>
      <c r="D161" s="177" t="s">
        <v>169</v>
      </c>
      <c r="E161" s="178" t="s">
        <v>301</v>
      </c>
      <c r="F161" s="179" t="s">
        <v>2707</v>
      </c>
      <c r="G161" s="180" t="s">
        <v>274</v>
      </c>
      <c r="H161" s="181">
        <v>56.203000000000003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330</v>
      </c>
    </row>
    <row r="162" s="12" customFormat="1" ht="22.8" customHeight="1">
      <c r="A162" s="12"/>
      <c r="B162" s="163"/>
      <c r="C162" s="12"/>
      <c r="D162" s="164" t="s">
        <v>74</v>
      </c>
      <c r="E162" s="174" t="s">
        <v>312</v>
      </c>
      <c r="F162" s="174" t="s">
        <v>313</v>
      </c>
      <c r="G162" s="12"/>
      <c r="H162" s="12"/>
      <c r="I162" s="166"/>
      <c r="J162" s="175">
        <f>BK162</f>
        <v>0</v>
      </c>
      <c r="K162" s="12"/>
      <c r="L162" s="163"/>
      <c r="M162" s="168"/>
      <c r="N162" s="169"/>
      <c r="O162" s="169"/>
      <c r="P162" s="170">
        <f>SUM(P163:P164)</f>
        <v>0</v>
      </c>
      <c r="Q162" s="169"/>
      <c r="R162" s="170">
        <f>SUM(R163:R164)</f>
        <v>0</v>
      </c>
      <c r="S162" s="169"/>
      <c r="T162" s="171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4" t="s">
        <v>83</v>
      </c>
      <c r="AT162" s="172" t="s">
        <v>74</v>
      </c>
      <c r="AU162" s="172" t="s">
        <v>83</v>
      </c>
      <c r="AY162" s="164" t="s">
        <v>165</v>
      </c>
      <c r="BK162" s="173">
        <f>SUM(BK163:BK164)</f>
        <v>0</v>
      </c>
    </row>
    <row r="163" s="2" customFormat="1" ht="16.5" customHeight="1">
      <c r="A163" s="34"/>
      <c r="B163" s="176"/>
      <c r="C163" s="177" t="s">
        <v>280</v>
      </c>
      <c r="D163" s="177" t="s">
        <v>169</v>
      </c>
      <c r="E163" s="178" t="s">
        <v>3340</v>
      </c>
      <c r="F163" s="179" t="s">
        <v>3341</v>
      </c>
      <c r="G163" s="180" t="s">
        <v>2407</v>
      </c>
      <c r="H163" s="181">
        <v>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445</v>
      </c>
    </row>
    <row r="164" s="2" customFormat="1" ht="33" customHeight="1">
      <c r="A164" s="34"/>
      <c r="B164" s="176"/>
      <c r="C164" s="177" t="s">
        <v>284</v>
      </c>
      <c r="D164" s="177" t="s">
        <v>169</v>
      </c>
      <c r="E164" s="178" t="s">
        <v>2709</v>
      </c>
      <c r="F164" s="179" t="s">
        <v>2710</v>
      </c>
      <c r="G164" s="180" t="s">
        <v>274</v>
      </c>
      <c r="H164" s="181">
        <v>67.363</v>
      </c>
      <c r="I164" s="182"/>
      <c r="J164" s="183">
        <f>ROUND(I164*H164,2)</f>
        <v>0</v>
      </c>
      <c r="K164" s="184"/>
      <c r="L164" s="35"/>
      <c r="M164" s="191" t="s">
        <v>1</v>
      </c>
      <c r="N164" s="192" t="s">
        <v>41</v>
      </c>
      <c r="O164" s="193"/>
      <c r="P164" s="194">
        <f>O164*H164</f>
        <v>0</v>
      </c>
      <c r="Q164" s="194">
        <v>0</v>
      </c>
      <c r="R164" s="194">
        <f>Q164*H164</f>
        <v>0</v>
      </c>
      <c r="S164" s="194">
        <v>0</v>
      </c>
      <c r="T164" s="195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453</v>
      </c>
    </row>
    <row r="165" s="2" customFormat="1" ht="6.96" customHeight="1">
      <c r="A165" s="34"/>
      <c r="B165" s="61"/>
      <c r="C165" s="62"/>
      <c r="D165" s="62"/>
      <c r="E165" s="62"/>
      <c r="F165" s="62"/>
      <c r="G165" s="62"/>
      <c r="H165" s="62"/>
      <c r="I165" s="62"/>
      <c r="J165" s="62"/>
      <c r="K165" s="62"/>
      <c r="L165" s="35"/>
      <c r="M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</row>
  </sheetData>
  <autoFilter ref="C123:K16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3342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ROUND((SUM(BE124:BE289)),  2)</f>
        <v>0</v>
      </c>
      <c r="G33" s="129"/>
      <c r="H33" s="129"/>
      <c r="I33" s="130">
        <v>0.20000000000000001</v>
      </c>
      <c r="J33" s="128">
        <f>ROUND(((SUM(BE124:BE289))*I33),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ROUND((SUM(BF124:BF289)),  2)</f>
        <v>0</v>
      </c>
      <c r="G34" s="129"/>
      <c r="H34" s="129"/>
      <c r="I34" s="130">
        <v>0.20000000000000001</v>
      </c>
      <c r="J34" s="128">
        <f>ROUND(((SUM(BF124:BF289))*I34),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ROUND((SUM(BG124:BG289)),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ROUND((SUM(BH124:BH289)),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ROUND((SUM(BI124:BI289)),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11 - Vzduchotechnika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3343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3344</v>
      </c>
      <c r="E98" s="146"/>
      <c r="F98" s="146"/>
      <c r="G98" s="146"/>
      <c r="H98" s="146"/>
      <c r="I98" s="146"/>
      <c r="J98" s="147">
        <f>J150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3345</v>
      </c>
      <c r="E99" s="146"/>
      <c r="F99" s="146"/>
      <c r="G99" s="146"/>
      <c r="H99" s="146"/>
      <c r="I99" s="146"/>
      <c r="J99" s="147">
        <f>J175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3346</v>
      </c>
      <c r="E100" s="146"/>
      <c r="F100" s="146"/>
      <c r="G100" s="146"/>
      <c r="H100" s="146"/>
      <c r="I100" s="146"/>
      <c r="J100" s="147">
        <f>J203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3347</v>
      </c>
      <c r="E101" s="146"/>
      <c r="F101" s="146"/>
      <c r="G101" s="146"/>
      <c r="H101" s="146"/>
      <c r="I101" s="146"/>
      <c r="J101" s="147">
        <f>J228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3348</v>
      </c>
      <c r="E102" s="146"/>
      <c r="F102" s="146"/>
      <c r="G102" s="146"/>
      <c r="H102" s="146"/>
      <c r="I102" s="146"/>
      <c r="J102" s="147">
        <f>J255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3349</v>
      </c>
      <c r="E103" s="146"/>
      <c r="F103" s="146"/>
      <c r="G103" s="146"/>
      <c r="H103" s="146"/>
      <c r="I103" s="146"/>
      <c r="J103" s="147">
        <f>J273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4"/>
      <c r="C104" s="9"/>
      <c r="D104" s="145" t="s">
        <v>3350</v>
      </c>
      <c r="E104" s="146"/>
      <c r="F104" s="146"/>
      <c r="G104" s="146"/>
      <c r="H104" s="146"/>
      <c r="I104" s="146"/>
      <c r="J104" s="147">
        <f>J279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151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22" t="str">
        <f>E7</f>
        <v>Obnova a modernizácia objektu Centra univerzitného športu pri SPU v Nitre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11 - Vzduchotechnika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Nitra</v>
      </c>
      <c r="G118" s="34"/>
      <c r="H118" s="34"/>
      <c r="I118" s="28" t="s">
        <v>21</v>
      </c>
      <c r="J118" s="70" t="str">
        <f>IF(J12="","",J12)</f>
        <v>1. 2. 2024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SPU v Nitre</v>
      </c>
      <c r="G120" s="34"/>
      <c r="H120" s="34"/>
      <c r="I120" s="28" t="s">
        <v>29</v>
      </c>
      <c r="J120" s="32" t="str">
        <f>E21</f>
        <v>Ing. Stanislav Mikle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Béger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152</v>
      </c>
      <c r="D123" s="155" t="s">
        <v>60</v>
      </c>
      <c r="E123" s="155" t="s">
        <v>56</v>
      </c>
      <c r="F123" s="155" t="s">
        <v>57</v>
      </c>
      <c r="G123" s="155" t="s">
        <v>153</v>
      </c>
      <c r="H123" s="155" t="s">
        <v>154</v>
      </c>
      <c r="I123" s="155" t="s">
        <v>155</v>
      </c>
      <c r="J123" s="156" t="s">
        <v>132</v>
      </c>
      <c r="K123" s="157" t="s">
        <v>156</v>
      </c>
      <c r="L123" s="158"/>
      <c r="M123" s="87" t="s">
        <v>1</v>
      </c>
      <c r="N123" s="88" t="s">
        <v>39</v>
      </c>
      <c r="O123" s="88" t="s">
        <v>157</v>
      </c>
      <c r="P123" s="88" t="s">
        <v>158</v>
      </c>
      <c r="Q123" s="88" t="s">
        <v>159</v>
      </c>
      <c r="R123" s="88" t="s">
        <v>160</v>
      </c>
      <c r="S123" s="88" t="s">
        <v>161</v>
      </c>
      <c r="T123" s="89" t="s">
        <v>162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133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P125+P150+P175+P203+P228+P255+P273+P279</f>
        <v>0</v>
      </c>
      <c r="Q124" s="91"/>
      <c r="R124" s="160">
        <f>R125+R150+R175+R203+R228+R255+R273+R279</f>
        <v>0</v>
      </c>
      <c r="S124" s="91"/>
      <c r="T124" s="161">
        <f>T125+T150+T175+T203+T228+T255+T273+T279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134</v>
      </c>
      <c r="BK124" s="162">
        <f>BK125+BK150+BK175+BK203+BK228+BK255+BK273+BK279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2117</v>
      </c>
      <c r="F125" s="165" t="s">
        <v>3351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SUM(P126:P149)</f>
        <v>0</v>
      </c>
      <c r="Q125" s="169"/>
      <c r="R125" s="170">
        <f>SUM(R126:R149)</f>
        <v>0</v>
      </c>
      <c r="S125" s="169"/>
      <c r="T125" s="171">
        <f>SUM(T126:T149)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165</v>
      </c>
      <c r="BK125" s="173">
        <f>SUM(BK126:BK149)</f>
        <v>0</v>
      </c>
    </row>
    <row r="126" s="2" customFormat="1" ht="66.75" customHeight="1">
      <c r="A126" s="34"/>
      <c r="B126" s="176"/>
      <c r="C126" s="177" t="s">
        <v>83</v>
      </c>
      <c r="D126" s="177" t="s">
        <v>169</v>
      </c>
      <c r="E126" s="178" t="s">
        <v>3352</v>
      </c>
      <c r="F126" s="179" t="s">
        <v>3353</v>
      </c>
      <c r="G126" s="180" t="s">
        <v>402</v>
      </c>
      <c r="H126" s="181">
        <v>1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3354</v>
      </c>
    </row>
    <row r="127" s="2" customFormat="1" ht="24.15" customHeight="1">
      <c r="A127" s="34"/>
      <c r="B127" s="176"/>
      <c r="C127" s="196" t="s">
        <v>174</v>
      </c>
      <c r="D127" s="196" t="s">
        <v>551</v>
      </c>
      <c r="E127" s="197" t="s">
        <v>3355</v>
      </c>
      <c r="F127" s="198" t="s">
        <v>3356</v>
      </c>
      <c r="G127" s="199" t="s">
        <v>402</v>
      </c>
      <c r="H127" s="200">
        <v>2</v>
      </c>
      <c r="I127" s="201"/>
      <c r="J127" s="202">
        <f>ROUND(I127*H127,2)</f>
        <v>0</v>
      </c>
      <c r="K127" s="203"/>
      <c r="L127" s="204"/>
      <c r="M127" s="205" t="s">
        <v>1</v>
      </c>
      <c r="N127" s="20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1474</v>
      </c>
      <c r="AT127" s="189" t="s">
        <v>551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3357</v>
      </c>
    </row>
    <row r="128" s="2" customFormat="1" ht="24.15" customHeight="1">
      <c r="A128" s="34"/>
      <c r="B128" s="176"/>
      <c r="C128" s="196" t="s">
        <v>525</v>
      </c>
      <c r="D128" s="196" t="s">
        <v>551</v>
      </c>
      <c r="E128" s="197" t="s">
        <v>2049</v>
      </c>
      <c r="F128" s="198" t="s">
        <v>3358</v>
      </c>
      <c r="G128" s="199" t="s">
        <v>3359</v>
      </c>
      <c r="H128" s="200">
        <v>20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1474</v>
      </c>
      <c r="AT128" s="189" t="s">
        <v>551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3360</v>
      </c>
    </row>
    <row r="129" s="2" customFormat="1" ht="16.5" customHeight="1">
      <c r="A129" s="34"/>
      <c r="B129" s="176"/>
      <c r="C129" s="196" t="s">
        <v>173</v>
      </c>
      <c r="D129" s="196" t="s">
        <v>551</v>
      </c>
      <c r="E129" s="197" t="s">
        <v>3361</v>
      </c>
      <c r="F129" s="198" t="s">
        <v>3362</v>
      </c>
      <c r="G129" s="199" t="s">
        <v>193</v>
      </c>
      <c r="H129" s="200">
        <v>48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1474</v>
      </c>
      <c r="AT129" s="189" t="s">
        <v>551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109</v>
      </c>
    </row>
    <row r="130" s="2" customFormat="1" ht="24.15" customHeight="1">
      <c r="A130" s="34"/>
      <c r="B130" s="176"/>
      <c r="C130" s="196" t="s">
        <v>483</v>
      </c>
      <c r="D130" s="196" t="s">
        <v>551</v>
      </c>
      <c r="E130" s="197" t="s">
        <v>3363</v>
      </c>
      <c r="F130" s="198" t="s">
        <v>3364</v>
      </c>
      <c r="G130" s="199" t="s">
        <v>193</v>
      </c>
      <c r="H130" s="200">
        <v>3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3365</v>
      </c>
    </row>
    <row r="131" s="2" customFormat="1" ht="24.15" customHeight="1">
      <c r="A131" s="34"/>
      <c r="B131" s="176"/>
      <c r="C131" s="196" t="s">
        <v>533</v>
      </c>
      <c r="D131" s="196" t="s">
        <v>551</v>
      </c>
      <c r="E131" s="197" t="s">
        <v>3366</v>
      </c>
      <c r="F131" s="198" t="s">
        <v>3367</v>
      </c>
      <c r="G131" s="199" t="s">
        <v>193</v>
      </c>
      <c r="H131" s="200">
        <v>6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1474</v>
      </c>
      <c r="AT131" s="189" t="s">
        <v>551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121</v>
      </c>
    </row>
    <row r="132" s="2" customFormat="1" ht="24.15" customHeight="1">
      <c r="A132" s="34"/>
      <c r="B132" s="176"/>
      <c r="C132" s="196" t="s">
        <v>537</v>
      </c>
      <c r="D132" s="196" t="s">
        <v>551</v>
      </c>
      <c r="E132" s="197" t="s">
        <v>3368</v>
      </c>
      <c r="F132" s="198" t="s">
        <v>3369</v>
      </c>
      <c r="G132" s="199" t="s">
        <v>193</v>
      </c>
      <c r="H132" s="200">
        <v>20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1474</v>
      </c>
      <c r="AT132" s="189" t="s">
        <v>551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215</v>
      </c>
    </row>
    <row r="133" s="2" customFormat="1" ht="24.15" customHeight="1">
      <c r="A133" s="34"/>
      <c r="B133" s="176"/>
      <c r="C133" s="196" t="s">
        <v>541</v>
      </c>
      <c r="D133" s="196" t="s">
        <v>551</v>
      </c>
      <c r="E133" s="197" t="s">
        <v>3370</v>
      </c>
      <c r="F133" s="198" t="s">
        <v>3371</v>
      </c>
      <c r="G133" s="199" t="s">
        <v>193</v>
      </c>
      <c r="H133" s="200">
        <v>15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223</v>
      </c>
    </row>
    <row r="134" s="2" customFormat="1" ht="62.7" customHeight="1">
      <c r="A134" s="34"/>
      <c r="B134" s="176"/>
      <c r="C134" s="196" t="s">
        <v>166</v>
      </c>
      <c r="D134" s="196" t="s">
        <v>551</v>
      </c>
      <c r="E134" s="197" t="s">
        <v>3372</v>
      </c>
      <c r="F134" s="198" t="s">
        <v>3373</v>
      </c>
      <c r="G134" s="199" t="s">
        <v>193</v>
      </c>
      <c r="H134" s="200">
        <v>1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1474</v>
      </c>
      <c r="AT134" s="189" t="s">
        <v>551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7</v>
      </c>
    </row>
    <row r="135" s="2" customFormat="1" ht="62.7" customHeight="1">
      <c r="A135" s="34"/>
      <c r="B135" s="176"/>
      <c r="C135" s="196" t="s">
        <v>109</v>
      </c>
      <c r="D135" s="196" t="s">
        <v>551</v>
      </c>
      <c r="E135" s="197" t="s">
        <v>3374</v>
      </c>
      <c r="F135" s="198" t="s">
        <v>3373</v>
      </c>
      <c r="G135" s="199" t="s">
        <v>193</v>
      </c>
      <c r="H135" s="200">
        <v>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238</v>
      </c>
    </row>
    <row r="136" s="2" customFormat="1" ht="16.5" customHeight="1">
      <c r="A136" s="34"/>
      <c r="B136" s="176"/>
      <c r="C136" s="196" t="s">
        <v>112</v>
      </c>
      <c r="D136" s="196" t="s">
        <v>551</v>
      </c>
      <c r="E136" s="197" t="s">
        <v>2053</v>
      </c>
      <c r="F136" s="198" t="s">
        <v>3375</v>
      </c>
      <c r="G136" s="199" t="s">
        <v>193</v>
      </c>
      <c r="H136" s="200">
        <v>1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1474</v>
      </c>
      <c r="AT136" s="189" t="s">
        <v>551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263</v>
      </c>
    </row>
    <row r="137" s="2" customFormat="1" ht="24.15" customHeight="1">
      <c r="A137" s="34"/>
      <c r="B137" s="176"/>
      <c r="C137" s="196" t="s">
        <v>115</v>
      </c>
      <c r="D137" s="196" t="s">
        <v>551</v>
      </c>
      <c r="E137" s="197" t="s">
        <v>2055</v>
      </c>
      <c r="F137" s="198" t="s">
        <v>3376</v>
      </c>
      <c r="G137" s="199" t="s">
        <v>3359</v>
      </c>
      <c r="H137" s="200">
        <v>53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271</v>
      </c>
    </row>
    <row r="138" s="2" customFormat="1" ht="24.15" customHeight="1">
      <c r="A138" s="34"/>
      <c r="B138" s="176"/>
      <c r="C138" s="196" t="s">
        <v>118</v>
      </c>
      <c r="D138" s="196" t="s">
        <v>551</v>
      </c>
      <c r="E138" s="197" t="s">
        <v>2057</v>
      </c>
      <c r="F138" s="198" t="s">
        <v>3377</v>
      </c>
      <c r="G138" s="199" t="s">
        <v>3359</v>
      </c>
      <c r="H138" s="200">
        <v>33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1474</v>
      </c>
      <c r="AT138" s="189" t="s">
        <v>551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276</v>
      </c>
    </row>
    <row r="139" s="2" customFormat="1" ht="24.15" customHeight="1">
      <c r="A139" s="34"/>
      <c r="B139" s="176"/>
      <c r="C139" s="196" t="s">
        <v>121</v>
      </c>
      <c r="D139" s="196" t="s">
        <v>551</v>
      </c>
      <c r="E139" s="197" t="s">
        <v>2059</v>
      </c>
      <c r="F139" s="198" t="s">
        <v>3378</v>
      </c>
      <c r="G139" s="199" t="s">
        <v>3359</v>
      </c>
      <c r="H139" s="200">
        <v>42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284</v>
      </c>
    </row>
    <row r="140" s="2" customFormat="1" ht="24.15" customHeight="1">
      <c r="A140" s="34"/>
      <c r="B140" s="176"/>
      <c r="C140" s="196" t="s">
        <v>124</v>
      </c>
      <c r="D140" s="196" t="s">
        <v>551</v>
      </c>
      <c r="E140" s="197" t="s">
        <v>2061</v>
      </c>
      <c r="F140" s="198" t="s">
        <v>3379</v>
      </c>
      <c r="G140" s="199" t="s">
        <v>3359</v>
      </c>
      <c r="H140" s="200">
        <v>43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292</v>
      </c>
    </row>
    <row r="141" s="2" customFormat="1" ht="49.05" customHeight="1">
      <c r="A141" s="34"/>
      <c r="B141" s="176"/>
      <c r="C141" s="196" t="s">
        <v>215</v>
      </c>
      <c r="D141" s="196" t="s">
        <v>551</v>
      </c>
      <c r="E141" s="197" t="s">
        <v>2065</v>
      </c>
      <c r="F141" s="198" t="s">
        <v>3380</v>
      </c>
      <c r="G141" s="199" t="s">
        <v>3359</v>
      </c>
      <c r="H141" s="200">
        <v>21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1474</v>
      </c>
      <c r="AT141" s="189" t="s">
        <v>551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322</v>
      </c>
    </row>
    <row r="142" s="2" customFormat="1">
      <c r="A142" s="34"/>
      <c r="B142" s="35"/>
      <c r="C142" s="34"/>
      <c r="D142" s="208" t="s">
        <v>1468</v>
      </c>
      <c r="E142" s="34"/>
      <c r="F142" s="209" t="s">
        <v>3381</v>
      </c>
      <c r="G142" s="34"/>
      <c r="H142" s="34"/>
      <c r="I142" s="210"/>
      <c r="J142" s="34"/>
      <c r="K142" s="34"/>
      <c r="L142" s="35"/>
      <c r="M142" s="211"/>
      <c r="N142" s="212"/>
      <c r="O142" s="78"/>
      <c r="P142" s="78"/>
      <c r="Q142" s="78"/>
      <c r="R142" s="78"/>
      <c r="S142" s="78"/>
      <c r="T142" s="79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1468</v>
      </c>
      <c r="AU142" s="15" t="s">
        <v>83</v>
      </c>
    </row>
    <row r="143" s="2" customFormat="1" ht="49.05" customHeight="1">
      <c r="A143" s="34"/>
      <c r="B143" s="176"/>
      <c r="C143" s="196" t="s">
        <v>219</v>
      </c>
      <c r="D143" s="196" t="s">
        <v>551</v>
      </c>
      <c r="E143" s="197" t="s">
        <v>2067</v>
      </c>
      <c r="F143" s="198" t="s">
        <v>3382</v>
      </c>
      <c r="G143" s="199" t="s">
        <v>3359</v>
      </c>
      <c r="H143" s="200">
        <v>42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330</v>
      </c>
    </row>
    <row r="144" s="2" customFormat="1">
      <c r="A144" s="34"/>
      <c r="B144" s="35"/>
      <c r="C144" s="34"/>
      <c r="D144" s="208" t="s">
        <v>1468</v>
      </c>
      <c r="E144" s="34"/>
      <c r="F144" s="209" t="s">
        <v>3383</v>
      </c>
      <c r="G144" s="34"/>
      <c r="H144" s="34"/>
      <c r="I144" s="210"/>
      <c r="J144" s="34"/>
      <c r="K144" s="34"/>
      <c r="L144" s="35"/>
      <c r="M144" s="211"/>
      <c r="N144" s="212"/>
      <c r="O144" s="78"/>
      <c r="P144" s="78"/>
      <c r="Q144" s="78"/>
      <c r="R144" s="78"/>
      <c r="S144" s="78"/>
      <c r="T144" s="79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1468</v>
      </c>
      <c r="AU144" s="15" t="s">
        <v>83</v>
      </c>
    </row>
    <row r="145" s="2" customFormat="1" ht="33" customHeight="1">
      <c r="A145" s="34"/>
      <c r="B145" s="176"/>
      <c r="C145" s="196" t="s">
        <v>223</v>
      </c>
      <c r="D145" s="196" t="s">
        <v>551</v>
      </c>
      <c r="E145" s="197" t="s">
        <v>2069</v>
      </c>
      <c r="F145" s="198" t="s">
        <v>3384</v>
      </c>
      <c r="G145" s="199" t="s">
        <v>172</v>
      </c>
      <c r="H145" s="200">
        <v>113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3385</v>
      </c>
    </row>
    <row r="146" s="2" customFormat="1" ht="44.25" customHeight="1">
      <c r="A146" s="34"/>
      <c r="B146" s="176"/>
      <c r="C146" s="196" t="s">
        <v>227</v>
      </c>
      <c r="D146" s="196" t="s">
        <v>551</v>
      </c>
      <c r="E146" s="197" t="s">
        <v>2071</v>
      </c>
      <c r="F146" s="198" t="s">
        <v>3386</v>
      </c>
      <c r="G146" s="199" t="s">
        <v>172</v>
      </c>
      <c r="H146" s="200">
        <v>205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1474</v>
      </c>
      <c r="AT146" s="189" t="s">
        <v>551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348</v>
      </c>
    </row>
    <row r="147" s="2" customFormat="1" ht="24.15" customHeight="1">
      <c r="A147" s="34"/>
      <c r="B147" s="176"/>
      <c r="C147" s="196" t="s">
        <v>7</v>
      </c>
      <c r="D147" s="196" t="s">
        <v>551</v>
      </c>
      <c r="E147" s="197" t="s">
        <v>2073</v>
      </c>
      <c r="F147" s="198" t="s">
        <v>3387</v>
      </c>
      <c r="G147" s="199" t="s">
        <v>402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367</v>
      </c>
    </row>
    <row r="148" s="2" customFormat="1" ht="24.15" customHeight="1">
      <c r="A148" s="34"/>
      <c r="B148" s="176"/>
      <c r="C148" s="196" t="s">
        <v>234</v>
      </c>
      <c r="D148" s="196" t="s">
        <v>551</v>
      </c>
      <c r="E148" s="197" t="s">
        <v>2075</v>
      </c>
      <c r="F148" s="198" t="s">
        <v>3388</v>
      </c>
      <c r="G148" s="199" t="s">
        <v>402</v>
      </c>
      <c r="H148" s="200">
        <v>1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1474</v>
      </c>
      <c r="AT148" s="189" t="s">
        <v>551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379</v>
      </c>
    </row>
    <row r="149" s="2" customFormat="1" ht="16.5" customHeight="1">
      <c r="A149" s="34"/>
      <c r="B149" s="176"/>
      <c r="C149" s="177" t="s">
        <v>238</v>
      </c>
      <c r="D149" s="177" t="s">
        <v>169</v>
      </c>
      <c r="E149" s="178" t="s">
        <v>2077</v>
      </c>
      <c r="F149" s="179" t="s">
        <v>3389</v>
      </c>
      <c r="G149" s="180" t="s">
        <v>402</v>
      </c>
      <c r="H149" s="181">
        <v>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453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3390</v>
      </c>
    </row>
    <row r="150" s="12" customFormat="1" ht="25.92" customHeight="1">
      <c r="A150" s="12"/>
      <c r="B150" s="163"/>
      <c r="C150" s="12"/>
      <c r="D150" s="164" t="s">
        <v>74</v>
      </c>
      <c r="E150" s="165" t="s">
        <v>2143</v>
      </c>
      <c r="F150" s="165" t="s">
        <v>3391</v>
      </c>
      <c r="G150" s="12"/>
      <c r="H150" s="12"/>
      <c r="I150" s="166"/>
      <c r="J150" s="167">
        <f>BK150</f>
        <v>0</v>
      </c>
      <c r="K150" s="12"/>
      <c r="L150" s="163"/>
      <c r="M150" s="168"/>
      <c r="N150" s="169"/>
      <c r="O150" s="169"/>
      <c r="P150" s="170">
        <f>SUM(P151:P174)</f>
        <v>0</v>
      </c>
      <c r="Q150" s="169"/>
      <c r="R150" s="170">
        <f>SUM(R151:R174)</f>
        <v>0</v>
      </c>
      <c r="S150" s="169"/>
      <c r="T150" s="171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4" t="s">
        <v>83</v>
      </c>
      <c r="AT150" s="172" t="s">
        <v>74</v>
      </c>
      <c r="AU150" s="172" t="s">
        <v>75</v>
      </c>
      <c r="AY150" s="164" t="s">
        <v>165</v>
      </c>
      <c r="BK150" s="173">
        <f>SUM(BK151:BK174)</f>
        <v>0</v>
      </c>
    </row>
    <row r="151" s="2" customFormat="1" ht="66.75" customHeight="1">
      <c r="A151" s="34"/>
      <c r="B151" s="176"/>
      <c r="C151" s="177" t="s">
        <v>242</v>
      </c>
      <c r="D151" s="177" t="s">
        <v>169</v>
      </c>
      <c r="E151" s="178" t="s">
        <v>3392</v>
      </c>
      <c r="F151" s="179" t="s">
        <v>3393</v>
      </c>
      <c r="G151" s="180" t="s">
        <v>402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3394</v>
      </c>
    </row>
    <row r="152" s="2" customFormat="1" ht="16.5" customHeight="1">
      <c r="A152" s="34"/>
      <c r="B152" s="176"/>
      <c r="C152" s="196" t="s">
        <v>255</v>
      </c>
      <c r="D152" s="196" t="s">
        <v>551</v>
      </c>
      <c r="E152" s="197" t="s">
        <v>3395</v>
      </c>
      <c r="F152" s="198" t="s">
        <v>3362</v>
      </c>
      <c r="G152" s="199" t="s">
        <v>193</v>
      </c>
      <c r="H152" s="200">
        <v>6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1474</v>
      </c>
      <c r="AT152" s="189" t="s">
        <v>551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404</v>
      </c>
    </row>
    <row r="153" s="2" customFormat="1" ht="16.5" customHeight="1">
      <c r="A153" s="34"/>
      <c r="B153" s="176"/>
      <c r="C153" s="196" t="s">
        <v>259</v>
      </c>
      <c r="D153" s="196" t="s">
        <v>551</v>
      </c>
      <c r="E153" s="197" t="s">
        <v>3396</v>
      </c>
      <c r="F153" s="198" t="s">
        <v>3397</v>
      </c>
      <c r="G153" s="199" t="s">
        <v>193</v>
      </c>
      <c r="H153" s="200">
        <v>2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418</v>
      </c>
    </row>
    <row r="154" s="2" customFormat="1" ht="16.5" customHeight="1">
      <c r="A154" s="34"/>
      <c r="B154" s="176"/>
      <c r="C154" s="196" t="s">
        <v>263</v>
      </c>
      <c r="D154" s="196" t="s">
        <v>551</v>
      </c>
      <c r="E154" s="197" t="s">
        <v>3398</v>
      </c>
      <c r="F154" s="198" t="s">
        <v>3399</v>
      </c>
      <c r="G154" s="199" t="s">
        <v>193</v>
      </c>
      <c r="H154" s="200">
        <v>1</v>
      </c>
      <c r="I154" s="201"/>
      <c r="J154" s="202">
        <f>ROUND(I154*H154,2)</f>
        <v>0</v>
      </c>
      <c r="K154" s="203"/>
      <c r="L154" s="204"/>
      <c r="M154" s="205" t="s">
        <v>1</v>
      </c>
      <c r="N154" s="20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1474</v>
      </c>
      <c r="AT154" s="189" t="s">
        <v>551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427</v>
      </c>
    </row>
    <row r="155" s="2" customFormat="1" ht="16.5" customHeight="1">
      <c r="A155" s="34"/>
      <c r="B155" s="176"/>
      <c r="C155" s="196" t="s">
        <v>267</v>
      </c>
      <c r="D155" s="196" t="s">
        <v>551</v>
      </c>
      <c r="E155" s="197" t="s">
        <v>3400</v>
      </c>
      <c r="F155" s="198" t="s">
        <v>3401</v>
      </c>
      <c r="G155" s="199" t="s">
        <v>193</v>
      </c>
      <c r="H155" s="200">
        <v>5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435</v>
      </c>
    </row>
    <row r="156" s="2" customFormat="1" ht="16.5" customHeight="1">
      <c r="A156" s="34"/>
      <c r="B156" s="176"/>
      <c r="C156" s="196" t="s">
        <v>271</v>
      </c>
      <c r="D156" s="196" t="s">
        <v>551</v>
      </c>
      <c r="E156" s="197" t="s">
        <v>3402</v>
      </c>
      <c r="F156" s="198" t="s">
        <v>3403</v>
      </c>
      <c r="G156" s="199" t="s">
        <v>193</v>
      </c>
      <c r="H156" s="200">
        <v>3</v>
      </c>
      <c r="I156" s="201"/>
      <c r="J156" s="202">
        <f>ROUND(I156*H156,2)</f>
        <v>0</v>
      </c>
      <c r="K156" s="203"/>
      <c r="L156" s="204"/>
      <c r="M156" s="205" t="s">
        <v>1</v>
      </c>
      <c r="N156" s="20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1474</v>
      </c>
      <c r="AT156" s="189" t="s">
        <v>551</v>
      </c>
      <c r="AU156" s="189" t="s">
        <v>83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445</v>
      </c>
    </row>
    <row r="157" s="2" customFormat="1" ht="16.5" customHeight="1">
      <c r="A157" s="34"/>
      <c r="B157" s="176"/>
      <c r="C157" s="196" t="s">
        <v>607</v>
      </c>
      <c r="D157" s="196" t="s">
        <v>551</v>
      </c>
      <c r="E157" s="197" t="s">
        <v>3404</v>
      </c>
      <c r="F157" s="198" t="s">
        <v>3405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453</v>
      </c>
    </row>
    <row r="158" s="2" customFormat="1" ht="33" customHeight="1">
      <c r="A158" s="34"/>
      <c r="B158" s="176"/>
      <c r="C158" s="196" t="s">
        <v>276</v>
      </c>
      <c r="D158" s="196" t="s">
        <v>551</v>
      </c>
      <c r="E158" s="197" t="s">
        <v>3406</v>
      </c>
      <c r="F158" s="198" t="s">
        <v>3407</v>
      </c>
      <c r="G158" s="199" t="s">
        <v>193</v>
      </c>
      <c r="H158" s="200">
        <v>10</v>
      </c>
      <c r="I158" s="201"/>
      <c r="J158" s="202">
        <f>ROUND(I158*H158,2)</f>
        <v>0</v>
      </c>
      <c r="K158" s="203"/>
      <c r="L158" s="204"/>
      <c r="M158" s="205" t="s">
        <v>1</v>
      </c>
      <c r="N158" s="20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1474</v>
      </c>
      <c r="AT158" s="189" t="s">
        <v>551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463</v>
      </c>
    </row>
    <row r="159" s="2" customFormat="1" ht="21.75" customHeight="1">
      <c r="A159" s="34"/>
      <c r="B159" s="176"/>
      <c r="C159" s="196" t="s">
        <v>280</v>
      </c>
      <c r="D159" s="196" t="s">
        <v>551</v>
      </c>
      <c r="E159" s="197" t="s">
        <v>3408</v>
      </c>
      <c r="F159" s="198" t="s">
        <v>3409</v>
      </c>
      <c r="G159" s="199" t="s">
        <v>193</v>
      </c>
      <c r="H159" s="200">
        <v>4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1474</v>
      </c>
      <c r="AT159" s="189" t="s">
        <v>551</v>
      </c>
      <c r="AU159" s="189" t="s">
        <v>83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473</v>
      </c>
    </row>
    <row r="160" s="2" customFormat="1" ht="21.75" customHeight="1">
      <c r="A160" s="34"/>
      <c r="B160" s="176"/>
      <c r="C160" s="196" t="s">
        <v>284</v>
      </c>
      <c r="D160" s="196" t="s">
        <v>551</v>
      </c>
      <c r="E160" s="197" t="s">
        <v>3410</v>
      </c>
      <c r="F160" s="198" t="s">
        <v>3411</v>
      </c>
      <c r="G160" s="199" t="s">
        <v>193</v>
      </c>
      <c r="H160" s="200">
        <v>9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1474</v>
      </c>
      <c r="AT160" s="189" t="s">
        <v>551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484</v>
      </c>
    </row>
    <row r="161" s="2" customFormat="1" ht="21.75" customHeight="1">
      <c r="A161" s="34"/>
      <c r="B161" s="176"/>
      <c r="C161" s="196" t="s">
        <v>288</v>
      </c>
      <c r="D161" s="196" t="s">
        <v>551</v>
      </c>
      <c r="E161" s="197" t="s">
        <v>3412</v>
      </c>
      <c r="F161" s="198" t="s">
        <v>3413</v>
      </c>
      <c r="G161" s="199" t="s">
        <v>193</v>
      </c>
      <c r="H161" s="200">
        <v>10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1474</v>
      </c>
      <c r="AT161" s="189" t="s">
        <v>551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314</v>
      </c>
    </row>
    <row r="162" s="2" customFormat="1" ht="21.75" customHeight="1">
      <c r="A162" s="34"/>
      <c r="B162" s="176"/>
      <c r="C162" s="196" t="s">
        <v>292</v>
      </c>
      <c r="D162" s="196" t="s">
        <v>551</v>
      </c>
      <c r="E162" s="197" t="s">
        <v>3414</v>
      </c>
      <c r="F162" s="198" t="s">
        <v>3415</v>
      </c>
      <c r="G162" s="199" t="s">
        <v>193</v>
      </c>
      <c r="H162" s="200">
        <v>1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1474</v>
      </c>
      <c r="AT162" s="189" t="s">
        <v>551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246</v>
      </c>
    </row>
    <row r="163" s="2" customFormat="1" ht="21.75" customHeight="1">
      <c r="A163" s="34"/>
      <c r="B163" s="176"/>
      <c r="C163" s="196" t="s">
        <v>296</v>
      </c>
      <c r="D163" s="196" t="s">
        <v>551</v>
      </c>
      <c r="E163" s="197" t="s">
        <v>3416</v>
      </c>
      <c r="F163" s="198" t="s">
        <v>3417</v>
      </c>
      <c r="G163" s="199" t="s">
        <v>193</v>
      </c>
      <c r="H163" s="200">
        <v>2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1474</v>
      </c>
      <c r="AT163" s="189" t="s">
        <v>551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183</v>
      </c>
    </row>
    <row r="164" s="2" customFormat="1" ht="16.5" customHeight="1">
      <c r="A164" s="34"/>
      <c r="B164" s="176"/>
      <c r="C164" s="196" t="s">
        <v>300</v>
      </c>
      <c r="D164" s="196" t="s">
        <v>551</v>
      </c>
      <c r="E164" s="197" t="s">
        <v>2079</v>
      </c>
      <c r="F164" s="198" t="s">
        <v>3418</v>
      </c>
      <c r="G164" s="199" t="s">
        <v>193</v>
      </c>
      <c r="H164" s="200">
        <v>1</v>
      </c>
      <c r="I164" s="201"/>
      <c r="J164" s="202">
        <f>ROUND(I164*H164,2)</f>
        <v>0</v>
      </c>
      <c r="K164" s="203"/>
      <c r="L164" s="204"/>
      <c r="M164" s="205" t="s">
        <v>1</v>
      </c>
      <c r="N164" s="20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1474</v>
      </c>
      <c r="AT164" s="189" t="s">
        <v>551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190</v>
      </c>
    </row>
    <row r="165" s="2" customFormat="1" ht="16.5" customHeight="1">
      <c r="A165" s="34"/>
      <c r="B165" s="176"/>
      <c r="C165" s="196" t="s">
        <v>304</v>
      </c>
      <c r="D165" s="196" t="s">
        <v>551</v>
      </c>
      <c r="E165" s="197" t="s">
        <v>2081</v>
      </c>
      <c r="F165" s="198" t="s">
        <v>3419</v>
      </c>
      <c r="G165" s="199" t="s">
        <v>193</v>
      </c>
      <c r="H165" s="200">
        <v>1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1474</v>
      </c>
      <c r="AT165" s="189" t="s">
        <v>551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195</v>
      </c>
    </row>
    <row r="166" s="2" customFormat="1" ht="49.05" customHeight="1">
      <c r="A166" s="34"/>
      <c r="B166" s="176"/>
      <c r="C166" s="196" t="s">
        <v>322</v>
      </c>
      <c r="D166" s="196" t="s">
        <v>551</v>
      </c>
      <c r="E166" s="197" t="s">
        <v>3420</v>
      </c>
      <c r="F166" s="198" t="s">
        <v>3421</v>
      </c>
      <c r="G166" s="199" t="s">
        <v>3359</v>
      </c>
      <c r="H166" s="200">
        <v>89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1474</v>
      </c>
      <c r="AT166" s="189" t="s">
        <v>551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776</v>
      </c>
    </row>
    <row r="167" s="2" customFormat="1">
      <c r="A167" s="34"/>
      <c r="B167" s="35"/>
      <c r="C167" s="34"/>
      <c r="D167" s="208" t="s">
        <v>1468</v>
      </c>
      <c r="E167" s="34"/>
      <c r="F167" s="209" t="s">
        <v>3383</v>
      </c>
      <c r="G167" s="34"/>
      <c r="H167" s="34"/>
      <c r="I167" s="210"/>
      <c r="J167" s="34"/>
      <c r="K167" s="34"/>
      <c r="L167" s="35"/>
      <c r="M167" s="211"/>
      <c r="N167" s="212"/>
      <c r="O167" s="78"/>
      <c r="P167" s="78"/>
      <c r="Q167" s="78"/>
      <c r="R167" s="78"/>
      <c r="S167" s="78"/>
      <c r="T167" s="79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5" t="s">
        <v>1468</v>
      </c>
      <c r="AU167" s="15" t="s">
        <v>83</v>
      </c>
    </row>
    <row r="168" s="2" customFormat="1" ht="49.05" customHeight="1">
      <c r="A168" s="34"/>
      <c r="B168" s="176"/>
      <c r="C168" s="196" t="s">
        <v>326</v>
      </c>
      <c r="D168" s="196" t="s">
        <v>551</v>
      </c>
      <c r="E168" s="197" t="s">
        <v>3422</v>
      </c>
      <c r="F168" s="198" t="s">
        <v>3423</v>
      </c>
      <c r="G168" s="199" t="s">
        <v>3359</v>
      </c>
      <c r="H168" s="200">
        <v>101</v>
      </c>
      <c r="I168" s="201"/>
      <c r="J168" s="202">
        <f>ROUND(I168*H168,2)</f>
        <v>0</v>
      </c>
      <c r="K168" s="203"/>
      <c r="L168" s="204"/>
      <c r="M168" s="205" t="s">
        <v>1</v>
      </c>
      <c r="N168" s="20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1474</v>
      </c>
      <c r="AT168" s="189" t="s">
        <v>551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784</v>
      </c>
    </row>
    <row r="169" s="2" customFormat="1">
      <c r="A169" s="34"/>
      <c r="B169" s="35"/>
      <c r="C169" s="34"/>
      <c r="D169" s="208" t="s">
        <v>1468</v>
      </c>
      <c r="E169" s="34"/>
      <c r="F169" s="209" t="s">
        <v>3383</v>
      </c>
      <c r="G169" s="34"/>
      <c r="H169" s="34"/>
      <c r="I169" s="210"/>
      <c r="J169" s="34"/>
      <c r="K169" s="34"/>
      <c r="L169" s="35"/>
      <c r="M169" s="211"/>
      <c r="N169" s="212"/>
      <c r="O169" s="78"/>
      <c r="P169" s="78"/>
      <c r="Q169" s="78"/>
      <c r="R169" s="78"/>
      <c r="S169" s="78"/>
      <c r="T169" s="79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5" t="s">
        <v>1468</v>
      </c>
      <c r="AU169" s="15" t="s">
        <v>83</v>
      </c>
    </row>
    <row r="170" s="2" customFormat="1" ht="33" customHeight="1">
      <c r="A170" s="34"/>
      <c r="B170" s="176"/>
      <c r="C170" s="196" t="s">
        <v>330</v>
      </c>
      <c r="D170" s="196" t="s">
        <v>551</v>
      </c>
      <c r="E170" s="197" t="s">
        <v>2069</v>
      </c>
      <c r="F170" s="198" t="s">
        <v>3384</v>
      </c>
      <c r="G170" s="199" t="s">
        <v>172</v>
      </c>
      <c r="H170" s="200">
        <v>36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1474</v>
      </c>
      <c r="AT170" s="189" t="s">
        <v>551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3424</v>
      </c>
    </row>
    <row r="171" s="2" customFormat="1" ht="44.25" customHeight="1">
      <c r="A171" s="34"/>
      <c r="B171" s="176"/>
      <c r="C171" s="196" t="s">
        <v>334</v>
      </c>
      <c r="D171" s="196" t="s">
        <v>551</v>
      </c>
      <c r="E171" s="197" t="s">
        <v>2071</v>
      </c>
      <c r="F171" s="198" t="s">
        <v>3386</v>
      </c>
      <c r="G171" s="199" t="s">
        <v>172</v>
      </c>
      <c r="H171" s="200">
        <v>9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1474</v>
      </c>
      <c r="AT171" s="189" t="s">
        <v>551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800</v>
      </c>
    </row>
    <row r="172" s="2" customFormat="1" ht="24.15" customHeight="1">
      <c r="A172" s="34"/>
      <c r="B172" s="176"/>
      <c r="C172" s="196" t="s">
        <v>340</v>
      </c>
      <c r="D172" s="196" t="s">
        <v>551</v>
      </c>
      <c r="E172" s="197" t="s">
        <v>2087</v>
      </c>
      <c r="F172" s="198" t="s">
        <v>3425</v>
      </c>
      <c r="G172" s="199" t="s">
        <v>172</v>
      </c>
      <c r="H172" s="200">
        <v>7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1474</v>
      </c>
      <c r="AT172" s="189" t="s">
        <v>551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808</v>
      </c>
    </row>
    <row r="173" s="2" customFormat="1" ht="24.15" customHeight="1">
      <c r="A173" s="34"/>
      <c r="B173" s="176"/>
      <c r="C173" s="196" t="s">
        <v>344</v>
      </c>
      <c r="D173" s="196" t="s">
        <v>551</v>
      </c>
      <c r="E173" s="197" t="s">
        <v>2089</v>
      </c>
      <c r="F173" s="198" t="s">
        <v>3426</v>
      </c>
      <c r="G173" s="199" t="s">
        <v>193</v>
      </c>
      <c r="H173" s="200">
        <v>1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1474</v>
      </c>
      <c r="AT173" s="189" t="s">
        <v>551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817</v>
      </c>
    </row>
    <row r="174" s="2" customFormat="1" ht="16.5" customHeight="1">
      <c r="A174" s="34"/>
      <c r="B174" s="176"/>
      <c r="C174" s="196" t="s">
        <v>348</v>
      </c>
      <c r="D174" s="196" t="s">
        <v>551</v>
      </c>
      <c r="E174" s="197" t="s">
        <v>3427</v>
      </c>
      <c r="F174" s="198" t="s">
        <v>3389</v>
      </c>
      <c r="G174" s="199" t="s">
        <v>402</v>
      </c>
      <c r="H174" s="200">
        <v>1</v>
      </c>
      <c r="I174" s="201"/>
      <c r="J174" s="202">
        <f>ROUND(I174*H174,2)</f>
        <v>0</v>
      </c>
      <c r="K174" s="203"/>
      <c r="L174" s="204"/>
      <c r="M174" s="205" t="s">
        <v>1</v>
      </c>
      <c r="N174" s="20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1474</v>
      </c>
      <c r="AT174" s="189" t="s">
        <v>551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825</v>
      </c>
    </row>
    <row r="175" s="12" customFormat="1" ht="25.92" customHeight="1">
      <c r="A175" s="12"/>
      <c r="B175" s="163"/>
      <c r="C175" s="12"/>
      <c r="D175" s="164" t="s">
        <v>74</v>
      </c>
      <c r="E175" s="165" t="s">
        <v>2237</v>
      </c>
      <c r="F175" s="165" t="s">
        <v>3428</v>
      </c>
      <c r="G175" s="12"/>
      <c r="H175" s="12"/>
      <c r="I175" s="166"/>
      <c r="J175" s="167">
        <f>BK175</f>
        <v>0</v>
      </c>
      <c r="K175" s="12"/>
      <c r="L175" s="163"/>
      <c r="M175" s="168"/>
      <c r="N175" s="169"/>
      <c r="O175" s="169"/>
      <c r="P175" s="170">
        <f>SUM(P176:P202)</f>
        <v>0</v>
      </c>
      <c r="Q175" s="169"/>
      <c r="R175" s="170">
        <f>SUM(R176:R202)</f>
        <v>0</v>
      </c>
      <c r="S175" s="169"/>
      <c r="T175" s="171">
        <f>SUM(T176:T202)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4" t="s">
        <v>83</v>
      </c>
      <c r="AT175" s="172" t="s">
        <v>74</v>
      </c>
      <c r="AU175" s="172" t="s">
        <v>75</v>
      </c>
      <c r="AY175" s="164" t="s">
        <v>165</v>
      </c>
      <c r="BK175" s="173">
        <f>SUM(BK176:BK202)</f>
        <v>0</v>
      </c>
    </row>
    <row r="176" s="2" customFormat="1" ht="66.75" customHeight="1">
      <c r="A176" s="34"/>
      <c r="B176" s="176"/>
      <c r="C176" s="177" t="s">
        <v>360</v>
      </c>
      <c r="D176" s="177" t="s">
        <v>169</v>
      </c>
      <c r="E176" s="178" t="s">
        <v>3429</v>
      </c>
      <c r="F176" s="179" t="s">
        <v>3430</v>
      </c>
      <c r="G176" s="180" t="s">
        <v>402</v>
      </c>
      <c r="H176" s="181">
        <v>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3431</v>
      </c>
    </row>
    <row r="177" s="2" customFormat="1" ht="62.7" customHeight="1">
      <c r="A177" s="34"/>
      <c r="B177" s="176"/>
      <c r="C177" s="196" t="s">
        <v>367</v>
      </c>
      <c r="D177" s="196" t="s">
        <v>551</v>
      </c>
      <c r="E177" s="197" t="s">
        <v>3432</v>
      </c>
      <c r="F177" s="198" t="s">
        <v>3433</v>
      </c>
      <c r="G177" s="199" t="s">
        <v>402</v>
      </c>
      <c r="H177" s="200">
        <v>1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1474</v>
      </c>
      <c r="AT177" s="189" t="s">
        <v>551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3434</v>
      </c>
    </row>
    <row r="178" s="2" customFormat="1" ht="62.7" customHeight="1">
      <c r="A178" s="34"/>
      <c r="B178" s="176"/>
      <c r="C178" s="196" t="s">
        <v>373</v>
      </c>
      <c r="D178" s="196" t="s">
        <v>551</v>
      </c>
      <c r="E178" s="197" t="s">
        <v>3435</v>
      </c>
      <c r="F178" s="198" t="s">
        <v>3436</v>
      </c>
      <c r="G178" s="199" t="s">
        <v>402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1474</v>
      </c>
      <c r="AT178" s="189" t="s">
        <v>551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3437</v>
      </c>
    </row>
    <row r="179" s="2" customFormat="1" ht="62.7" customHeight="1">
      <c r="A179" s="34"/>
      <c r="B179" s="176"/>
      <c r="C179" s="196" t="s">
        <v>379</v>
      </c>
      <c r="D179" s="196" t="s">
        <v>551</v>
      </c>
      <c r="E179" s="197" t="s">
        <v>3438</v>
      </c>
      <c r="F179" s="198" t="s">
        <v>3439</v>
      </c>
      <c r="G179" s="199" t="s">
        <v>402</v>
      </c>
      <c r="H179" s="200">
        <v>1</v>
      </c>
      <c r="I179" s="201"/>
      <c r="J179" s="202">
        <f>ROUND(I179*H179,2)</f>
        <v>0</v>
      </c>
      <c r="K179" s="203"/>
      <c r="L179" s="204"/>
      <c r="M179" s="205" t="s">
        <v>1</v>
      </c>
      <c r="N179" s="20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1474</v>
      </c>
      <c r="AT179" s="189" t="s">
        <v>551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3440</v>
      </c>
    </row>
    <row r="180" s="2" customFormat="1" ht="62.7" customHeight="1">
      <c r="A180" s="34"/>
      <c r="B180" s="176"/>
      <c r="C180" s="196" t="s">
        <v>383</v>
      </c>
      <c r="D180" s="196" t="s">
        <v>551</v>
      </c>
      <c r="E180" s="197" t="s">
        <v>3441</v>
      </c>
      <c r="F180" s="198" t="s">
        <v>3442</v>
      </c>
      <c r="G180" s="199" t="s">
        <v>402</v>
      </c>
      <c r="H180" s="200">
        <v>1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1474</v>
      </c>
      <c r="AT180" s="189" t="s">
        <v>551</v>
      </c>
      <c r="AU180" s="189" t="s">
        <v>83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453</v>
      </c>
      <c r="BM180" s="189" t="s">
        <v>3443</v>
      </c>
    </row>
    <row r="181" s="2" customFormat="1" ht="16.5" customHeight="1">
      <c r="A181" s="34"/>
      <c r="B181" s="176"/>
      <c r="C181" s="196" t="s">
        <v>387</v>
      </c>
      <c r="D181" s="196" t="s">
        <v>551</v>
      </c>
      <c r="E181" s="197" t="s">
        <v>3444</v>
      </c>
      <c r="F181" s="198" t="s">
        <v>3362</v>
      </c>
      <c r="G181" s="199" t="s">
        <v>193</v>
      </c>
      <c r="H181" s="200">
        <v>4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1474</v>
      </c>
      <c r="AT181" s="189" t="s">
        <v>551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872</v>
      </c>
    </row>
    <row r="182" s="2" customFormat="1" ht="16.5" customHeight="1">
      <c r="A182" s="34"/>
      <c r="B182" s="176"/>
      <c r="C182" s="196" t="s">
        <v>391</v>
      </c>
      <c r="D182" s="196" t="s">
        <v>551</v>
      </c>
      <c r="E182" s="197" t="s">
        <v>3445</v>
      </c>
      <c r="F182" s="198" t="s">
        <v>3397</v>
      </c>
      <c r="G182" s="199" t="s">
        <v>193</v>
      </c>
      <c r="H182" s="200">
        <v>4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1474</v>
      </c>
      <c r="AT182" s="189" t="s">
        <v>551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880</v>
      </c>
    </row>
    <row r="183" s="2" customFormat="1" ht="16.5" customHeight="1">
      <c r="A183" s="34"/>
      <c r="B183" s="176"/>
      <c r="C183" s="196" t="s">
        <v>395</v>
      </c>
      <c r="D183" s="196" t="s">
        <v>551</v>
      </c>
      <c r="E183" s="197" t="s">
        <v>3446</v>
      </c>
      <c r="F183" s="198" t="s">
        <v>3447</v>
      </c>
      <c r="G183" s="199" t="s">
        <v>193</v>
      </c>
      <c r="H183" s="200">
        <v>1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1474</v>
      </c>
      <c r="AT183" s="189" t="s">
        <v>551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888</v>
      </c>
    </row>
    <row r="184" s="2" customFormat="1" ht="16.5" customHeight="1">
      <c r="A184" s="34"/>
      <c r="B184" s="176"/>
      <c r="C184" s="196" t="s">
        <v>399</v>
      </c>
      <c r="D184" s="196" t="s">
        <v>551</v>
      </c>
      <c r="E184" s="197" t="s">
        <v>3448</v>
      </c>
      <c r="F184" s="198" t="s">
        <v>3449</v>
      </c>
      <c r="G184" s="199" t="s">
        <v>193</v>
      </c>
      <c r="H184" s="200">
        <v>1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1474</v>
      </c>
      <c r="AT184" s="189" t="s">
        <v>551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896</v>
      </c>
    </row>
    <row r="185" s="2" customFormat="1" ht="21.75" customHeight="1">
      <c r="A185" s="34"/>
      <c r="B185" s="176"/>
      <c r="C185" s="196" t="s">
        <v>404</v>
      </c>
      <c r="D185" s="196" t="s">
        <v>551</v>
      </c>
      <c r="E185" s="197" t="s">
        <v>3450</v>
      </c>
      <c r="F185" s="198" t="s">
        <v>3451</v>
      </c>
      <c r="G185" s="199" t="s">
        <v>193</v>
      </c>
      <c r="H185" s="200">
        <v>5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1474</v>
      </c>
      <c r="AT185" s="189" t="s">
        <v>551</v>
      </c>
      <c r="AU185" s="189" t="s">
        <v>83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453</v>
      </c>
      <c r="BM185" s="189" t="s">
        <v>906</v>
      </c>
    </row>
    <row r="186" s="2" customFormat="1" ht="33" customHeight="1">
      <c r="A186" s="34"/>
      <c r="B186" s="176"/>
      <c r="C186" s="196" t="s">
        <v>414</v>
      </c>
      <c r="D186" s="196" t="s">
        <v>551</v>
      </c>
      <c r="E186" s="197" t="s">
        <v>3452</v>
      </c>
      <c r="F186" s="198" t="s">
        <v>3407</v>
      </c>
      <c r="G186" s="199" t="s">
        <v>193</v>
      </c>
      <c r="H186" s="200">
        <v>2</v>
      </c>
      <c r="I186" s="201"/>
      <c r="J186" s="202">
        <f>ROUND(I186*H186,2)</f>
        <v>0</v>
      </c>
      <c r="K186" s="203"/>
      <c r="L186" s="204"/>
      <c r="M186" s="205" t="s">
        <v>1</v>
      </c>
      <c r="N186" s="20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1474</v>
      </c>
      <c r="AT186" s="189" t="s">
        <v>551</v>
      </c>
      <c r="AU186" s="189" t="s">
        <v>83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453</v>
      </c>
      <c r="BM186" s="189" t="s">
        <v>915</v>
      </c>
    </row>
    <row r="187" s="2" customFormat="1" ht="33" customHeight="1">
      <c r="A187" s="34"/>
      <c r="B187" s="176"/>
      <c r="C187" s="196" t="s">
        <v>418</v>
      </c>
      <c r="D187" s="196" t="s">
        <v>551</v>
      </c>
      <c r="E187" s="197" t="s">
        <v>3453</v>
      </c>
      <c r="F187" s="198" t="s">
        <v>3454</v>
      </c>
      <c r="G187" s="199" t="s">
        <v>193</v>
      </c>
      <c r="H187" s="200">
        <v>4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1474</v>
      </c>
      <c r="AT187" s="189" t="s">
        <v>551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923</v>
      </c>
    </row>
    <row r="188" s="2" customFormat="1" ht="21.75" customHeight="1">
      <c r="A188" s="34"/>
      <c r="B188" s="176"/>
      <c r="C188" s="196" t="s">
        <v>422</v>
      </c>
      <c r="D188" s="196" t="s">
        <v>551</v>
      </c>
      <c r="E188" s="197" t="s">
        <v>3455</v>
      </c>
      <c r="F188" s="198" t="s">
        <v>3456</v>
      </c>
      <c r="G188" s="199" t="s">
        <v>193</v>
      </c>
      <c r="H188" s="200">
        <v>5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1474</v>
      </c>
      <c r="AT188" s="189" t="s">
        <v>551</v>
      </c>
      <c r="AU188" s="189" t="s">
        <v>83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453</v>
      </c>
      <c r="BM188" s="189" t="s">
        <v>931</v>
      </c>
    </row>
    <row r="189" s="2" customFormat="1" ht="21.75" customHeight="1">
      <c r="A189" s="34"/>
      <c r="B189" s="176"/>
      <c r="C189" s="196" t="s">
        <v>427</v>
      </c>
      <c r="D189" s="196" t="s">
        <v>551</v>
      </c>
      <c r="E189" s="197" t="s">
        <v>3457</v>
      </c>
      <c r="F189" s="198" t="s">
        <v>3458</v>
      </c>
      <c r="G189" s="199" t="s">
        <v>193</v>
      </c>
      <c r="H189" s="200">
        <v>1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1474</v>
      </c>
      <c r="AT189" s="189" t="s">
        <v>551</v>
      </c>
      <c r="AU189" s="189" t="s">
        <v>83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453</v>
      </c>
      <c r="BM189" s="189" t="s">
        <v>939</v>
      </c>
    </row>
    <row r="190" s="2" customFormat="1" ht="24.15" customHeight="1">
      <c r="A190" s="34"/>
      <c r="B190" s="176"/>
      <c r="C190" s="196" t="s">
        <v>431</v>
      </c>
      <c r="D190" s="196" t="s">
        <v>551</v>
      </c>
      <c r="E190" s="197" t="s">
        <v>3459</v>
      </c>
      <c r="F190" s="198" t="s">
        <v>3460</v>
      </c>
      <c r="G190" s="199" t="s">
        <v>402</v>
      </c>
      <c r="H190" s="200">
        <v>1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1474</v>
      </c>
      <c r="AT190" s="189" t="s">
        <v>551</v>
      </c>
      <c r="AU190" s="189" t="s">
        <v>83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453</v>
      </c>
      <c r="BM190" s="189" t="s">
        <v>947</v>
      </c>
    </row>
    <row r="191" s="2" customFormat="1" ht="24.15" customHeight="1">
      <c r="A191" s="34"/>
      <c r="B191" s="176"/>
      <c r="C191" s="196" t="s">
        <v>435</v>
      </c>
      <c r="D191" s="196" t="s">
        <v>551</v>
      </c>
      <c r="E191" s="197" t="s">
        <v>3461</v>
      </c>
      <c r="F191" s="198" t="s">
        <v>3462</v>
      </c>
      <c r="G191" s="199" t="s">
        <v>3359</v>
      </c>
      <c r="H191" s="200">
        <v>1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1474</v>
      </c>
      <c r="AT191" s="189" t="s">
        <v>551</v>
      </c>
      <c r="AU191" s="189" t="s">
        <v>83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453</v>
      </c>
      <c r="BM191" s="189" t="s">
        <v>955</v>
      </c>
    </row>
    <row r="192" s="2" customFormat="1" ht="16.5" customHeight="1">
      <c r="A192" s="34"/>
      <c r="B192" s="176"/>
      <c r="C192" s="196" t="s">
        <v>439</v>
      </c>
      <c r="D192" s="196" t="s">
        <v>551</v>
      </c>
      <c r="E192" s="197" t="s">
        <v>3463</v>
      </c>
      <c r="F192" s="198" t="s">
        <v>3464</v>
      </c>
      <c r="G192" s="199" t="s">
        <v>3359</v>
      </c>
      <c r="H192" s="200">
        <v>1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1474</v>
      </c>
      <c r="AT192" s="189" t="s">
        <v>551</v>
      </c>
      <c r="AU192" s="189" t="s">
        <v>83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453</v>
      </c>
      <c r="BM192" s="189" t="s">
        <v>963</v>
      </c>
    </row>
    <row r="193" s="2" customFormat="1" ht="49.05" customHeight="1">
      <c r="A193" s="34"/>
      <c r="B193" s="176"/>
      <c r="C193" s="196" t="s">
        <v>445</v>
      </c>
      <c r="D193" s="196" t="s">
        <v>551</v>
      </c>
      <c r="E193" s="197" t="s">
        <v>3465</v>
      </c>
      <c r="F193" s="198" t="s">
        <v>3421</v>
      </c>
      <c r="G193" s="199" t="s">
        <v>3359</v>
      </c>
      <c r="H193" s="200">
        <v>79</v>
      </c>
      <c r="I193" s="201"/>
      <c r="J193" s="202">
        <f>ROUND(I193*H193,2)</f>
        <v>0</v>
      </c>
      <c r="K193" s="203"/>
      <c r="L193" s="204"/>
      <c r="M193" s="205" t="s">
        <v>1</v>
      </c>
      <c r="N193" s="20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1474</v>
      </c>
      <c r="AT193" s="189" t="s">
        <v>551</v>
      </c>
      <c r="AU193" s="189" t="s">
        <v>83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453</v>
      </c>
      <c r="BM193" s="189" t="s">
        <v>979</v>
      </c>
    </row>
    <row r="194" s="2" customFormat="1">
      <c r="A194" s="34"/>
      <c r="B194" s="35"/>
      <c r="C194" s="34"/>
      <c r="D194" s="208" t="s">
        <v>1468</v>
      </c>
      <c r="E194" s="34"/>
      <c r="F194" s="209" t="s">
        <v>3383</v>
      </c>
      <c r="G194" s="34"/>
      <c r="H194" s="34"/>
      <c r="I194" s="210"/>
      <c r="J194" s="34"/>
      <c r="K194" s="34"/>
      <c r="L194" s="35"/>
      <c r="M194" s="211"/>
      <c r="N194" s="212"/>
      <c r="O194" s="78"/>
      <c r="P194" s="78"/>
      <c r="Q194" s="78"/>
      <c r="R194" s="78"/>
      <c r="S194" s="78"/>
      <c r="T194" s="79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1468</v>
      </c>
      <c r="AU194" s="15" t="s">
        <v>83</v>
      </c>
    </row>
    <row r="195" s="2" customFormat="1" ht="49.05" customHeight="1">
      <c r="A195" s="34"/>
      <c r="B195" s="176"/>
      <c r="C195" s="196" t="s">
        <v>449</v>
      </c>
      <c r="D195" s="196" t="s">
        <v>551</v>
      </c>
      <c r="E195" s="197" t="s">
        <v>3466</v>
      </c>
      <c r="F195" s="198" t="s">
        <v>3467</v>
      </c>
      <c r="G195" s="199" t="s">
        <v>3359</v>
      </c>
      <c r="H195" s="200">
        <v>49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1474</v>
      </c>
      <c r="AT195" s="189" t="s">
        <v>551</v>
      </c>
      <c r="AU195" s="189" t="s">
        <v>83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453</v>
      </c>
      <c r="BM195" s="189" t="s">
        <v>987</v>
      </c>
    </row>
    <row r="196" s="2" customFormat="1">
      <c r="A196" s="34"/>
      <c r="B196" s="35"/>
      <c r="C196" s="34"/>
      <c r="D196" s="208" t="s">
        <v>1468</v>
      </c>
      <c r="E196" s="34"/>
      <c r="F196" s="209" t="s">
        <v>3383</v>
      </c>
      <c r="G196" s="34"/>
      <c r="H196" s="34"/>
      <c r="I196" s="210"/>
      <c r="J196" s="34"/>
      <c r="K196" s="34"/>
      <c r="L196" s="35"/>
      <c r="M196" s="211"/>
      <c r="N196" s="212"/>
      <c r="O196" s="78"/>
      <c r="P196" s="78"/>
      <c r="Q196" s="78"/>
      <c r="R196" s="78"/>
      <c r="S196" s="78"/>
      <c r="T196" s="79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1468</v>
      </c>
      <c r="AU196" s="15" t="s">
        <v>83</v>
      </c>
    </row>
    <row r="197" s="2" customFormat="1" ht="33" customHeight="1">
      <c r="A197" s="34"/>
      <c r="B197" s="176"/>
      <c r="C197" s="196" t="s">
        <v>453</v>
      </c>
      <c r="D197" s="196" t="s">
        <v>551</v>
      </c>
      <c r="E197" s="197" t="s">
        <v>2069</v>
      </c>
      <c r="F197" s="198" t="s">
        <v>3384</v>
      </c>
      <c r="G197" s="199" t="s">
        <v>172</v>
      </c>
      <c r="H197" s="200">
        <v>61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1474</v>
      </c>
      <c r="AT197" s="189" t="s">
        <v>551</v>
      </c>
      <c r="AU197" s="189" t="s">
        <v>83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453</v>
      </c>
      <c r="BM197" s="189" t="s">
        <v>3468</v>
      </c>
    </row>
    <row r="198" s="2" customFormat="1" ht="24.15" customHeight="1">
      <c r="A198" s="34"/>
      <c r="B198" s="176"/>
      <c r="C198" s="196" t="s">
        <v>459</v>
      </c>
      <c r="D198" s="196" t="s">
        <v>551</v>
      </c>
      <c r="E198" s="197" t="s">
        <v>3469</v>
      </c>
      <c r="F198" s="198" t="s">
        <v>3425</v>
      </c>
      <c r="G198" s="199" t="s">
        <v>172</v>
      </c>
      <c r="H198" s="200">
        <v>46</v>
      </c>
      <c r="I198" s="201"/>
      <c r="J198" s="202">
        <f>ROUND(I198*H198,2)</f>
        <v>0</v>
      </c>
      <c r="K198" s="203"/>
      <c r="L198" s="204"/>
      <c r="M198" s="205" t="s">
        <v>1</v>
      </c>
      <c r="N198" s="20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1474</v>
      </c>
      <c r="AT198" s="189" t="s">
        <v>551</v>
      </c>
      <c r="AU198" s="189" t="s">
        <v>83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453</v>
      </c>
      <c r="BM198" s="189" t="s">
        <v>1003</v>
      </c>
    </row>
    <row r="199" s="2" customFormat="1" ht="24.15" customHeight="1">
      <c r="A199" s="34"/>
      <c r="B199" s="176"/>
      <c r="C199" s="196" t="s">
        <v>463</v>
      </c>
      <c r="D199" s="196" t="s">
        <v>551</v>
      </c>
      <c r="E199" s="197" t="s">
        <v>3470</v>
      </c>
      <c r="F199" s="198" t="s">
        <v>3471</v>
      </c>
      <c r="G199" s="199" t="s">
        <v>172</v>
      </c>
      <c r="H199" s="200">
        <v>10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1474</v>
      </c>
      <c r="AT199" s="189" t="s">
        <v>551</v>
      </c>
      <c r="AU199" s="189" t="s">
        <v>83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453</v>
      </c>
      <c r="BM199" s="189" t="s">
        <v>1011</v>
      </c>
    </row>
    <row r="200" s="2" customFormat="1" ht="24.15" customHeight="1">
      <c r="A200" s="34"/>
      <c r="B200" s="176"/>
      <c r="C200" s="196" t="s">
        <v>467</v>
      </c>
      <c r="D200" s="196" t="s">
        <v>551</v>
      </c>
      <c r="E200" s="197" t="s">
        <v>2099</v>
      </c>
      <c r="F200" s="198" t="s">
        <v>3472</v>
      </c>
      <c r="G200" s="199" t="s">
        <v>3359</v>
      </c>
      <c r="H200" s="200">
        <v>10</v>
      </c>
      <c r="I200" s="201"/>
      <c r="J200" s="202">
        <f>ROUND(I200*H200,2)</f>
        <v>0</v>
      </c>
      <c r="K200" s="203"/>
      <c r="L200" s="204"/>
      <c r="M200" s="205" t="s">
        <v>1</v>
      </c>
      <c r="N200" s="20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1474</v>
      </c>
      <c r="AT200" s="189" t="s">
        <v>551</v>
      </c>
      <c r="AU200" s="189" t="s">
        <v>83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453</v>
      </c>
      <c r="BM200" s="189" t="s">
        <v>1019</v>
      </c>
    </row>
    <row r="201" s="2" customFormat="1" ht="24.15" customHeight="1">
      <c r="A201" s="34"/>
      <c r="B201" s="176"/>
      <c r="C201" s="196" t="s">
        <v>473</v>
      </c>
      <c r="D201" s="196" t="s">
        <v>551</v>
      </c>
      <c r="E201" s="197" t="s">
        <v>2101</v>
      </c>
      <c r="F201" s="198" t="s">
        <v>3473</v>
      </c>
      <c r="G201" s="199" t="s">
        <v>3359</v>
      </c>
      <c r="H201" s="200">
        <v>6</v>
      </c>
      <c r="I201" s="201"/>
      <c r="J201" s="202">
        <f>ROUND(I201*H201,2)</f>
        <v>0</v>
      </c>
      <c r="K201" s="203"/>
      <c r="L201" s="204"/>
      <c r="M201" s="205" t="s">
        <v>1</v>
      </c>
      <c r="N201" s="20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1474</v>
      </c>
      <c r="AT201" s="189" t="s">
        <v>551</v>
      </c>
      <c r="AU201" s="189" t="s">
        <v>83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453</v>
      </c>
      <c r="BM201" s="189" t="s">
        <v>1025</v>
      </c>
    </row>
    <row r="202" s="2" customFormat="1" ht="16.5" customHeight="1">
      <c r="A202" s="34"/>
      <c r="B202" s="176"/>
      <c r="C202" s="196" t="s">
        <v>477</v>
      </c>
      <c r="D202" s="196" t="s">
        <v>551</v>
      </c>
      <c r="E202" s="197" t="s">
        <v>3474</v>
      </c>
      <c r="F202" s="198" t="s">
        <v>3389</v>
      </c>
      <c r="G202" s="199" t="s">
        <v>402</v>
      </c>
      <c r="H202" s="200">
        <v>1</v>
      </c>
      <c r="I202" s="201"/>
      <c r="J202" s="202">
        <f>ROUND(I202*H202,2)</f>
        <v>0</v>
      </c>
      <c r="K202" s="203"/>
      <c r="L202" s="204"/>
      <c r="M202" s="205" t="s">
        <v>1</v>
      </c>
      <c r="N202" s="20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1474</v>
      </c>
      <c r="AT202" s="189" t="s">
        <v>551</v>
      </c>
      <c r="AU202" s="189" t="s">
        <v>83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453</v>
      </c>
      <c r="BM202" s="189" t="s">
        <v>1033</v>
      </c>
    </row>
    <row r="203" s="12" customFormat="1" ht="25.92" customHeight="1">
      <c r="A203" s="12"/>
      <c r="B203" s="163"/>
      <c r="C203" s="12"/>
      <c r="D203" s="164" t="s">
        <v>74</v>
      </c>
      <c r="E203" s="165" t="s">
        <v>2257</v>
      </c>
      <c r="F203" s="165" t="s">
        <v>3475</v>
      </c>
      <c r="G203" s="12"/>
      <c r="H203" s="12"/>
      <c r="I203" s="166"/>
      <c r="J203" s="167">
        <f>BK203</f>
        <v>0</v>
      </c>
      <c r="K203" s="12"/>
      <c r="L203" s="163"/>
      <c r="M203" s="168"/>
      <c r="N203" s="169"/>
      <c r="O203" s="169"/>
      <c r="P203" s="170">
        <f>SUM(P204:P227)</f>
        <v>0</v>
      </c>
      <c r="Q203" s="169"/>
      <c r="R203" s="170">
        <f>SUM(R204:R227)</f>
        <v>0</v>
      </c>
      <c r="S203" s="169"/>
      <c r="T203" s="171">
        <f>SUM(T204:T227)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4" t="s">
        <v>83</v>
      </c>
      <c r="AT203" s="172" t="s">
        <v>74</v>
      </c>
      <c r="AU203" s="172" t="s">
        <v>75</v>
      </c>
      <c r="AY203" s="164" t="s">
        <v>165</v>
      </c>
      <c r="BK203" s="173">
        <f>SUM(BK204:BK227)</f>
        <v>0</v>
      </c>
    </row>
    <row r="204" s="2" customFormat="1" ht="66.75" customHeight="1">
      <c r="A204" s="34"/>
      <c r="B204" s="176"/>
      <c r="C204" s="177" t="s">
        <v>484</v>
      </c>
      <c r="D204" s="177" t="s">
        <v>169</v>
      </c>
      <c r="E204" s="178" t="s">
        <v>3476</v>
      </c>
      <c r="F204" s="179" t="s">
        <v>3477</v>
      </c>
      <c r="G204" s="180" t="s">
        <v>402</v>
      </c>
      <c r="H204" s="181">
        <v>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453</v>
      </c>
      <c r="AT204" s="189" t="s">
        <v>169</v>
      </c>
      <c r="AU204" s="189" t="s">
        <v>83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453</v>
      </c>
      <c r="BM204" s="189" t="s">
        <v>3478</v>
      </c>
    </row>
    <row r="205" s="2" customFormat="1" ht="16.5" customHeight="1">
      <c r="A205" s="34"/>
      <c r="B205" s="176"/>
      <c r="C205" s="196" t="s">
        <v>489</v>
      </c>
      <c r="D205" s="196" t="s">
        <v>551</v>
      </c>
      <c r="E205" s="197" t="s">
        <v>3479</v>
      </c>
      <c r="F205" s="198" t="s">
        <v>3480</v>
      </c>
      <c r="G205" s="199" t="s">
        <v>193</v>
      </c>
      <c r="H205" s="200">
        <v>2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1474</v>
      </c>
      <c r="AT205" s="189" t="s">
        <v>551</v>
      </c>
      <c r="AU205" s="189" t="s">
        <v>83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453</v>
      </c>
      <c r="BM205" s="189" t="s">
        <v>3481</v>
      </c>
    </row>
    <row r="206" s="2" customFormat="1" ht="16.5" customHeight="1">
      <c r="A206" s="34"/>
      <c r="B206" s="176"/>
      <c r="C206" s="196" t="s">
        <v>314</v>
      </c>
      <c r="D206" s="196" t="s">
        <v>551</v>
      </c>
      <c r="E206" s="197" t="s">
        <v>3482</v>
      </c>
      <c r="F206" s="198" t="s">
        <v>3362</v>
      </c>
      <c r="G206" s="199" t="s">
        <v>193</v>
      </c>
      <c r="H206" s="200">
        <v>4</v>
      </c>
      <c r="I206" s="201"/>
      <c r="J206" s="202">
        <f>ROUND(I206*H206,2)</f>
        <v>0</v>
      </c>
      <c r="K206" s="203"/>
      <c r="L206" s="204"/>
      <c r="M206" s="205" t="s">
        <v>1</v>
      </c>
      <c r="N206" s="20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1474</v>
      </c>
      <c r="AT206" s="189" t="s">
        <v>551</v>
      </c>
      <c r="AU206" s="189" t="s">
        <v>83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453</v>
      </c>
      <c r="BM206" s="189" t="s">
        <v>1056</v>
      </c>
    </row>
    <row r="207" s="2" customFormat="1" ht="16.5" customHeight="1">
      <c r="A207" s="34"/>
      <c r="B207" s="176"/>
      <c r="C207" s="196" t="s">
        <v>207</v>
      </c>
      <c r="D207" s="196" t="s">
        <v>551</v>
      </c>
      <c r="E207" s="197" t="s">
        <v>3483</v>
      </c>
      <c r="F207" s="198" t="s">
        <v>3403</v>
      </c>
      <c r="G207" s="199" t="s">
        <v>193</v>
      </c>
      <c r="H207" s="200">
        <v>2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1474</v>
      </c>
      <c r="AT207" s="189" t="s">
        <v>551</v>
      </c>
      <c r="AU207" s="189" t="s">
        <v>83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453</v>
      </c>
      <c r="BM207" s="189" t="s">
        <v>1064</v>
      </c>
    </row>
    <row r="208" s="2" customFormat="1" ht="16.5" customHeight="1">
      <c r="A208" s="34"/>
      <c r="B208" s="176"/>
      <c r="C208" s="196" t="s">
        <v>246</v>
      </c>
      <c r="D208" s="196" t="s">
        <v>551</v>
      </c>
      <c r="E208" s="197" t="s">
        <v>3484</v>
      </c>
      <c r="F208" s="198" t="s">
        <v>3485</v>
      </c>
      <c r="G208" s="199" t="s">
        <v>193</v>
      </c>
      <c r="H208" s="200">
        <v>7</v>
      </c>
      <c r="I208" s="201"/>
      <c r="J208" s="202">
        <f>ROUND(I208*H208,2)</f>
        <v>0</v>
      </c>
      <c r="K208" s="203"/>
      <c r="L208" s="204"/>
      <c r="M208" s="205" t="s">
        <v>1</v>
      </c>
      <c r="N208" s="20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1474</v>
      </c>
      <c r="AT208" s="189" t="s">
        <v>551</v>
      </c>
      <c r="AU208" s="189" t="s">
        <v>83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453</v>
      </c>
      <c r="BM208" s="189" t="s">
        <v>3486</v>
      </c>
    </row>
    <row r="209" s="2" customFormat="1" ht="16.5" customHeight="1">
      <c r="A209" s="34"/>
      <c r="B209" s="176"/>
      <c r="C209" s="196" t="s">
        <v>410</v>
      </c>
      <c r="D209" s="196" t="s">
        <v>551</v>
      </c>
      <c r="E209" s="197" t="s">
        <v>3487</v>
      </c>
      <c r="F209" s="198" t="s">
        <v>3488</v>
      </c>
      <c r="G209" s="199" t="s">
        <v>193</v>
      </c>
      <c r="H209" s="200">
        <v>3</v>
      </c>
      <c r="I209" s="201"/>
      <c r="J209" s="202">
        <f>ROUND(I209*H209,2)</f>
        <v>0</v>
      </c>
      <c r="K209" s="203"/>
      <c r="L209" s="204"/>
      <c r="M209" s="205" t="s">
        <v>1</v>
      </c>
      <c r="N209" s="20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1474</v>
      </c>
      <c r="AT209" s="189" t="s">
        <v>551</v>
      </c>
      <c r="AU209" s="189" t="s">
        <v>83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453</v>
      </c>
      <c r="BM209" s="189" t="s">
        <v>3489</v>
      </c>
    </row>
    <row r="210" s="2" customFormat="1" ht="37.8" customHeight="1">
      <c r="A210" s="34"/>
      <c r="B210" s="176"/>
      <c r="C210" s="196" t="s">
        <v>183</v>
      </c>
      <c r="D210" s="196" t="s">
        <v>551</v>
      </c>
      <c r="E210" s="197" t="s">
        <v>3490</v>
      </c>
      <c r="F210" s="198" t="s">
        <v>3491</v>
      </c>
      <c r="G210" s="199" t="s">
        <v>402</v>
      </c>
      <c r="H210" s="200">
        <v>4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1474</v>
      </c>
      <c r="AT210" s="189" t="s">
        <v>551</v>
      </c>
      <c r="AU210" s="189" t="s">
        <v>83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453</v>
      </c>
      <c r="BM210" s="189" t="s">
        <v>1086</v>
      </c>
    </row>
    <row r="211" s="2" customFormat="1" ht="37.8" customHeight="1">
      <c r="A211" s="34"/>
      <c r="B211" s="176"/>
      <c r="C211" s="196" t="s">
        <v>211</v>
      </c>
      <c r="D211" s="196" t="s">
        <v>551</v>
      </c>
      <c r="E211" s="197" t="s">
        <v>3492</v>
      </c>
      <c r="F211" s="198" t="s">
        <v>3493</v>
      </c>
      <c r="G211" s="199" t="s">
        <v>402</v>
      </c>
      <c r="H211" s="200">
        <v>3</v>
      </c>
      <c r="I211" s="201"/>
      <c r="J211" s="202">
        <f>ROUND(I211*H211,2)</f>
        <v>0</v>
      </c>
      <c r="K211" s="203"/>
      <c r="L211" s="204"/>
      <c r="M211" s="205" t="s">
        <v>1</v>
      </c>
      <c r="N211" s="20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1474</v>
      </c>
      <c r="AT211" s="189" t="s">
        <v>551</v>
      </c>
      <c r="AU211" s="189" t="s">
        <v>83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453</v>
      </c>
      <c r="BM211" s="189" t="s">
        <v>1094</v>
      </c>
    </row>
    <row r="212" s="2" customFormat="1" ht="24.15" customHeight="1">
      <c r="A212" s="34"/>
      <c r="B212" s="176"/>
      <c r="C212" s="196" t="s">
        <v>190</v>
      </c>
      <c r="D212" s="196" t="s">
        <v>551</v>
      </c>
      <c r="E212" s="197" t="s">
        <v>3494</v>
      </c>
      <c r="F212" s="198" t="s">
        <v>3460</v>
      </c>
      <c r="G212" s="199" t="s">
        <v>402</v>
      </c>
      <c r="H212" s="200">
        <v>4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1474</v>
      </c>
      <c r="AT212" s="189" t="s">
        <v>551</v>
      </c>
      <c r="AU212" s="189" t="s">
        <v>83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453</v>
      </c>
      <c r="BM212" s="189" t="s">
        <v>1102</v>
      </c>
    </row>
    <row r="213" s="2" customFormat="1" ht="21.75" customHeight="1">
      <c r="A213" s="34"/>
      <c r="B213" s="176"/>
      <c r="C213" s="196" t="s">
        <v>354</v>
      </c>
      <c r="D213" s="196" t="s">
        <v>551</v>
      </c>
      <c r="E213" s="197" t="s">
        <v>3495</v>
      </c>
      <c r="F213" s="198" t="s">
        <v>3496</v>
      </c>
      <c r="G213" s="199" t="s">
        <v>193</v>
      </c>
      <c r="H213" s="200">
        <v>5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1474</v>
      </c>
      <c r="AT213" s="189" t="s">
        <v>551</v>
      </c>
      <c r="AU213" s="189" t="s">
        <v>83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453</v>
      </c>
      <c r="BM213" s="189" t="s">
        <v>1110</v>
      </c>
    </row>
    <row r="214" s="2" customFormat="1" ht="33" customHeight="1">
      <c r="A214" s="34"/>
      <c r="B214" s="176"/>
      <c r="C214" s="196" t="s">
        <v>195</v>
      </c>
      <c r="D214" s="196" t="s">
        <v>551</v>
      </c>
      <c r="E214" s="197" t="s">
        <v>3497</v>
      </c>
      <c r="F214" s="198" t="s">
        <v>3407</v>
      </c>
      <c r="G214" s="199" t="s">
        <v>193</v>
      </c>
      <c r="H214" s="200">
        <v>4</v>
      </c>
      <c r="I214" s="201"/>
      <c r="J214" s="202">
        <f>ROUND(I214*H214,2)</f>
        <v>0</v>
      </c>
      <c r="K214" s="203"/>
      <c r="L214" s="204"/>
      <c r="M214" s="205" t="s">
        <v>1</v>
      </c>
      <c r="N214" s="20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1474</v>
      </c>
      <c r="AT214" s="189" t="s">
        <v>551</v>
      </c>
      <c r="AU214" s="189" t="s">
        <v>83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453</v>
      </c>
      <c r="BM214" s="189" t="s">
        <v>1118</v>
      </c>
    </row>
    <row r="215" s="2" customFormat="1" ht="21.75" customHeight="1">
      <c r="A215" s="34"/>
      <c r="B215" s="176"/>
      <c r="C215" s="196" t="s">
        <v>168</v>
      </c>
      <c r="D215" s="196" t="s">
        <v>551</v>
      </c>
      <c r="E215" s="197" t="s">
        <v>3498</v>
      </c>
      <c r="F215" s="198" t="s">
        <v>3499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1474</v>
      </c>
      <c r="AT215" s="189" t="s">
        <v>551</v>
      </c>
      <c r="AU215" s="189" t="s">
        <v>83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453</v>
      </c>
      <c r="BM215" s="189" t="s">
        <v>1126</v>
      </c>
    </row>
    <row r="216" s="2" customFormat="1" ht="24.15" customHeight="1">
      <c r="A216" s="34"/>
      <c r="B216" s="176"/>
      <c r="C216" s="196" t="s">
        <v>251</v>
      </c>
      <c r="D216" s="196" t="s">
        <v>551</v>
      </c>
      <c r="E216" s="197" t="s">
        <v>3500</v>
      </c>
      <c r="F216" s="198" t="s">
        <v>3501</v>
      </c>
      <c r="G216" s="199" t="s">
        <v>3359</v>
      </c>
      <c r="H216" s="200">
        <v>4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1474</v>
      </c>
      <c r="AT216" s="189" t="s">
        <v>551</v>
      </c>
      <c r="AU216" s="189" t="s">
        <v>83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453</v>
      </c>
      <c r="BM216" s="189" t="s">
        <v>1136</v>
      </c>
    </row>
    <row r="217" s="2" customFormat="1" ht="24.15" customHeight="1">
      <c r="A217" s="34"/>
      <c r="B217" s="176"/>
      <c r="C217" s="196" t="s">
        <v>308</v>
      </c>
      <c r="D217" s="196" t="s">
        <v>551</v>
      </c>
      <c r="E217" s="197" t="s">
        <v>3502</v>
      </c>
      <c r="F217" s="198" t="s">
        <v>3503</v>
      </c>
      <c r="G217" s="199" t="s">
        <v>3359</v>
      </c>
      <c r="H217" s="200">
        <v>14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1474</v>
      </c>
      <c r="AT217" s="189" t="s">
        <v>551</v>
      </c>
      <c r="AU217" s="189" t="s">
        <v>83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453</v>
      </c>
      <c r="BM217" s="189" t="s">
        <v>1144</v>
      </c>
    </row>
    <row r="218" s="2" customFormat="1" ht="16.5" customHeight="1">
      <c r="A218" s="34"/>
      <c r="B218" s="176"/>
      <c r="C218" s="196" t="s">
        <v>776</v>
      </c>
      <c r="D218" s="196" t="s">
        <v>551</v>
      </c>
      <c r="E218" s="197" t="s">
        <v>3504</v>
      </c>
      <c r="F218" s="198" t="s">
        <v>3505</v>
      </c>
      <c r="G218" s="199" t="s">
        <v>3359</v>
      </c>
      <c r="H218" s="200">
        <v>6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1474</v>
      </c>
      <c r="AT218" s="189" t="s">
        <v>551</v>
      </c>
      <c r="AU218" s="189" t="s">
        <v>83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453</v>
      </c>
      <c r="BM218" s="189" t="s">
        <v>1154</v>
      </c>
    </row>
    <row r="219" s="2" customFormat="1" ht="16.5" customHeight="1">
      <c r="A219" s="34"/>
      <c r="B219" s="176"/>
      <c r="C219" s="196" t="s">
        <v>780</v>
      </c>
      <c r="D219" s="196" t="s">
        <v>551</v>
      </c>
      <c r="E219" s="197" t="s">
        <v>3506</v>
      </c>
      <c r="F219" s="198" t="s">
        <v>3507</v>
      </c>
      <c r="G219" s="199" t="s">
        <v>3359</v>
      </c>
      <c r="H219" s="200">
        <v>11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1474</v>
      </c>
      <c r="AT219" s="189" t="s">
        <v>551</v>
      </c>
      <c r="AU219" s="189" t="s">
        <v>83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453</v>
      </c>
      <c r="BM219" s="189" t="s">
        <v>1162</v>
      </c>
    </row>
    <row r="220" s="2" customFormat="1" ht="49.05" customHeight="1">
      <c r="A220" s="34"/>
      <c r="B220" s="176"/>
      <c r="C220" s="196" t="s">
        <v>784</v>
      </c>
      <c r="D220" s="196" t="s">
        <v>551</v>
      </c>
      <c r="E220" s="197" t="s">
        <v>3508</v>
      </c>
      <c r="F220" s="198" t="s">
        <v>3423</v>
      </c>
      <c r="G220" s="199" t="s">
        <v>3359</v>
      </c>
      <c r="H220" s="200">
        <v>39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1474</v>
      </c>
      <c r="AT220" s="189" t="s">
        <v>551</v>
      </c>
      <c r="AU220" s="189" t="s">
        <v>83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453</v>
      </c>
      <c r="BM220" s="189" t="s">
        <v>1180</v>
      </c>
    </row>
    <row r="221" s="2" customFormat="1">
      <c r="A221" s="34"/>
      <c r="B221" s="35"/>
      <c r="C221" s="34"/>
      <c r="D221" s="208" t="s">
        <v>1468</v>
      </c>
      <c r="E221" s="34"/>
      <c r="F221" s="209" t="s">
        <v>3383</v>
      </c>
      <c r="G221" s="34"/>
      <c r="H221" s="34"/>
      <c r="I221" s="210"/>
      <c r="J221" s="34"/>
      <c r="K221" s="34"/>
      <c r="L221" s="35"/>
      <c r="M221" s="211"/>
      <c r="N221" s="212"/>
      <c r="O221" s="78"/>
      <c r="P221" s="78"/>
      <c r="Q221" s="78"/>
      <c r="R221" s="78"/>
      <c r="S221" s="78"/>
      <c r="T221" s="79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1468</v>
      </c>
      <c r="AU221" s="15" t="s">
        <v>83</v>
      </c>
    </row>
    <row r="222" s="2" customFormat="1" ht="49.05" customHeight="1">
      <c r="A222" s="34"/>
      <c r="B222" s="176"/>
      <c r="C222" s="196" t="s">
        <v>788</v>
      </c>
      <c r="D222" s="196" t="s">
        <v>551</v>
      </c>
      <c r="E222" s="197" t="s">
        <v>3509</v>
      </c>
      <c r="F222" s="198" t="s">
        <v>3467</v>
      </c>
      <c r="G222" s="199" t="s">
        <v>3359</v>
      </c>
      <c r="H222" s="200">
        <v>43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1474</v>
      </c>
      <c r="AT222" s="189" t="s">
        <v>551</v>
      </c>
      <c r="AU222" s="189" t="s">
        <v>83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453</v>
      </c>
      <c r="BM222" s="189" t="s">
        <v>1190</v>
      </c>
    </row>
    <row r="223" s="2" customFormat="1">
      <c r="A223" s="34"/>
      <c r="B223" s="35"/>
      <c r="C223" s="34"/>
      <c r="D223" s="208" t="s">
        <v>1468</v>
      </c>
      <c r="E223" s="34"/>
      <c r="F223" s="209" t="s">
        <v>3383</v>
      </c>
      <c r="G223" s="34"/>
      <c r="H223" s="34"/>
      <c r="I223" s="210"/>
      <c r="J223" s="34"/>
      <c r="K223" s="34"/>
      <c r="L223" s="35"/>
      <c r="M223" s="211"/>
      <c r="N223" s="212"/>
      <c r="O223" s="78"/>
      <c r="P223" s="78"/>
      <c r="Q223" s="78"/>
      <c r="R223" s="78"/>
      <c r="S223" s="78"/>
      <c r="T223" s="79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1468</v>
      </c>
      <c r="AU223" s="15" t="s">
        <v>83</v>
      </c>
    </row>
    <row r="224" s="2" customFormat="1" ht="33" customHeight="1">
      <c r="A224" s="34"/>
      <c r="B224" s="176"/>
      <c r="C224" s="196" t="s">
        <v>792</v>
      </c>
      <c r="D224" s="196" t="s">
        <v>551</v>
      </c>
      <c r="E224" s="197" t="s">
        <v>2069</v>
      </c>
      <c r="F224" s="198" t="s">
        <v>3384</v>
      </c>
      <c r="G224" s="199" t="s">
        <v>172</v>
      </c>
      <c r="H224" s="200">
        <v>13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1474</v>
      </c>
      <c r="AT224" s="189" t="s">
        <v>551</v>
      </c>
      <c r="AU224" s="189" t="s">
        <v>83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453</v>
      </c>
      <c r="BM224" s="189" t="s">
        <v>3510</v>
      </c>
    </row>
    <row r="225" s="2" customFormat="1" ht="24.15" customHeight="1">
      <c r="A225" s="34"/>
      <c r="B225" s="176"/>
      <c r="C225" s="196" t="s">
        <v>796</v>
      </c>
      <c r="D225" s="196" t="s">
        <v>551</v>
      </c>
      <c r="E225" s="197" t="s">
        <v>3511</v>
      </c>
      <c r="F225" s="198" t="s">
        <v>3425</v>
      </c>
      <c r="G225" s="199" t="s">
        <v>172</v>
      </c>
      <c r="H225" s="200">
        <v>2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1474</v>
      </c>
      <c r="AT225" s="189" t="s">
        <v>551</v>
      </c>
      <c r="AU225" s="189" t="s">
        <v>83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453</v>
      </c>
      <c r="BM225" s="189" t="s">
        <v>1206</v>
      </c>
    </row>
    <row r="226" s="2" customFormat="1" ht="24.15" customHeight="1">
      <c r="A226" s="34"/>
      <c r="B226" s="176"/>
      <c r="C226" s="196" t="s">
        <v>800</v>
      </c>
      <c r="D226" s="196" t="s">
        <v>551</v>
      </c>
      <c r="E226" s="197" t="s">
        <v>3512</v>
      </c>
      <c r="F226" s="198" t="s">
        <v>3471</v>
      </c>
      <c r="G226" s="199" t="s">
        <v>172</v>
      </c>
      <c r="H226" s="200">
        <v>12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1474</v>
      </c>
      <c r="AT226" s="189" t="s">
        <v>551</v>
      </c>
      <c r="AU226" s="189" t="s">
        <v>83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453</v>
      </c>
      <c r="BM226" s="189" t="s">
        <v>1214</v>
      </c>
    </row>
    <row r="227" s="2" customFormat="1" ht="16.5" customHeight="1">
      <c r="A227" s="34"/>
      <c r="B227" s="176"/>
      <c r="C227" s="196" t="s">
        <v>804</v>
      </c>
      <c r="D227" s="196" t="s">
        <v>551</v>
      </c>
      <c r="E227" s="197" t="s">
        <v>3513</v>
      </c>
      <c r="F227" s="198" t="s">
        <v>3389</v>
      </c>
      <c r="G227" s="199" t="s">
        <v>402</v>
      </c>
      <c r="H227" s="200">
        <v>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1474</v>
      </c>
      <c r="AT227" s="189" t="s">
        <v>551</v>
      </c>
      <c r="AU227" s="189" t="s">
        <v>83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453</v>
      </c>
      <c r="BM227" s="189" t="s">
        <v>1222</v>
      </c>
    </row>
    <row r="228" s="12" customFormat="1" ht="25.92" customHeight="1">
      <c r="A228" s="12"/>
      <c r="B228" s="163"/>
      <c r="C228" s="12"/>
      <c r="D228" s="164" t="s">
        <v>74</v>
      </c>
      <c r="E228" s="165" t="s">
        <v>2262</v>
      </c>
      <c r="F228" s="165" t="s">
        <v>3514</v>
      </c>
      <c r="G228" s="12"/>
      <c r="H228" s="12"/>
      <c r="I228" s="166"/>
      <c r="J228" s="167">
        <f>BK228</f>
        <v>0</v>
      </c>
      <c r="K228" s="12"/>
      <c r="L228" s="163"/>
      <c r="M228" s="168"/>
      <c r="N228" s="169"/>
      <c r="O228" s="169"/>
      <c r="P228" s="170">
        <f>SUM(P229:P254)</f>
        <v>0</v>
      </c>
      <c r="Q228" s="169"/>
      <c r="R228" s="170">
        <f>SUM(R229:R254)</f>
        <v>0</v>
      </c>
      <c r="S228" s="169"/>
      <c r="T228" s="171">
        <f>SUM(T229:T254)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4" t="s">
        <v>83</v>
      </c>
      <c r="AT228" s="172" t="s">
        <v>74</v>
      </c>
      <c r="AU228" s="172" t="s">
        <v>75</v>
      </c>
      <c r="AY228" s="164" t="s">
        <v>165</v>
      </c>
      <c r="BK228" s="173">
        <f>SUM(BK229:BK254)</f>
        <v>0</v>
      </c>
    </row>
    <row r="229" s="2" customFormat="1" ht="66.75" customHeight="1">
      <c r="A229" s="34"/>
      <c r="B229" s="176"/>
      <c r="C229" s="177" t="s">
        <v>808</v>
      </c>
      <c r="D229" s="177" t="s">
        <v>169</v>
      </c>
      <c r="E229" s="178" t="s">
        <v>3515</v>
      </c>
      <c r="F229" s="179" t="s">
        <v>3516</v>
      </c>
      <c r="G229" s="180" t="s">
        <v>402</v>
      </c>
      <c r="H229" s="181">
        <v>1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453</v>
      </c>
      <c r="AT229" s="189" t="s">
        <v>169</v>
      </c>
      <c r="AU229" s="189" t="s">
        <v>83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453</v>
      </c>
      <c r="BM229" s="189" t="s">
        <v>3517</v>
      </c>
    </row>
    <row r="230" s="2" customFormat="1" ht="16.5" customHeight="1">
      <c r="A230" s="34"/>
      <c r="B230" s="176"/>
      <c r="C230" s="196" t="s">
        <v>812</v>
      </c>
      <c r="D230" s="196" t="s">
        <v>551</v>
      </c>
      <c r="E230" s="197" t="s">
        <v>3518</v>
      </c>
      <c r="F230" s="198" t="s">
        <v>3519</v>
      </c>
      <c r="G230" s="199" t="s">
        <v>193</v>
      </c>
      <c r="H230" s="200">
        <v>2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1474</v>
      </c>
      <c r="AT230" s="189" t="s">
        <v>551</v>
      </c>
      <c r="AU230" s="189" t="s">
        <v>83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453</v>
      </c>
      <c r="BM230" s="189" t="s">
        <v>3520</v>
      </c>
    </row>
    <row r="231" s="2" customFormat="1" ht="16.5" customHeight="1">
      <c r="A231" s="34"/>
      <c r="B231" s="176"/>
      <c r="C231" s="196" t="s">
        <v>817</v>
      </c>
      <c r="D231" s="196" t="s">
        <v>551</v>
      </c>
      <c r="E231" s="197" t="s">
        <v>3521</v>
      </c>
      <c r="F231" s="198" t="s">
        <v>3397</v>
      </c>
      <c r="G231" s="199" t="s">
        <v>193</v>
      </c>
      <c r="H231" s="200">
        <v>8</v>
      </c>
      <c r="I231" s="201"/>
      <c r="J231" s="202">
        <f>ROUND(I231*H231,2)</f>
        <v>0</v>
      </c>
      <c r="K231" s="203"/>
      <c r="L231" s="204"/>
      <c r="M231" s="205" t="s">
        <v>1</v>
      </c>
      <c r="N231" s="20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1474</v>
      </c>
      <c r="AT231" s="189" t="s">
        <v>551</v>
      </c>
      <c r="AU231" s="189" t="s">
        <v>83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453</v>
      </c>
      <c r="BM231" s="189" t="s">
        <v>1248</v>
      </c>
    </row>
    <row r="232" s="2" customFormat="1" ht="16.5" customHeight="1">
      <c r="A232" s="34"/>
      <c r="B232" s="176"/>
      <c r="C232" s="196" t="s">
        <v>821</v>
      </c>
      <c r="D232" s="196" t="s">
        <v>551</v>
      </c>
      <c r="E232" s="197" t="s">
        <v>3522</v>
      </c>
      <c r="F232" s="198" t="s">
        <v>3523</v>
      </c>
      <c r="G232" s="199" t="s">
        <v>193</v>
      </c>
      <c r="H232" s="200">
        <v>1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1474</v>
      </c>
      <c r="AT232" s="189" t="s">
        <v>551</v>
      </c>
      <c r="AU232" s="189" t="s">
        <v>83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453</v>
      </c>
      <c r="BM232" s="189" t="s">
        <v>1256</v>
      </c>
    </row>
    <row r="233" s="2" customFormat="1" ht="16.5" customHeight="1">
      <c r="A233" s="34"/>
      <c r="B233" s="176"/>
      <c r="C233" s="196" t="s">
        <v>825</v>
      </c>
      <c r="D233" s="196" t="s">
        <v>551</v>
      </c>
      <c r="E233" s="197" t="s">
        <v>3524</v>
      </c>
      <c r="F233" s="198" t="s">
        <v>3523</v>
      </c>
      <c r="G233" s="199" t="s">
        <v>193</v>
      </c>
      <c r="H233" s="200">
        <v>1</v>
      </c>
      <c r="I233" s="201"/>
      <c r="J233" s="202">
        <f>ROUND(I233*H233,2)</f>
        <v>0</v>
      </c>
      <c r="K233" s="203"/>
      <c r="L233" s="204"/>
      <c r="M233" s="205" t="s">
        <v>1</v>
      </c>
      <c r="N233" s="20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1474</v>
      </c>
      <c r="AT233" s="189" t="s">
        <v>551</v>
      </c>
      <c r="AU233" s="189" t="s">
        <v>83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453</v>
      </c>
      <c r="BM233" s="189" t="s">
        <v>1264</v>
      </c>
    </row>
    <row r="234" s="2" customFormat="1" ht="16.5" customHeight="1">
      <c r="A234" s="34"/>
      <c r="B234" s="176"/>
      <c r="C234" s="196" t="s">
        <v>829</v>
      </c>
      <c r="D234" s="196" t="s">
        <v>551</v>
      </c>
      <c r="E234" s="197" t="s">
        <v>3525</v>
      </c>
      <c r="F234" s="198" t="s">
        <v>3485</v>
      </c>
      <c r="G234" s="199" t="s">
        <v>193</v>
      </c>
      <c r="H234" s="200">
        <v>10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1474</v>
      </c>
      <c r="AT234" s="189" t="s">
        <v>551</v>
      </c>
      <c r="AU234" s="189" t="s">
        <v>83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453</v>
      </c>
      <c r="BM234" s="189" t="s">
        <v>3526</v>
      </c>
    </row>
    <row r="235" s="2" customFormat="1" ht="16.5" customHeight="1">
      <c r="A235" s="34"/>
      <c r="B235" s="176"/>
      <c r="C235" s="196" t="s">
        <v>833</v>
      </c>
      <c r="D235" s="196" t="s">
        <v>551</v>
      </c>
      <c r="E235" s="197" t="s">
        <v>3527</v>
      </c>
      <c r="F235" s="198" t="s">
        <v>3488</v>
      </c>
      <c r="G235" s="199" t="s">
        <v>193</v>
      </c>
      <c r="H235" s="200">
        <v>6</v>
      </c>
      <c r="I235" s="201"/>
      <c r="J235" s="202">
        <f>ROUND(I235*H235,2)</f>
        <v>0</v>
      </c>
      <c r="K235" s="203"/>
      <c r="L235" s="204"/>
      <c r="M235" s="205" t="s">
        <v>1</v>
      </c>
      <c r="N235" s="20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1474</v>
      </c>
      <c r="AT235" s="189" t="s">
        <v>551</v>
      </c>
      <c r="AU235" s="189" t="s">
        <v>83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453</v>
      </c>
      <c r="BM235" s="189" t="s">
        <v>3528</v>
      </c>
    </row>
    <row r="236" s="2" customFormat="1" ht="24.15" customHeight="1">
      <c r="A236" s="34"/>
      <c r="B236" s="176"/>
      <c r="C236" s="196" t="s">
        <v>312</v>
      </c>
      <c r="D236" s="196" t="s">
        <v>551</v>
      </c>
      <c r="E236" s="197" t="s">
        <v>3529</v>
      </c>
      <c r="F236" s="198" t="s">
        <v>3530</v>
      </c>
      <c r="G236" s="199" t="s">
        <v>402</v>
      </c>
      <c r="H236" s="200">
        <v>8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1474</v>
      </c>
      <c r="AT236" s="189" t="s">
        <v>551</v>
      </c>
      <c r="AU236" s="189" t="s">
        <v>83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453</v>
      </c>
      <c r="BM236" s="189" t="s">
        <v>1288</v>
      </c>
    </row>
    <row r="237" s="2" customFormat="1" ht="37.8" customHeight="1">
      <c r="A237" s="34"/>
      <c r="B237" s="176"/>
      <c r="C237" s="196" t="s">
        <v>840</v>
      </c>
      <c r="D237" s="196" t="s">
        <v>551</v>
      </c>
      <c r="E237" s="197" t="s">
        <v>3531</v>
      </c>
      <c r="F237" s="198" t="s">
        <v>3491</v>
      </c>
      <c r="G237" s="199" t="s">
        <v>402</v>
      </c>
      <c r="H237" s="200">
        <v>5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1474</v>
      </c>
      <c r="AT237" s="189" t="s">
        <v>551</v>
      </c>
      <c r="AU237" s="189" t="s">
        <v>83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453</v>
      </c>
      <c r="BM237" s="189" t="s">
        <v>1296</v>
      </c>
    </row>
    <row r="238" s="2" customFormat="1" ht="37.8" customHeight="1">
      <c r="A238" s="34"/>
      <c r="B238" s="176"/>
      <c r="C238" s="196" t="s">
        <v>844</v>
      </c>
      <c r="D238" s="196" t="s">
        <v>551</v>
      </c>
      <c r="E238" s="197" t="s">
        <v>3532</v>
      </c>
      <c r="F238" s="198" t="s">
        <v>3493</v>
      </c>
      <c r="G238" s="199" t="s">
        <v>402</v>
      </c>
      <c r="H238" s="200">
        <v>4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1474</v>
      </c>
      <c r="AT238" s="189" t="s">
        <v>551</v>
      </c>
      <c r="AU238" s="189" t="s">
        <v>83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453</v>
      </c>
      <c r="BM238" s="189" t="s">
        <v>1304</v>
      </c>
    </row>
    <row r="239" s="2" customFormat="1" ht="16.5" customHeight="1">
      <c r="A239" s="34"/>
      <c r="B239" s="176"/>
      <c r="C239" s="196" t="s">
        <v>848</v>
      </c>
      <c r="D239" s="196" t="s">
        <v>551</v>
      </c>
      <c r="E239" s="197" t="s">
        <v>3533</v>
      </c>
      <c r="F239" s="198" t="s">
        <v>3534</v>
      </c>
      <c r="G239" s="199" t="s">
        <v>193</v>
      </c>
      <c r="H239" s="200">
        <v>3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1474</v>
      </c>
      <c r="AT239" s="189" t="s">
        <v>551</v>
      </c>
      <c r="AU239" s="189" t="s">
        <v>83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453</v>
      </c>
      <c r="BM239" s="189" t="s">
        <v>1312</v>
      </c>
    </row>
    <row r="240" s="2" customFormat="1" ht="33" customHeight="1">
      <c r="A240" s="34"/>
      <c r="B240" s="176"/>
      <c r="C240" s="196" t="s">
        <v>852</v>
      </c>
      <c r="D240" s="196" t="s">
        <v>551</v>
      </c>
      <c r="E240" s="197" t="s">
        <v>3535</v>
      </c>
      <c r="F240" s="198" t="s">
        <v>3407</v>
      </c>
      <c r="G240" s="199" t="s">
        <v>193</v>
      </c>
      <c r="H240" s="200">
        <v>2</v>
      </c>
      <c r="I240" s="201"/>
      <c r="J240" s="202">
        <f>ROUND(I240*H240,2)</f>
        <v>0</v>
      </c>
      <c r="K240" s="203"/>
      <c r="L240" s="204"/>
      <c r="M240" s="205" t="s">
        <v>1</v>
      </c>
      <c r="N240" s="20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1474</v>
      </c>
      <c r="AT240" s="189" t="s">
        <v>551</v>
      </c>
      <c r="AU240" s="189" t="s">
        <v>83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453</v>
      </c>
      <c r="BM240" s="189" t="s">
        <v>1320</v>
      </c>
    </row>
    <row r="241" s="2" customFormat="1" ht="24.15" customHeight="1">
      <c r="A241" s="34"/>
      <c r="B241" s="176"/>
      <c r="C241" s="196" t="s">
        <v>856</v>
      </c>
      <c r="D241" s="196" t="s">
        <v>551</v>
      </c>
      <c r="E241" s="197" t="s">
        <v>3536</v>
      </c>
      <c r="F241" s="198" t="s">
        <v>3501</v>
      </c>
      <c r="G241" s="199" t="s">
        <v>3359</v>
      </c>
      <c r="H241" s="200">
        <v>4</v>
      </c>
      <c r="I241" s="201"/>
      <c r="J241" s="202">
        <f>ROUND(I241*H241,2)</f>
        <v>0</v>
      </c>
      <c r="K241" s="203"/>
      <c r="L241" s="204"/>
      <c r="M241" s="205" t="s">
        <v>1</v>
      </c>
      <c r="N241" s="20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1474</v>
      </c>
      <c r="AT241" s="189" t="s">
        <v>551</v>
      </c>
      <c r="AU241" s="189" t="s">
        <v>83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453</v>
      </c>
      <c r="BM241" s="189" t="s">
        <v>1328</v>
      </c>
    </row>
    <row r="242" s="2" customFormat="1" ht="24.15" customHeight="1">
      <c r="A242" s="34"/>
      <c r="B242" s="176"/>
      <c r="C242" s="196" t="s">
        <v>860</v>
      </c>
      <c r="D242" s="196" t="s">
        <v>551</v>
      </c>
      <c r="E242" s="197" t="s">
        <v>3537</v>
      </c>
      <c r="F242" s="198" t="s">
        <v>3503</v>
      </c>
      <c r="G242" s="199" t="s">
        <v>3359</v>
      </c>
      <c r="H242" s="200">
        <v>20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1474</v>
      </c>
      <c r="AT242" s="189" t="s">
        <v>551</v>
      </c>
      <c r="AU242" s="189" t="s">
        <v>83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453</v>
      </c>
      <c r="BM242" s="189" t="s">
        <v>1336</v>
      </c>
    </row>
    <row r="243" s="2" customFormat="1" ht="16.5" customHeight="1">
      <c r="A243" s="34"/>
      <c r="B243" s="176"/>
      <c r="C243" s="196" t="s">
        <v>864</v>
      </c>
      <c r="D243" s="196" t="s">
        <v>551</v>
      </c>
      <c r="E243" s="197" t="s">
        <v>2107</v>
      </c>
      <c r="F243" s="198" t="s">
        <v>3505</v>
      </c>
      <c r="G243" s="199" t="s">
        <v>3359</v>
      </c>
      <c r="H243" s="200">
        <v>10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1474</v>
      </c>
      <c r="AT243" s="189" t="s">
        <v>551</v>
      </c>
      <c r="AU243" s="189" t="s">
        <v>83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453</v>
      </c>
      <c r="BM243" s="189" t="s">
        <v>1344</v>
      </c>
    </row>
    <row r="244" s="2" customFormat="1" ht="16.5" customHeight="1">
      <c r="A244" s="34"/>
      <c r="B244" s="176"/>
      <c r="C244" s="196" t="s">
        <v>868</v>
      </c>
      <c r="D244" s="196" t="s">
        <v>551</v>
      </c>
      <c r="E244" s="197" t="s">
        <v>2109</v>
      </c>
      <c r="F244" s="198" t="s">
        <v>3507</v>
      </c>
      <c r="G244" s="199" t="s">
        <v>3359</v>
      </c>
      <c r="H244" s="200">
        <v>15</v>
      </c>
      <c r="I244" s="201"/>
      <c r="J244" s="202">
        <f>ROUND(I244*H244,2)</f>
        <v>0</v>
      </c>
      <c r="K244" s="203"/>
      <c r="L244" s="204"/>
      <c r="M244" s="205" t="s">
        <v>1</v>
      </c>
      <c r="N244" s="20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1474</v>
      </c>
      <c r="AT244" s="189" t="s">
        <v>551</v>
      </c>
      <c r="AU244" s="189" t="s">
        <v>83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453</v>
      </c>
      <c r="BM244" s="189" t="s">
        <v>1352</v>
      </c>
    </row>
    <row r="245" s="2" customFormat="1" ht="49.05" customHeight="1">
      <c r="A245" s="34"/>
      <c r="B245" s="176"/>
      <c r="C245" s="196" t="s">
        <v>872</v>
      </c>
      <c r="D245" s="196" t="s">
        <v>551</v>
      </c>
      <c r="E245" s="197" t="s">
        <v>2095</v>
      </c>
      <c r="F245" s="198" t="s">
        <v>3467</v>
      </c>
      <c r="G245" s="199" t="s">
        <v>3359</v>
      </c>
      <c r="H245" s="200">
        <v>74</v>
      </c>
      <c r="I245" s="201"/>
      <c r="J245" s="202">
        <f>ROUND(I245*H245,2)</f>
        <v>0</v>
      </c>
      <c r="K245" s="203"/>
      <c r="L245" s="204"/>
      <c r="M245" s="205" t="s">
        <v>1</v>
      </c>
      <c r="N245" s="20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1474</v>
      </c>
      <c r="AT245" s="189" t="s">
        <v>551</v>
      </c>
      <c r="AU245" s="189" t="s">
        <v>83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453</v>
      </c>
      <c r="BM245" s="189" t="s">
        <v>1368</v>
      </c>
    </row>
    <row r="246" s="2" customFormat="1">
      <c r="A246" s="34"/>
      <c r="B246" s="35"/>
      <c r="C246" s="34"/>
      <c r="D246" s="208" t="s">
        <v>1468</v>
      </c>
      <c r="E246" s="34"/>
      <c r="F246" s="209" t="s">
        <v>3383</v>
      </c>
      <c r="G246" s="34"/>
      <c r="H246" s="34"/>
      <c r="I246" s="210"/>
      <c r="J246" s="34"/>
      <c r="K246" s="34"/>
      <c r="L246" s="35"/>
      <c r="M246" s="211"/>
      <c r="N246" s="212"/>
      <c r="O246" s="78"/>
      <c r="P246" s="78"/>
      <c r="Q246" s="78"/>
      <c r="R246" s="78"/>
      <c r="S246" s="78"/>
      <c r="T246" s="79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1468</v>
      </c>
      <c r="AU246" s="15" t="s">
        <v>83</v>
      </c>
    </row>
    <row r="247" s="2" customFormat="1" ht="49.05" customHeight="1">
      <c r="A247" s="34"/>
      <c r="B247" s="176"/>
      <c r="C247" s="196" t="s">
        <v>876</v>
      </c>
      <c r="D247" s="196" t="s">
        <v>551</v>
      </c>
      <c r="E247" s="197" t="s">
        <v>2083</v>
      </c>
      <c r="F247" s="198" t="s">
        <v>3421</v>
      </c>
      <c r="G247" s="199" t="s">
        <v>3359</v>
      </c>
      <c r="H247" s="200">
        <v>29</v>
      </c>
      <c r="I247" s="201"/>
      <c r="J247" s="202">
        <f>ROUND(I247*H247,2)</f>
        <v>0</v>
      </c>
      <c r="K247" s="203"/>
      <c r="L247" s="204"/>
      <c r="M247" s="205" t="s">
        <v>1</v>
      </c>
      <c r="N247" s="20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1474</v>
      </c>
      <c r="AT247" s="189" t="s">
        <v>551</v>
      </c>
      <c r="AU247" s="189" t="s">
        <v>83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453</v>
      </c>
      <c r="BM247" s="189" t="s">
        <v>1376</v>
      </c>
    </row>
    <row r="248" s="2" customFormat="1">
      <c r="A248" s="34"/>
      <c r="B248" s="35"/>
      <c r="C248" s="34"/>
      <c r="D248" s="208" t="s">
        <v>1468</v>
      </c>
      <c r="E248" s="34"/>
      <c r="F248" s="209" t="s">
        <v>3383</v>
      </c>
      <c r="G248" s="34"/>
      <c r="H248" s="34"/>
      <c r="I248" s="210"/>
      <c r="J248" s="34"/>
      <c r="K248" s="34"/>
      <c r="L248" s="35"/>
      <c r="M248" s="211"/>
      <c r="N248" s="212"/>
      <c r="O248" s="78"/>
      <c r="P248" s="78"/>
      <c r="Q248" s="78"/>
      <c r="R248" s="78"/>
      <c r="S248" s="78"/>
      <c r="T248" s="79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1468</v>
      </c>
      <c r="AU248" s="15" t="s">
        <v>83</v>
      </c>
    </row>
    <row r="249" s="2" customFormat="1" ht="49.05" customHeight="1">
      <c r="A249" s="34"/>
      <c r="B249" s="176"/>
      <c r="C249" s="196" t="s">
        <v>880</v>
      </c>
      <c r="D249" s="196" t="s">
        <v>551</v>
      </c>
      <c r="E249" s="197" t="s">
        <v>2111</v>
      </c>
      <c r="F249" s="198" t="s">
        <v>3538</v>
      </c>
      <c r="G249" s="199" t="s">
        <v>3359</v>
      </c>
      <c r="H249" s="200">
        <v>11</v>
      </c>
      <c r="I249" s="201"/>
      <c r="J249" s="202">
        <f>ROUND(I249*H249,2)</f>
        <v>0</v>
      </c>
      <c r="K249" s="203"/>
      <c r="L249" s="204"/>
      <c r="M249" s="205" t="s">
        <v>1</v>
      </c>
      <c r="N249" s="20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1474</v>
      </c>
      <c r="AT249" s="189" t="s">
        <v>551</v>
      </c>
      <c r="AU249" s="189" t="s">
        <v>83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453</v>
      </c>
      <c r="BM249" s="189" t="s">
        <v>1384</v>
      </c>
    </row>
    <row r="250" s="2" customFormat="1">
      <c r="A250" s="34"/>
      <c r="B250" s="35"/>
      <c r="C250" s="34"/>
      <c r="D250" s="208" t="s">
        <v>1468</v>
      </c>
      <c r="E250" s="34"/>
      <c r="F250" s="209" t="s">
        <v>3383</v>
      </c>
      <c r="G250" s="34"/>
      <c r="H250" s="34"/>
      <c r="I250" s="210"/>
      <c r="J250" s="34"/>
      <c r="K250" s="34"/>
      <c r="L250" s="35"/>
      <c r="M250" s="211"/>
      <c r="N250" s="212"/>
      <c r="O250" s="78"/>
      <c r="P250" s="78"/>
      <c r="Q250" s="78"/>
      <c r="R250" s="78"/>
      <c r="S250" s="78"/>
      <c r="T250" s="79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5" t="s">
        <v>1468</v>
      </c>
      <c r="AU250" s="15" t="s">
        <v>83</v>
      </c>
    </row>
    <row r="251" s="2" customFormat="1" ht="33" customHeight="1">
      <c r="A251" s="34"/>
      <c r="B251" s="176"/>
      <c r="C251" s="196" t="s">
        <v>884</v>
      </c>
      <c r="D251" s="196" t="s">
        <v>551</v>
      </c>
      <c r="E251" s="197" t="s">
        <v>2069</v>
      </c>
      <c r="F251" s="198" t="s">
        <v>3384</v>
      </c>
      <c r="G251" s="199" t="s">
        <v>172</v>
      </c>
      <c r="H251" s="200">
        <v>20</v>
      </c>
      <c r="I251" s="201"/>
      <c r="J251" s="202">
        <f>ROUND(I251*H251,2)</f>
        <v>0</v>
      </c>
      <c r="K251" s="203"/>
      <c r="L251" s="204"/>
      <c r="M251" s="205" t="s">
        <v>1</v>
      </c>
      <c r="N251" s="20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1474</v>
      </c>
      <c r="AT251" s="189" t="s">
        <v>551</v>
      </c>
      <c r="AU251" s="189" t="s">
        <v>83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453</v>
      </c>
      <c r="BM251" s="189" t="s">
        <v>3539</v>
      </c>
    </row>
    <row r="252" s="2" customFormat="1" ht="24.15" customHeight="1">
      <c r="A252" s="34"/>
      <c r="B252" s="176"/>
      <c r="C252" s="196" t="s">
        <v>888</v>
      </c>
      <c r="D252" s="196" t="s">
        <v>551</v>
      </c>
      <c r="E252" s="197" t="s">
        <v>3540</v>
      </c>
      <c r="F252" s="198" t="s">
        <v>3425</v>
      </c>
      <c r="G252" s="199" t="s">
        <v>172</v>
      </c>
      <c r="H252" s="200">
        <v>33</v>
      </c>
      <c r="I252" s="201"/>
      <c r="J252" s="202">
        <f>ROUND(I252*H252,2)</f>
        <v>0</v>
      </c>
      <c r="K252" s="203"/>
      <c r="L252" s="204"/>
      <c r="M252" s="205" t="s">
        <v>1</v>
      </c>
      <c r="N252" s="20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1474</v>
      </c>
      <c r="AT252" s="189" t="s">
        <v>551</v>
      </c>
      <c r="AU252" s="189" t="s">
        <v>83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453</v>
      </c>
      <c r="BM252" s="189" t="s">
        <v>1400</v>
      </c>
    </row>
    <row r="253" s="2" customFormat="1" ht="24.15" customHeight="1">
      <c r="A253" s="34"/>
      <c r="B253" s="176"/>
      <c r="C253" s="196" t="s">
        <v>892</v>
      </c>
      <c r="D253" s="196" t="s">
        <v>551</v>
      </c>
      <c r="E253" s="197" t="s">
        <v>3541</v>
      </c>
      <c r="F253" s="198" t="s">
        <v>3471</v>
      </c>
      <c r="G253" s="199" t="s">
        <v>172</v>
      </c>
      <c r="H253" s="200">
        <v>25</v>
      </c>
      <c r="I253" s="201"/>
      <c r="J253" s="202">
        <f>ROUND(I253*H253,2)</f>
        <v>0</v>
      </c>
      <c r="K253" s="203"/>
      <c r="L253" s="204"/>
      <c r="M253" s="205" t="s">
        <v>1</v>
      </c>
      <c r="N253" s="20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1474</v>
      </c>
      <c r="AT253" s="189" t="s">
        <v>551</v>
      </c>
      <c r="AU253" s="189" t="s">
        <v>83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453</v>
      </c>
      <c r="BM253" s="189" t="s">
        <v>1408</v>
      </c>
    </row>
    <row r="254" s="2" customFormat="1" ht="16.5" customHeight="1">
      <c r="A254" s="34"/>
      <c r="B254" s="176"/>
      <c r="C254" s="196" t="s">
        <v>896</v>
      </c>
      <c r="D254" s="196" t="s">
        <v>551</v>
      </c>
      <c r="E254" s="197" t="s">
        <v>3542</v>
      </c>
      <c r="F254" s="198" t="s">
        <v>3389</v>
      </c>
      <c r="G254" s="199" t="s">
        <v>402</v>
      </c>
      <c r="H254" s="200">
        <v>1</v>
      </c>
      <c r="I254" s="201"/>
      <c r="J254" s="202">
        <f>ROUND(I254*H254,2)</f>
        <v>0</v>
      </c>
      <c r="K254" s="203"/>
      <c r="L254" s="204"/>
      <c r="M254" s="205" t="s">
        <v>1</v>
      </c>
      <c r="N254" s="20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1474</v>
      </c>
      <c r="AT254" s="189" t="s">
        <v>551</v>
      </c>
      <c r="AU254" s="189" t="s">
        <v>83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453</v>
      </c>
      <c r="BM254" s="189" t="s">
        <v>1416</v>
      </c>
    </row>
    <row r="255" s="12" customFormat="1" ht="25.92" customHeight="1">
      <c r="A255" s="12"/>
      <c r="B255" s="163"/>
      <c r="C255" s="12"/>
      <c r="D255" s="164" t="s">
        <v>74</v>
      </c>
      <c r="E255" s="165" t="s">
        <v>2283</v>
      </c>
      <c r="F255" s="165" t="s">
        <v>3543</v>
      </c>
      <c r="G255" s="12"/>
      <c r="H255" s="12"/>
      <c r="I255" s="166"/>
      <c r="J255" s="167">
        <f>BK255</f>
        <v>0</v>
      </c>
      <c r="K255" s="12"/>
      <c r="L255" s="163"/>
      <c r="M255" s="168"/>
      <c r="N255" s="169"/>
      <c r="O255" s="169"/>
      <c r="P255" s="170">
        <f>SUM(P256:P272)</f>
        <v>0</v>
      </c>
      <c r="Q255" s="169"/>
      <c r="R255" s="170">
        <f>SUM(R256:R272)</f>
        <v>0</v>
      </c>
      <c r="S255" s="169"/>
      <c r="T255" s="171">
        <f>SUM(T256:T272)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4" t="s">
        <v>83</v>
      </c>
      <c r="AT255" s="172" t="s">
        <v>74</v>
      </c>
      <c r="AU255" s="172" t="s">
        <v>75</v>
      </c>
      <c r="AY255" s="164" t="s">
        <v>165</v>
      </c>
      <c r="BK255" s="173">
        <f>SUM(BK256:BK272)</f>
        <v>0</v>
      </c>
    </row>
    <row r="256" s="2" customFormat="1" ht="66.75" customHeight="1">
      <c r="A256" s="34"/>
      <c r="B256" s="176"/>
      <c r="C256" s="177" t="s">
        <v>902</v>
      </c>
      <c r="D256" s="177" t="s">
        <v>169</v>
      </c>
      <c r="E256" s="178" t="s">
        <v>3544</v>
      </c>
      <c r="F256" s="179" t="s">
        <v>3545</v>
      </c>
      <c r="G256" s="180" t="s">
        <v>402</v>
      </c>
      <c r="H256" s="181">
        <v>2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453</v>
      </c>
      <c r="AT256" s="189" t="s">
        <v>169</v>
      </c>
      <c r="AU256" s="189" t="s">
        <v>83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453</v>
      </c>
      <c r="BM256" s="189" t="s">
        <v>3546</v>
      </c>
    </row>
    <row r="257" s="2" customFormat="1" ht="66.75" customHeight="1">
      <c r="A257" s="34"/>
      <c r="B257" s="176"/>
      <c r="C257" s="196" t="s">
        <v>906</v>
      </c>
      <c r="D257" s="196" t="s">
        <v>551</v>
      </c>
      <c r="E257" s="197" t="s">
        <v>3547</v>
      </c>
      <c r="F257" s="198" t="s">
        <v>3548</v>
      </c>
      <c r="G257" s="199" t="s">
        <v>402</v>
      </c>
      <c r="H257" s="200">
        <v>1</v>
      </c>
      <c r="I257" s="201"/>
      <c r="J257" s="202">
        <f>ROUND(I257*H257,2)</f>
        <v>0</v>
      </c>
      <c r="K257" s="203"/>
      <c r="L257" s="204"/>
      <c r="M257" s="205" t="s">
        <v>1</v>
      </c>
      <c r="N257" s="20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1474</v>
      </c>
      <c r="AT257" s="189" t="s">
        <v>551</v>
      </c>
      <c r="AU257" s="189" t="s">
        <v>83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453</v>
      </c>
      <c r="BM257" s="189" t="s">
        <v>3549</v>
      </c>
    </row>
    <row r="258" s="2" customFormat="1" ht="37.8" customHeight="1">
      <c r="A258" s="34"/>
      <c r="B258" s="176"/>
      <c r="C258" s="196" t="s">
        <v>910</v>
      </c>
      <c r="D258" s="196" t="s">
        <v>551</v>
      </c>
      <c r="E258" s="197" t="s">
        <v>3550</v>
      </c>
      <c r="F258" s="198" t="s">
        <v>3551</v>
      </c>
      <c r="G258" s="199" t="s">
        <v>402</v>
      </c>
      <c r="H258" s="200">
        <v>4</v>
      </c>
      <c r="I258" s="201"/>
      <c r="J258" s="202">
        <f>ROUND(I258*H258,2)</f>
        <v>0</v>
      </c>
      <c r="K258" s="203"/>
      <c r="L258" s="204"/>
      <c r="M258" s="205" t="s">
        <v>1</v>
      </c>
      <c r="N258" s="20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1474</v>
      </c>
      <c r="AT258" s="189" t="s">
        <v>551</v>
      </c>
      <c r="AU258" s="189" t="s">
        <v>83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453</v>
      </c>
      <c r="BM258" s="189" t="s">
        <v>3552</v>
      </c>
    </row>
    <row r="259" s="2" customFormat="1" ht="37.8" customHeight="1">
      <c r="A259" s="34"/>
      <c r="B259" s="176"/>
      <c r="C259" s="196" t="s">
        <v>915</v>
      </c>
      <c r="D259" s="196" t="s">
        <v>551</v>
      </c>
      <c r="E259" s="197" t="s">
        <v>3553</v>
      </c>
      <c r="F259" s="198" t="s">
        <v>3554</v>
      </c>
      <c r="G259" s="199" t="s">
        <v>402</v>
      </c>
      <c r="H259" s="200">
        <v>1</v>
      </c>
      <c r="I259" s="201"/>
      <c r="J259" s="202">
        <f>ROUND(I259*H259,2)</f>
        <v>0</v>
      </c>
      <c r="K259" s="203"/>
      <c r="L259" s="204"/>
      <c r="M259" s="205" t="s">
        <v>1</v>
      </c>
      <c r="N259" s="20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1474</v>
      </c>
      <c r="AT259" s="189" t="s">
        <v>551</v>
      </c>
      <c r="AU259" s="189" t="s">
        <v>83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453</v>
      </c>
      <c r="BM259" s="189" t="s">
        <v>3555</v>
      </c>
    </row>
    <row r="260" s="2" customFormat="1" ht="16.5" customHeight="1">
      <c r="A260" s="34"/>
      <c r="B260" s="176"/>
      <c r="C260" s="196" t="s">
        <v>919</v>
      </c>
      <c r="D260" s="196" t="s">
        <v>551</v>
      </c>
      <c r="E260" s="197" t="s">
        <v>3556</v>
      </c>
      <c r="F260" s="198" t="s">
        <v>3557</v>
      </c>
      <c r="G260" s="199" t="s">
        <v>193</v>
      </c>
      <c r="H260" s="200">
        <v>1</v>
      </c>
      <c r="I260" s="201"/>
      <c r="J260" s="202">
        <f>ROUND(I260*H260,2)</f>
        <v>0</v>
      </c>
      <c r="K260" s="203"/>
      <c r="L260" s="204"/>
      <c r="M260" s="205" t="s">
        <v>1</v>
      </c>
      <c r="N260" s="20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1474</v>
      </c>
      <c r="AT260" s="189" t="s">
        <v>551</v>
      </c>
      <c r="AU260" s="189" t="s">
        <v>83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453</v>
      </c>
      <c r="BM260" s="189" t="s">
        <v>3558</v>
      </c>
    </row>
    <row r="261" s="2" customFormat="1" ht="24.15" customHeight="1">
      <c r="A261" s="34"/>
      <c r="B261" s="176"/>
      <c r="C261" s="196" t="s">
        <v>923</v>
      </c>
      <c r="D261" s="196" t="s">
        <v>551</v>
      </c>
      <c r="E261" s="197" t="s">
        <v>3559</v>
      </c>
      <c r="F261" s="198" t="s">
        <v>3560</v>
      </c>
      <c r="G261" s="199" t="s">
        <v>402</v>
      </c>
      <c r="H261" s="200">
        <v>13</v>
      </c>
      <c r="I261" s="201"/>
      <c r="J261" s="202">
        <f>ROUND(I261*H261,2)</f>
        <v>0</v>
      </c>
      <c r="K261" s="203"/>
      <c r="L261" s="204"/>
      <c r="M261" s="205" t="s">
        <v>1</v>
      </c>
      <c r="N261" s="20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1474</v>
      </c>
      <c r="AT261" s="189" t="s">
        <v>551</v>
      </c>
      <c r="AU261" s="189" t="s">
        <v>83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453</v>
      </c>
      <c r="BM261" s="189" t="s">
        <v>1464</v>
      </c>
    </row>
    <row r="262" s="2" customFormat="1" ht="33" customHeight="1">
      <c r="A262" s="34"/>
      <c r="B262" s="176"/>
      <c r="C262" s="196" t="s">
        <v>927</v>
      </c>
      <c r="D262" s="196" t="s">
        <v>551</v>
      </c>
      <c r="E262" s="197" t="s">
        <v>3561</v>
      </c>
      <c r="F262" s="198" t="s">
        <v>3407</v>
      </c>
      <c r="G262" s="199" t="s">
        <v>193</v>
      </c>
      <c r="H262" s="200">
        <v>4</v>
      </c>
      <c r="I262" s="201"/>
      <c r="J262" s="202">
        <f>ROUND(I262*H262,2)</f>
        <v>0</v>
      </c>
      <c r="K262" s="203"/>
      <c r="L262" s="204"/>
      <c r="M262" s="205" t="s">
        <v>1</v>
      </c>
      <c r="N262" s="20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1474</v>
      </c>
      <c r="AT262" s="189" t="s">
        <v>551</v>
      </c>
      <c r="AU262" s="189" t="s">
        <v>83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453</v>
      </c>
      <c r="BM262" s="189" t="s">
        <v>1474</v>
      </c>
    </row>
    <row r="263" s="2" customFormat="1" ht="16.5" customHeight="1">
      <c r="A263" s="34"/>
      <c r="B263" s="176"/>
      <c r="C263" s="196" t="s">
        <v>931</v>
      </c>
      <c r="D263" s="196" t="s">
        <v>551</v>
      </c>
      <c r="E263" s="197" t="s">
        <v>2113</v>
      </c>
      <c r="F263" s="198" t="s">
        <v>3562</v>
      </c>
      <c r="G263" s="199" t="s">
        <v>3359</v>
      </c>
      <c r="H263" s="200">
        <v>19</v>
      </c>
      <c r="I263" s="201"/>
      <c r="J263" s="202">
        <f>ROUND(I263*H263,2)</f>
        <v>0</v>
      </c>
      <c r="K263" s="203"/>
      <c r="L263" s="204"/>
      <c r="M263" s="205" t="s">
        <v>1</v>
      </c>
      <c r="N263" s="20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1474</v>
      </c>
      <c r="AT263" s="189" t="s">
        <v>551</v>
      </c>
      <c r="AU263" s="189" t="s">
        <v>83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453</v>
      </c>
      <c r="BM263" s="189" t="s">
        <v>1482</v>
      </c>
    </row>
    <row r="264" s="2" customFormat="1" ht="16.5" customHeight="1">
      <c r="A264" s="34"/>
      <c r="B264" s="176"/>
      <c r="C264" s="196" t="s">
        <v>935</v>
      </c>
      <c r="D264" s="196" t="s">
        <v>551</v>
      </c>
      <c r="E264" s="197" t="s">
        <v>2093</v>
      </c>
      <c r="F264" s="198" t="s">
        <v>3464</v>
      </c>
      <c r="G264" s="199" t="s">
        <v>3359</v>
      </c>
      <c r="H264" s="200">
        <v>6</v>
      </c>
      <c r="I264" s="201"/>
      <c r="J264" s="202">
        <f>ROUND(I264*H264,2)</f>
        <v>0</v>
      </c>
      <c r="K264" s="203"/>
      <c r="L264" s="204"/>
      <c r="M264" s="205" t="s">
        <v>1</v>
      </c>
      <c r="N264" s="20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1474</v>
      </c>
      <c r="AT264" s="189" t="s">
        <v>551</v>
      </c>
      <c r="AU264" s="189" t="s">
        <v>83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453</v>
      </c>
      <c r="BM264" s="189" t="s">
        <v>1490</v>
      </c>
    </row>
    <row r="265" s="2" customFormat="1" ht="24.15" customHeight="1">
      <c r="A265" s="34"/>
      <c r="B265" s="176"/>
      <c r="C265" s="196" t="s">
        <v>939</v>
      </c>
      <c r="D265" s="196" t="s">
        <v>551</v>
      </c>
      <c r="E265" s="197" t="s">
        <v>2091</v>
      </c>
      <c r="F265" s="198" t="s">
        <v>3462</v>
      </c>
      <c r="G265" s="199" t="s">
        <v>3359</v>
      </c>
      <c r="H265" s="200">
        <v>64</v>
      </c>
      <c r="I265" s="201"/>
      <c r="J265" s="202">
        <f>ROUND(I265*H265,2)</f>
        <v>0</v>
      </c>
      <c r="K265" s="203"/>
      <c r="L265" s="204"/>
      <c r="M265" s="205" t="s">
        <v>1</v>
      </c>
      <c r="N265" s="20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1474</v>
      </c>
      <c r="AT265" s="189" t="s">
        <v>551</v>
      </c>
      <c r="AU265" s="189" t="s">
        <v>83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453</v>
      </c>
      <c r="BM265" s="189" t="s">
        <v>1498</v>
      </c>
    </row>
    <row r="266" s="2" customFormat="1" ht="24.15" customHeight="1">
      <c r="A266" s="34"/>
      <c r="B266" s="176"/>
      <c r="C266" s="196" t="s">
        <v>943</v>
      </c>
      <c r="D266" s="196" t="s">
        <v>551</v>
      </c>
      <c r="E266" s="197" t="s">
        <v>2115</v>
      </c>
      <c r="F266" s="198" t="s">
        <v>3563</v>
      </c>
      <c r="G266" s="199" t="s">
        <v>3359</v>
      </c>
      <c r="H266" s="200">
        <v>12</v>
      </c>
      <c r="I266" s="201"/>
      <c r="J266" s="202">
        <f>ROUND(I266*H266,2)</f>
        <v>0</v>
      </c>
      <c r="K266" s="203"/>
      <c r="L266" s="204"/>
      <c r="M266" s="205" t="s">
        <v>1</v>
      </c>
      <c r="N266" s="20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1474</v>
      </c>
      <c r="AT266" s="189" t="s">
        <v>551</v>
      </c>
      <c r="AU266" s="189" t="s">
        <v>83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453</v>
      </c>
      <c r="BM266" s="189" t="s">
        <v>1506</v>
      </c>
    </row>
    <row r="267" s="2" customFormat="1" ht="24.15" customHeight="1">
      <c r="A267" s="34"/>
      <c r="B267" s="176"/>
      <c r="C267" s="196" t="s">
        <v>947</v>
      </c>
      <c r="D267" s="196" t="s">
        <v>551</v>
      </c>
      <c r="E267" s="197" t="s">
        <v>2103</v>
      </c>
      <c r="F267" s="198" t="s">
        <v>3501</v>
      </c>
      <c r="G267" s="199" t="s">
        <v>3359</v>
      </c>
      <c r="H267" s="200">
        <v>22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1474</v>
      </c>
      <c r="AT267" s="189" t="s">
        <v>551</v>
      </c>
      <c r="AU267" s="189" t="s">
        <v>83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453</v>
      </c>
      <c r="BM267" s="189" t="s">
        <v>1514</v>
      </c>
    </row>
    <row r="268" s="2" customFormat="1" ht="24.15" customHeight="1">
      <c r="A268" s="34"/>
      <c r="B268" s="176"/>
      <c r="C268" s="196" t="s">
        <v>951</v>
      </c>
      <c r="D268" s="196" t="s">
        <v>551</v>
      </c>
      <c r="E268" s="197" t="s">
        <v>2105</v>
      </c>
      <c r="F268" s="198" t="s">
        <v>3503</v>
      </c>
      <c r="G268" s="199" t="s">
        <v>3359</v>
      </c>
      <c r="H268" s="200">
        <v>30</v>
      </c>
      <c r="I268" s="201"/>
      <c r="J268" s="202">
        <f>ROUND(I268*H268,2)</f>
        <v>0</v>
      </c>
      <c r="K268" s="203"/>
      <c r="L268" s="204"/>
      <c r="M268" s="205" t="s">
        <v>1</v>
      </c>
      <c r="N268" s="20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1474</v>
      </c>
      <c r="AT268" s="189" t="s">
        <v>551</v>
      </c>
      <c r="AU268" s="189" t="s">
        <v>83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453</v>
      </c>
      <c r="BM268" s="189" t="s">
        <v>1522</v>
      </c>
    </row>
    <row r="269" s="2" customFormat="1" ht="49.05" customHeight="1">
      <c r="A269" s="34"/>
      <c r="B269" s="176"/>
      <c r="C269" s="196" t="s">
        <v>955</v>
      </c>
      <c r="D269" s="196" t="s">
        <v>551</v>
      </c>
      <c r="E269" s="197" t="s">
        <v>2119</v>
      </c>
      <c r="F269" s="198" t="s">
        <v>3564</v>
      </c>
      <c r="G269" s="199" t="s">
        <v>3359</v>
      </c>
      <c r="H269" s="200">
        <v>2</v>
      </c>
      <c r="I269" s="201"/>
      <c r="J269" s="202">
        <f>ROUND(I269*H269,2)</f>
        <v>0</v>
      </c>
      <c r="K269" s="203"/>
      <c r="L269" s="204"/>
      <c r="M269" s="205" t="s">
        <v>1</v>
      </c>
      <c r="N269" s="20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1474</v>
      </c>
      <c r="AT269" s="189" t="s">
        <v>551</v>
      </c>
      <c r="AU269" s="189" t="s">
        <v>83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453</v>
      </c>
      <c r="BM269" s="189" t="s">
        <v>1538</v>
      </c>
    </row>
    <row r="270" s="2" customFormat="1">
      <c r="A270" s="34"/>
      <c r="B270" s="35"/>
      <c r="C270" s="34"/>
      <c r="D270" s="208" t="s">
        <v>1468</v>
      </c>
      <c r="E270" s="34"/>
      <c r="F270" s="209" t="s">
        <v>3383</v>
      </c>
      <c r="G270" s="34"/>
      <c r="H270" s="34"/>
      <c r="I270" s="210"/>
      <c r="J270" s="34"/>
      <c r="K270" s="34"/>
      <c r="L270" s="35"/>
      <c r="M270" s="211"/>
      <c r="N270" s="212"/>
      <c r="O270" s="78"/>
      <c r="P270" s="78"/>
      <c r="Q270" s="78"/>
      <c r="R270" s="78"/>
      <c r="S270" s="78"/>
      <c r="T270" s="79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5" t="s">
        <v>1468</v>
      </c>
      <c r="AU270" s="15" t="s">
        <v>83</v>
      </c>
    </row>
    <row r="271" s="2" customFormat="1" ht="24.15" customHeight="1">
      <c r="A271" s="34"/>
      <c r="B271" s="176"/>
      <c r="C271" s="196" t="s">
        <v>959</v>
      </c>
      <c r="D271" s="196" t="s">
        <v>551</v>
      </c>
      <c r="E271" s="197" t="s">
        <v>2097</v>
      </c>
      <c r="F271" s="198" t="s">
        <v>3471</v>
      </c>
      <c r="G271" s="199" t="s">
        <v>172</v>
      </c>
      <c r="H271" s="200">
        <v>3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1474</v>
      </c>
      <c r="AT271" s="189" t="s">
        <v>551</v>
      </c>
      <c r="AU271" s="189" t="s">
        <v>83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453</v>
      </c>
      <c r="BM271" s="189" t="s">
        <v>1546</v>
      </c>
    </row>
    <row r="272" s="2" customFormat="1" ht="16.5" customHeight="1">
      <c r="A272" s="34"/>
      <c r="B272" s="176"/>
      <c r="C272" s="196" t="s">
        <v>963</v>
      </c>
      <c r="D272" s="196" t="s">
        <v>551</v>
      </c>
      <c r="E272" s="197" t="s">
        <v>3565</v>
      </c>
      <c r="F272" s="198" t="s">
        <v>3389</v>
      </c>
      <c r="G272" s="199" t="s">
        <v>402</v>
      </c>
      <c r="H272" s="200">
        <v>1</v>
      </c>
      <c r="I272" s="201"/>
      <c r="J272" s="202">
        <f>ROUND(I272*H272,2)</f>
        <v>0</v>
      </c>
      <c r="K272" s="203"/>
      <c r="L272" s="204"/>
      <c r="M272" s="205" t="s">
        <v>1</v>
      </c>
      <c r="N272" s="20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1474</v>
      </c>
      <c r="AT272" s="189" t="s">
        <v>551</v>
      </c>
      <c r="AU272" s="189" t="s">
        <v>83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453</v>
      </c>
      <c r="BM272" s="189" t="s">
        <v>1554</v>
      </c>
    </row>
    <row r="273" s="12" customFormat="1" ht="25.92" customHeight="1">
      <c r="A273" s="12"/>
      <c r="B273" s="163"/>
      <c r="C273" s="12"/>
      <c r="D273" s="164" t="s">
        <v>74</v>
      </c>
      <c r="E273" s="165" t="s">
        <v>2293</v>
      </c>
      <c r="F273" s="165" t="s">
        <v>3566</v>
      </c>
      <c r="G273" s="12"/>
      <c r="H273" s="12"/>
      <c r="I273" s="166"/>
      <c r="J273" s="167">
        <f>BK273</f>
        <v>0</v>
      </c>
      <c r="K273" s="12"/>
      <c r="L273" s="163"/>
      <c r="M273" s="168"/>
      <c r="N273" s="169"/>
      <c r="O273" s="169"/>
      <c r="P273" s="170">
        <f>SUM(P274:P278)</f>
        <v>0</v>
      </c>
      <c r="Q273" s="169"/>
      <c r="R273" s="170">
        <f>SUM(R274:R278)</f>
        <v>0</v>
      </c>
      <c r="S273" s="169"/>
      <c r="T273" s="171">
        <f>SUM(T274:T278)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4" t="s">
        <v>83</v>
      </c>
      <c r="AT273" s="172" t="s">
        <v>74</v>
      </c>
      <c r="AU273" s="172" t="s">
        <v>75</v>
      </c>
      <c r="AY273" s="164" t="s">
        <v>165</v>
      </c>
      <c r="BK273" s="173">
        <f>SUM(BK274:BK278)</f>
        <v>0</v>
      </c>
    </row>
    <row r="274" s="2" customFormat="1" ht="24.15" customHeight="1">
      <c r="A274" s="34"/>
      <c r="B274" s="176"/>
      <c r="C274" s="196" t="s">
        <v>967</v>
      </c>
      <c r="D274" s="196" t="s">
        <v>551</v>
      </c>
      <c r="E274" s="197" t="s">
        <v>3567</v>
      </c>
      <c r="F274" s="198" t="s">
        <v>3568</v>
      </c>
      <c r="G274" s="199" t="s">
        <v>193</v>
      </c>
      <c r="H274" s="200">
        <v>1</v>
      </c>
      <c r="I274" s="201"/>
      <c r="J274" s="202">
        <f>ROUND(I274*H274,2)</f>
        <v>0</v>
      </c>
      <c r="K274" s="203"/>
      <c r="L274" s="204"/>
      <c r="M274" s="205" t="s">
        <v>1</v>
      </c>
      <c r="N274" s="20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1474</v>
      </c>
      <c r="AT274" s="189" t="s">
        <v>551</v>
      </c>
      <c r="AU274" s="189" t="s">
        <v>83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453</v>
      </c>
      <c r="BM274" s="189" t="s">
        <v>3569</v>
      </c>
    </row>
    <row r="275" s="2" customFormat="1" ht="24.15" customHeight="1">
      <c r="A275" s="34"/>
      <c r="B275" s="176"/>
      <c r="C275" s="196" t="s">
        <v>971</v>
      </c>
      <c r="D275" s="196" t="s">
        <v>551</v>
      </c>
      <c r="E275" s="197" t="s">
        <v>3570</v>
      </c>
      <c r="F275" s="198" t="s">
        <v>3571</v>
      </c>
      <c r="G275" s="199" t="s">
        <v>402</v>
      </c>
      <c r="H275" s="200">
        <v>1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1474</v>
      </c>
      <c r="AT275" s="189" t="s">
        <v>551</v>
      </c>
      <c r="AU275" s="189" t="s">
        <v>83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453</v>
      </c>
      <c r="BM275" s="189" t="s">
        <v>1570</v>
      </c>
    </row>
    <row r="276" s="2" customFormat="1" ht="33" customHeight="1">
      <c r="A276" s="34"/>
      <c r="B276" s="176"/>
      <c r="C276" s="196" t="s">
        <v>975</v>
      </c>
      <c r="D276" s="196" t="s">
        <v>551</v>
      </c>
      <c r="E276" s="197" t="s">
        <v>2121</v>
      </c>
      <c r="F276" s="198" t="s">
        <v>3572</v>
      </c>
      <c r="G276" s="199" t="s">
        <v>3359</v>
      </c>
      <c r="H276" s="200">
        <v>12</v>
      </c>
      <c r="I276" s="201"/>
      <c r="J276" s="202">
        <f>ROUND(I276*H276,2)</f>
        <v>0</v>
      </c>
      <c r="K276" s="203"/>
      <c r="L276" s="204"/>
      <c r="M276" s="205" t="s">
        <v>1</v>
      </c>
      <c r="N276" s="20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1474</v>
      </c>
      <c r="AT276" s="189" t="s">
        <v>551</v>
      </c>
      <c r="AU276" s="189" t="s">
        <v>83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453</v>
      </c>
      <c r="BM276" s="189" t="s">
        <v>1578</v>
      </c>
    </row>
    <row r="277" s="2" customFormat="1" ht="24.15" customHeight="1">
      <c r="A277" s="34"/>
      <c r="B277" s="176"/>
      <c r="C277" s="196" t="s">
        <v>979</v>
      </c>
      <c r="D277" s="196" t="s">
        <v>551</v>
      </c>
      <c r="E277" s="197" t="s">
        <v>2123</v>
      </c>
      <c r="F277" s="198" t="s">
        <v>3573</v>
      </c>
      <c r="G277" s="199" t="s">
        <v>402</v>
      </c>
      <c r="H277" s="200">
        <v>1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1474</v>
      </c>
      <c r="AT277" s="189" t="s">
        <v>551</v>
      </c>
      <c r="AU277" s="189" t="s">
        <v>83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453</v>
      </c>
      <c r="BM277" s="189" t="s">
        <v>1586</v>
      </c>
    </row>
    <row r="278" s="2" customFormat="1" ht="16.5" customHeight="1">
      <c r="A278" s="34"/>
      <c r="B278" s="176"/>
      <c r="C278" s="196" t="s">
        <v>983</v>
      </c>
      <c r="D278" s="196" t="s">
        <v>551</v>
      </c>
      <c r="E278" s="197" t="s">
        <v>3574</v>
      </c>
      <c r="F278" s="198" t="s">
        <v>3389</v>
      </c>
      <c r="G278" s="199" t="s">
        <v>402</v>
      </c>
      <c r="H278" s="200">
        <v>1</v>
      </c>
      <c r="I278" s="201"/>
      <c r="J278" s="202">
        <f>ROUND(I278*H278,2)</f>
        <v>0</v>
      </c>
      <c r="K278" s="203"/>
      <c r="L278" s="204"/>
      <c r="M278" s="205" t="s">
        <v>1</v>
      </c>
      <c r="N278" s="20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1474</v>
      </c>
      <c r="AT278" s="189" t="s">
        <v>551</v>
      </c>
      <c r="AU278" s="189" t="s">
        <v>83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453</v>
      </c>
      <c r="BM278" s="189" t="s">
        <v>1595</v>
      </c>
    </row>
    <row r="279" s="12" customFormat="1" ht="25.92" customHeight="1">
      <c r="A279" s="12"/>
      <c r="B279" s="163"/>
      <c r="C279" s="12"/>
      <c r="D279" s="164" t="s">
        <v>74</v>
      </c>
      <c r="E279" s="165" t="s">
        <v>3575</v>
      </c>
      <c r="F279" s="165" t="s">
        <v>3576</v>
      </c>
      <c r="G279" s="12"/>
      <c r="H279" s="12"/>
      <c r="I279" s="166"/>
      <c r="J279" s="167">
        <f>BK279</f>
        <v>0</v>
      </c>
      <c r="K279" s="12"/>
      <c r="L279" s="163"/>
      <c r="M279" s="168"/>
      <c r="N279" s="169"/>
      <c r="O279" s="169"/>
      <c r="P279" s="170">
        <f>SUM(P280:P289)</f>
        <v>0</v>
      </c>
      <c r="Q279" s="169"/>
      <c r="R279" s="170">
        <f>SUM(R280:R289)</f>
        <v>0</v>
      </c>
      <c r="S279" s="169"/>
      <c r="T279" s="171">
        <f>SUM(T280:T289)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64" t="s">
        <v>83</v>
      </c>
      <c r="AT279" s="172" t="s">
        <v>74</v>
      </c>
      <c r="AU279" s="172" t="s">
        <v>75</v>
      </c>
      <c r="AY279" s="164" t="s">
        <v>165</v>
      </c>
      <c r="BK279" s="173">
        <f>SUM(BK280:BK289)</f>
        <v>0</v>
      </c>
    </row>
    <row r="280" s="2" customFormat="1" ht="24.15" customHeight="1">
      <c r="A280" s="34"/>
      <c r="B280" s="176"/>
      <c r="C280" s="177" t="s">
        <v>987</v>
      </c>
      <c r="D280" s="177" t="s">
        <v>169</v>
      </c>
      <c r="E280" s="178" t="s">
        <v>2125</v>
      </c>
      <c r="F280" s="179" t="s">
        <v>3577</v>
      </c>
      <c r="G280" s="180" t="s">
        <v>193</v>
      </c>
      <c r="H280" s="181">
        <v>4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453</v>
      </c>
      <c r="AT280" s="189" t="s">
        <v>169</v>
      </c>
      <c r="AU280" s="189" t="s">
        <v>83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453</v>
      </c>
      <c r="BM280" s="189" t="s">
        <v>3578</v>
      </c>
    </row>
    <row r="281" s="2" customFormat="1" ht="24.15" customHeight="1">
      <c r="A281" s="34"/>
      <c r="B281" s="176"/>
      <c r="C281" s="177" t="s">
        <v>991</v>
      </c>
      <c r="D281" s="177" t="s">
        <v>169</v>
      </c>
      <c r="E281" s="178" t="s">
        <v>2127</v>
      </c>
      <c r="F281" s="179" t="s">
        <v>3579</v>
      </c>
      <c r="G281" s="180" t="s">
        <v>193</v>
      </c>
      <c r="H281" s="181">
        <v>4</v>
      </c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453</v>
      </c>
      <c r="AT281" s="189" t="s">
        <v>169</v>
      </c>
      <c r="AU281" s="189" t="s">
        <v>83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453</v>
      </c>
      <c r="BM281" s="189" t="s">
        <v>3580</v>
      </c>
    </row>
    <row r="282" s="2" customFormat="1" ht="33" customHeight="1">
      <c r="A282" s="34"/>
      <c r="B282" s="176"/>
      <c r="C282" s="177" t="s">
        <v>995</v>
      </c>
      <c r="D282" s="177" t="s">
        <v>169</v>
      </c>
      <c r="E282" s="178" t="s">
        <v>2129</v>
      </c>
      <c r="F282" s="179" t="s">
        <v>3581</v>
      </c>
      <c r="G282" s="180" t="s">
        <v>193</v>
      </c>
      <c r="H282" s="181">
        <v>3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453</v>
      </c>
      <c r="AT282" s="189" t="s">
        <v>169</v>
      </c>
      <c r="AU282" s="189" t="s">
        <v>83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453</v>
      </c>
      <c r="BM282" s="189" t="s">
        <v>3582</v>
      </c>
    </row>
    <row r="283" s="2" customFormat="1" ht="33" customHeight="1">
      <c r="A283" s="34"/>
      <c r="B283" s="176"/>
      <c r="C283" s="177" t="s">
        <v>999</v>
      </c>
      <c r="D283" s="177" t="s">
        <v>169</v>
      </c>
      <c r="E283" s="178" t="s">
        <v>2131</v>
      </c>
      <c r="F283" s="179" t="s">
        <v>3583</v>
      </c>
      <c r="G283" s="180" t="s">
        <v>193</v>
      </c>
      <c r="H283" s="181">
        <v>3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453</v>
      </c>
      <c r="AT283" s="189" t="s">
        <v>169</v>
      </c>
      <c r="AU283" s="189" t="s">
        <v>83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453</v>
      </c>
      <c r="BM283" s="189" t="s">
        <v>3584</v>
      </c>
    </row>
    <row r="284" s="2" customFormat="1" ht="21.75" customHeight="1">
      <c r="A284" s="34"/>
      <c r="B284" s="176"/>
      <c r="C284" s="177" t="s">
        <v>1003</v>
      </c>
      <c r="D284" s="177" t="s">
        <v>169</v>
      </c>
      <c r="E284" s="178" t="s">
        <v>2133</v>
      </c>
      <c r="F284" s="179" t="s">
        <v>3585</v>
      </c>
      <c r="G284" s="180" t="s">
        <v>402</v>
      </c>
      <c r="H284" s="181">
        <v>1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453</v>
      </c>
      <c r="AT284" s="189" t="s">
        <v>169</v>
      </c>
      <c r="AU284" s="189" t="s">
        <v>83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453</v>
      </c>
      <c r="BM284" s="189" t="s">
        <v>3586</v>
      </c>
    </row>
    <row r="285" s="2" customFormat="1" ht="16.5" customHeight="1">
      <c r="A285" s="34"/>
      <c r="B285" s="176"/>
      <c r="C285" s="177" t="s">
        <v>1007</v>
      </c>
      <c r="D285" s="177" t="s">
        <v>169</v>
      </c>
      <c r="E285" s="178" t="s">
        <v>2077</v>
      </c>
      <c r="F285" s="179" t="s">
        <v>3389</v>
      </c>
      <c r="G285" s="180" t="s">
        <v>402</v>
      </c>
      <c r="H285" s="181">
        <v>1</v>
      </c>
      <c r="I285" s="182"/>
      <c r="J285" s="183">
        <f>ROUND(I285*H285,2)</f>
        <v>0</v>
      </c>
      <c r="K285" s="184"/>
      <c r="L285" s="35"/>
      <c r="M285" s="185" t="s">
        <v>1</v>
      </c>
      <c r="N285" s="18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453</v>
      </c>
      <c r="AT285" s="189" t="s">
        <v>169</v>
      </c>
      <c r="AU285" s="189" t="s">
        <v>83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453</v>
      </c>
      <c r="BM285" s="189" t="s">
        <v>3587</v>
      </c>
    </row>
    <row r="286" s="2" customFormat="1" ht="16.5" customHeight="1">
      <c r="A286" s="34"/>
      <c r="B286" s="176"/>
      <c r="C286" s="177" t="s">
        <v>1011</v>
      </c>
      <c r="D286" s="177" t="s">
        <v>169</v>
      </c>
      <c r="E286" s="178" t="s">
        <v>3588</v>
      </c>
      <c r="F286" s="179" t="s">
        <v>3589</v>
      </c>
      <c r="G286" s="180" t="s">
        <v>402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453</v>
      </c>
      <c r="AT286" s="189" t="s">
        <v>169</v>
      </c>
      <c r="AU286" s="189" t="s">
        <v>83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453</v>
      </c>
      <c r="BM286" s="189" t="s">
        <v>3590</v>
      </c>
    </row>
    <row r="287" s="2" customFormat="1" ht="16.5" customHeight="1">
      <c r="A287" s="34"/>
      <c r="B287" s="176"/>
      <c r="C287" s="177" t="s">
        <v>1015</v>
      </c>
      <c r="D287" s="177" t="s">
        <v>169</v>
      </c>
      <c r="E287" s="178" t="s">
        <v>2137</v>
      </c>
      <c r="F287" s="179" t="s">
        <v>3591</v>
      </c>
      <c r="G287" s="180" t="s">
        <v>402</v>
      </c>
      <c r="H287" s="181">
        <v>1</v>
      </c>
      <c r="I287" s="182"/>
      <c r="J287" s="183">
        <f>ROUND(I287*H287,2)</f>
        <v>0</v>
      </c>
      <c r="K287" s="184"/>
      <c r="L287" s="35"/>
      <c r="M287" s="185" t="s">
        <v>1</v>
      </c>
      <c r="N287" s="18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453</v>
      </c>
      <c r="AT287" s="189" t="s">
        <v>169</v>
      </c>
      <c r="AU287" s="189" t="s">
        <v>83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453</v>
      </c>
      <c r="BM287" s="189" t="s">
        <v>3592</v>
      </c>
    </row>
    <row r="288" s="2" customFormat="1" ht="16.5" customHeight="1">
      <c r="A288" s="34"/>
      <c r="B288" s="176"/>
      <c r="C288" s="177" t="s">
        <v>1019</v>
      </c>
      <c r="D288" s="177" t="s">
        <v>169</v>
      </c>
      <c r="E288" s="178" t="s">
        <v>2139</v>
      </c>
      <c r="F288" s="179" t="s">
        <v>3593</v>
      </c>
      <c r="G288" s="180" t="s">
        <v>402</v>
      </c>
      <c r="H288" s="181">
        <v>1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453</v>
      </c>
      <c r="AT288" s="189" t="s">
        <v>169</v>
      </c>
      <c r="AU288" s="189" t="s">
        <v>83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453</v>
      </c>
      <c r="BM288" s="189" t="s">
        <v>3594</v>
      </c>
    </row>
    <row r="289" s="2" customFormat="1" ht="16.5" customHeight="1">
      <c r="A289" s="34"/>
      <c r="B289" s="176"/>
      <c r="C289" s="177" t="s">
        <v>1023</v>
      </c>
      <c r="D289" s="177" t="s">
        <v>169</v>
      </c>
      <c r="E289" s="178" t="s">
        <v>2141</v>
      </c>
      <c r="F289" s="179" t="s">
        <v>3595</v>
      </c>
      <c r="G289" s="180" t="s">
        <v>402</v>
      </c>
      <c r="H289" s="181">
        <v>1</v>
      </c>
      <c r="I289" s="182"/>
      <c r="J289" s="183">
        <f>ROUND(I289*H289,2)</f>
        <v>0</v>
      </c>
      <c r="K289" s="184"/>
      <c r="L289" s="35"/>
      <c r="M289" s="191" t="s">
        <v>1</v>
      </c>
      <c r="N289" s="192" t="s">
        <v>41</v>
      </c>
      <c r="O289" s="193"/>
      <c r="P289" s="194">
        <f>O289*H289</f>
        <v>0</v>
      </c>
      <c r="Q289" s="194">
        <v>0</v>
      </c>
      <c r="R289" s="194">
        <f>Q289*H289</f>
        <v>0</v>
      </c>
      <c r="S289" s="194">
        <v>0</v>
      </c>
      <c r="T289" s="195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453</v>
      </c>
      <c r="AT289" s="189" t="s">
        <v>169</v>
      </c>
      <c r="AU289" s="189" t="s">
        <v>83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453</v>
      </c>
      <c r="BM289" s="189" t="s">
        <v>3596</v>
      </c>
    </row>
    <row r="290" s="2" customFormat="1" ht="6.96" customHeight="1">
      <c r="A290" s="34"/>
      <c r="B290" s="61"/>
      <c r="C290" s="62"/>
      <c r="D290" s="62"/>
      <c r="E290" s="62"/>
      <c r="F290" s="62"/>
      <c r="G290" s="62"/>
      <c r="H290" s="62"/>
      <c r="I290" s="62"/>
      <c r="J290" s="62"/>
      <c r="K290" s="62"/>
      <c r="L290" s="35"/>
      <c r="M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</row>
  </sheetData>
  <autoFilter ref="C123:K28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3597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ROUND((SUM(BE119:BE172)),  2)</f>
        <v>0</v>
      </c>
      <c r="G33" s="129"/>
      <c r="H33" s="129"/>
      <c r="I33" s="130">
        <v>0.20000000000000001</v>
      </c>
      <c r="J33" s="128">
        <f>ROUND(((SUM(BE119:BE172))*I33),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ROUND((SUM(BF119:BF172)),  2)</f>
        <v>0</v>
      </c>
      <c r="G34" s="129"/>
      <c r="H34" s="129"/>
      <c r="I34" s="130">
        <v>0.20000000000000001</v>
      </c>
      <c r="J34" s="128">
        <f>ROUND(((SUM(BF119:BF172))*I34),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ROUND((SUM(BG119:BG172)),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ROUND((SUM(BH119:BH172)),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ROUND((SUM(BI119:BI172)),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12 - FVE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3598</v>
      </c>
      <c r="E97" s="146"/>
      <c r="F97" s="146"/>
      <c r="G97" s="146"/>
      <c r="H97" s="146"/>
      <c r="I97" s="146"/>
      <c r="J97" s="147">
        <f>J120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3599</v>
      </c>
      <c r="E98" s="150"/>
      <c r="F98" s="150"/>
      <c r="G98" s="150"/>
      <c r="H98" s="150"/>
      <c r="I98" s="150"/>
      <c r="J98" s="151">
        <f>J121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3600</v>
      </c>
      <c r="E99" s="146"/>
      <c r="F99" s="146"/>
      <c r="G99" s="146"/>
      <c r="H99" s="146"/>
      <c r="I99" s="146"/>
      <c r="J99" s="147">
        <f>J167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151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6.25" customHeight="1">
      <c r="A109" s="34"/>
      <c r="B109" s="35"/>
      <c r="C109" s="34"/>
      <c r="D109" s="34"/>
      <c r="E109" s="122" t="str">
        <f>E7</f>
        <v>Obnova a modernizácia objektu Centra univerzitného športu pri SPU v Nitre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128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12 - FVE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Nitra</v>
      </c>
      <c r="G113" s="34"/>
      <c r="H113" s="34"/>
      <c r="I113" s="28" t="s">
        <v>21</v>
      </c>
      <c r="J113" s="70" t="str">
        <f>IF(J12="","",J12)</f>
        <v>1. 2. 2024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>SPU v Nitre</v>
      </c>
      <c r="G115" s="34"/>
      <c r="H115" s="34"/>
      <c r="I115" s="28" t="s">
        <v>29</v>
      </c>
      <c r="J115" s="32" t="str">
        <f>E21</f>
        <v>Ing. Stanislav Mikle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>Béger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2"/>
      <c r="B118" s="153"/>
      <c r="C118" s="154" t="s">
        <v>152</v>
      </c>
      <c r="D118" s="155" t="s">
        <v>60</v>
      </c>
      <c r="E118" s="155" t="s">
        <v>56</v>
      </c>
      <c r="F118" s="155" t="s">
        <v>57</v>
      </c>
      <c r="G118" s="155" t="s">
        <v>153</v>
      </c>
      <c r="H118" s="155" t="s">
        <v>154</v>
      </c>
      <c r="I118" s="155" t="s">
        <v>155</v>
      </c>
      <c r="J118" s="156" t="s">
        <v>132</v>
      </c>
      <c r="K118" s="157" t="s">
        <v>156</v>
      </c>
      <c r="L118" s="158"/>
      <c r="M118" s="87" t="s">
        <v>1</v>
      </c>
      <c r="N118" s="88" t="s">
        <v>39</v>
      </c>
      <c r="O118" s="88" t="s">
        <v>157</v>
      </c>
      <c r="P118" s="88" t="s">
        <v>158</v>
      </c>
      <c r="Q118" s="88" t="s">
        <v>159</v>
      </c>
      <c r="R118" s="88" t="s">
        <v>160</v>
      </c>
      <c r="S118" s="88" t="s">
        <v>161</v>
      </c>
      <c r="T118" s="89" t="s">
        <v>162</v>
      </c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</row>
    <row r="119" s="2" customFormat="1" ht="22.8" customHeight="1">
      <c r="A119" s="34"/>
      <c r="B119" s="35"/>
      <c r="C119" s="94" t="s">
        <v>133</v>
      </c>
      <c r="D119" s="34"/>
      <c r="E119" s="34"/>
      <c r="F119" s="34"/>
      <c r="G119" s="34"/>
      <c r="H119" s="34"/>
      <c r="I119" s="34"/>
      <c r="J119" s="159">
        <f>BK119</f>
        <v>0</v>
      </c>
      <c r="K119" s="34"/>
      <c r="L119" s="35"/>
      <c r="M119" s="90"/>
      <c r="N119" s="74"/>
      <c r="O119" s="91"/>
      <c r="P119" s="160">
        <f>P120+P167</f>
        <v>0</v>
      </c>
      <c r="Q119" s="91"/>
      <c r="R119" s="160">
        <f>R120+R167</f>
        <v>2.3493399999999998</v>
      </c>
      <c r="S119" s="91"/>
      <c r="T119" s="161">
        <f>T120+T167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74</v>
      </c>
      <c r="AU119" s="15" t="s">
        <v>134</v>
      </c>
      <c r="BK119" s="162">
        <f>BK120+BK167</f>
        <v>0</v>
      </c>
    </row>
    <row r="120" s="12" customFormat="1" ht="25.92" customHeight="1">
      <c r="A120" s="12"/>
      <c r="B120" s="163"/>
      <c r="C120" s="12"/>
      <c r="D120" s="164" t="s">
        <v>74</v>
      </c>
      <c r="E120" s="165" t="s">
        <v>551</v>
      </c>
      <c r="F120" s="165" t="s">
        <v>3601</v>
      </c>
      <c r="G120" s="12"/>
      <c r="H120" s="12"/>
      <c r="I120" s="166"/>
      <c r="J120" s="167">
        <f>BK120</f>
        <v>0</v>
      </c>
      <c r="K120" s="12"/>
      <c r="L120" s="163"/>
      <c r="M120" s="168"/>
      <c r="N120" s="169"/>
      <c r="O120" s="169"/>
      <c r="P120" s="170">
        <f>P121</f>
        <v>0</v>
      </c>
      <c r="Q120" s="169"/>
      <c r="R120" s="170">
        <f>R121</f>
        <v>2.3493399999999998</v>
      </c>
      <c r="S120" s="169"/>
      <c r="T120" s="171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525</v>
      </c>
      <c r="AT120" s="172" t="s">
        <v>74</v>
      </c>
      <c r="AU120" s="172" t="s">
        <v>75</v>
      </c>
      <c r="AY120" s="164" t="s">
        <v>165</v>
      </c>
      <c r="BK120" s="173">
        <f>BK121</f>
        <v>0</v>
      </c>
    </row>
    <row r="121" s="12" customFormat="1" ht="22.8" customHeight="1">
      <c r="A121" s="12"/>
      <c r="B121" s="163"/>
      <c r="C121" s="12"/>
      <c r="D121" s="164" t="s">
        <v>74</v>
      </c>
      <c r="E121" s="174" t="s">
        <v>3602</v>
      </c>
      <c r="F121" s="174" t="s">
        <v>3603</v>
      </c>
      <c r="G121" s="12"/>
      <c r="H121" s="12"/>
      <c r="I121" s="166"/>
      <c r="J121" s="175">
        <f>BK121</f>
        <v>0</v>
      </c>
      <c r="K121" s="12"/>
      <c r="L121" s="163"/>
      <c r="M121" s="168"/>
      <c r="N121" s="169"/>
      <c r="O121" s="169"/>
      <c r="P121" s="170">
        <f>SUM(P122:P166)</f>
        <v>0</v>
      </c>
      <c r="Q121" s="169"/>
      <c r="R121" s="170">
        <f>SUM(R122:R166)</f>
        <v>2.3493399999999998</v>
      </c>
      <c r="S121" s="169"/>
      <c r="T121" s="171">
        <f>SUM(T122:T166)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525</v>
      </c>
      <c r="AT121" s="172" t="s">
        <v>74</v>
      </c>
      <c r="AU121" s="172" t="s">
        <v>83</v>
      </c>
      <c r="AY121" s="164" t="s">
        <v>165</v>
      </c>
      <c r="BK121" s="173">
        <f>SUM(BK122:BK166)</f>
        <v>0</v>
      </c>
    </row>
    <row r="122" s="2" customFormat="1" ht="24.15" customHeight="1">
      <c r="A122" s="34"/>
      <c r="B122" s="176"/>
      <c r="C122" s="177" t="s">
        <v>83</v>
      </c>
      <c r="D122" s="177" t="s">
        <v>169</v>
      </c>
      <c r="E122" s="178" t="s">
        <v>3604</v>
      </c>
      <c r="F122" s="179" t="s">
        <v>3605</v>
      </c>
      <c r="G122" s="180" t="s">
        <v>249</v>
      </c>
      <c r="H122" s="181">
        <v>16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453</v>
      </c>
      <c r="AT122" s="189" t="s">
        <v>169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174</v>
      </c>
    </row>
    <row r="123" s="2" customFormat="1" ht="24.15" customHeight="1">
      <c r="A123" s="34"/>
      <c r="B123" s="176"/>
      <c r="C123" s="196" t="s">
        <v>174</v>
      </c>
      <c r="D123" s="196" t="s">
        <v>551</v>
      </c>
      <c r="E123" s="197" t="s">
        <v>3606</v>
      </c>
      <c r="F123" s="198" t="s">
        <v>3607</v>
      </c>
      <c r="G123" s="199" t="s">
        <v>249</v>
      </c>
      <c r="H123" s="200">
        <v>16</v>
      </c>
      <c r="I123" s="201"/>
      <c r="J123" s="202">
        <f>ROUND(I123*H123,2)</f>
        <v>0</v>
      </c>
      <c r="K123" s="203"/>
      <c r="L123" s="204"/>
      <c r="M123" s="205" t="s">
        <v>1</v>
      </c>
      <c r="N123" s="206" t="s">
        <v>41</v>
      </c>
      <c r="O123" s="78"/>
      <c r="P123" s="187">
        <f>O123*H123</f>
        <v>0</v>
      </c>
      <c r="Q123" s="187">
        <v>0.00157</v>
      </c>
      <c r="R123" s="187">
        <f>Q123*H123</f>
        <v>0.02512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1474</v>
      </c>
      <c r="AT123" s="189" t="s">
        <v>551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173</v>
      </c>
    </row>
    <row r="124" s="2" customFormat="1" ht="16.5" customHeight="1">
      <c r="A124" s="34"/>
      <c r="B124" s="176"/>
      <c r="C124" s="177" t="s">
        <v>525</v>
      </c>
      <c r="D124" s="177" t="s">
        <v>169</v>
      </c>
      <c r="E124" s="178" t="s">
        <v>3608</v>
      </c>
      <c r="F124" s="179" t="s">
        <v>3609</v>
      </c>
      <c r="G124" s="180" t="s">
        <v>249</v>
      </c>
      <c r="H124" s="181">
        <v>44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533</v>
      </c>
    </row>
    <row r="125" s="2" customFormat="1" ht="16.5" customHeight="1">
      <c r="A125" s="34"/>
      <c r="B125" s="176"/>
      <c r="C125" s="196" t="s">
        <v>173</v>
      </c>
      <c r="D125" s="196" t="s">
        <v>551</v>
      </c>
      <c r="E125" s="197" t="s">
        <v>3610</v>
      </c>
      <c r="F125" s="198" t="s">
        <v>3611</v>
      </c>
      <c r="G125" s="199" t="s">
        <v>249</v>
      </c>
      <c r="H125" s="200">
        <v>44</v>
      </c>
      <c r="I125" s="201"/>
      <c r="J125" s="202">
        <f>ROUND(I125*H125,2)</f>
        <v>0</v>
      </c>
      <c r="K125" s="203"/>
      <c r="L125" s="204"/>
      <c r="M125" s="205" t="s">
        <v>1</v>
      </c>
      <c r="N125" s="206" t="s">
        <v>41</v>
      </c>
      <c r="O125" s="78"/>
      <c r="P125" s="187">
        <f>O125*H125</f>
        <v>0</v>
      </c>
      <c r="Q125" s="187">
        <v>0.00173</v>
      </c>
      <c r="R125" s="187">
        <f>Q125*H125</f>
        <v>0.076119999999999993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1474</v>
      </c>
      <c r="AT125" s="189" t="s">
        <v>551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541</v>
      </c>
    </row>
    <row r="126" s="2" customFormat="1" ht="24.15" customHeight="1">
      <c r="A126" s="34"/>
      <c r="B126" s="176"/>
      <c r="C126" s="177" t="s">
        <v>483</v>
      </c>
      <c r="D126" s="177" t="s">
        <v>169</v>
      </c>
      <c r="E126" s="178" t="s">
        <v>3612</v>
      </c>
      <c r="F126" s="179" t="s">
        <v>3613</v>
      </c>
      <c r="G126" s="180" t="s">
        <v>193</v>
      </c>
      <c r="H126" s="181">
        <v>114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109</v>
      </c>
    </row>
    <row r="127" s="2" customFormat="1" ht="24.15" customHeight="1">
      <c r="A127" s="34"/>
      <c r="B127" s="176"/>
      <c r="C127" s="177" t="s">
        <v>533</v>
      </c>
      <c r="D127" s="177" t="s">
        <v>169</v>
      </c>
      <c r="E127" s="178" t="s">
        <v>3614</v>
      </c>
      <c r="F127" s="179" t="s">
        <v>3615</v>
      </c>
      <c r="G127" s="180" t="s">
        <v>193</v>
      </c>
      <c r="H127" s="181">
        <v>20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115</v>
      </c>
    </row>
    <row r="128" s="2" customFormat="1" ht="24.15" customHeight="1">
      <c r="A128" s="34"/>
      <c r="B128" s="176"/>
      <c r="C128" s="177" t="s">
        <v>537</v>
      </c>
      <c r="D128" s="177" t="s">
        <v>169</v>
      </c>
      <c r="E128" s="178" t="s">
        <v>3616</v>
      </c>
      <c r="F128" s="179" t="s">
        <v>3617</v>
      </c>
      <c r="G128" s="180" t="s">
        <v>193</v>
      </c>
      <c r="H128" s="181">
        <v>2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121</v>
      </c>
    </row>
    <row r="129" s="2" customFormat="1" ht="24.15" customHeight="1">
      <c r="A129" s="34"/>
      <c r="B129" s="176"/>
      <c r="C129" s="196" t="s">
        <v>541</v>
      </c>
      <c r="D129" s="196" t="s">
        <v>551</v>
      </c>
      <c r="E129" s="197" t="s">
        <v>3618</v>
      </c>
      <c r="F129" s="198" t="s">
        <v>3619</v>
      </c>
      <c r="G129" s="199" t="s">
        <v>193</v>
      </c>
      <c r="H129" s="200">
        <v>1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0.023</v>
      </c>
      <c r="R129" s="187">
        <f>Q129*H129</f>
        <v>0.023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1474</v>
      </c>
      <c r="AT129" s="189" t="s">
        <v>551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215</v>
      </c>
    </row>
    <row r="130" s="2" customFormat="1" ht="24.15" customHeight="1">
      <c r="A130" s="34"/>
      <c r="B130" s="176"/>
      <c r="C130" s="196" t="s">
        <v>166</v>
      </c>
      <c r="D130" s="196" t="s">
        <v>551</v>
      </c>
      <c r="E130" s="197" t="s">
        <v>3620</v>
      </c>
      <c r="F130" s="198" t="s">
        <v>3621</v>
      </c>
      <c r="G130" s="199" t="s">
        <v>193</v>
      </c>
      <c r="H130" s="200">
        <v>1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0.028000000000000001</v>
      </c>
      <c r="R130" s="187">
        <f>Q130*H130</f>
        <v>0.028000000000000001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223</v>
      </c>
    </row>
    <row r="131" s="2" customFormat="1" ht="16.5" customHeight="1">
      <c r="A131" s="34"/>
      <c r="B131" s="176"/>
      <c r="C131" s="196" t="s">
        <v>109</v>
      </c>
      <c r="D131" s="196" t="s">
        <v>551</v>
      </c>
      <c r="E131" s="197" t="s">
        <v>3622</v>
      </c>
      <c r="F131" s="198" t="s">
        <v>3623</v>
      </c>
      <c r="G131" s="199" t="s">
        <v>193</v>
      </c>
      <c r="H131" s="200">
        <v>1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1474</v>
      </c>
      <c r="AT131" s="189" t="s">
        <v>551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7</v>
      </c>
    </row>
    <row r="132" s="2" customFormat="1" ht="24.15" customHeight="1">
      <c r="A132" s="34"/>
      <c r="B132" s="176"/>
      <c r="C132" s="177" t="s">
        <v>112</v>
      </c>
      <c r="D132" s="177" t="s">
        <v>169</v>
      </c>
      <c r="E132" s="178" t="s">
        <v>3624</v>
      </c>
      <c r="F132" s="179" t="s">
        <v>3625</v>
      </c>
      <c r="G132" s="180" t="s">
        <v>249</v>
      </c>
      <c r="H132" s="181">
        <v>100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238</v>
      </c>
    </row>
    <row r="133" s="2" customFormat="1" ht="16.5" customHeight="1">
      <c r="A133" s="34"/>
      <c r="B133" s="176"/>
      <c r="C133" s="196" t="s">
        <v>115</v>
      </c>
      <c r="D133" s="196" t="s">
        <v>551</v>
      </c>
      <c r="E133" s="197" t="s">
        <v>3626</v>
      </c>
      <c r="F133" s="198" t="s">
        <v>3627</v>
      </c>
      <c r="G133" s="199" t="s">
        <v>425</v>
      </c>
      <c r="H133" s="200">
        <v>40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0.001</v>
      </c>
      <c r="R133" s="187">
        <f>Q133*H133</f>
        <v>0.040000000000000001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255</v>
      </c>
    </row>
    <row r="134" s="2" customFormat="1" ht="16.5" customHeight="1">
      <c r="A134" s="34"/>
      <c r="B134" s="176"/>
      <c r="C134" s="177" t="s">
        <v>118</v>
      </c>
      <c r="D134" s="177" t="s">
        <v>169</v>
      </c>
      <c r="E134" s="178" t="s">
        <v>3628</v>
      </c>
      <c r="F134" s="179" t="s">
        <v>3629</v>
      </c>
      <c r="G134" s="180" t="s">
        <v>193</v>
      </c>
      <c r="H134" s="181">
        <v>100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263</v>
      </c>
    </row>
    <row r="135" s="2" customFormat="1" ht="24.15" customHeight="1">
      <c r="A135" s="34"/>
      <c r="B135" s="176"/>
      <c r="C135" s="196" t="s">
        <v>121</v>
      </c>
      <c r="D135" s="196" t="s">
        <v>551</v>
      </c>
      <c r="E135" s="197" t="s">
        <v>3630</v>
      </c>
      <c r="F135" s="198" t="s">
        <v>3631</v>
      </c>
      <c r="G135" s="199" t="s">
        <v>193</v>
      </c>
      <c r="H135" s="200">
        <v>100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0.00106</v>
      </c>
      <c r="R135" s="187">
        <f>Q135*H135</f>
        <v>0.106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271</v>
      </c>
    </row>
    <row r="136" s="2" customFormat="1" ht="16.5" customHeight="1">
      <c r="A136" s="34"/>
      <c r="B136" s="176"/>
      <c r="C136" s="177" t="s">
        <v>124</v>
      </c>
      <c r="D136" s="177" t="s">
        <v>169</v>
      </c>
      <c r="E136" s="178" t="s">
        <v>3632</v>
      </c>
      <c r="F136" s="179" t="s">
        <v>3633</v>
      </c>
      <c r="G136" s="180" t="s">
        <v>193</v>
      </c>
      <c r="H136" s="181">
        <v>6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276</v>
      </c>
    </row>
    <row r="137" s="2" customFormat="1" ht="21.75" customHeight="1">
      <c r="A137" s="34"/>
      <c r="B137" s="176"/>
      <c r="C137" s="196" t="s">
        <v>215</v>
      </c>
      <c r="D137" s="196" t="s">
        <v>551</v>
      </c>
      <c r="E137" s="197" t="s">
        <v>3634</v>
      </c>
      <c r="F137" s="198" t="s">
        <v>3635</v>
      </c>
      <c r="G137" s="199" t="s">
        <v>193</v>
      </c>
      <c r="H137" s="200">
        <v>6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0.011350000000000001</v>
      </c>
      <c r="R137" s="187">
        <f>Q137*H137</f>
        <v>0.068100000000000008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284</v>
      </c>
    </row>
    <row r="138" s="2" customFormat="1" ht="16.5" customHeight="1">
      <c r="A138" s="34"/>
      <c r="B138" s="176"/>
      <c r="C138" s="177" t="s">
        <v>219</v>
      </c>
      <c r="D138" s="177" t="s">
        <v>169</v>
      </c>
      <c r="E138" s="178" t="s">
        <v>3636</v>
      </c>
      <c r="F138" s="179" t="s">
        <v>3637</v>
      </c>
      <c r="G138" s="180" t="s">
        <v>193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292</v>
      </c>
    </row>
    <row r="139" s="2" customFormat="1" ht="24.15" customHeight="1">
      <c r="A139" s="34"/>
      <c r="B139" s="176"/>
      <c r="C139" s="196" t="s">
        <v>223</v>
      </c>
      <c r="D139" s="196" t="s">
        <v>551</v>
      </c>
      <c r="E139" s="197" t="s">
        <v>3638</v>
      </c>
      <c r="F139" s="198" t="s">
        <v>3639</v>
      </c>
      <c r="G139" s="199" t="s">
        <v>193</v>
      </c>
      <c r="H139" s="200">
        <v>6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0.017000000000000001</v>
      </c>
      <c r="R139" s="187">
        <f>Q139*H139</f>
        <v>0.10200000000000001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300</v>
      </c>
    </row>
    <row r="140" s="2" customFormat="1" ht="24.15" customHeight="1">
      <c r="A140" s="34"/>
      <c r="B140" s="176"/>
      <c r="C140" s="196" t="s">
        <v>227</v>
      </c>
      <c r="D140" s="196" t="s">
        <v>551</v>
      </c>
      <c r="E140" s="197" t="s">
        <v>3640</v>
      </c>
      <c r="F140" s="198" t="s">
        <v>3641</v>
      </c>
      <c r="G140" s="199" t="s">
        <v>193</v>
      </c>
      <c r="H140" s="200">
        <v>6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5.0000000000000002E-05</v>
      </c>
      <c r="R140" s="187">
        <f>Q140*H140</f>
        <v>0.00030000000000000003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322</v>
      </c>
    </row>
    <row r="141" s="2" customFormat="1" ht="21.75" customHeight="1">
      <c r="A141" s="34"/>
      <c r="B141" s="176"/>
      <c r="C141" s="177" t="s">
        <v>7</v>
      </c>
      <c r="D141" s="177" t="s">
        <v>169</v>
      </c>
      <c r="E141" s="178" t="s">
        <v>3642</v>
      </c>
      <c r="F141" s="179" t="s">
        <v>3643</v>
      </c>
      <c r="G141" s="180" t="s">
        <v>193</v>
      </c>
      <c r="H141" s="181">
        <v>20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330</v>
      </c>
    </row>
    <row r="142" s="2" customFormat="1" ht="16.5" customHeight="1">
      <c r="A142" s="34"/>
      <c r="B142" s="176"/>
      <c r="C142" s="196" t="s">
        <v>234</v>
      </c>
      <c r="D142" s="196" t="s">
        <v>551</v>
      </c>
      <c r="E142" s="197" t="s">
        <v>3644</v>
      </c>
      <c r="F142" s="198" t="s">
        <v>3645</v>
      </c>
      <c r="G142" s="199" t="s">
        <v>193</v>
      </c>
      <c r="H142" s="200">
        <v>20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0.00022000000000000001</v>
      </c>
      <c r="R142" s="187">
        <f>Q142*H142</f>
        <v>0.0044000000000000003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1474</v>
      </c>
      <c r="AT142" s="189" t="s">
        <v>551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340</v>
      </c>
    </row>
    <row r="143" s="2" customFormat="1" ht="16.5" customHeight="1">
      <c r="A143" s="34"/>
      <c r="B143" s="176"/>
      <c r="C143" s="177" t="s">
        <v>238</v>
      </c>
      <c r="D143" s="177" t="s">
        <v>169</v>
      </c>
      <c r="E143" s="178" t="s">
        <v>3646</v>
      </c>
      <c r="F143" s="179" t="s">
        <v>3647</v>
      </c>
      <c r="G143" s="180" t="s">
        <v>193</v>
      </c>
      <c r="H143" s="181">
        <v>20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348</v>
      </c>
    </row>
    <row r="144" s="2" customFormat="1" ht="24.15" customHeight="1">
      <c r="A144" s="34"/>
      <c r="B144" s="176"/>
      <c r="C144" s="196" t="s">
        <v>242</v>
      </c>
      <c r="D144" s="196" t="s">
        <v>551</v>
      </c>
      <c r="E144" s="197" t="s">
        <v>3648</v>
      </c>
      <c r="F144" s="198" t="s">
        <v>3649</v>
      </c>
      <c r="G144" s="199" t="s">
        <v>193</v>
      </c>
      <c r="H144" s="200">
        <v>20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0.00016000000000000001</v>
      </c>
      <c r="R144" s="187">
        <f>Q144*H144</f>
        <v>0.0032000000000000002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1474</v>
      </c>
      <c r="AT144" s="189" t="s">
        <v>551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367</v>
      </c>
    </row>
    <row r="145" s="2" customFormat="1" ht="24.15" customHeight="1">
      <c r="A145" s="34"/>
      <c r="B145" s="176"/>
      <c r="C145" s="177" t="s">
        <v>255</v>
      </c>
      <c r="D145" s="177" t="s">
        <v>169</v>
      </c>
      <c r="E145" s="178" t="s">
        <v>3650</v>
      </c>
      <c r="F145" s="179" t="s">
        <v>3651</v>
      </c>
      <c r="G145" s="180" t="s">
        <v>249</v>
      </c>
      <c r="H145" s="181">
        <v>100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453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379</v>
      </c>
    </row>
    <row r="146" s="2" customFormat="1" ht="16.5" customHeight="1">
      <c r="A146" s="34"/>
      <c r="B146" s="176"/>
      <c r="C146" s="196" t="s">
        <v>259</v>
      </c>
      <c r="D146" s="196" t="s">
        <v>551</v>
      </c>
      <c r="E146" s="197" t="s">
        <v>3652</v>
      </c>
      <c r="F146" s="198" t="s">
        <v>3653</v>
      </c>
      <c r="G146" s="199" t="s">
        <v>425</v>
      </c>
      <c r="H146" s="200">
        <v>14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0.001</v>
      </c>
      <c r="R146" s="187">
        <f>Q146*H146</f>
        <v>0.014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1474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387</v>
      </c>
    </row>
    <row r="147" s="2" customFormat="1" ht="16.5" customHeight="1">
      <c r="A147" s="34"/>
      <c r="B147" s="176"/>
      <c r="C147" s="177" t="s">
        <v>263</v>
      </c>
      <c r="D147" s="177" t="s">
        <v>169</v>
      </c>
      <c r="E147" s="178" t="s">
        <v>3654</v>
      </c>
      <c r="F147" s="179" t="s">
        <v>3655</v>
      </c>
      <c r="G147" s="180" t="s">
        <v>193</v>
      </c>
      <c r="H147" s="181">
        <v>17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395</v>
      </c>
    </row>
    <row r="148" s="2" customFormat="1" ht="24.15" customHeight="1">
      <c r="A148" s="34"/>
      <c r="B148" s="176"/>
      <c r="C148" s="196" t="s">
        <v>267</v>
      </c>
      <c r="D148" s="196" t="s">
        <v>551</v>
      </c>
      <c r="E148" s="197" t="s">
        <v>3656</v>
      </c>
      <c r="F148" s="198" t="s">
        <v>3657</v>
      </c>
      <c r="G148" s="199" t="s">
        <v>193</v>
      </c>
      <c r="H148" s="200">
        <v>17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0.00010000000000000001</v>
      </c>
      <c r="R148" s="187">
        <f>Q148*H148</f>
        <v>0.0017000000000000001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1474</v>
      </c>
      <c r="AT148" s="189" t="s">
        <v>551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404</v>
      </c>
    </row>
    <row r="149" s="2" customFormat="1" ht="24.15" customHeight="1">
      <c r="A149" s="34"/>
      <c r="B149" s="176"/>
      <c r="C149" s="177" t="s">
        <v>271</v>
      </c>
      <c r="D149" s="177" t="s">
        <v>169</v>
      </c>
      <c r="E149" s="178" t="s">
        <v>3658</v>
      </c>
      <c r="F149" s="179" t="s">
        <v>3659</v>
      </c>
      <c r="G149" s="180" t="s">
        <v>402</v>
      </c>
      <c r="H149" s="181">
        <v>57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418</v>
      </c>
    </row>
    <row r="150" s="2" customFormat="1" ht="24.15" customHeight="1">
      <c r="A150" s="34"/>
      <c r="B150" s="176"/>
      <c r="C150" s="196" t="s">
        <v>607</v>
      </c>
      <c r="D150" s="196" t="s">
        <v>551</v>
      </c>
      <c r="E150" s="197" t="s">
        <v>3660</v>
      </c>
      <c r="F150" s="198" t="s">
        <v>3661</v>
      </c>
      <c r="G150" s="199" t="s">
        <v>402</v>
      </c>
      <c r="H150" s="200">
        <v>57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0.0032000000000000002</v>
      </c>
      <c r="R150" s="187">
        <f>Q150*H150</f>
        <v>0.18240000000000001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1474</v>
      </c>
      <c r="AT150" s="189" t="s">
        <v>551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427</v>
      </c>
    </row>
    <row r="151" s="2" customFormat="1" ht="24.15" customHeight="1">
      <c r="A151" s="34"/>
      <c r="B151" s="176"/>
      <c r="C151" s="177" t="s">
        <v>276</v>
      </c>
      <c r="D151" s="177" t="s">
        <v>169</v>
      </c>
      <c r="E151" s="178" t="s">
        <v>3662</v>
      </c>
      <c r="F151" s="179" t="s">
        <v>3663</v>
      </c>
      <c r="G151" s="180" t="s">
        <v>193</v>
      </c>
      <c r="H151" s="181">
        <v>57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435</v>
      </c>
    </row>
    <row r="152" s="2" customFormat="1" ht="24.15" customHeight="1">
      <c r="A152" s="34"/>
      <c r="B152" s="176"/>
      <c r="C152" s="196" t="s">
        <v>280</v>
      </c>
      <c r="D152" s="196" t="s">
        <v>551</v>
      </c>
      <c r="E152" s="197" t="s">
        <v>3664</v>
      </c>
      <c r="F152" s="198" t="s">
        <v>3665</v>
      </c>
      <c r="G152" s="199" t="s">
        <v>193</v>
      </c>
      <c r="H152" s="200">
        <v>57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0.025999999999999999</v>
      </c>
      <c r="R152" s="187">
        <f>Q152*H152</f>
        <v>1.482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1474</v>
      </c>
      <c r="AT152" s="189" t="s">
        <v>551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445</v>
      </c>
    </row>
    <row r="153" s="2" customFormat="1" ht="16.5" customHeight="1">
      <c r="A153" s="34"/>
      <c r="B153" s="176"/>
      <c r="C153" s="196" t="s">
        <v>284</v>
      </c>
      <c r="D153" s="196" t="s">
        <v>551</v>
      </c>
      <c r="E153" s="197" t="s">
        <v>3666</v>
      </c>
      <c r="F153" s="198" t="s">
        <v>3667</v>
      </c>
      <c r="G153" s="199" t="s">
        <v>193</v>
      </c>
      <c r="H153" s="200">
        <v>155.738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453</v>
      </c>
    </row>
    <row r="154" s="2" customFormat="1" ht="24.15" customHeight="1">
      <c r="A154" s="34"/>
      <c r="B154" s="176"/>
      <c r="C154" s="177" t="s">
        <v>288</v>
      </c>
      <c r="D154" s="177" t="s">
        <v>169</v>
      </c>
      <c r="E154" s="178" t="s">
        <v>3668</v>
      </c>
      <c r="F154" s="179" t="s">
        <v>3669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463</v>
      </c>
    </row>
    <row r="155" s="2" customFormat="1" ht="16.5" customHeight="1">
      <c r="A155" s="34"/>
      <c r="B155" s="176"/>
      <c r="C155" s="196" t="s">
        <v>292</v>
      </c>
      <c r="D155" s="196" t="s">
        <v>551</v>
      </c>
      <c r="E155" s="197" t="s">
        <v>3670</v>
      </c>
      <c r="F155" s="198" t="s">
        <v>3671</v>
      </c>
      <c r="G155" s="199" t="s">
        <v>193</v>
      </c>
      <c r="H155" s="200">
        <v>1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0.059999999999999998</v>
      </c>
      <c r="R155" s="187">
        <f>Q155*H155</f>
        <v>0.059999999999999998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473</v>
      </c>
    </row>
    <row r="156" s="2" customFormat="1" ht="37.8" customHeight="1">
      <c r="A156" s="34"/>
      <c r="B156" s="176"/>
      <c r="C156" s="177" t="s">
        <v>296</v>
      </c>
      <c r="D156" s="177" t="s">
        <v>169</v>
      </c>
      <c r="E156" s="178" t="s">
        <v>3672</v>
      </c>
      <c r="F156" s="179" t="s">
        <v>3673</v>
      </c>
      <c r="G156" s="180" t="s">
        <v>363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484</v>
      </c>
    </row>
    <row r="157" s="2" customFormat="1" ht="16.5" customHeight="1">
      <c r="A157" s="34"/>
      <c r="B157" s="176"/>
      <c r="C157" s="196" t="s">
        <v>300</v>
      </c>
      <c r="D157" s="196" t="s">
        <v>551</v>
      </c>
      <c r="E157" s="197" t="s">
        <v>3674</v>
      </c>
      <c r="F157" s="198" t="s">
        <v>3675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314</v>
      </c>
    </row>
    <row r="158" s="2" customFormat="1" ht="21.75" customHeight="1">
      <c r="A158" s="34"/>
      <c r="B158" s="176"/>
      <c r="C158" s="177" t="s">
        <v>304</v>
      </c>
      <c r="D158" s="177" t="s">
        <v>169</v>
      </c>
      <c r="E158" s="178" t="s">
        <v>3676</v>
      </c>
      <c r="F158" s="179" t="s">
        <v>3677</v>
      </c>
      <c r="G158" s="180" t="s">
        <v>249</v>
      </c>
      <c r="H158" s="181">
        <v>250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246</v>
      </c>
    </row>
    <row r="159" s="2" customFormat="1" ht="16.5" customHeight="1">
      <c r="A159" s="34"/>
      <c r="B159" s="176"/>
      <c r="C159" s="196" t="s">
        <v>322</v>
      </c>
      <c r="D159" s="196" t="s">
        <v>551</v>
      </c>
      <c r="E159" s="197" t="s">
        <v>3678</v>
      </c>
      <c r="F159" s="198" t="s">
        <v>3679</v>
      </c>
      <c r="G159" s="199" t="s">
        <v>249</v>
      </c>
      <c r="H159" s="200">
        <v>250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0.00013999999999999999</v>
      </c>
      <c r="R159" s="187">
        <f>Q159*H159</f>
        <v>0.034999999999999996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1474</v>
      </c>
      <c r="AT159" s="189" t="s">
        <v>551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183</v>
      </c>
    </row>
    <row r="160" s="2" customFormat="1" ht="16.5" customHeight="1">
      <c r="A160" s="34"/>
      <c r="B160" s="176"/>
      <c r="C160" s="196" t="s">
        <v>326</v>
      </c>
      <c r="D160" s="196" t="s">
        <v>551</v>
      </c>
      <c r="E160" s="197" t="s">
        <v>3680</v>
      </c>
      <c r="F160" s="198" t="s">
        <v>3681</v>
      </c>
      <c r="G160" s="199" t="s">
        <v>193</v>
      </c>
      <c r="H160" s="200">
        <v>114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1474</v>
      </c>
      <c r="AT160" s="189" t="s">
        <v>551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190</v>
      </c>
    </row>
    <row r="161" s="2" customFormat="1" ht="21.75" customHeight="1">
      <c r="A161" s="34"/>
      <c r="B161" s="176"/>
      <c r="C161" s="177" t="s">
        <v>330</v>
      </c>
      <c r="D161" s="177" t="s">
        <v>169</v>
      </c>
      <c r="E161" s="178" t="s">
        <v>3682</v>
      </c>
      <c r="F161" s="179" t="s">
        <v>3683</v>
      </c>
      <c r="G161" s="180" t="s">
        <v>249</v>
      </c>
      <c r="H161" s="181">
        <v>50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195</v>
      </c>
    </row>
    <row r="162" s="2" customFormat="1" ht="16.5" customHeight="1">
      <c r="A162" s="34"/>
      <c r="B162" s="176"/>
      <c r="C162" s="196" t="s">
        <v>334</v>
      </c>
      <c r="D162" s="196" t="s">
        <v>551</v>
      </c>
      <c r="E162" s="197" t="s">
        <v>3684</v>
      </c>
      <c r="F162" s="198" t="s">
        <v>3685</v>
      </c>
      <c r="G162" s="199" t="s">
        <v>249</v>
      </c>
      <c r="H162" s="200">
        <v>50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0.0019599999999999999</v>
      </c>
      <c r="R162" s="187">
        <f>Q162*H162</f>
        <v>0.098000000000000004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1474</v>
      </c>
      <c r="AT162" s="189" t="s">
        <v>551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251</v>
      </c>
    </row>
    <row r="163" s="2" customFormat="1" ht="33" customHeight="1">
      <c r="A163" s="34"/>
      <c r="B163" s="176"/>
      <c r="C163" s="177" t="s">
        <v>340</v>
      </c>
      <c r="D163" s="177" t="s">
        <v>169</v>
      </c>
      <c r="E163" s="178" t="s">
        <v>3686</v>
      </c>
      <c r="F163" s="179" t="s">
        <v>3687</v>
      </c>
      <c r="G163" s="180" t="s">
        <v>1046</v>
      </c>
      <c r="H163" s="207"/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776</v>
      </c>
    </row>
    <row r="164" s="2" customFormat="1" ht="37.8" customHeight="1">
      <c r="A164" s="34"/>
      <c r="B164" s="176"/>
      <c r="C164" s="177" t="s">
        <v>344</v>
      </c>
      <c r="D164" s="177" t="s">
        <v>169</v>
      </c>
      <c r="E164" s="178" t="s">
        <v>3688</v>
      </c>
      <c r="F164" s="179" t="s">
        <v>3689</v>
      </c>
      <c r="G164" s="180" t="s">
        <v>1046</v>
      </c>
      <c r="H164" s="207"/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784</v>
      </c>
    </row>
    <row r="165" s="2" customFormat="1" ht="16.5" customHeight="1">
      <c r="A165" s="34"/>
      <c r="B165" s="176"/>
      <c r="C165" s="196" t="s">
        <v>348</v>
      </c>
      <c r="D165" s="196" t="s">
        <v>551</v>
      </c>
      <c r="E165" s="197" t="s">
        <v>3690</v>
      </c>
      <c r="F165" s="198" t="s">
        <v>3691</v>
      </c>
      <c r="G165" s="199" t="s">
        <v>402</v>
      </c>
      <c r="H165" s="200">
        <v>1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1474</v>
      </c>
      <c r="AT165" s="189" t="s">
        <v>551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792</v>
      </c>
    </row>
    <row r="166" s="2" customFormat="1" ht="44.25" customHeight="1">
      <c r="A166" s="34"/>
      <c r="B166" s="176"/>
      <c r="C166" s="177" t="s">
        <v>360</v>
      </c>
      <c r="D166" s="177" t="s">
        <v>169</v>
      </c>
      <c r="E166" s="178" t="s">
        <v>3692</v>
      </c>
      <c r="F166" s="179" t="s">
        <v>3693</v>
      </c>
      <c r="G166" s="180" t="s">
        <v>1046</v>
      </c>
      <c r="H166" s="207"/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800</v>
      </c>
    </row>
    <row r="167" s="12" customFormat="1" ht="25.92" customHeight="1">
      <c r="A167" s="12"/>
      <c r="B167" s="163"/>
      <c r="C167" s="12"/>
      <c r="D167" s="164" t="s">
        <v>74</v>
      </c>
      <c r="E167" s="165" t="s">
        <v>3694</v>
      </c>
      <c r="F167" s="165" t="s">
        <v>3695</v>
      </c>
      <c r="G167" s="12"/>
      <c r="H167" s="12"/>
      <c r="I167" s="166"/>
      <c r="J167" s="167">
        <f>BK167</f>
        <v>0</v>
      </c>
      <c r="K167" s="12"/>
      <c r="L167" s="163"/>
      <c r="M167" s="168"/>
      <c r="N167" s="169"/>
      <c r="O167" s="169"/>
      <c r="P167" s="170">
        <f>SUM(P168:P172)</f>
        <v>0</v>
      </c>
      <c r="Q167" s="169"/>
      <c r="R167" s="170">
        <f>SUM(R168:R172)</f>
        <v>0</v>
      </c>
      <c r="S167" s="169"/>
      <c r="T167" s="171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4" t="s">
        <v>173</v>
      </c>
      <c r="AT167" s="172" t="s">
        <v>74</v>
      </c>
      <c r="AU167" s="172" t="s">
        <v>75</v>
      </c>
      <c r="AY167" s="164" t="s">
        <v>165</v>
      </c>
      <c r="BK167" s="173">
        <f>SUM(BK168:BK172)</f>
        <v>0</v>
      </c>
    </row>
    <row r="168" s="2" customFormat="1" ht="16.5" customHeight="1">
      <c r="A168" s="34"/>
      <c r="B168" s="176"/>
      <c r="C168" s="177" t="s">
        <v>367</v>
      </c>
      <c r="D168" s="177" t="s">
        <v>169</v>
      </c>
      <c r="E168" s="178" t="s">
        <v>2397</v>
      </c>
      <c r="F168" s="179" t="s">
        <v>3696</v>
      </c>
      <c r="G168" s="180" t="s">
        <v>2399</v>
      </c>
      <c r="H168" s="181">
        <v>32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3697</v>
      </c>
      <c r="AT168" s="189" t="s">
        <v>169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3697</v>
      </c>
      <c r="BM168" s="189" t="s">
        <v>808</v>
      </c>
    </row>
    <row r="169" s="2" customFormat="1" ht="24.15" customHeight="1">
      <c r="A169" s="34"/>
      <c r="B169" s="176"/>
      <c r="C169" s="177" t="s">
        <v>373</v>
      </c>
      <c r="D169" s="177" t="s">
        <v>169</v>
      </c>
      <c r="E169" s="178" t="s">
        <v>2516</v>
      </c>
      <c r="F169" s="179" t="s">
        <v>3698</v>
      </c>
      <c r="G169" s="180" t="s">
        <v>2399</v>
      </c>
      <c r="H169" s="181">
        <v>16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3697</v>
      </c>
      <c r="AT169" s="189" t="s">
        <v>169</v>
      </c>
      <c r="AU169" s="189" t="s">
        <v>83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3697</v>
      </c>
      <c r="BM169" s="189" t="s">
        <v>817</v>
      </c>
    </row>
    <row r="170" s="2" customFormat="1" ht="37.8" customHeight="1">
      <c r="A170" s="34"/>
      <c r="B170" s="176"/>
      <c r="C170" s="177" t="s">
        <v>379</v>
      </c>
      <c r="D170" s="177" t="s">
        <v>169</v>
      </c>
      <c r="E170" s="178" t="s">
        <v>2616</v>
      </c>
      <c r="F170" s="179" t="s">
        <v>2617</v>
      </c>
      <c r="G170" s="180" t="s">
        <v>2399</v>
      </c>
      <c r="H170" s="181">
        <v>160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3697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3697</v>
      </c>
      <c r="BM170" s="189" t="s">
        <v>825</v>
      </c>
    </row>
    <row r="171" s="2" customFormat="1" ht="24.15" customHeight="1">
      <c r="A171" s="34"/>
      <c r="B171" s="176"/>
      <c r="C171" s="177" t="s">
        <v>383</v>
      </c>
      <c r="D171" s="177" t="s">
        <v>169</v>
      </c>
      <c r="E171" s="178" t="s">
        <v>3699</v>
      </c>
      <c r="F171" s="179" t="s">
        <v>3700</v>
      </c>
      <c r="G171" s="180" t="s">
        <v>3701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3697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3697</v>
      </c>
      <c r="BM171" s="189" t="s">
        <v>833</v>
      </c>
    </row>
    <row r="172" s="2" customFormat="1" ht="16.5" customHeight="1">
      <c r="A172" s="34"/>
      <c r="B172" s="176"/>
      <c r="C172" s="177" t="s">
        <v>387</v>
      </c>
      <c r="D172" s="177" t="s">
        <v>169</v>
      </c>
      <c r="E172" s="178" t="s">
        <v>3702</v>
      </c>
      <c r="F172" s="179" t="s">
        <v>3703</v>
      </c>
      <c r="G172" s="180" t="s">
        <v>2399</v>
      </c>
      <c r="H172" s="181">
        <v>1</v>
      </c>
      <c r="I172" s="182"/>
      <c r="J172" s="183">
        <f>ROUND(I172*H172,2)</f>
        <v>0</v>
      </c>
      <c r="K172" s="184"/>
      <c r="L172" s="35"/>
      <c r="M172" s="191" t="s">
        <v>1</v>
      </c>
      <c r="N172" s="192" t="s">
        <v>41</v>
      </c>
      <c r="O172" s="193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3697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3697</v>
      </c>
      <c r="BM172" s="189" t="s">
        <v>840</v>
      </c>
    </row>
    <row r="173" s="2" customFormat="1" ht="6.96" customHeight="1">
      <c r="A173" s="34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35"/>
      <c r="M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</sheetData>
  <autoFilter ref="C118:K17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3704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ROUND((SUM(BE118:BE174)),  2)</f>
        <v>0</v>
      </c>
      <c r="G33" s="129"/>
      <c r="H33" s="129"/>
      <c r="I33" s="130">
        <v>0.20000000000000001</v>
      </c>
      <c r="J33" s="128">
        <f>ROUND(((SUM(BE118:BE174))*I33),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ROUND((SUM(BF118:BF174)),  2)</f>
        <v>0</v>
      </c>
      <c r="G34" s="129"/>
      <c r="H34" s="129"/>
      <c r="I34" s="130">
        <v>0.20000000000000001</v>
      </c>
      <c r="J34" s="128">
        <f>ROUND(((SUM(BF118:BF174))*I34),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ROUND((SUM(BG118:BG174)),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ROUND((SUM(BH118:BH174)),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ROUND((SUM(BI118:BI174)),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13 - EPS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3705</v>
      </c>
      <c r="E97" s="146"/>
      <c r="F97" s="146"/>
      <c r="G97" s="146"/>
      <c r="H97" s="146"/>
      <c r="I97" s="146"/>
      <c r="J97" s="147">
        <f>J119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3706</v>
      </c>
      <c r="E98" s="150"/>
      <c r="F98" s="150"/>
      <c r="G98" s="150"/>
      <c r="H98" s="150"/>
      <c r="I98" s="150"/>
      <c r="J98" s="151">
        <f>J120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151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22" t="str">
        <f>E7</f>
        <v>Obnova a modernizácia objektu Centra univerzitného športu pri SPU v Nitre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128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13 - EPS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Nitra</v>
      </c>
      <c r="G112" s="34"/>
      <c r="H112" s="34"/>
      <c r="I112" s="28" t="s">
        <v>21</v>
      </c>
      <c r="J112" s="70" t="str">
        <f>IF(J12="","",J12)</f>
        <v>1. 2. 2024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>SPU v Nitre</v>
      </c>
      <c r="G114" s="34"/>
      <c r="H114" s="34"/>
      <c r="I114" s="28" t="s">
        <v>29</v>
      </c>
      <c r="J114" s="32" t="str">
        <f>E21</f>
        <v>Ing. Stanislav Mikle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32</v>
      </c>
      <c r="J115" s="32" t="str">
        <f>E24</f>
        <v>Béger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52"/>
      <c r="B117" s="153"/>
      <c r="C117" s="154" t="s">
        <v>152</v>
      </c>
      <c r="D117" s="155" t="s">
        <v>60</v>
      </c>
      <c r="E117" s="155" t="s">
        <v>56</v>
      </c>
      <c r="F117" s="155" t="s">
        <v>57</v>
      </c>
      <c r="G117" s="155" t="s">
        <v>153</v>
      </c>
      <c r="H117" s="155" t="s">
        <v>154</v>
      </c>
      <c r="I117" s="155" t="s">
        <v>155</v>
      </c>
      <c r="J117" s="156" t="s">
        <v>132</v>
      </c>
      <c r="K117" s="157" t="s">
        <v>156</v>
      </c>
      <c r="L117" s="158"/>
      <c r="M117" s="87" t="s">
        <v>1</v>
      </c>
      <c r="N117" s="88" t="s">
        <v>39</v>
      </c>
      <c r="O117" s="88" t="s">
        <v>157</v>
      </c>
      <c r="P117" s="88" t="s">
        <v>158</v>
      </c>
      <c r="Q117" s="88" t="s">
        <v>159</v>
      </c>
      <c r="R117" s="88" t="s">
        <v>160</v>
      </c>
      <c r="S117" s="88" t="s">
        <v>161</v>
      </c>
      <c r="T117" s="89" t="s">
        <v>162</v>
      </c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</row>
    <row r="118" s="2" customFormat="1" ht="22.8" customHeight="1">
      <c r="A118" s="34"/>
      <c r="B118" s="35"/>
      <c r="C118" s="94" t="s">
        <v>133</v>
      </c>
      <c r="D118" s="34"/>
      <c r="E118" s="34"/>
      <c r="F118" s="34"/>
      <c r="G118" s="34"/>
      <c r="H118" s="34"/>
      <c r="I118" s="34"/>
      <c r="J118" s="159">
        <f>BK118</f>
        <v>0</v>
      </c>
      <c r="K118" s="34"/>
      <c r="L118" s="35"/>
      <c r="M118" s="90"/>
      <c r="N118" s="74"/>
      <c r="O118" s="91"/>
      <c r="P118" s="160">
        <f>P119</f>
        <v>0</v>
      </c>
      <c r="Q118" s="91"/>
      <c r="R118" s="160">
        <f>R119</f>
        <v>0</v>
      </c>
      <c r="S118" s="91"/>
      <c r="T118" s="161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134</v>
      </c>
      <c r="BK118" s="162">
        <f>BK119</f>
        <v>0</v>
      </c>
    </row>
    <row r="119" s="12" customFormat="1" ht="25.92" customHeight="1">
      <c r="A119" s="12"/>
      <c r="B119" s="163"/>
      <c r="C119" s="12"/>
      <c r="D119" s="164" t="s">
        <v>74</v>
      </c>
      <c r="E119" s="165" t="s">
        <v>551</v>
      </c>
      <c r="F119" s="165" t="s">
        <v>551</v>
      </c>
      <c r="G119" s="12"/>
      <c r="H119" s="12"/>
      <c r="I119" s="166"/>
      <c r="J119" s="167">
        <f>BK119</f>
        <v>0</v>
      </c>
      <c r="K119" s="12"/>
      <c r="L119" s="163"/>
      <c r="M119" s="168"/>
      <c r="N119" s="169"/>
      <c r="O119" s="169"/>
      <c r="P119" s="170">
        <f>P120</f>
        <v>0</v>
      </c>
      <c r="Q119" s="169"/>
      <c r="R119" s="170">
        <f>R120</f>
        <v>0</v>
      </c>
      <c r="S119" s="169"/>
      <c r="T119" s="17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4" t="s">
        <v>525</v>
      </c>
      <c r="AT119" s="172" t="s">
        <v>74</v>
      </c>
      <c r="AU119" s="172" t="s">
        <v>75</v>
      </c>
      <c r="AY119" s="164" t="s">
        <v>165</v>
      </c>
      <c r="BK119" s="173">
        <f>BK120</f>
        <v>0</v>
      </c>
    </row>
    <row r="120" s="12" customFormat="1" ht="22.8" customHeight="1">
      <c r="A120" s="12"/>
      <c r="B120" s="163"/>
      <c r="C120" s="12"/>
      <c r="D120" s="164" t="s">
        <v>74</v>
      </c>
      <c r="E120" s="174" t="s">
        <v>119</v>
      </c>
      <c r="F120" s="174" t="s">
        <v>119</v>
      </c>
      <c r="G120" s="12"/>
      <c r="H120" s="12"/>
      <c r="I120" s="166"/>
      <c r="J120" s="175">
        <f>BK120</f>
        <v>0</v>
      </c>
      <c r="K120" s="12"/>
      <c r="L120" s="163"/>
      <c r="M120" s="168"/>
      <c r="N120" s="169"/>
      <c r="O120" s="169"/>
      <c r="P120" s="170">
        <f>SUM(P121:P174)</f>
        <v>0</v>
      </c>
      <c r="Q120" s="169"/>
      <c r="R120" s="170">
        <f>SUM(R121:R174)</f>
        <v>0</v>
      </c>
      <c r="S120" s="169"/>
      <c r="T120" s="171">
        <f>SUM(T121:T174)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525</v>
      </c>
      <c r="AT120" s="172" t="s">
        <v>74</v>
      </c>
      <c r="AU120" s="172" t="s">
        <v>83</v>
      </c>
      <c r="AY120" s="164" t="s">
        <v>165</v>
      </c>
      <c r="BK120" s="173">
        <f>SUM(BK121:BK174)</f>
        <v>0</v>
      </c>
    </row>
    <row r="121" s="2" customFormat="1" ht="16.5" customHeight="1">
      <c r="A121" s="34"/>
      <c r="B121" s="176"/>
      <c r="C121" s="177" t="s">
        <v>348</v>
      </c>
      <c r="D121" s="177" t="s">
        <v>169</v>
      </c>
      <c r="E121" s="178" t="s">
        <v>1344</v>
      </c>
      <c r="F121" s="179" t="s">
        <v>3707</v>
      </c>
      <c r="G121" s="180" t="s">
        <v>193</v>
      </c>
      <c r="H121" s="181">
        <v>16</v>
      </c>
      <c r="I121" s="182"/>
      <c r="J121" s="183">
        <f>ROUND(I121*H121,2)</f>
        <v>0</v>
      </c>
      <c r="K121" s="184"/>
      <c r="L121" s="35"/>
      <c r="M121" s="185" t="s">
        <v>1</v>
      </c>
      <c r="N121" s="186" t="s">
        <v>41</v>
      </c>
      <c r="O121" s="78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453</v>
      </c>
      <c r="AT121" s="189" t="s">
        <v>169</v>
      </c>
      <c r="AU121" s="189" t="s">
        <v>174</v>
      </c>
      <c r="AY121" s="15" t="s">
        <v>165</v>
      </c>
      <c r="BE121" s="190">
        <f>IF(N121="základná",J121,0)</f>
        <v>0</v>
      </c>
      <c r="BF121" s="190">
        <f>IF(N121="znížená",J121,0)</f>
        <v>0</v>
      </c>
      <c r="BG121" s="190">
        <f>IF(N121="zákl. prenesená",J121,0)</f>
        <v>0</v>
      </c>
      <c r="BH121" s="190">
        <f>IF(N121="zníž. prenesená",J121,0)</f>
        <v>0</v>
      </c>
      <c r="BI121" s="190">
        <f>IF(N121="nulová",J121,0)</f>
        <v>0</v>
      </c>
      <c r="BJ121" s="15" t="s">
        <v>174</v>
      </c>
      <c r="BK121" s="190">
        <f>ROUND(I121*H121,2)</f>
        <v>0</v>
      </c>
      <c r="BL121" s="15" t="s">
        <v>453</v>
      </c>
      <c r="BM121" s="189" t="s">
        <v>238</v>
      </c>
    </row>
    <row r="122" s="2" customFormat="1" ht="33" customHeight="1">
      <c r="A122" s="34"/>
      <c r="B122" s="176"/>
      <c r="C122" s="177" t="s">
        <v>344</v>
      </c>
      <c r="D122" s="177" t="s">
        <v>169</v>
      </c>
      <c r="E122" s="178" t="s">
        <v>1340</v>
      </c>
      <c r="F122" s="179" t="s">
        <v>3708</v>
      </c>
      <c r="G122" s="180" t="s">
        <v>193</v>
      </c>
      <c r="H122" s="181">
        <v>168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453</v>
      </c>
      <c r="AT122" s="189" t="s">
        <v>169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255</v>
      </c>
    </row>
    <row r="123" s="2" customFormat="1" ht="24.15" customHeight="1">
      <c r="A123" s="34"/>
      <c r="B123" s="176"/>
      <c r="C123" s="177" t="s">
        <v>340</v>
      </c>
      <c r="D123" s="177" t="s">
        <v>169</v>
      </c>
      <c r="E123" s="178" t="s">
        <v>1336</v>
      </c>
      <c r="F123" s="179" t="s">
        <v>3709</v>
      </c>
      <c r="G123" s="180" t="s">
        <v>249</v>
      </c>
      <c r="H123" s="181">
        <v>1700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453</v>
      </c>
      <c r="AT123" s="189" t="s">
        <v>169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263</v>
      </c>
    </row>
    <row r="124" s="2" customFormat="1" ht="16.5" customHeight="1">
      <c r="A124" s="34"/>
      <c r="B124" s="176"/>
      <c r="C124" s="177" t="s">
        <v>334</v>
      </c>
      <c r="D124" s="177" t="s">
        <v>169</v>
      </c>
      <c r="E124" s="178" t="s">
        <v>1332</v>
      </c>
      <c r="F124" s="179" t="s">
        <v>3710</v>
      </c>
      <c r="G124" s="180" t="s">
        <v>193</v>
      </c>
      <c r="H124" s="181">
        <v>1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271</v>
      </c>
    </row>
    <row r="125" s="2" customFormat="1" ht="24.15" customHeight="1">
      <c r="A125" s="34"/>
      <c r="B125" s="176"/>
      <c r="C125" s="177" t="s">
        <v>330</v>
      </c>
      <c r="D125" s="177" t="s">
        <v>169</v>
      </c>
      <c r="E125" s="178" t="s">
        <v>1328</v>
      </c>
      <c r="F125" s="179" t="s">
        <v>3711</v>
      </c>
      <c r="G125" s="180" t="s">
        <v>402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276</v>
      </c>
    </row>
    <row r="126" s="2" customFormat="1" ht="24.15" customHeight="1">
      <c r="A126" s="34"/>
      <c r="B126" s="176"/>
      <c r="C126" s="196" t="s">
        <v>326</v>
      </c>
      <c r="D126" s="196" t="s">
        <v>551</v>
      </c>
      <c r="E126" s="197" t="s">
        <v>3712</v>
      </c>
      <c r="F126" s="198" t="s">
        <v>3711</v>
      </c>
      <c r="G126" s="199" t="s">
        <v>402</v>
      </c>
      <c r="H126" s="200">
        <v>1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1474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284</v>
      </c>
    </row>
    <row r="127" s="2" customFormat="1" ht="21.75" customHeight="1">
      <c r="A127" s="34"/>
      <c r="B127" s="176"/>
      <c r="C127" s="196" t="s">
        <v>322</v>
      </c>
      <c r="D127" s="196" t="s">
        <v>551</v>
      </c>
      <c r="E127" s="197" t="s">
        <v>3713</v>
      </c>
      <c r="F127" s="198" t="s">
        <v>3714</v>
      </c>
      <c r="G127" s="199" t="s">
        <v>249</v>
      </c>
      <c r="H127" s="200">
        <v>770</v>
      </c>
      <c r="I127" s="201"/>
      <c r="J127" s="202">
        <f>ROUND(I127*H127,2)</f>
        <v>0</v>
      </c>
      <c r="K127" s="203"/>
      <c r="L127" s="204"/>
      <c r="M127" s="205" t="s">
        <v>1</v>
      </c>
      <c r="N127" s="20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1474</v>
      </c>
      <c r="AT127" s="189" t="s">
        <v>551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292</v>
      </c>
    </row>
    <row r="128" s="2" customFormat="1" ht="21.75" customHeight="1">
      <c r="A128" s="34"/>
      <c r="B128" s="176"/>
      <c r="C128" s="177" t="s">
        <v>304</v>
      </c>
      <c r="D128" s="177" t="s">
        <v>169</v>
      </c>
      <c r="E128" s="178" t="s">
        <v>1324</v>
      </c>
      <c r="F128" s="179" t="s">
        <v>3714</v>
      </c>
      <c r="G128" s="180" t="s">
        <v>249</v>
      </c>
      <c r="H128" s="181">
        <v>770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300</v>
      </c>
    </row>
    <row r="129" s="2" customFormat="1" ht="24.15" customHeight="1">
      <c r="A129" s="34"/>
      <c r="B129" s="176"/>
      <c r="C129" s="196" t="s">
        <v>300</v>
      </c>
      <c r="D129" s="196" t="s">
        <v>551</v>
      </c>
      <c r="E129" s="197" t="s">
        <v>3715</v>
      </c>
      <c r="F129" s="198" t="s">
        <v>3716</v>
      </c>
      <c r="G129" s="199" t="s">
        <v>193</v>
      </c>
      <c r="H129" s="200">
        <v>770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1474</v>
      </c>
      <c r="AT129" s="189" t="s">
        <v>551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322</v>
      </c>
    </row>
    <row r="130" s="2" customFormat="1" ht="24.15" customHeight="1">
      <c r="A130" s="34"/>
      <c r="B130" s="176"/>
      <c r="C130" s="177" t="s">
        <v>296</v>
      </c>
      <c r="D130" s="177" t="s">
        <v>169</v>
      </c>
      <c r="E130" s="178" t="s">
        <v>1320</v>
      </c>
      <c r="F130" s="179" t="s">
        <v>3716</v>
      </c>
      <c r="G130" s="180" t="s">
        <v>193</v>
      </c>
      <c r="H130" s="181">
        <v>770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330</v>
      </c>
    </row>
    <row r="131" s="2" customFormat="1" ht="24.15" customHeight="1">
      <c r="A131" s="34"/>
      <c r="B131" s="176"/>
      <c r="C131" s="196" t="s">
        <v>292</v>
      </c>
      <c r="D131" s="196" t="s">
        <v>551</v>
      </c>
      <c r="E131" s="197" t="s">
        <v>3717</v>
      </c>
      <c r="F131" s="198" t="s">
        <v>3718</v>
      </c>
      <c r="G131" s="199" t="s">
        <v>249</v>
      </c>
      <c r="H131" s="200">
        <v>450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1474</v>
      </c>
      <c r="AT131" s="189" t="s">
        <v>551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340</v>
      </c>
    </row>
    <row r="132" s="2" customFormat="1" ht="24.15" customHeight="1">
      <c r="A132" s="34"/>
      <c r="B132" s="176"/>
      <c r="C132" s="177" t="s">
        <v>288</v>
      </c>
      <c r="D132" s="177" t="s">
        <v>169</v>
      </c>
      <c r="E132" s="178" t="s">
        <v>1316</v>
      </c>
      <c r="F132" s="179" t="s">
        <v>3718</v>
      </c>
      <c r="G132" s="180" t="s">
        <v>249</v>
      </c>
      <c r="H132" s="181">
        <v>450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348</v>
      </c>
    </row>
    <row r="133" s="2" customFormat="1" ht="16.5" customHeight="1">
      <c r="A133" s="34"/>
      <c r="B133" s="176"/>
      <c r="C133" s="196" t="s">
        <v>284</v>
      </c>
      <c r="D133" s="196" t="s">
        <v>551</v>
      </c>
      <c r="E133" s="197" t="s">
        <v>3719</v>
      </c>
      <c r="F133" s="198" t="s">
        <v>3720</v>
      </c>
      <c r="G133" s="199" t="s">
        <v>249</v>
      </c>
      <c r="H133" s="200">
        <v>1700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367</v>
      </c>
    </row>
    <row r="134" s="2" customFormat="1" ht="16.5" customHeight="1">
      <c r="A134" s="34"/>
      <c r="B134" s="176"/>
      <c r="C134" s="177" t="s">
        <v>280</v>
      </c>
      <c r="D134" s="177" t="s">
        <v>169</v>
      </c>
      <c r="E134" s="178" t="s">
        <v>1312</v>
      </c>
      <c r="F134" s="179" t="s">
        <v>3720</v>
      </c>
      <c r="G134" s="180" t="s">
        <v>249</v>
      </c>
      <c r="H134" s="181">
        <v>1700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379</v>
      </c>
    </row>
    <row r="135" s="2" customFormat="1" ht="16.5" customHeight="1">
      <c r="A135" s="34"/>
      <c r="B135" s="176"/>
      <c r="C135" s="196" t="s">
        <v>276</v>
      </c>
      <c r="D135" s="196" t="s">
        <v>551</v>
      </c>
      <c r="E135" s="197" t="s">
        <v>3721</v>
      </c>
      <c r="F135" s="198" t="s">
        <v>3722</v>
      </c>
      <c r="G135" s="199" t="s">
        <v>193</v>
      </c>
      <c r="H135" s="200">
        <v>42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387</v>
      </c>
    </row>
    <row r="136" s="2" customFormat="1" ht="16.5" customHeight="1">
      <c r="A136" s="34"/>
      <c r="B136" s="176"/>
      <c r="C136" s="177" t="s">
        <v>607</v>
      </c>
      <c r="D136" s="177" t="s">
        <v>169</v>
      </c>
      <c r="E136" s="178" t="s">
        <v>1308</v>
      </c>
      <c r="F136" s="179" t="s">
        <v>3722</v>
      </c>
      <c r="G136" s="180" t="s">
        <v>193</v>
      </c>
      <c r="H136" s="181">
        <v>42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395</v>
      </c>
    </row>
    <row r="137" s="2" customFormat="1" ht="16.5" customHeight="1">
      <c r="A137" s="34"/>
      <c r="B137" s="176"/>
      <c r="C137" s="196" t="s">
        <v>271</v>
      </c>
      <c r="D137" s="196" t="s">
        <v>551</v>
      </c>
      <c r="E137" s="197" t="s">
        <v>3268</v>
      </c>
      <c r="F137" s="198" t="s">
        <v>3723</v>
      </c>
      <c r="G137" s="199" t="s">
        <v>193</v>
      </c>
      <c r="H137" s="200">
        <v>6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404</v>
      </c>
    </row>
    <row r="138" s="2" customFormat="1" ht="16.5" customHeight="1">
      <c r="A138" s="34"/>
      <c r="B138" s="176"/>
      <c r="C138" s="177" t="s">
        <v>267</v>
      </c>
      <c r="D138" s="177" t="s">
        <v>169</v>
      </c>
      <c r="E138" s="178" t="s">
        <v>1304</v>
      </c>
      <c r="F138" s="179" t="s">
        <v>3723</v>
      </c>
      <c r="G138" s="180" t="s">
        <v>193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418</v>
      </c>
    </row>
    <row r="139" s="2" customFormat="1" ht="16.5" customHeight="1">
      <c r="A139" s="34"/>
      <c r="B139" s="176"/>
      <c r="C139" s="196" t="s">
        <v>263</v>
      </c>
      <c r="D139" s="196" t="s">
        <v>551</v>
      </c>
      <c r="E139" s="197" t="s">
        <v>3724</v>
      </c>
      <c r="F139" s="198" t="s">
        <v>3725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427</v>
      </c>
    </row>
    <row r="140" s="2" customFormat="1" ht="16.5" customHeight="1">
      <c r="A140" s="34"/>
      <c r="B140" s="176"/>
      <c r="C140" s="177" t="s">
        <v>259</v>
      </c>
      <c r="D140" s="177" t="s">
        <v>169</v>
      </c>
      <c r="E140" s="178" t="s">
        <v>1300</v>
      </c>
      <c r="F140" s="179" t="s">
        <v>3725</v>
      </c>
      <c r="G140" s="180" t="s">
        <v>193</v>
      </c>
      <c r="H140" s="181">
        <v>1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435</v>
      </c>
    </row>
    <row r="141" s="2" customFormat="1" ht="16.5" customHeight="1">
      <c r="A141" s="34"/>
      <c r="B141" s="176"/>
      <c r="C141" s="196" t="s">
        <v>255</v>
      </c>
      <c r="D141" s="196" t="s">
        <v>551</v>
      </c>
      <c r="E141" s="197" t="s">
        <v>3265</v>
      </c>
      <c r="F141" s="198" t="s">
        <v>3726</v>
      </c>
      <c r="G141" s="199" t="s">
        <v>193</v>
      </c>
      <c r="H141" s="200">
        <v>105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1474</v>
      </c>
      <c r="AT141" s="189" t="s">
        <v>551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445</v>
      </c>
    </row>
    <row r="142" s="2" customFormat="1" ht="16.5" customHeight="1">
      <c r="A142" s="34"/>
      <c r="B142" s="176"/>
      <c r="C142" s="177" t="s">
        <v>242</v>
      </c>
      <c r="D142" s="177" t="s">
        <v>169</v>
      </c>
      <c r="E142" s="178" t="s">
        <v>1296</v>
      </c>
      <c r="F142" s="179" t="s">
        <v>3726</v>
      </c>
      <c r="G142" s="180" t="s">
        <v>193</v>
      </c>
      <c r="H142" s="181">
        <v>105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453</v>
      </c>
    </row>
    <row r="143" s="2" customFormat="1" ht="16.5" customHeight="1">
      <c r="A143" s="34"/>
      <c r="B143" s="176"/>
      <c r="C143" s="196" t="s">
        <v>238</v>
      </c>
      <c r="D143" s="196" t="s">
        <v>551</v>
      </c>
      <c r="E143" s="197" t="s">
        <v>3727</v>
      </c>
      <c r="F143" s="198" t="s">
        <v>3728</v>
      </c>
      <c r="G143" s="199" t="s">
        <v>193</v>
      </c>
      <c r="H143" s="200">
        <v>4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463</v>
      </c>
    </row>
    <row r="144" s="2" customFormat="1" ht="16.5" customHeight="1">
      <c r="A144" s="34"/>
      <c r="B144" s="176"/>
      <c r="C144" s="177" t="s">
        <v>234</v>
      </c>
      <c r="D144" s="177" t="s">
        <v>169</v>
      </c>
      <c r="E144" s="178" t="s">
        <v>1292</v>
      </c>
      <c r="F144" s="179" t="s">
        <v>3728</v>
      </c>
      <c r="G144" s="180" t="s">
        <v>193</v>
      </c>
      <c r="H144" s="181">
        <v>4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473</v>
      </c>
    </row>
    <row r="145" s="2" customFormat="1" ht="16.5" customHeight="1">
      <c r="A145" s="34"/>
      <c r="B145" s="176"/>
      <c r="C145" s="196" t="s">
        <v>7</v>
      </c>
      <c r="D145" s="196" t="s">
        <v>551</v>
      </c>
      <c r="E145" s="197" t="s">
        <v>3261</v>
      </c>
      <c r="F145" s="198" t="s">
        <v>3729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484</v>
      </c>
    </row>
    <row r="146" s="2" customFormat="1" ht="16.5" customHeight="1">
      <c r="A146" s="34"/>
      <c r="B146" s="176"/>
      <c r="C146" s="177" t="s">
        <v>227</v>
      </c>
      <c r="D146" s="177" t="s">
        <v>169</v>
      </c>
      <c r="E146" s="178" t="s">
        <v>1288</v>
      </c>
      <c r="F146" s="179" t="s">
        <v>3729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314</v>
      </c>
    </row>
    <row r="147" s="2" customFormat="1" ht="16.5" customHeight="1">
      <c r="A147" s="34"/>
      <c r="B147" s="176"/>
      <c r="C147" s="196" t="s">
        <v>223</v>
      </c>
      <c r="D147" s="196" t="s">
        <v>551</v>
      </c>
      <c r="E147" s="197" t="s">
        <v>3730</v>
      </c>
      <c r="F147" s="198" t="s">
        <v>3731</v>
      </c>
      <c r="G147" s="199" t="s">
        <v>193</v>
      </c>
      <c r="H147" s="200">
        <v>6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246</v>
      </c>
    </row>
    <row r="148" s="2" customFormat="1" ht="16.5" customHeight="1">
      <c r="A148" s="34"/>
      <c r="B148" s="176"/>
      <c r="C148" s="177" t="s">
        <v>219</v>
      </c>
      <c r="D148" s="177" t="s">
        <v>169</v>
      </c>
      <c r="E148" s="178" t="s">
        <v>1284</v>
      </c>
      <c r="F148" s="179" t="s">
        <v>3731</v>
      </c>
      <c r="G148" s="180" t="s">
        <v>193</v>
      </c>
      <c r="H148" s="181">
        <v>6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183</v>
      </c>
    </row>
    <row r="149" s="2" customFormat="1" ht="16.5" customHeight="1">
      <c r="A149" s="34"/>
      <c r="B149" s="176"/>
      <c r="C149" s="196" t="s">
        <v>215</v>
      </c>
      <c r="D149" s="196" t="s">
        <v>551</v>
      </c>
      <c r="E149" s="197" t="s">
        <v>3257</v>
      </c>
      <c r="F149" s="198" t="s">
        <v>3732</v>
      </c>
      <c r="G149" s="199" t="s">
        <v>193</v>
      </c>
      <c r="H149" s="200">
        <v>10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190</v>
      </c>
    </row>
    <row r="150" s="2" customFormat="1" ht="16.5" customHeight="1">
      <c r="A150" s="34"/>
      <c r="B150" s="176"/>
      <c r="C150" s="177" t="s">
        <v>124</v>
      </c>
      <c r="D150" s="177" t="s">
        <v>169</v>
      </c>
      <c r="E150" s="178" t="s">
        <v>1280</v>
      </c>
      <c r="F150" s="179" t="s">
        <v>3732</v>
      </c>
      <c r="G150" s="180" t="s">
        <v>193</v>
      </c>
      <c r="H150" s="181">
        <v>10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195</v>
      </c>
    </row>
    <row r="151" s="2" customFormat="1" ht="16.5" customHeight="1">
      <c r="A151" s="34"/>
      <c r="B151" s="176"/>
      <c r="C151" s="196" t="s">
        <v>121</v>
      </c>
      <c r="D151" s="196" t="s">
        <v>551</v>
      </c>
      <c r="E151" s="197" t="s">
        <v>3733</v>
      </c>
      <c r="F151" s="198" t="s">
        <v>3734</v>
      </c>
      <c r="G151" s="199" t="s">
        <v>193</v>
      </c>
      <c r="H151" s="200">
        <v>15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1474</v>
      </c>
      <c r="AT151" s="189" t="s">
        <v>551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251</v>
      </c>
    </row>
    <row r="152" s="2" customFormat="1" ht="16.5" customHeight="1">
      <c r="A152" s="34"/>
      <c r="B152" s="176"/>
      <c r="C152" s="177" t="s">
        <v>118</v>
      </c>
      <c r="D152" s="177" t="s">
        <v>169</v>
      </c>
      <c r="E152" s="178" t="s">
        <v>1276</v>
      </c>
      <c r="F152" s="179" t="s">
        <v>3734</v>
      </c>
      <c r="G152" s="180" t="s">
        <v>193</v>
      </c>
      <c r="H152" s="181">
        <v>15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776</v>
      </c>
    </row>
    <row r="153" s="2" customFormat="1" ht="16.5" customHeight="1">
      <c r="A153" s="34"/>
      <c r="B153" s="176"/>
      <c r="C153" s="196" t="s">
        <v>115</v>
      </c>
      <c r="D153" s="196" t="s">
        <v>551</v>
      </c>
      <c r="E153" s="197" t="s">
        <v>3251</v>
      </c>
      <c r="F153" s="198" t="s">
        <v>3735</v>
      </c>
      <c r="G153" s="199" t="s">
        <v>193</v>
      </c>
      <c r="H153" s="200">
        <v>84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784</v>
      </c>
    </row>
    <row r="154" s="2" customFormat="1" ht="16.5" customHeight="1">
      <c r="A154" s="34"/>
      <c r="B154" s="176"/>
      <c r="C154" s="177" t="s">
        <v>112</v>
      </c>
      <c r="D154" s="177" t="s">
        <v>169</v>
      </c>
      <c r="E154" s="178" t="s">
        <v>1272</v>
      </c>
      <c r="F154" s="179" t="s">
        <v>3735</v>
      </c>
      <c r="G154" s="180" t="s">
        <v>193</v>
      </c>
      <c r="H154" s="181">
        <v>84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792</v>
      </c>
    </row>
    <row r="155" s="2" customFormat="1" ht="16.5" customHeight="1">
      <c r="A155" s="34"/>
      <c r="B155" s="176"/>
      <c r="C155" s="196" t="s">
        <v>109</v>
      </c>
      <c r="D155" s="196" t="s">
        <v>551</v>
      </c>
      <c r="E155" s="197" t="s">
        <v>3736</v>
      </c>
      <c r="F155" s="198" t="s">
        <v>3737</v>
      </c>
      <c r="G155" s="199" t="s">
        <v>193</v>
      </c>
      <c r="H155" s="200">
        <v>84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800</v>
      </c>
    </row>
    <row r="156" s="2" customFormat="1" ht="16.5" customHeight="1">
      <c r="A156" s="34"/>
      <c r="B156" s="176"/>
      <c r="C156" s="177" t="s">
        <v>166</v>
      </c>
      <c r="D156" s="177" t="s">
        <v>169</v>
      </c>
      <c r="E156" s="178" t="s">
        <v>1268</v>
      </c>
      <c r="F156" s="179" t="s">
        <v>3737</v>
      </c>
      <c r="G156" s="180" t="s">
        <v>193</v>
      </c>
      <c r="H156" s="181">
        <v>84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808</v>
      </c>
    </row>
    <row r="157" s="2" customFormat="1" ht="24.15" customHeight="1">
      <c r="A157" s="34"/>
      <c r="B157" s="176"/>
      <c r="C157" s="196" t="s">
        <v>541</v>
      </c>
      <c r="D157" s="196" t="s">
        <v>551</v>
      </c>
      <c r="E157" s="197" t="s">
        <v>3246</v>
      </c>
      <c r="F157" s="198" t="s">
        <v>3738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817</v>
      </c>
    </row>
    <row r="158" s="2" customFormat="1" ht="24.15" customHeight="1">
      <c r="A158" s="34"/>
      <c r="B158" s="176"/>
      <c r="C158" s="177" t="s">
        <v>537</v>
      </c>
      <c r="D158" s="177" t="s">
        <v>169</v>
      </c>
      <c r="E158" s="178" t="s">
        <v>1264</v>
      </c>
      <c r="F158" s="179" t="s">
        <v>3738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825</v>
      </c>
    </row>
    <row r="159" s="2" customFormat="1" ht="16.5" customHeight="1">
      <c r="A159" s="34"/>
      <c r="B159" s="176"/>
      <c r="C159" s="196" t="s">
        <v>533</v>
      </c>
      <c r="D159" s="196" t="s">
        <v>551</v>
      </c>
      <c r="E159" s="197" t="s">
        <v>3739</v>
      </c>
      <c r="F159" s="198" t="s">
        <v>3740</v>
      </c>
      <c r="G159" s="199" t="s">
        <v>193</v>
      </c>
      <c r="H159" s="200">
        <v>1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1474</v>
      </c>
      <c r="AT159" s="189" t="s">
        <v>551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833</v>
      </c>
    </row>
    <row r="160" s="2" customFormat="1" ht="16.5" customHeight="1">
      <c r="A160" s="34"/>
      <c r="B160" s="176"/>
      <c r="C160" s="177" t="s">
        <v>483</v>
      </c>
      <c r="D160" s="177" t="s">
        <v>169</v>
      </c>
      <c r="E160" s="178" t="s">
        <v>1260</v>
      </c>
      <c r="F160" s="179" t="s">
        <v>3740</v>
      </c>
      <c r="G160" s="180" t="s">
        <v>193</v>
      </c>
      <c r="H160" s="181">
        <v>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840</v>
      </c>
    </row>
    <row r="161" s="2" customFormat="1" ht="16.5" customHeight="1">
      <c r="A161" s="34"/>
      <c r="B161" s="176"/>
      <c r="C161" s="196" t="s">
        <v>173</v>
      </c>
      <c r="D161" s="196" t="s">
        <v>551</v>
      </c>
      <c r="E161" s="197" t="s">
        <v>3242</v>
      </c>
      <c r="F161" s="198" t="s">
        <v>3741</v>
      </c>
      <c r="G161" s="199" t="s">
        <v>193</v>
      </c>
      <c r="H161" s="200">
        <v>1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1474</v>
      </c>
      <c r="AT161" s="189" t="s">
        <v>551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848</v>
      </c>
    </row>
    <row r="162" s="2" customFormat="1" ht="16.5" customHeight="1">
      <c r="A162" s="34"/>
      <c r="B162" s="176"/>
      <c r="C162" s="177" t="s">
        <v>525</v>
      </c>
      <c r="D162" s="177" t="s">
        <v>169</v>
      </c>
      <c r="E162" s="178" t="s">
        <v>1256</v>
      </c>
      <c r="F162" s="179" t="s">
        <v>3741</v>
      </c>
      <c r="G162" s="180" t="s">
        <v>193</v>
      </c>
      <c r="H162" s="181">
        <v>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856</v>
      </c>
    </row>
    <row r="163" s="2" customFormat="1" ht="16.5" customHeight="1">
      <c r="A163" s="34"/>
      <c r="B163" s="176"/>
      <c r="C163" s="196" t="s">
        <v>174</v>
      </c>
      <c r="D163" s="196" t="s">
        <v>551</v>
      </c>
      <c r="E163" s="197" t="s">
        <v>3742</v>
      </c>
      <c r="F163" s="198" t="s">
        <v>3743</v>
      </c>
      <c r="G163" s="199" t="s">
        <v>193</v>
      </c>
      <c r="H163" s="200">
        <v>1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1474</v>
      </c>
      <c r="AT163" s="189" t="s">
        <v>551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864</v>
      </c>
    </row>
    <row r="164" s="2" customFormat="1" ht="16.5" customHeight="1">
      <c r="A164" s="34"/>
      <c r="B164" s="176"/>
      <c r="C164" s="177" t="s">
        <v>83</v>
      </c>
      <c r="D164" s="177" t="s">
        <v>169</v>
      </c>
      <c r="E164" s="178" t="s">
        <v>1252</v>
      </c>
      <c r="F164" s="179" t="s">
        <v>3743</v>
      </c>
      <c r="G164" s="180" t="s">
        <v>193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872</v>
      </c>
    </row>
    <row r="165" s="2" customFormat="1" ht="16.5" customHeight="1">
      <c r="A165" s="34"/>
      <c r="B165" s="176"/>
      <c r="C165" s="177" t="s">
        <v>404</v>
      </c>
      <c r="D165" s="177" t="s">
        <v>169</v>
      </c>
      <c r="E165" s="178" t="s">
        <v>1384</v>
      </c>
      <c r="F165" s="179" t="s">
        <v>3744</v>
      </c>
      <c r="G165" s="180" t="s">
        <v>402</v>
      </c>
      <c r="H165" s="181">
        <v>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453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174</v>
      </c>
    </row>
    <row r="166" s="2" customFormat="1" ht="16.5" customHeight="1">
      <c r="A166" s="34"/>
      <c r="B166" s="176"/>
      <c r="C166" s="177" t="s">
        <v>399</v>
      </c>
      <c r="D166" s="177" t="s">
        <v>169</v>
      </c>
      <c r="E166" s="178" t="s">
        <v>1380</v>
      </c>
      <c r="F166" s="179" t="s">
        <v>3745</v>
      </c>
      <c r="G166" s="180" t="s">
        <v>402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173</v>
      </c>
    </row>
    <row r="167" s="2" customFormat="1" ht="16.5" customHeight="1">
      <c r="A167" s="34"/>
      <c r="B167" s="176"/>
      <c r="C167" s="177" t="s">
        <v>395</v>
      </c>
      <c r="D167" s="177" t="s">
        <v>169</v>
      </c>
      <c r="E167" s="178" t="s">
        <v>1376</v>
      </c>
      <c r="F167" s="179" t="s">
        <v>3746</v>
      </c>
      <c r="G167" s="180" t="s">
        <v>402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533</v>
      </c>
    </row>
    <row r="168" s="2" customFormat="1" ht="24.15" customHeight="1">
      <c r="A168" s="34"/>
      <c r="B168" s="176"/>
      <c r="C168" s="177" t="s">
        <v>391</v>
      </c>
      <c r="D168" s="177" t="s">
        <v>169</v>
      </c>
      <c r="E168" s="178" t="s">
        <v>1372</v>
      </c>
      <c r="F168" s="179" t="s">
        <v>3747</v>
      </c>
      <c r="G168" s="180" t="s">
        <v>193</v>
      </c>
      <c r="H168" s="181">
        <v>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541</v>
      </c>
    </row>
    <row r="169" s="2" customFormat="1" ht="24.15" customHeight="1">
      <c r="A169" s="34"/>
      <c r="B169" s="176"/>
      <c r="C169" s="177" t="s">
        <v>387</v>
      </c>
      <c r="D169" s="177" t="s">
        <v>169</v>
      </c>
      <c r="E169" s="178" t="s">
        <v>1368</v>
      </c>
      <c r="F169" s="179" t="s">
        <v>3748</v>
      </c>
      <c r="G169" s="180" t="s">
        <v>193</v>
      </c>
      <c r="H169" s="181">
        <v>1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453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453</v>
      </c>
      <c r="BM169" s="189" t="s">
        <v>109</v>
      </c>
    </row>
    <row r="170" s="2" customFormat="1" ht="16.5" customHeight="1">
      <c r="A170" s="34"/>
      <c r="B170" s="176"/>
      <c r="C170" s="177" t="s">
        <v>383</v>
      </c>
      <c r="D170" s="177" t="s">
        <v>169</v>
      </c>
      <c r="E170" s="178" t="s">
        <v>1364</v>
      </c>
      <c r="F170" s="179" t="s">
        <v>3749</v>
      </c>
      <c r="G170" s="180" t="s">
        <v>193</v>
      </c>
      <c r="H170" s="181">
        <v>1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115</v>
      </c>
    </row>
    <row r="171" s="2" customFormat="1" ht="16.5" customHeight="1">
      <c r="A171" s="34"/>
      <c r="B171" s="176"/>
      <c r="C171" s="177" t="s">
        <v>379</v>
      </c>
      <c r="D171" s="177" t="s">
        <v>169</v>
      </c>
      <c r="E171" s="178" t="s">
        <v>1360</v>
      </c>
      <c r="F171" s="179" t="s">
        <v>3750</v>
      </c>
      <c r="G171" s="180" t="s">
        <v>193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453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121</v>
      </c>
    </row>
    <row r="172" s="2" customFormat="1" ht="16.5" customHeight="1">
      <c r="A172" s="34"/>
      <c r="B172" s="176"/>
      <c r="C172" s="177" t="s">
        <v>373</v>
      </c>
      <c r="D172" s="177" t="s">
        <v>169</v>
      </c>
      <c r="E172" s="178" t="s">
        <v>1356</v>
      </c>
      <c r="F172" s="179" t="s">
        <v>3751</v>
      </c>
      <c r="G172" s="180" t="s">
        <v>402</v>
      </c>
      <c r="H172" s="181">
        <v>1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215</v>
      </c>
    </row>
    <row r="173" s="2" customFormat="1" ht="21.75" customHeight="1">
      <c r="A173" s="34"/>
      <c r="B173" s="176"/>
      <c r="C173" s="177" t="s">
        <v>367</v>
      </c>
      <c r="D173" s="177" t="s">
        <v>169</v>
      </c>
      <c r="E173" s="178" t="s">
        <v>1352</v>
      </c>
      <c r="F173" s="179" t="s">
        <v>3752</v>
      </c>
      <c r="G173" s="180" t="s">
        <v>193</v>
      </c>
      <c r="H173" s="181">
        <v>15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453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223</v>
      </c>
    </row>
    <row r="174" s="2" customFormat="1" ht="24.15" customHeight="1">
      <c r="A174" s="34"/>
      <c r="B174" s="176"/>
      <c r="C174" s="177" t="s">
        <v>360</v>
      </c>
      <c r="D174" s="177" t="s">
        <v>169</v>
      </c>
      <c r="E174" s="178" t="s">
        <v>1348</v>
      </c>
      <c r="F174" s="179" t="s">
        <v>3753</v>
      </c>
      <c r="G174" s="180" t="s">
        <v>193</v>
      </c>
      <c r="H174" s="181">
        <v>105</v>
      </c>
      <c r="I174" s="182"/>
      <c r="J174" s="183">
        <f>ROUND(I174*H174,2)</f>
        <v>0</v>
      </c>
      <c r="K174" s="184"/>
      <c r="L174" s="35"/>
      <c r="M174" s="191" t="s">
        <v>1</v>
      </c>
      <c r="N174" s="192" t="s">
        <v>41</v>
      </c>
      <c r="O174" s="193"/>
      <c r="P174" s="194">
        <f>O174*H174</f>
        <v>0</v>
      </c>
      <c r="Q174" s="194">
        <v>0</v>
      </c>
      <c r="R174" s="194">
        <f>Q174*H174</f>
        <v>0</v>
      </c>
      <c r="S174" s="194">
        <v>0</v>
      </c>
      <c r="T174" s="195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7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17:K17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3754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ROUND((SUM(BE118:BE149)),  2)</f>
        <v>0</v>
      </c>
      <c r="G33" s="129"/>
      <c r="H33" s="129"/>
      <c r="I33" s="130">
        <v>0.20000000000000001</v>
      </c>
      <c r="J33" s="128">
        <f>ROUND(((SUM(BE118:BE149))*I33),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ROUND((SUM(BF118:BF149)),  2)</f>
        <v>0</v>
      </c>
      <c r="G34" s="129"/>
      <c r="H34" s="129"/>
      <c r="I34" s="130">
        <v>0.20000000000000001</v>
      </c>
      <c r="J34" s="128">
        <f>ROUND(((SUM(BF118:BF149))*I34),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ROUND((SUM(BG118:BG149)),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ROUND((SUM(BH118:BH149)),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ROUND((SUM(BI118:BI149)),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14 - HSP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3705</v>
      </c>
      <c r="E97" s="146"/>
      <c r="F97" s="146"/>
      <c r="G97" s="146"/>
      <c r="H97" s="146"/>
      <c r="I97" s="146"/>
      <c r="J97" s="147">
        <f>J119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3755</v>
      </c>
      <c r="E98" s="150"/>
      <c r="F98" s="150"/>
      <c r="G98" s="150"/>
      <c r="H98" s="150"/>
      <c r="I98" s="150"/>
      <c r="J98" s="151">
        <f>J120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151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22" t="str">
        <f>E7</f>
        <v>Obnova a modernizácia objektu Centra univerzitného športu pri SPU v Nitre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128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14 - HSP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Nitra</v>
      </c>
      <c r="G112" s="34"/>
      <c r="H112" s="34"/>
      <c r="I112" s="28" t="s">
        <v>21</v>
      </c>
      <c r="J112" s="70" t="str">
        <f>IF(J12="","",J12)</f>
        <v>1. 2. 2024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>SPU v Nitre</v>
      </c>
      <c r="G114" s="34"/>
      <c r="H114" s="34"/>
      <c r="I114" s="28" t="s">
        <v>29</v>
      </c>
      <c r="J114" s="32" t="str">
        <f>E21</f>
        <v>Ing. Stanislav Mikle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32</v>
      </c>
      <c r="J115" s="32" t="str">
        <f>E24</f>
        <v>Béger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52"/>
      <c r="B117" s="153"/>
      <c r="C117" s="154" t="s">
        <v>152</v>
      </c>
      <c r="D117" s="155" t="s">
        <v>60</v>
      </c>
      <c r="E117" s="155" t="s">
        <v>56</v>
      </c>
      <c r="F117" s="155" t="s">
        <v>57</v>
      </c>
      <c r="G117" s="155" t="s">
        <v>153</v>
      </c>
      <c r="H117" s="155" t="s">
        <v>154</v>
      </c>
      <c r="I117" s="155" t="s">
        <v>155</v>
      </c>
      <c r="J117" s="156" t="s">
        <v>132</v>
      </c>
      <c r="K117" s="157" t="s">
        <v>156</v>
      </c>
      <c r="L117" s="158"/>
      <c r="M117" s="87" t="s">
        <v>1</v>
      </c>
      <c r="N117" s="88" t="s">
        <v>39</v>
      </c>
      <c r="O117" s="88" t="s">
        <v>157</v>
      </c>
      <c r="P117" s="88" t="s">
        <v>158</v>
      </c>
      <c r="Q117" s="88" t="s">
        <v>159</v>
      </c>
      <c r="R117" s="88" t="s">
        <v>160</v>
      </c>
      <c r="S117" s="88" t="s">
        <v>161</v>
      </c>
      <c r="T117" s="89" t="s">
        <v>162</v>
      </c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</row>
    <row r="118" s="2" customFormat="1" ht="22.8" customHeight="1">
      <c r="A118" s="34"/>
      <c r="B118" s="35"/>
      <c r="C118" s="94" t="s">
        <v>133</v>
      </c>
      <c r="D118" s="34"/>
      <c r="E118" s="34"/>
      <c r="F118" s="34"/>
      <c r="G118" s="34"/>
      <c r="H118" s="34"/>
      <c r="I118" s="34"/>
      <c r="J118" s="159">
        <f>BK118</f>
        <v>0</v>
      </c>
      <c r="K118" s="34"/>
      <c r="L118" s="35"/>
      <c r="M118" s="90"/>
      <c r="N118" s="74"/>
      <c r="O118" s="91"/>
      <c r="P118" s="160">
        <f>P119</f>
        <v>0</v>
      </c>
      <c r="Q118" s="91"/>
      <c r="R118" s="160">
        <f>R119</f>
        <v>0.46500000000000002</v>
      </c>
      <c r="S118" s="91"/>
      <c r="T118" s="161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134</v>
      </c>
      <c r="BK118" s="162">
        <f>BK119</f>
        <v>0</v>
      </c>
    </row>
    <row r="119" s="12" customFormat="1" ht="25.92" customHeight="1">
      <c r="A119" s="12"/>
      <c r="B119" s="163"/>
      <c r="C119" s="12"/>
      <c r="D119" s="164" t="s">
        <v>74</v>
      </c>
      <c r="E119" s="165" t="s">
        <v>551</v>
      </c>
      <c r="F119" s="165" t="s">
        <v>551</v>
      </c>
      <c r="G119" s="12"/>
      <c r="H119" s="12"/>
      <c r="I119" s="166"/>
      <c r="J119" s="167">
        <f>BK119</f>
        <v>0</v>
      </c>
      <c r="K119" s="12"/>
      <c r="L119" s="163"/>
      <c r="M119" s="168"/>
      <c r="N119" s="169"/>
      <c r="O119" s="169"/>
      <c r="P119" s="170">
        <f>P120</f>
        <v>0</v>
      </c>
      <c r="Q119" s="169"/>
      <c r="R119" s="170">
        <f>R120</f>
        <v>0.46500000000000002</v>
      </c>
      <c r="S119" s="169"/>
      <c r="T119" s="17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4" t="s">
        <v>525</v>
      </c>
      <c r="AT119" s="172" t="s">
        <v>74</v>
      </c>
      <c r="AU119" s="172" t="s">
        <v>75</v>
      </c>
      <c r="AY119" s="164" t="s">
        <v>165</v>
      </c>
      <c r="BK119" s="173">
        <f>BK120</f>
        <v>0</v>
      </c>
    </row>
    <row r="120" s="12" customFormat="1" ht="22.8" customHeight="1">
      <c r="A120" s="12"/>
      <c r="B120" s="163"/>
      <c r="C120" s="12"/>
      <c r="D120" s="164" t="s">
        <v>74</v>
      </c>
      <c r="E120" s="174" t="s">
        <v>122</v>
      </c>
      <c r="F120" s="174" t="s">
        <v>122</v>
      </c>
      <c r="G120" s="12"/>
      <c r="H120" s="12"/>
      <c r="I120" s="166"/>
      <c r="J120" s="175">
        <f>BK120</f>
        <v>0</v>
      </c>
      <c r="K120" s="12"/>
      <c r="L120" s="163"/>
      <c r="M120" s="168"/>
      <c r="N120" s="169"/>
      <c r="O120" s="169"/>
      <c r="P120" s="170">
        <f>SUM(P121:P149)</f>
        <v>0</v>
      </c>
      <c r="Q120" s="169"/>
      <c r="R120" s="170">
        <f>SUM(R121:R149)</f>
        <v>0.46500000000000002</v>
      </c>
      <c r="S120" s="169"/>
      <c r="T120" s="171">
        <f>SUM(T121:T149)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525</v>
      </c>
      <c r="AT120" s="172" t="s">
        <v>74</v>
      </c>
      <c r="AU120" s="172" t="s">
        <v>83</v>
      </c>
      <c r="AY120" s="164" t="s">
        <v>165</v>
      </c>
      <c r="BK120" s="173">
        <f>SUM(BK121:BK149)</f>
        <v>0</v>
      </c>
    </row>
    <row r="121" s="2" customFormat="1" ht="24.15" customHeight="1">
      <c r="A121" s="34"/>
      <c r="B121" s="176"/>
      <c r="C121" s="177" t="s">
        <v>83</v>
      </c>
      <c r="D121" s="177" t="s">
        <v>169</v>
      </c>
      <c r="E121" s="178" t="s">
        <v>3756</v>
      </c>
      <c r="F121" s="179" t="s">
        <v>3757</v>
      </c>
      <c r="G121" s="180" t="s">
        <v>249</v>
      </c>
      <c r="H121" s="181">
        <v>1500</v>
      </c>
      <c r="I121" s="182"/>
      <c r="J121" s="183">
        <f>ROUND(I121*H121,2)</f>
        <v>0</v>
      </c>
      <c r="K121" s="184"/>
      <c r="L121" s="35"/>
      <c r="M121" s="185" t="s">
        <v>1</v>
      </c>
      <c r="N121" s="186" t="s">
        <v>41</v>
      </c>
      <c r="O121" s="78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453</v>
      </c>
      <c r="AT121" s="189" t="s">
        <v>169</v>
      </c>
      <c r="AU121" s="189" t="s">
        <v>174</v>
      </c>
      <c r="AY121" s="15" t="s">
        <v>165</v>
      </c>
      <c r="BE121" s="190">
        <f>IF(N121="základná",J121,0)</f>
        <v>0</v>
      </c>
      <c r="BF121" s="190">
        <f>IF(N121="znížená",J121,0)</f>
        <v>0</v>
      </c>
      <c r="BG121" s="190">
        <f>IF(N121="zákl. prenesená",J121,0)</f>
        <v>0</v>
      </c>
      <c r="BH121" s="190">
        <f>IF(N121="zníž. prenesená",J121,0)</f>
        <v>0</v>
      </c>
      <c r="BI121" s="190">
        <f>IF(N121="nulová",J121,0)</f>
        <v>0</v>
      </c>
      <c r="BJ121" s="15" t="s">
        <v>174</v>
      </c>
      <c r="BK121" s="190">
        <f>ROUND(I121*H121,2)</f>
        <v>0</v>
      </c>
      <c r="BL121" s="15" t="s">
        <v>453</v>
      </c>
      <c r="BM121" s="189" t="s">
        <v>174</v>
      </c>
    </row>
    <row r="122" s="2" customFormat="1" ht="21.75" customHeight="1">
      <c r="A122" s="34"/>
      <c r="B122" s="176"/>
      <c r="C122" s="196" t="s">
        <v>174</v>
      </c>
      <c r="D122" s="196" t="s">
        <v>551</v>
      </c>
      <c r="E122" s="197" t="s">
        <v>3758</v>
      </c>
      <c r="F122" s="198" t="s">
        <v>3759</v>
      </c>
      <c r="G122" s="199" t="s">
        <v>249</v>
      </c>
      <c r="H122" s="200">
        <v>1500</v>
      </c>
      <c r="I122" s="201"/>
      <c r="J122" s="202">
        <f>ROUND(I122*H122,2)</f>
        <v>0</v>
      </c>
      <c r="K122" s="203"/>
      <c r="L122" s="204"/>
      <c r="M122" s="205" t="s">
        <v>1</v>
      </c>
      <c r="N122" s="206" t="s">
        <v>41</v>
      </c>
      <c r="O122" s="78"/>
      <c r="P122" s="187">
        <f>O122*H122</f>
        <v>0</v>
      </c>
      <c r="Q122" s="187">
        <v>0.00031</v>
      </c>
      <c r="R122" s="187">
        <f>Q122*H122</f>
        <v>0.46500000000000002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1474</v>
      </c>
      <c r="AT122" s="189" t="s">
        <v>551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173</v>
      </c>
    </row>
    <row r="123" s="2" customFormat="1" ht="16.5" customHeight="1">
      <c r="A123" s="34"/>
      <c r="B123" s="176"/>
      <c r="C123" s="177" t="s">
        <v>525</v>
      </c>
      <c r="D123" s="177" t="s">
        <v>169</v>
      </c>
      <c r="E123" s="178" t="s">
        <v>3760</v>
      </c>
      <c r="F123" s="179" t="s">
        <v>3761</v>
      </c>
      <c r="G123" s="180" t="s">
        <v>193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453</v>
      </c>
      <c r="AT123" s="189" t="s">
        <v>169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533</v>
      </c>
    </row>
    <row r="124" s="2" customFormat="1" ht="16.5" customHeight="1">
      <c r="A124" s="34"/>
      <c r="B124" s="176"/>
      <c r="C124" s="196" t="s">
        <v>173</v>
      </c>
      <c r="D124" s="196" t="s">
        <v>551</v>
      </c>
      <c r="E124" s="197" t="s">
        <v>3762</v>
      </c>
      <c r="F124" s="198" t="s">
        <v>3761</v>
      </c>
      <c r="G124" s="199" t="s">
        <v>193</v>
      </c>
      <c r="H124" s="200">
        <v>1</v>
      </c>
      <c r="I124" s="201"/>
      <c r="J124" s="202">
        <f>ROUND(I124*H124,2)</f>
        <v>0</v>
      </c>
      <c r="K124" s="203"/>
      <c r="L124" s="204"/>
      <c r="M124" s="205" t="s">
        <v>1</v>
      </c>
      <c r="N124" s="20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1474</v>
      </c>
      <c r="AT124" s="189" t="s">
        <v>551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541</v>
      </c>
    </row>
    <row r="125" s="2" customFormat="1" ht="16.5" customHeight="1">
      <c r="A125" s="34"/>
      <c r="B125" s="176"/>
      <c r="C125" s="177" t="s">
        <v>483</v>
      </c>
      <c r="D125" s="177" t="s">
        <v>169</v>
      </c>
      <c r="E125" s="178" t="s">
        <v>3763</v>
      </c>
      <c r="F125" s="179" t="s">
        <v>3764</v>
      </c>
      <c r="G125" s="180" t="s">
        <v>193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109</v>
      </c>
    </row>
    <row r="126" s="2" customFormat="1" ht="16.5" customHeight="1">
      <c r="A126" s="34"/>
      <c r="B126" s="176"/>
      <c r="C126" s="196" t="s">
        <v>533</v>
      </c>
      <c r="D126" s="196" t="s">
        <v>551</v>
      </c>
      <c r="E126" s="197" t="s">
        <v>3765</v>
      </c>
      <c r="F126" s="198" t="s">
        <v>3764</v>
      </c>
      <c r="G126" s="199" t="s">
        <v>193</v>
      </c>
      <c r="H126" s="200">
        <v>1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1474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115</v>
      </c>
    </row>
    <row r="127" s="2" customFormat="1" ht="16.5" customHeight="1">
      <c r="A127" s="34"/>
      <c r="B127" s="176"/>
      <c r="C127" s="177" t="s">
        <v>537</v>
      </c>
      <c r="D127" s="177" t="s">
        <v>169</v>
      </c>
      <c r="E127" s="178" t="s">
        <v>3766</v>
      </c>
      <c r="F127" s="179" t="s">
        <v>3767</v>
      </c>
      <c r="G127" s="180" t="s">
        <v>193</v>
      </c>
      <c r="H127" s="181">
        <v>1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121</v>
      </c>
    </row>
    <row r="128" s="2" customFormat="1" ht="16.5" customHeight="1">
      <c r="A128" s="34"/>
      <c r="B128" s="176"/>
      <c r="C128" s="196" t="s">
        <v>541</v>
      </c>
      <c r="D128" s="196" t="s">
        <v>551</v>
      </c>
      <c r="E128" s="197" t="s">
        <v>3768</v>
      </c>
      <c r="F128" s="198" t="s">
        <v>3767</v>
      </c>
      <c r="G128" s="199" t="s">
        <v>193</v>
      </c>
      <c r="H128" s="200">
        <v>1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1474</v>
      </c>
      <c r="AT128" s="189" t="s">
        <v>551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215</v>
      </c>
    </row>
    <row r="129" s="2" customFormat="1" ht="21.75" customHeight="1">
      <c r="A129" s="34"/>
      <c r="B129" s="176"/>
      <c r="C129" s="177" t="s">
        <v>166</v>
      </c>
      <c r="D129" s="177" t="s">
        <v>169</v>
      </c>
      <c r="E129" s="178" t="s">
        <v>3769</v>
      </c>
      <c r="F129" s="179" t="s">
        <v>3770</v>
      </c>
      <c r="G129" s="180" t="s">
        <v>193</v>
      </c>
      <c r="H129" s="181">
        <v>0.5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223</v>
      </c>
    </row>
    <row r="130" s="2" customFormat="1" ht="21.75" customHeight="1">
      <c r="A130" s="34"/>
      <c r="B130" s="176"/>
      <c r="C130" s="196" t="s">
        <v>109</v>
      </c>
      <c r="D130" s="196" t="s">
        <v>551</v>
      </c>
      <c r="E130" s="197" t="s">
        <v>3771</v>
      </c>
      <c r="F130" s="198" t="s">
        <v>3770</v>
      </c>
      <c r="G130" s="199" t="s">
        <v>193</v>
      </c>
      <c r="H130" s="200">
        <v>0.5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7</v>
      </c>
    </row>
    <row r="131" s="2" customFormat="1" ht="24.15" customHeight="1">
      <c r="A131" s="34"/>
      <c r="B131" s="176"/>
      <c r="C131" s="177" t="s">
        <v>112</v>
      </c>
      <c r="D131" s="177" t="s">
        <v>169</v>
      </c>
      <c r="E131" s="178" t="s">
        <v>3772</v>
      </c>
      <c r="F131" s="179" t="s">
        <v>3773</v>
      </c>
      <c r="G131" s="180" t="s">
        <v>193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238</v>
      </c>
    </row>
    <row r="132" s="2" customFormat="1" ht="24.15" customHeight="1">
      <c r="A132" s="34"/>
      <c r="B132" s="176"/>
      <c r="C132" s="196" t="s">
        <v>115</v>
      </c>
      <c r="D132" s="196" t="s">
        <v>551</v>
      </c>
      <c r="E132" s="197" t="s">
        <v>3774</v>
      </c>
      <c r="F132" s="198" t="s">
        <v>3773</v>
      </c>
      <c r="G132" s="199" t="s">
        <v>193</v>
      </c>
      <c r="H132" s="200">
        <v>1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1474</v>
      </c>
      <c r="AT132" s="189" t="s">
        <v>551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255</v>
      </c>
    </row>
    <row r="133" s="2" customFormat="1" ht="21.75" customHeight="1">
      <c r="A133" s="34"/>
      <c r="B133" s="176"/>
      <c r="C133" s="177" t="s">
        <v>118</v>
      </c>
      <c r="D133" s="177" t="s">
        <v>169</v>
      </c>
      <c r="E133" s="178" t="s">
        <v>3775</v>
      </c>
      <c r="F133" s="179" t="s">
        <v>3776</v>
      </c>
      <c r="G133" s="180" t="s">
        <v>193</v>
      </c>
      <c r="H133" s="181">
        <v>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263</v>
      </c>
    </row>
    <row r="134" s="2" customFormat="1" ht="21.75" customHeight="1">
      <c r="A134" s="34"/>
      <c r="B134" s="176"/>
      <c r="C134" s="196" t="s">
        <v>121</v>
      </c>
      <c r="D134" s="196" t="s">
        <v>551</v>
      </c>
      <c r="E134" s="197" t="s">
        <v>3777</v>
      </c>
      <c r="F134" s="198" t="s">
        <v>3776</v>
      </c>
      <c r="G134" s="199" t="s">
        <v>3778</v>
      </c>
      <c r="H134" s="200">
        <v>1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1474</v>
      </c>
      <c r="AT134" s="189" t="s">
        <v>551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271</v>
      </c>
    </row>
    <row r="135" s="2" customFormat="1" ht="21.75" customHeight="1">
      <c r="A135" s="34"/>
      <c r="B135" s="176"/>
      <c r="C135" s="177" t="s">
        <v>124</v>
      </c>
      <c r="D135" s="177" t="s">
        <v>169</v>
      </c>
      <c r="E135" s="178" t="s">
        <v>3779</v>
      </c>
      <c r="F135" s="179" t="s">
        <v>3780</v>
      </c>
      <c r="G135" s="180" t="s">
        <v>193</v>
      </c>
      <c r="H135" s="181">
        <v>2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276</v>
      </c>
    </row>
    <row r="136" s="2" customFormat="1" ht="21.75" customHeight="1">
      <c r="A136" s="34"/>
      <c r="B136" s="176"/>
      <c r="C136" s="196" t="s">
        <v>215</v>
      </c>
      <c r="D136" s="196" t="s">
        <v>551</v>
      </c>
      <c r="E136" s="197" t="s">
        <v>3781</v>
      </c>
      <c r="F136" s="198" t="s">
        <v>3780</v>
      </c>
      <c r="G136" s="199" t="s">
        <v>193</v>
      </c>
      <c r="H136" s="200">
        <v>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1474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284</v>
      </c>
    </row>
    <row r="137" s="2" customFormat="1" ht="21.75" customHeight="1">
      <c r="A137" s="34"/>
      <c r="B137" s="176"/>
      <c r="C137" s="177" t="s">
        <v>219</v>
      </c>
      <c r="D137" s="177" t="s">
        <v>169</v>
      </c>
      <c r="E137" s="178" t="s">
        <v>3782</v>
      </c>
      <c r="F137" s="179" t="s">
        <v>3783</v>
      </c>
      <c r="G137" s="180" t="s">
        <v>193</v>
      </c>
      <c r="H137" s="181">
        <v>10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292</v>
      </c>
    </row>
    <row r="138" s="2" customFormat="1" ht="21.75" customHeight="1">
      <c r="A138" s="34"/>
      <c r="B138" s="176"/>
      <c r="C138" s="196" t="s">
        <v>223</v>
      </c>
      <c r="D138" s="196" t="s">
        <v>551</v>
      </c>
      <c r="E138" s="197" t="s">
        <v>3784</v>
      </c>
      <c r="F138" s="198" t="s">
        <v>3783</v>
      </c>
      <c r="G138" s="199" t="s">
        <v>193</v>
      </c>
      <c r="H138" s="200">
        <v>10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300</v>
      </c>
    </row>
    <row r="139" s="2" customFormat="1" ht="24.15" customHeight="1">
      <c r="A139" s="34"/>
      <c r="B139" s="176"/>
      <c r="C139" s="177" t="s">
        <v>227</v>
      </c>
      <c r="D139" s="177" t="s">
        <v>169</v>
      </c>
      <c r="E139" s="178" t="s">
        <v>1320</v>
      </c>
      <c r="F139" s="179" t="s">
        <v>3716</v>
      </c>
      <c r="G139" s="180" t="s">
        <v>193</v>
      </c>
      <c r="H139" s="181">
        <v>770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322</v>
      </c>
    </row>
    <row r="140" s="2" customFormat="1" ht="24.15" customHeight="1">
      <c r="A140" s="34"/>
      <c r="B140" s="176"/>
      <c r="C140" s="196" t="s">
        <v>7</v>
      </c>
      <c r="D140" s="196" t="s">
        <v>551</v>
      </c>
      <c r="E140" s="197" t="s">
        <v>3715</v>
      </c>
      <c r="F140" s="198" t="s">
        <v>3716</v>
      </c>
      <c r="G140" s="199" t="s">
        <v>193</v>
      </c>
      <c r="H140" s="200">
        <v>770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330</v>
      </c>
    </row>
    <row r="141" s="2" customFormat="1" ht="21.75" customHeight="1">
      <c r="A141" s="34"/>
      <c r="B141" s="176"/>
      <c r="C141" s="177" t="s">
        <v>234</v>
      </c>
      <c r="D141" s="177" t="s">
        <v>169</v>
      </c>
      <c r="E141" s="178" t="s">
        <v>1324</v>
      </c>
      <c r="F141" s="179" t="s">
        <v>3714</v>
      </c>
      <c r="G141" s="180" t="s">
        <v>249</v>
      </c>
      <c r="H141" s="181">
        <v>750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340</v>
      </c>
    </row>
    <row r="142" s="2" customFormat="1" ht="21.75" customHeight="1">
      <c r="A142" s="34"/>
      <c r="B142" s="176"/>
      <c r="C142" s="196" t="s">
        <v>238</v>
      </c>
      <c r="D142" s="196" t="s">
        <v>551</v>
      </c>
      <c r="E142" s="197" t="s">
        <v>3713</v>
      </c>
      <c r="F142" s="198" t="s">
        <v>3714</v>
      </c>
      <c r="G142" s="199" t="s">
        <v>249</v>
      </c>
      <c r="H142" s="200">
        <v>750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1474</v>
      </c>
      <c r="AT142" s="189" t="s">
        <v>551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348</v>
      </c>
    </row>
    <row r="143" s="2" customFormat="1" ht="24.15" customHeight="1">
      <c r="A143" s="34"/>
      <c r="B143" s="176"/>
      <c r="C143" s="196" t="s">
        <v>242</v>
      </c>
      <c r="D143" s="196" t="s">
        <v>551</v>
      </c>
      <c r="E143" s="197" t="s">
        <v>3712</v>
      </c>
      <c r="F143" s="198" t="s">
        <v>3711</v>
      </c>
      <c r="G143" s="199" t="s">
        <v>402</v>
      </c>
      <c r="H143" s="200">
        <v>1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367</v>
      </c>
    </row>
    <row r="144" s="2" customFormat="1" ht="16.5" customHeight="1">
      <c r="A144" s="34"/>
      <c r="B144" s="176"/>
      <c r="C144" s="177" t="s">
        <v>255</v>
      </c>
      <c r="D144" s="177" t="s">
        <v>169</v>
      </c>
      <c r="E144" s="178" t="s">
        <v>3785</v>
      </c>
      <c r="F144" s="179" t="s">
        <v>3786</v>
      </c>
      <c r="G144" s="180" t="s">
        <v>193</v>
      </c>
      <c r="H144" s="181">
        <v>65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379</v>
      </c>
    </row>
    <row r="145" s="2" customFormat="1" ht="16.5" customHeight="1">
      <c r="A145" s="34"/>
      <c r="B145" s="176"/>
      <c r="C145" s="196" t="s">
        <v>259</v>
      </c>
      <c r="D145" s="196" t="s">
        <v>551</v>
      </c>
      <c r="E145" s="197" t="s">
        <v>3787</v>
      </c>
      <c r="F145" s="198" t="s">
        <v>3786</v>
      </c>
      <c r="G145" s="199" t="s">
        <v>193</v>
      </c>
      <c r="H145" s="200">
        <v>65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387</v>
      </c>
    </row>
    <row r="146" s="2" customFormat="1" ht="16.5" customHeight="1">
      <c r="A146" s="34"/>
      <c r="B146" s="176"/>
      <c r="C146" s="177" t="s">
        <v>263</v>
      </c>
      <c r="D146" s="177" t="s">
        <v>169</v>
      </c>
      <c r="E146" s="178" t="s">
        <v>3788</v>
      </c>
      <c r="F146" s="179" t="s">
        <v>3789</v>
      </c>
      <c r="G146" s="180" t="s">
        <v>193</v>
      </c>
      <c r="H146" s="181">
        <v>2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395</v>
      </c>
    </row>
    <row r="147" s="2" customFormat="1" ht="16.5" customHeight="1">
      <c r="A147" s="34"/>
      <c r="B147" s="176"/>
      <c r="C147" s="196" t="s">
        <v>267</v>
      </c>
      <c r="D147" s="196" t="s">
        <v>551</v>
      </c>
      <c r="E147" s="197" t="s">
        <v>3790</v>
      </c>
      <c r="F147" s="198" t="s">
        <v>3789</v>
      </c>
      <c r="G147" s="199" t="s">
        <v>193</v>
      </c>
      <c r="H147" s="200">
        <v>2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404</v>
      </c>
    </row>
    <row r="148" s="2" customFormat="1" ht="24.15" customHeight="1">
      <c r="A148" s="34"/>
      <c r="B148" s="176"/>
      <c r="C148" s="177" t="s">
        <v>271</v>
      </c>
      <c r="D148" s="177" t="s">
        <v>169</v>
      </c>
      <c r="E148" s="178" t="s">
        <v>3791</v>
      </c>
      <c r="F148" s="179" t="s">
        <v>3792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418</v>
      </c>
    </row>
    <row r="149" s="2" customFormat="1" ht="16.5" customHeight="1">
      <c r="A149" s="34"/>
      <c r="B149" s="176"/>
      <c r="C149" s="196" t="s">
        <v>607</v>
      </c>
      <c r="D149" s="196" t="s">
        <v>551</v>
      </c>
      <c r="E149" s="197" t="s">
        <v>3793</v>
      </c>
      <c r="F149" s="198" t="s">
        <v>3794</v>
      </c>
      <c r="G149" s="199" t="s">
        <v>193</v>
      </c>
      <c r="H149" s="200">
        <v>4</v>
      </c>
      <c r="I149" s="201"/>
      <c r="J149" s="202">
        <f>ROUND(I149*H149,2)</f>
        <v>0</v>
      </c>
      <c r="K149" s="203"/>
      <c r="L149" s="204"/>
      <c r="M149" s="213" t="s">
        <v>1</v>
      </c>
      <c r="N149" s="214" t="s">
        <v>41</v>
      </c>
      <c r="O149" s="193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427</v>
      </c>
    </row>
    <row r="150" s="2" customFormat="1" ht="6.96" customHeight="1">
      <c r="A150" s="34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17:K14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3795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ROUND((SUM(BE121:BE238)),  2)</f>
        <v>0</v>
      </c>
      <c r="G33" s="129"/>
      <c r="H33" s="129"/>
      <c r="I33" s="130">
        <v>0.20000000000000001</v>
      </c>
      <c r="J33" s="128">
        <f>ROUND(((SUM(BE121:BE238))*I33),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ROUND((SUM(BF121:BF238)),  2)</f>
        <v>0</v>
      </c>
      <c r="G34" s="129"/>
      <c r="H34" s="129"/>
      <c r="I34" s="130">
        <v>0.20000000000000001</v>
      </c>
      <c r="J34" s="128">
        <f>ROUND(((SUM(BF121:BF238))*I34),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ROUND((SUM(BG121:BG238)),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ROUND((SUM(BH121:BH238)),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ROUND((SUM(BI121:BI238)),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15 - Elektroinštalácia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2302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2305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3598</v>
      </c>
      <c r="E99" s="146"/>
      <c r="F99" s="146"/>
      <c r="G99" s="146"/>
      <c r="H99" s="146"/>
      <c r="I99" s="146"/>
      <c r="J99" s="147">
        <f>J127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3599</v>
      </c>
      <c r="E100" s="150"/>
      <c r="F100" s="150"/>
      <c r="G100" s="150"/>
      <c r="H100" s="150"/>
      <c r="I100" s="150"/>
      <c r="J100" s="151">
        <f>J128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3600</v>
      </c>
      <c r="E101" s="146"/>
      <c r="F101" s="146"/>
      <c r="G101" s="146"/>
      <c r="H101" s="146"/>
      <c r="I101" s="146"/>
      <c r="J101" s="147">
        <f>J236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151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Obnova a modernizácia objektu Centra univerzitného športu pri SPU v Nitre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128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15 - Elektroinštalácia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Nitra</v>
      </c>
      <c r="G115" s="34"/>
      <c r="H115" s="34"/>
      <c r="I115" s="28" t="s">
        <v>21</v>
      </c>
      <c r="J115" s="70" t="str">
        <f>IF(J12="","",J12)</f>
        <v>1. 2. 2024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SPU v Nitre</v>
      </c>
      <c r="G117" s="34"/>
      <c r="H117" s="34"/>
      <c r="I117" s="28" t="s">
        <v>29</v>
      </c>
      <c r="J117" s="32" t="str">
        <f>E21</f>
        <v>Ing. Stanislav Mikle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Béger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152</v>
      </c>
      <c r="D120" s="155" t="s">
        <v>60</v>
      </c>
      <c r="E120" s="155" t="s">
        <v>56</v>
      </c>
      <c r="F120" s="155" t="s">
        <v>57</v>
      </c>
      <c r="G120" s="155" t="s">
        <v>153</v>
      </c>
      <c r="H120" s="155" t="s">
        <v>154</v>
      </c>
      <c r="I120" s="155" t="s">
        <v>155</v>
      </c>
      <c r="J120" s="156" t="s">
        <v>132</v>
      </c>
      <c r="K120" s="157" t="s">
        <v>156</v>
      </c>
      <c r="L120" s="158"/>
      <c r="M120" s="87" t="s">
        <v>1</v>
      </c>
      <c r="N120" s="88" t="s">
        <v>39</v>
      </c>
      <c r="O120" s="88" t="s">
        <v>157</v>
      </c>
      <c r="P120" s="88" t="s">
        <v>158</v>
      </c>
      <c r="Q120" s="88" t="s">
        <v>159</v>
      </c>
      <c r="R120" s="88" t="s">
        <v>160</v>
      </c>
      <c r="S120" s="88" t="s">
        <v>161</v>
      </c>
      <c r="T120" s="89" t="s">
        <v>162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133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P122+P127+P236</f>
        <v>0</v>
      </c>
      <c r="Q121" s="91"/>
      <c r="R121" s="160">
        <f>R122+R127+R236</f>
        <v>9.9717400000000005</v>
      </c>
      <c r="S121" s="91"/>
      <c r="T121" s="161">
        <f>T122+T127+T236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134</v>
      </c>
      <c r="BK121" s="162">
        <f>BK122+BK127+BK236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163</v>
      </c>
      <c r="F122" s="165" t="s">
        <v>2307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</f>
        <v>0</v>
      </c>
      <c r="Q122" s="169"/>
      <c r="R122" s="170">
        <f>R123</f>
        <v>4.5049999999999999</v>
      </c>
      <c r="S122" s="169"/>
      <c r="T122" s="171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165</v>
      </c>
      <c r="BK122" s="173">
        <f>BK123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166</v>
      </c>
      <c r="F123" s="174" t="s">
        <v>2324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SUM(P124:P126)</f>
        <v>0</v>
      </c>
      <c r="Q123" s="169"/>
      <c r="R123" s="170">
        <f>SUM(R124:R126)</f>
        <v>4.5049999999999999</v>
      </c>
      <c r="S123" s="169"/>
      <c r="T123" s="17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165</v>
      </c>
      <c r="BK123" s="173">
        <f>SUM(BK124:BK126)</f>
        <v>0</v>
      </c>
    </row>
    <row r="124" s="2" customFormat="1" ht="24.15" customHeight="1">
      <c r="A124" s="34"/>
      <c r="B124" s="176"/>
      <c r="C124" s="177" t="s">
        <v>83</v>
      </c>
      <c r="D124" s="177" t="s">
        <v>169</v>
      </c>
      <c r="E124" s="178" t="s">
        <v>3796</v>
      </c>
      <c r="F124" s="179" t="s">
        <v>3797</v>
      </c>
      <c r="G124" s="180" t="s">
        <v>2700</v>
      </c>
      <c r="H124" s="181">
        <v>500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1.0000000000000001E-05</v>
      </c>
      <c r="R124" s="187">
        <f>Q124*H124</f>
        <v>0.0050000000000000001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173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173</v>
      </c>
      <c r="BM124" s="189" t="s">
        <v>174</v>
      </c>
    </row>
    <row r="125" s="2" customFormat="1" ht="37.8" customHeight="1">
      <c r="A125" s="34"/>
      <c r="B125" s="176"/>
      <c r="C125" s="177" t="s">
        <v>174</v>
      </c>
      <c r="D125" s="177" t="s">
        <v>169</v>
      </c>
      <c r="E125" s="178" t="s">
        <v>3798</v>
      </c>
      <c r="F125" s="179" t="s">
        <v>3799</v>
      </c>
      <c r="G125" s="180" t="s">
        <v>249</v>
      </c>
      <c r="H125" s="181">
        <v>1500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173</v>
      </c>
    </row>
    <row r="126" s="2" customFormat="1" ht="16.5" customHeight="1">
      <c r="A126" s="34"/>
      <c r="B126" s="176"/>
      <c r="C126" s="196" t="s">
        <v>525</v>
      </c>
      <c r="D126" s="196" t="s">
        <v>551</v>
      </c>
      <c r="E126" s="197" t="s">
        <v>3800</v>
      </c>
      <c r="F126" s="198" t="s">
        <v>3801</v>
      </c>
      <c r="G126" s="199" t="s">
        <v>193</v>
      </c>
      <c r="H126" s="200">
        <v>150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0.029999999999999999</v>
      </c>
      <c r="R126" s="187">
        <f>Q126*H126</f>
        <v>4.5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541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533</v>
      </c>
    </row>
    <row r="127" s="12" customFormat="1" ht="25.92" customHeight="1">
      <c r="A127" s="12"/>
      <c r="B127" s="163"/>
      <c r="C127" s="12"/>
      <c r="D127" s="164" t="s">
        <v>74</v>
      </c>
      <c r="E127" s="165" t="s">
        <v>551</v>
      </c>
      <c r="F127" s="165" t="s">
        <v>3601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</f>
        <v>0</v>
      </c>
      <c r="Q127" s="169"/>
      <c r="R127" s="170">
        <f>R128</f>
        <v>5.4667400000000006</v>
      </c>
      <c r="S127" s="169"/>
      <c r="T127" s="171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525</v>
      </c>
      <c r="AT127" s="172" t="s">
        <v>74</v>
      </c>
      <c r="AU127" s="172" t="s">
        <v>75</v>
      </c>
      <c r="AY127" s="164" t="s">
        <v>165</v>
      </c>
      <c r="BK127" s="173">
        <f>BK128</f>
        <v>0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3602</v>
      </c>
      <c r="F128" s="174" t="s">
        <v>3603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SUM(P129:P235)</f>
        <v>0</v>
      </c>
      <c r="Q128" s="169"/>
      <c r="R128" s="170">
        <f>SUM(R129:R235)</f>
        <v>5.4667400000000006</v>
      </c>
      <c r="S128" s="169"/>
      <c r="T128" s="171">
        <f>SUM(T129:T235)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525</v>
      </c>
      <c r="AT128" s="172" t="s">
        <v>74</v>
      </c>
      <c r="AU128" s="172" t="s">
        <v>83</v>
      </c>
      <c r="AY128" s="164" t="s">
        <v>165</v>
      </c>
      <c r="BK128" s="173">
        <f>SUM(BK129:BK235)</f>
        <v>0</v>
      </c>
    </row>
    <row r="129" s="2" customFormat="1" ht="21.75" customHeight="1">
      <c r="A129" s="34"/>
      <c r="B129" s="176"/>
      <c r="C129" s="177" t="s">
        <v>173</v>
      </c>
      <c r="D129" s="177" t="s">
        <v>169</v>
      </c>
      <c r="E129" s="178" t="s">
        <v>3802</v>
      </c>
      <c r="F129" s="179" t="s">
        <v>3803</v>
      </c>
      <c r="G129" s="180" t="s">
        <v>193</v>
      </c>
      <c r="H129" s="181">
        <v>200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541</v>
      </c>
    </row>
    <row r="130" s="2" customFormat="1" ht="21.75" customHeight="1">
      <c r="A130" s="34"/>
      <c r="B130" s="176"/>
      <c r="C130" s="196" t="s">
        <v>483</v>
      </c>
      <c r="D130" s="196" t="s">
        <v>551</v>
      </c>
      <c r="E130" s="197" t="s">
        <v>3804</v>
      </c>
      <c r="F130" s="198" t="s">
        <v>3805</v>
      </c>
      <c r="G130" s="199" t="s">
        <v>193</v>
      </c>
      <c r="H130" s="200">
        <v>200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2.0000000000000002E-05</v>
      </c>
      <c r="R130" s="187">
        <f>Q130*H130</f>
        <v>0.0040000000000000001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1474</v>
      </c>
      <c r="AT130" s="189" t="s">
        <v>551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109</v>
      </c>
    </row>
    <row r="131" s="2" customFormat="1" ht="24.15" customHeight="1">
      <c r="A131" s="34"/>
      <c r="B131" s="176"/>
      <c r="C131" s="177" t="s">
        <v>533</v>
      </c>
      <c r="D131" s="177" t="s">
        <v>169</v>
      </c>
      <c r="E131" s="178" t="s">
        <v>3806</v>
      </c>
      <c r="F131" s="179" t="s">
        <v>3807</v>
      </c>
      <c r="G131" s="180" t="s">
        <v>193</v>
      </c>
      <c r="H131" s="181">
        <v>150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115</v>
      </c>
    </row>
    <row r="132" s="2" customFormat="1" ht="33" customHeight="1">
      <c r="A132" s="34"/>
      <c r="B132" s="176"/>
      <c r="C132" s="196" t="s">
        <v>537</v>
      </c>
      <c r="D132" s="196" t="s">
        <v>551</v>
      </c>
      <c r="E132" s="197" t="s">
        <v>3808</v>
      </c>
      <c r="F132" s="198" t="s">
        <v>3809</v>
      </c>
      <c r="G132" s="199" t="s">
        <v>193</v>
      </c>
      <c r="H132" s="200">
        <v>150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8.0000000000000007E-05</v>
      </c>
      <c r="R132" s="187">
        <f>Q132*H132</f>
        <v>0.012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1474</v>
      </c>
      <c r="AT132" s="189" t="s">
        <v>551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121</v>
      </c>
    </row>
    <row r="133" s="2" customFormat="1" ht="16.5" customHeight="1">
      <c r="A133" s="34"/>
      <c r="B133" s="176"/>
      <c r="C133" s="196" t="s">
        <v>541</v>
      </c>
      <c r="D133" s="196" t="s">
        <v>551</v>
      </c>
      <c r="E133" s="197" t="s">
        <v>3810</v>
      </c>
      <c r="F133" s="198" t="s">
        <v>3811</v>
      </c>
      <c r="G133" s="199" t="s">
        <v>193</v>
      </c>
      <c r="H133" s="200">
        <v>150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0.00019000000000000001</v>
      </c>
      <c r="R133" s="187">
        <f>Q133*H133</f>
        <v>0.028500000000000001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1474</v>
      </c>
      <c r="AT133" s="189" t="s">
        <v>551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215</v>
      </c>
    </row>
    <row r="134" s="2" customFormat="1" ht="24.15" customHeight="1">
      <c r="A134" s="34"/>
      <c r="B134" s="176"/>
      <c r="C134" s="177" t="s">
        <v>166</v>
      </c>
      <c r="D134" s="177" t="s">
        <v>169</v>
      </c>
      <c r="E134" s="178" t="s">
        <v>3812</v>
      </c>
      <c r="F134" s="179" t="s">
        <v>3813</v>
      </c>
      <c r="G134" s="180" t="s">
        <v>193</v>
      </c>
      <c r="H134" s="181">
        <v>300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223</v>
      </c>
    </row>
    <row r="135" s="2" customFormat="1" ht="24.15" customHeight="1">
      <c r="A135" s="34"/>
      <c r="B135" s="176"/>
      <c r="C135" s="196" t="s">
        <v>109</v>
      </c>
      <c r="D135" s="196" t="s">
        <v>551</v>
      </c>
      <c r="E135" s="197" t="s">
        <v>3814</v>
      </c>
      <c r="F135" s="198" t="s">
        <v>3815</v>
      </c>
      <c r="G135" s="199" t="s">
        <v>193</v>
      </c>
      <c r="H135" s="200">
        <v>300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9.0000000000000006E-05</v>
      </c>
      <c r="R135" s="187">
        <f>Q135*H135</f>
        <v>0.027000000000000003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7</v>
      </c>
    </row>
    <row r="136" s="2" customFormat="1" ht="24.15" customHeight="1">
      <c r="A136" s="34"/>
      <c r="B136" s="176"/>
      <c r="C136" s="177" t="s">
        <v>112</v>
      </c>
      <c r="D136" s="177" t="s">
        <v>169</v>
      </c>
      <c r="E136" s="178" t="s">
        <v>3816</v>
      </c>
      <c r="F136" s="179" t="s">
        <v>3817</v>
      </c>
      <c r="G136" s="180" t="s">
        <v>249</v>
      </c>
      <c r="H136" s="181">
        <v>50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238</v>
      </c>
    </row>
    <row r="137" s="2" customFormat="1" ht="16.5" customHeight="1">
      <c r="A137" s="34"/>
      <c r="B137" s="176"/>
      <c r="C137" s="196" t="s">
        <v>115</v>
      </c>
      <c r="D137" s="196" t="s">
        <v>551</v>
      </c>
      <c r="E137" s="197" t="s">
        <v>3610</v>
      </c>
      <c r="F137" s="198" t="s">
        <v>3611</v>
      </c>
      <c r="G137" s="199" t="s">
        <v>249</v>
      </c>
      <c r="H137" s="200">
        <v>50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0.00173</v>
      </c>
      <c r="R137" s="187">
        <f>Q137*H137</f>
        <v>0.086499999999999994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255</v>
      </c>
    </row>
    <row r="138" s="2" customFormat="1" ht="16.5" customHeight="1">
      <c r="A138" s="34"/>
      <c r="B138" s="176"/>
      <c r="C138" s="196" t="s">
        <v>118</v>
      </c>
      <c r="D138" s="196" t="s">
        <v>551</v>
      </c>
      <c r="E138" s="197" t="s">
        <v>3818</v>
      </c>
      <c r="F138" s="198" t="s">
        <v>3819</v>
      </c>
      <c r="G138" s="199" t="s">
        <v>249</v>
      </c>
      <c r="H138" s="200">
        <v>50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0.0026900000000000001</v>
      </c>
      <c r="R138" s="187">
        <f>Q138*H138</f>
        <v>0.13450000000000001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263</v>
      </c>
    </row>
    <row r="139" s="2" customFormat="1" ht="21.75" customHeight="1">
      <c r="A139" s="34"/>
      <c r="B139" s="176"/>
      <c r="C139" s="196" t="s">
        <v>121</v>
      </c>
      <c r="D139" s="196" t="s">
        <v>551</v>
      </c>
      <c r="E139" s="197" t="s">
        <v>3820</v>
      </c>
      <c r="F139" s="198" t="s">
        <v>3821</v>
      </c>
      <c r="G139" s="199" t="s">
        <v>193</v>
      </c>
      <c r="H139" s="200">
        <v>50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0.0025400000000000002</v>
      </c>
      <c r="R139" s="187">
        <f>Q139*H139</f>
        <v>0.127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271</v>
      </c>
    </row>
    <row r="140" s="2" customFormat="1" ht="21.75" customHeight="1">
      <c r="A140" s="34"/>
      <c r="B140" s="176"/>
      <c r="C140" s="196" t="s">
        <v>124</v>
      </c>
      <c r="D140" s="196" t="s">
        <v>551</v>
      </c>
      <c r="E140" s="197" t="s">
        <v>3822</v>
      </c>
      <c r="F140" s="198" t="s">
        <v>3823</v>
      </c>
      <c r="G140" s="199" t="s">
        <v>193</v>
      </c>
      <c r="H140" s="200">
        <v>50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0.00157</v>
      </c>
      <c r="R140" s="187">
        <f>Q140*H140</f>
        <v>0.0785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276</v>
      </c>
    </row>
    <row r="141" s="2" customFormat="1" ht="16.5" customHeight="1">
      <c r="A141" s="34"/>
      <c r="B141" s="176"/>
      <c r="C141" s="196" t="s">
        <v>215</v>
      </c>
      <c r="D141" s="196" t="s">
        <v>551</v>
      </c>
      <c r="E141" s="197" t="s">
        <v>3824</v>
      </c>
      <c r="F141" s="198" t="s">
        <v>3825</v>
      </c>
      <c r="G141" s="199" t="s">
        <v>363</v>
      </c>
      <c r="H141" s="200">
        <v>25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0.00024000000000000001</v>
      </c>
      <c r="R141" s="187">
        <f>Q141*H141</f>
        <v>0.0060000000000000001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1474</v>
      </c>
      <c r="AT141" s="189" t="s">
        <v>551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284</v>
      </c>
    </row>
    <row r="142" s="2" customFormat="1" ht="24.15" customHeight="1">
      <c r="A142" s="34"/>
      <c r="B142" s="176"/>
      <c r="C142" s="177" t="s">
        <v>219</v>
      </c>
      <c r="D142" s="177" t="s">
        <v>169</v>
      </c>
      <c r="E142" s="178" t="s">
        <v>3826</v>
      </c>
      <c r="F142" s="179" t="s">
        <v>3827</v>
      </c>
      <c r="G142" s="180" t="s">
        <v>249</v>
      </c>
      <c r="H142" s="181">
        <v>50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292</v>
      </c>
    </row>
    <row r="143" s="2" customFormat="1" ht="16.5" customHeight="1">
      <c r="A143" s="34"/>
      <c r="B143" s="176"/>
      <c r="C143" s="196" t="s">
        <v>223</v>
      </c>
      <c r="D143" s="196" t="s">
        <v>551</v>
      </c>
      <c r="E143" s="197" t="s">
        <v>3828</v>
      </c>
      <c r="F143" s="198" t="s">
        <v>3829</v>
      </c>
      <c r="G143" s="199" t="s">
        <v>249</v>
      </c>
      <c r="H143" s="200">
        <v>50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0.00051000000000000004</v>
      </c>
      <c r="R143" s="187">
        <f>Q143*H143</f>
        <v>0.025500000000000002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1474</v>
      </c>
      <c r="AT143" s="189" t="s">
        <v>551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300</v>
      </c>
    </row>
    <row r="144" s="2" customFormat="1" ht="16.5" customHeight="1">
      <c r="A144" s="34"/>
      <c r="B144" s="176"/>
      <c r="C144" s="196" t="s">
        <v>227</v>
      </c>
      <c r="D144" s="196" t="s">
        <v>551</v>
      </c>
      <c r="E144" s="197" t="s">
        <v>3830</v>
      </c>
      <c r="F144" s="198" t="s">
        <v>3831</v>
      </c>
      <c r="G144" s="199" t="s">
        <v>249</v>
      </c>
      <c r="H144" s="200">
        <v>50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0.00064000000000000005</v>
      </c>
      <c r="R144" s="187">
        <f>Q144*H144</f>
        <v>0.032000000000000001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1474</v>
      </c>
      <c r="AT144" s="189" t="s">
        <v>551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322</v>
      </c>
    </row>
    <row r="145" s="2" customFormat="1" ht="16.5" customHeight="1">
      <c r="A145" s="34"/>
      <c r="B145" s="176"/>
      <c r="C145" s="196" t="s">
        <v>7</v>
      </c>
      <c r="D145" s="196" t="s">
        <v>551</v>
      </c>
      <c r="E145" s="197" t="s">
        <v>3832</v>
      </c>
      <c r="F145" s="198" t="s">
        <v>3833</v>
      </c>
      <c r="G145" s="199" t="s">
        <v>193</v>
      </c>
      <c r="H145" s="200">
        <v>50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0.0025600000000000002</v>
      </c>
      <c r="R145" s="187">
        <f>Q145*H145</f>
        <v>0.128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1474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330</v>
      </c>
    </row>
    <row r="146" s="2" customFormat="1" ht="21.75" customHeight="1">
      <c r="A146" s="34"/>
      <c r="B146" s="176"/>
      <c r="C146" s="196" t="s">
        <v>234</v>
      </c>
      <c r="D146" s="196" t="s">
        <v>551</v>
      </c>
      <c r="E146" s="197" t="s">
        <v>3822</v>
      </c>
      <c r="F146" s="198" t="s">
        <v>3823</v>
      </c>
      <c r="G146" s="199" t="s">
        <v>193</v>
      </c>
      <c r="H146" s="200">
        <v>50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0.00157</v>
      </c>
      <c r="R146" s="187">
        <f>Q146*H146</f>
        <v>0.0785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1474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340</v>
      </c>
    </row>
    <row r="147" s="2" customFormat="1" ht="16.5" customHeight="1">
      <c r="A147" s="34"/>
      <c r="B147" s="176"/>
      <c r="C147" s="196" t="s">
        <v>238</v>
      </c>
      <c r="D147" s="196" t="s">
        <v>551</v>
      </c>
      <c r="E147" s="197" t="s">
        <v>3824</v>
      </c>
      <c r="F147" s="198" t="s">
        <v>3825</v>
      </c>
      <c r="G147" s="199" t="s">
        <v>363</v>
      </c>
      <c r="H147" s="200">
        <v>25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0.00024000000000000001</v>
      </c>
      <c r="R147" s="187">
        <f>Q147*H147</f>
        <v>0.0060000000000000001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348</v>
      </c>
    </row>
    <row r="148" s="2" customFormat="1" ht="24.15" customHeight="1">
      <c r="A148" s="34"/>
      <c r="B148" s="176"/>
      <c r="C148" s="177" t="s">
        <v>242</v>
      </c>
      <c r="D148" s="177" t="s">
        <v>169</v>
      </c>
      <c r="E148" s="178" t="s">
        <v>3834</v>
      </c>
      <c r="F148" s="179" t="s">
        <v>3835</v>
      </c>
      <c r="G148" s="180" t="s">
        <v>249</v>
      </c>
      <c r="H148" s="181">
        <v>150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367</v>
      </c>
    </row>
    <row r="149" s="2" customFormat="1" ht="16.5" customHeight="1">
      <c r="A149" s="34"/>
      <c r="B149" s="176"/>
      <c r="C149" s="196" t="s">
        <v>255</v>
      </c>
      <c r="D149" s="196" t="s">
        <v>551</v>
      </c>
      <c r="E149" s="197" t="s">
        <v>3836</v>
      </c>
      <c r="F149" s="198" t="s">
        <v>3837</v>
      </c>
      <c r="G149" s="199" t="s">
        <v>249</v>
      </c>
      <c r="H149" s="200">
        <v>150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0.0010399999999999999</v>
      </c>
      <c r="R149" s="187">
        <f>Q149*H149</f>
        <v>0.156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379</v>
      </c>
    </row>
    <row r="150" s="2" customFormat="1" ht="16.5" customHeight="1">
      <c r="A150" s="34"/>
      <c r="B150" s="176"/>
      <c r="C150" s="196" t="s">
        <v>259</v>
      </c>
      <c r="D150" s="196" t="s">
        <v>551</v>
      </c>
      <c r="E150" s="197" t="s">
        <v>3838</v>
      </c>
      <c r="F150" s="198" t="s">
        <v>3839</v>
      </c>
      <c r="G150" s="199" t="s">
        <v>249</v>
      </c>
      <c r="H150" s="200">
        <v>150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0.00080000000000000004</v>
      </c>
      <c r="R150" s="187">
        <f>Q150*H150</f>
        <v>0.12000000000000001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1474</v>
      </c>
      <c r="AT150" s="189" t="s">
        <v>551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387</v>
      </c>
    </row>
    <row r="151" s="2" customFormat="1" ht="16.5" customHeight="1">
      <c r="A151" s="34"/>
      <c r="B151" s="176"/>
      <c r="C151" s="196" t="s">
        <v>263</v>
      </c>
      <c r="D151" s="196" t="s">
        <v>551</v>
      </c>
      <c r="E151" s="197" t="s">
        <v>3832</v>
      </c>
      <c r="F151" s="198" t="s">
        <v>3833</v>
      </c>
      <c r="G151" s="199" t="s">
        <v>193</v>
      </c>
      <c r="H151" s="200">
        <v>150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0.0025600000000000002</v>
      </c>
      <c r="R151" s="187">
        <f>Q151*H151</f>
        <v>0.38400000000000001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1474</v>
      </c>
      <c r="AT151" s="189" t="s">
        <v>551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395</v>
      </c>
    </row>
    <row r="152" s="2" customFormat="1" ht="21.75" customHeight="1">
      <c r="A152" s="34"/>
      <c r="B152" s="176"/>
      <c r="C152" s="196" t="s">
        <v>267</v>
      </c>
      <c r="D152" s="196" t="s">
        <v>551</v>
      </c>
      <c r="E152" s="197" t="s">
        <v>3822</v>
      </c>
      <c r="F152" s="198" t="s">
        <v>3823</v>
      </c>
      <c r="G152" s="199" t="s">
        <v>193</v>
      </c>
      <c r="H152" s="200">
        <v>150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0.00157</v>
      </c>
      <c r="R152" s="187">
        <f>Q152*H152</f>
        <v>0.23549999999999999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1474</v>
      </c>
      <c r="AT152" s="189" t="s">
        <v>551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404</v>
      </c>
    </row>
    <row r="153" s="2" customFormat="1" ht="16.5" customHeight="1">
      <c r="A153" s="34"/>
      <c r="B153" s="176"/>
      <c r="C153" s="196" t="s">
        <v>271</v>
      </c>
      <c r="D153" s="196" t="s">
        <v>551</v>
      </c>
      <c r="E153" s="197" t="s">
        <v>3840</v>
      </c>
      <c r="F153" s="198" t="s">
        <v>3841</v>
      </c>
      <c r="G153" s="199" t="s">
        <v>363</v>
      </c>
      <c r="H153" s="200">
        <v>75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0.00060999999999999997</v>
      </c>
      <c r="R153" s="187">
        <f>Q153*H153</f>
        <v>0.045749999999999999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1474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418</v>
      </c>
    </row>
    <row r="154" s="2" customFormat="1" ht="24.15" customHeight="1">
      <c r="A154" s="34"/>
      <c r="B154" s="176"/>
      <c r="C154" s="177" t="s">
        <v>607</v>
      </c>
      <c r="D154" s="177" t="s">
        <v>169</v>
      </c>
      <c r="E154" s="178" t="s">
        <v>3842</v>
      </c>
      <c r="F154" s="179" t="s">
        <v>3843</v>
      </c>
      <c r="G154" s="180" t="s">
        <v>249</v>
      </c>
      <c r="H154" s="181">
        <v>10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427</v>
      </c>
    </row>
    <row r="155" s="2" customFormat="1" ht="16.5" customHeight="1">
      <c r="A155" s="34"/>
      <c r="B155" s="176"/>
      <c r="C155" s="196" t="s">
        <v>276</v>
      </c>
      <c r="D155" s="196" t="s">
        <v>551</v>
      </c>
      <c r="E155" s="197" t="s">
        <v>3844</v>
      </c>
      <c r="F155" s="198" t="s">
        <v>3845</v>
      </c>
      <c r="G155" s="199" t="s">
        <v>249</v>
      </c>
      <c r="H155" s="200">
        <v>10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0.0028800000000000002</v>
      </c>
      <c r="R155" s="187">
        <f>Q155*H155</f>
        <v>0.028800000000000003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1474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435</v>
      </c>
    </row>
    <row r="156" s="2" customFormat="1" ht="16.5" customHeight="1">
      <c r="A156" s="34"/>
      <c r="B156" s="176"/>
      <c r="C156" s="196" t="s">
        <v>280</v>
      </c>
      <c r="D156" s="196" t="s">
        <v>551</v>
      </c>
      <c r="E156" s="197" t="s">
        <v>3846</v>
      </c>
      <c r="F156" s="198" t="s">
        <v>3847</v>
      </c>
      <c r="G156" s="199" t="s">
        <v>249</v>
      </c>
      <c r="H156" s="200">
        <v>10</v>
      </c>
      <c r="I156" s="201"/>
      <c r="J156" s="202">
        <f>ROUND(I156*H156,2)</f>
        <v>0</v>
      </c>
      <c r="K156" s="203"/>
      <c r="L156" s="204"/>
      <c r="M156" s="205" t="s">
        <v>1</v>
      </c>
      <c r="N156" s="206" t="s">
        <v>41</v>
      </c>
      <c r="O156" s="78"/>
      <c r="P156" s="187">
        <f>O156*H156</f>
        <v>0</v>
      </c>
      <c r="Q156" s="187">
        <v>0.035000000000000003</v>
      </c>
      <c r="R156" s="187">
        <f>Q156*H156</f>
        <v>0.35000000000000003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1474</v>
      </c>
      <c r="AT156" s="189" t="s">
        <v>551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445</v>
      </c>
    </row>
    <row r="157" s="2" customFormat="1" ht="16.5" customHeight="1">
      <c r="A157" s="34"/>
      <c r="B157" s="176"/>
      <c r="C157" s="196" t="s">
        <v>284</v>
      </c>
      <c r="D157" s="196" t="s">
        <v>551</v>
      </c>
      <c r="E157" s="197" t="s">
        <v>3840</v>
      </c>
      <c r="F157" s="198" t="s">
        <v>3841</v>
      </c>
      <c r="G157" s="199" t="s">
        <v>363</v>
      </c>
      <c r="H157" s="200">
        <v>5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0.00060999999999999997</v>
      </c>
      <c r="R157" s="187">
        <f>Q157*H157</f>
        <v>0.0030499999999999998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1474</v>
      </c>
      <c r="AT157" s="189" t="s">
        <v>551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453</v>
      </c>
    </row>
    <row r="158" s="2" customFormat="1" ht="24.15" customHeight="1">
      <c r="A158" s="34"/>
      <c r="B158" s="176"/>
      <c r="C158" s="177" t="s">
        <v>288</v>
      </c>
      <c r="D158" s="177" t="s">
        <v>169</v>
      </c>
      <c r="E158" s="178" t="s">
        <v>3848</v>
      </c>
      <c r="F158" s="179" t="s">
        <v>3849</v>
      </c>
      <c r="G158" s="180" t="s">
        <v>193</v>
      </c>
      <c r="H158" s="181">
        <v>190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463</v>
      </c>
    </row>
    <row r="159" s="2" customFormat="1" ht="24.15" customHeight="1">
      <c r="A159" s="34"/>
      <c r="B159" s="176"/>
      <c r="C159" s="177" t="s">
        <v>292</v>
      </c>
      <c r="D159" s="177" t="s">
        <v>169</v>
      </c>
      <c r="E159" s="178" t="s">
        <v>3850</v>
      </c>
      <c r="F159" s="179" t="s">
        <v>3851</v>
      </c>
      <c r="G159" s="180" t="s">
        <v>193</v>
      </c>
      <c r="H159" s="181">
        <v>156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453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473</v>
      </c>
    </row>
    <row r="160" s="2" customFormat="1" ht="24.15" customHeight="1">
      <c r="A160" s="34"/>
      <c r="B160" s="176"/>
      <c r="C160" s="177" t="s">
        <v>296</v>
      </c>
      <c r="D160" s="177" t="s">
        <v>169</v>
      </c>
      <c r="E160" s="178" t="s">
        <v>3852</v>
      </c>
      <c r="F160" s="179" t="s">
        <v>3853</v>
      </c>
      <c r="G160" s="180" t="s">
        <v>193</v>
      </c>
      <c r="H160" s="181">
        <v>80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484</v>
      </c>
    </row>
    <row r="161" s="2" customFormat="1" ht="21.75" customHeight="1">
      <c r="A161" s="34"/>
      <c r="B161" s="176"/>
      <c r="C161" s="196" t="s">
        <v>300</v>
      </c>
      <c r="D161" s="196" t="s">
        <v>551</v>
      </c>
      <c r="E161" s="197" t="s">
        <v>3854</v>
      </c>
      <c r="F161" s="198" t="s">
        <v>3855</v>
      </c>
      <c r="G161" s="199" t="s">
        <v>193</v>
      </c>
      <c r="H161" s="200">
        <v>20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0.00020000000000000001</v>
      </c>
      <c r="R161" s="187">
        <f>Q161*H161</f>
        <v>0.0040000000000000001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1474</v>
      </c>
      <c r="AT161" s="189" t="s">
        <v>551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314</v>
      </c>
    </row>
    <row r="162" s="2" customFormat="1" ht="21.75" customHeight="1">
      <c r="A162" s="34"/>
      <c r="B162" s="176"/>
      <c r="C162" s="196" t="s">
        <v>304</v>
      </c>
      <c r="D162" s="196" t="s">
        <v>551</v>
      </c>
      <c r="E162" s="197" t="s">
        <v>3856</v>
      </c>
      <c r="F162" s="198" t="s">
        <v>3857</v>
      </c>
      <c r="G162" s="199" t="s">
        <v>193</v>
      </c>
      <c r="H162" s="200">
        <v>20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0.00010000000000000001</v>
      </c>
      <c r="R162" s="187">
        <f>Q162*H162</f>
        <v>0.002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1474</v>
      </c>
      <c r="AT162" s="189" t="s">
        <v>551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246</v>
      </c>
    </row>
    <row r="163" s="2" customFormat="1" ht="24.15" customHeight="1">
      <c r="A163" s="34"/>
      <c r="B163" s="176"/>
      <c r="C163" s="177" t="s">
        <v>322</v>
      </c>
      <c r="D163" s="177" t="s">
        <v>169</v>
      </c>
      <c r="E163" s="178" t="s">
        <v>3614</v>
      </c>
      <c r="F163" s="179" t="s">
        <v>3615</v>
      </c>
      <c r="G163" s="180" t="s">
        <v>193</v>
      </c>
      <c r="H163" s="181">
        <v>80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183</v>
      </c>
    </row>
    <row r="164" s="2" customFormat="1" ht="24.15" customHeight="1">
      <c r="A164" s="34"/>
      <c r="B164" s="176"/>
      <c r="C164" s="177" t="s">
        <v>326</v>
      </c>
      <c r="D164" s="177" t="s">
        <v>169</v>
      </c>
      <c r="E164" s="178" t="s">
        <v>3858</v>
      </c>
      <c r="F164" s="179" t="s">
        <v>3859</v>
      </c>
      <c r="G164" s="180" t="s">
        <v>193</v>
      </c>
      <c r="H164" s="181">
        <v>80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190</v>
      </c>
    </row>
    <row r="165" s="2" customFormat="1" ht="16.5" customHeight="1">
      <c r="A165" s="34"/>
      <c r="B165" s="176"/>
      <c r="C165" s="196" t="s">
        <v>330</v>
      </c>
      <c r="D165" s="196" t="s">
        <v>551</v>
      </c>
      <c r="E165" s="197" t="s">
        <v>3860</v>
      </c>
      <c r="F165" s="198" t="s">
        <v>3861</v>
      </c>
      <c r="G165" s="199" t="s">
        <v>193</v>
      </c>
      <c r="H165" s="200">
        <v>80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9.0000000000000006E-05</v>
      </c>
      <c r="R165" s="187">
        <f>Q165*H165</f>
        <v>0.0072000000000000007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1474</v>
      </c>
      <c r="AT165" s="189" t="s">
        <v>551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195</v>
      </c>
    </row>
    <row r="166" s="2" customFormat="1" ht="24.15" customHeight="1">
      <c r="A166" s="34"/>
      <c r="B166" s="176"/>
      <c r="C166" s="177" t="s">
        <v>334</v>
      </c>
      <c r="D166" s="177" t="s">
        <v>169</v>
      </c>
      <c r="E166" s="178" t="s">
        <v>3862</v>
      </c>
      <c r="F166" s="179" t="s">
        <v>3863</v>
      </c>
      <c r="G166" s="180" t="s">
        <v>193</v>
      </c>
      <c r="H166" s="181">
        <v>70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251</v>
      </c>
    </row>
    <row r="167" s="2" customFormat="1" ht="24.15" customHeight="1">
      <c r="A167" s="34"/>
      <c r="B167" s="176"/>
      <c r="C167" s="196" t="s">
        <v>340</v>
      </c>
      <c r="D167" s="196" t="s">
        <v>551</v>
      </c>
      <c r="E167" s="197" t="s">
        <v>3864</v>
      </c>
      <c r="F167" s="198" t="s">
        <v>3865</v>
      </c>
      <c r="G167" s="199" t="s">
        <v>193</v>
      </c>
      <c r="H167" s="200">
        <v>70</v>
      </c>
      <c r="I167" s="201"/>
      <c r="J167" s="202">
        <f>ROUND(I167*H167,2)</f>
        <v>0</v>
      </c>
      <c r="K167" s="203"/>
      <c r="L167" s="204"/>
      <c r="M167" s="205" t="s">
        <v>1</v>
      </c>
      <c r="N167" s="206" t="s">
        <v>41</v>
      </c>
      <c r="O167" s="78"/>
      <c r="P167" s="187">
        <f>O167*H167</f>
        <v>0</v>
      </c>
      <c r="Q167" s="187">
        <v>0.00010000000000000001</v>
      </c>
      <c r="R167" s="187">
        <f>Q167*H167</f>
        <v>0.0070000000000000001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1474</v>
      </c>
      <c r="AT167" s="189" t="s">
        <v>551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776</v>
      </c>
    </row>
    <row r="168" s="2" customFormat="1" ht="24.15" customHeight="1">
      <c r="A168" s="34"/>
      <c r="B168" s="176"/>
      <c r="C168" s="177" t="s">
        <v>344</v>
      </c>
      <c r="D168" s="177" t="s">
        <v>169</v>
      </c>
      <c r="E168" s="178" t="s">
        <v>3866</v>
      </c>
      <c r="F168" s="179" t="s">
        <v>3867</v>
      </c>
      <c r="G168" s="180" t="s">
        <v>193</v>
      </c>
      <c r="H168" s="181">
        <v>20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784</v>
      </c>
    </row>
    <row r="169" s="2" customFormat="1" ht="24.15" customHeight="1">
      <c r="A169" s="34"/>
      <c r="B169" s="176"/>
      <c r="C169" s="196" t="s">
        <v>348</v>
      </c>
      <c r="D169" s="196" t="s">
        <v>551</v>
      </c>
      <c r="E169" s="197" t="s">
        <v>3868</v>
      </c>
      <c r="F169" s="198" t="s">
        <v>3869</v>
      </c>
      <c r="G169" s="199" t="s">
        <v>193</v>
      </c>
      <c r="H169" s="200">
        <v>20</v>
      </c>
      <c r="I169" s="201"/>
      <c r="J169" s="202">
        <f>ROUND(I169*H169,2)</f>
        <v>0</v>
      </c>
      <c r="K169" s="203"/>
      <c r="L169" s="204"/>
      <c r="M169" s="205" t="s">
        <v>1</v>
      </c>
      <c r="N169" s="206" t="s">
        <v>41</v>
      </c>
      <c r="O169" s="78"/>
      <c r="P169" s="187">
        <f>O169*H169</f>
        <v>0</v>
      </c>
      <c r="Q169" s="187">
        <v>0.00011</v>
      </c>
      <c r="R169" s="187">
        <f>Q169*H169</f>
        <v>0.0022000000000000001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1474</v>
      </c>
      <c r="AT169" s="189" t="s">
        <v>551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453</v>
      </c>
      <c r="BM169" s="189" t="s">
        <v>792</v>
      </c>
    </row>
    <row r="170" s="2" customFormat="1" ht="24.15" customHeight="1">
      <c r="A170" s="34"/>
      <c r="B170" s="176"/>
      <c r="C170" s="177" t="s">
        <v>360</v>
      </c>
      <c r="D170" s="177" t="s">
        <v>169</v>
      </c>
      <c r="E170" s="178" t="s">
        <v>3870</v>
      </c>
      <c r="F170" s="179" t="s">
        <v>3871</v>
      </c>
      <c r="G170" s="180" t="s">
        <v>193</v>
      </c>
      <c r="H170" s="181">
        <v>20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800</v>
      </c>
    </row>
    <row r="171" s="2" customFormat="1" ht="24.15" customHeight="1">
      <c r="A171" s="34"/>
      <c r="B171" s="176"/>
      <c r="C171" s="196" t="s">
        <v>367</v>
      </c>
      <c r="D171" s="196" t="s">
        <v>551</v>
      </c>
      <c r="E171" s="197" t="s">
        <v>3872</v>
      </c>
      <c r="F171" s="198" t="s">
        <v>3873</v>
      </c>
      <c r="G171" s="199" t="s">
        <v>193</v>
      </c>
      <c r="H171" s="200">
        <v>20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0.00012</v>
      </c>
      <c r="R171" s="187">
        <f>Q171*H171</f>
        <v>0.0024000000000000002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1474</v>
      </c>
      <c r="AT171" s="189" t="s">
        <v>551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808</v>
      </c>
    </row>
    <row r="172" s="2" customFormat="1" ht="24.15" customHeight="1">
      <c r="A172" s="34"/>
      <c r="B172" s="176"/>
      <c r="C172" s="177" t="s">
        <v>373</v>
      </c>
      <c r="D172" s="177" t="s">
        <v>169</v>
      </c>
      <c r="E172" s="178" t="s">
        <v>3874</v>
      </c>
      <c r="F172" s="179" t="s">
        <v>3875</v>
      </c>
      <c r="G172" s="180" t="s">
        <v>193</v>
      </c>
      <c r="H172" s="181">
        <v>15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817</v>
      </c>
    </row>
    <row r="173" s="2" customFormat="1" ht="16.5" customHeight="1">
      <c r="A173" s="34"/>
      <c r="B173" s="176"/>
      <c r="C173" s="196" t="s">
        <v>379</v>
      </c>
      <c r="D173" s="196" t="s">
        <v>551</v>
      </c>
      <c r="E173" s="197" t="s">
        <v>3876</v>
      </c>
      <c r="F173" s="198" t="s">
        <v>3877</v>
      </c>
      <c r="G173" s="199" t="s">
        <v>193</v>
      </c>
      <c r="H173" s="200">
        <v>15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5.0000000000000002E-05</v>
      </c>
      <c r="R173" s="187">
        <f>Q173*H173</f>
        <v>0.00075000000000000002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1474</v>
      </c>
      <c r="AT173" s="189" t="s">
        <v>551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825</v>
      </c>
    </row>
    <row r="174" s="2" customFormat="1" ht="24.15" customHeight="1">
      <c r="A174" s="34"/>
      <c r="B174" s="176"/>
      <c r="C174" s="177" t="s">
        <v>383</v>
      </c>
      <c r="D174" s="177" t="s">
        <v>169</v>
      </c>
      <c r="E174" s="178" t="s">
        <v>3878</v>
      </c>
      <c r="F174" s="179" t="s">
        <v>3879</v>
      </c>
      <c r="G174" s="180" t="s">
        <v>193</v>
      </c>
      <c r="H174" s="181">
        <v>120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833</v>
      </c>
    </row>
    <row r="175" s="2" customFormat="1" ht="24.15" customHeight="1">
      <c r="A175" s="34"/>
      <c r="B175" s="176"/>
      <c r="C175" s="196" t="s">
        <v>387</v>
      </c>
      <c r="D175" s="196" t="s">
        <v>551</v>
      </c>
      <c r="E175" s="197" t="s">
        <v>3880</v>
      </c>
      <c r="F175" s="198" t="s">
        <v>3881</v>
      </c>
      <c r="G175" s="199" t="s">
        <v>193</v>
      </c>
      <c r="H175" s="200">
        <v>120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41</v>
      </c>
      <c r="O175" s="78"/>
      <c r="P175" s="187">
        <f>O175*H175</f>
        <v>0</v>
      </c>
      <c r="Q175" s="187">
        <v>8.0000000000000007E-05</v>
      </c>
      <c r="R175" s="187">
        <f>Q175*H175</f>
        <v>0.0096000000000000009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1474</v>
      </c>
      <c r="AT175" s="189" t="s">
        <v>551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453</v>
      </c>
      <c r="BM175" s="189" t="s">
        <v>840</v>
      </c>
    </row>
    <row r="176" s="2" customFormat="1" ht="16.5" customHeight="1">
      <c r="A176" s="34"/>
      <c r="B176" s="176"/>
      <c r="C176" s="177" t="s">
        <v>391</v>
      </c>
      <c r="D176" s="177" t="s">
        <v>169</v>
      </c>
      <c r="E176" s="178" t="s">
        <v>3882</v>
      </c>
      <c r="F176" s="179" t="s">
        <v>3883</v>
      </c>
      <c r="G176" s="180" t="s">
        <v>193</v>
      </c>
      <c r="H176" s="181">
        <v>3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848</v>
      </c>
    </row>
    <row r="177" s="2" customFormat="1" ht="16.5" customHeight="1">
      <c r="A177" s="34"/>
      <c r="B177" s="176"/>
      <c r="C177" s="196" t="s">
        <v>395</v>
      </c>
      <c r="D177" s="196" t="s">
        <v>551</v>
      </c>
      <c r="E177" s="197" t="s">
        <v>3884</v>
      </c>
      <c r="F177" s="198" t="s">
        <v>3885</v>
      </c>
      <c r="G177" s="199" t="s">
        <v>193</v>
      </c>
      <c r="H177" s="200">
        <v>3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0.00071000000000000002</v>
      </c>
      <c r="R177" s="187">
        <f>Q177*H177</f>
        <v>0.0021299999999999999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1474</v>
      </c>
      <c r="AT177" s="189" t="s">
        <v>551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856</v>
      </c>
    </row>
    <row r="178" s="2" customFormat="1" ht="16.5" customHeight="1">
      <c r="A178" s="34"/>
      <c r="B178" s="176"/>
      <c r="C178" s="196" t="s">
        <v>399</v>
      </c>
      <c r="D178" s="196" t="s">
        <v>551</v>
      </c>
      <c r="E178" s="197" t="s">
        <v>3886</v>
      </c>
      <c r="F178" s="198" t="s">
        <v>3887</v>
      </c>
      <c r="G178" s="199" t="s">
        <v>193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0.03474</v>
      </c>
      <c r="R178" s="187">
        <f>Q178*H178</f>
        <v>0.03474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1474</v>
      </c>
      <c r="AT178" s="189" t="s">
        <v>551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864</v>
      </c>
    </row>
    <row r="179" s="2" customFormat="1" ht="16.5" customHeight="1">
      <c r="A179" s="34"/>
      <c r="B179" s="176"/>
      <c r="C179" s="196" t="s">
        <v>404</v>
      </c>
      <c r="D179" s="196" t="s">
        <v>551</v>
      </c>
      <c r="E179" s="197" t="s">
        <v>3888</v>
      </c>
      <c r="F179" s="198" t="s">
        <v>3889</v>
      </c>
      <c r="G179" s="199" t="s">
        <v>193</v>
      </c>
      <c r="H179" s="200">
        <v>1</v>
      </c>
      <c r="I179" s="201"/>
      <c r="J179" s="202">
        <f>ROUND(I179*H179,2)</f>
        <v>0</v>
      </c>
      <c r="K179" s="203"/>
      <c r="L179" s="204"/>
      <c r="M179" s="205" t="s">
        <v>1</v>
      </c>
      <c r="N179" s="206" t="s">
        <v>41</v>
      </c>
      <c r="O179" s="78"/>
      <c r="P179" s="187">
        <f>O179*H179</f>
        <v>0</v>
      </c>
      <c r="Q179" s="187">
        <v>0.042259999999999999</v>
      </c>
      <c r="R179" s="187">
        <f>Q179*H179</f>
        <v>0.042259999999999999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1474</v>
      </c>
      <c r="AT179" s="189" t="s">
        <v>551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872</v>
      </c>
    </row>
    <row r="180" s="2" customFormat="1" ht="16.5" customHeight="1">
      <c r="A180" s="34"/>
      <c r="B180" s="176"/>
      <c r="C180" s="196" t="s">
        <v>414</v>
      </c>
      <c r="D180" s="196" t="s">
        <v>551</v>
      </c>
      <c r="E180" s="197" t="s">
        <v>3890</v>
      </c>
      <c r="F180" s="198" t="s">
        <v>3891</v>
      </c>
      <c r="G180" s="199" t="s">
        <v>193</v>
      </c>
      <c r="H180" s="200">
        <v>1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0.024500000000000001</v>
      </c>
      <c r="R180" s="187">
        <f>Q180*H180</f>
        <v>0.024500000000000001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1474</v>
      </c>
      <c r="AT180" s="189" t="s">
        <v>551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453</v>
      </c>
      <c r="BM180" s="189" t="s">
        <v>880</v>
      </c>
    </row>
    <row r="181" s="2" customFormat="1" ht="16.5" customHeight="1">
      <c r="A181" s="34"/>
      <c r="B181" s="176"/>
      <c r="C181" s="196" t="s">
        <v>418</v>
      </c>
      <c r="D181" s="196" t="s">
        <v>551</v>
      </c>
      <c r="E181" s="197" t="s">
        <v>3892</v>
      </c>
      <c r="F181" s="198" t="s">
        <v>3893</v>
      </c>
      <c r="G181" s="199" t="s">
        <v>193</v>
      </c>
      <c r="H181" s="200">
        <v>1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1474</v>
      </c>
      <c r="AT181" s="189" t="s">
        <v>551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888</v>
      </c>
    </row>
    <row r="182" s="2" customFormat="1" ht="16.5" customHeight="1">
      <c r="A182" s="34"/>
      <c r="B182" s="176"/>
      <c r="C182" s="196" t="s">
        <v>422</v>
      </c>
      <c r="D182" s="196" t="s">
        <v>551</v>
      </c>
      <c r="E182" s="197" t="s">
        <v>3894</v>
      </c>
      <c r="F182" s="198" t="s">
        <v>3895</v>
      </c>
      <c r="G182" s="199" t="s">
        <v>193</v>
      </c>
      <c r="H182" s="200">
        <v>1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1474</v>
      </c>
      <c r="AT182" s="189" t="s">
        <v>551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896</v>
      </c>
    </row>
    <row r="183" s="2" customFormat="1" ht="16.5" customHeight="1">
      <c r="A183" s="34"/>
      <c r="B183" s="176"/>
      <c r="C183" s="196" t="s">
        <v>427</v>
      </c>
      <c r="D183" s="196" t="s">
        <v>551</v>
      </c>
      <c r="E183" s="197" t="s">
        <v>3896</v>
      </c>
      <c r="F183" s="198" t="s">
        <v>3897</v>
      </c>
      <c r="G183" s="199" t="s">
        <v>193</v>
      </c>
      <c r="H183" s="200">
        <v>1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1474</v>
      </c>
      <c r="AT183" s="189" t="s">
        <v>551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906</v>
      </c>
    </row>
    <row r="184" s="2" customFormat="1" ht="16.5" customHeight="1">
      <c r="A184" s="34"/>
      <c r="B184" s="176"/>
      <c r="C184" s="196" t="s">
        <v>431</v>
      </c>
      <c r="D184" s="196" t="s">
        <v>551</v>
      </c>
      <c r="E184" s="197" t="s">
        <v>3898</v>
      </c>
      <c r="F184" s="198" t="s">
        <v>3899</v>
      </c>
      <c r="G184" s="199" t="s">
        <v>193</v>
      </c>
      <c r="H184" s="200">
        <v>1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1474</v>
      </c>
      <c r="AT184" s="189" t="s">
        <v>551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915</v>
      </c>
    </row>
    <row r="185" s="2" customFormat="1" ht="16.5" customHeight="1">
      <c r="A185" s="34"/>
      <c r="B185" s="176"/>
      <c r="C185" s="196" t="s">
        <v>435</v>
      </c>
      <c r="D185" s="196" t="s">
        <v>551</v>
      </c>
      <c r="E185" s="197" t="s">
        <v>3900</v>
      </c>
      <c r="F185" s="198" t="s">
        <v>3901</v>
      </c>
      <c r="G185" s="199" t="s">
        <v>193</v>
      </c>
      <c r="H185" s="200">
        <v>1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1474</v>
      </c>
      <c r="AT185" s="189" t="s">
        <v>551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453</v>
      </c>
      <c r="BM185" s="189" t="s">
        <v>923</v>
      </c>
    </row>
    <row r="186" s="2" customFormat="1" ht="16.5" customHeight="1">
      <c r="A186" s="34"/>
      <c r="B186" s="176"/>
      <c r="C186" s="177" t="s">
        <v>439</v>
      </c>
      <c r="D186" s="177" t="s">
        <v>169</v>
      </c>
      <c r="E186" s="178" t="s">
        <v>3902</v>
      </c>
      <c r="F186" s="179" t="s">
        <v>3903</v>
      </c>
      <c r="G186" s="180" t="s">
        <v>193</v>
      </c>
      <c r="H186" s="181">
        <v>8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453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453</v>
      </c>
      <c r="BM186" s="189" t="s">
        <v>931</v>
      </c>
    </row>
    <row r="187" s="2" customFormat="1" ht="24.15" customHeight="1">
      <c r="A187" s="34"/>
      <c r="B187" s="176"/>
      <c r="C187" s="177" t="s">
        <v>445</v>
      </c>
      <c r="D187" s="177" t="s">
        <v>169</v>
      </c>
      <c r="E187" s="178" t="s">
        <v>3904</v>
      </c>
      <c r="F187" s="179" t="s">
        <v>3905</v>
      </c>
      <c r="G187" s="180" t="s">
        <v>193</v>
      </c>
      <c r="H187" s="181">
        <v>14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453</v>
      </c>
      <c r="AT187" s="189" t="s">
        <v>169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939</v>
      </c>
    </row>
    <row r="188" s="2" customFormat="1" ht="24.15" customHeight="1">
      <c r="A188" s="34"/>
      <c r="B188" s="176"/>
      <c r="C188" s="196" t="s">
        <v>449</v>
      </c>
      <c r="D188" s="196" t="s">
        <v>551</v>
      </c>
      <c r="E188" s="197" t="s">
        <v>3906</v>
      </c>
      <c r="F188" s="198" t="s">
        <v>3907</v>
      </c>
      <c r="G188" s="199" t="s">
        <v>193</v>
      </c>
      <c r="H188" s="200">
        <v>14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0.0018</v>
      </c>
      <c r="R188" s="187">
        <f>Q188*H188</f>
        <v>0.0252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1474</v>
      </c>
      <c r="AT188" s="189" t="s">
        <v>551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453</v>
      </c>
      <c r="BM188" s="189" t="s">
        <v>947</v>
      </c>
    </row>
    <row r="189" s="2" customFormat="1" ht="16.5" customHeight="1">
      <c r="A189" s="34"/>
      <c r="B189" s="176"/>
      <c r="C189" s="177" t="s">
        <v>453</v>
      </c>
      <c r="D189" s="177" t="s">
        <v>169</v>
      </c>
      <c r="E189" s="178" t="s">
        <v>3908</v>
      </c>
      <c r="F189" s="179" t="s">
        <v>3909</v>
      </c>
      <c r="G189" s="180" t="s">
        <v>193</v>
      </c>
      <c r="H189" s="181">
        <v>788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453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453</v>
      </c>
      <c r="BM189" s="189" t="s">
        <v>955</v>
      </c>
    </row>
    <row r="190" s="2" customFormat="1" ht="21.75" customHeight="1">
      <c r="A190" s="34"/>
      <c r="B190" s="176"/>
      <c r="C190" s="196" t="s">
        <v>459</v>
      </c>
      <c r="D190" s="196" t="s">
        <v>551</v>
      </c>
      <c r="E190" s="197" t="s">
        <v>3910</v>
      </c>
      <c r="F190" s="198" t="s">
        <v>3911</v>
      </c>
      <c r="G190" s="199" t="s">
        <v>402</v>
      </c>
      <c r="H190" s="200">
        <v>1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0.0030000000000000001</v>
      </c>
      <c r="R190" s="187">
        <f>Q190*H190</f>
        <v>0.0030000000000000001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1474</v>
      </c>
      <c r="AT190" s="189" t="s">
        <v>551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453</v>
      </c>
      <c r="BM190" s="189" t="s">
        <v>963</v>
      </c>
    </row>
    <row r="191" s="2" customFormat="1" ht="24.15" customHeight="1">
      <c r="A191" s="34"/>
      <c r="B191" s="176"/>
      <c r="C191" s="177" t="s">
        <v>463</v>
      </c>
      <c r="D191" s="177" t="s">
        <v>169</v>
      </c>
      <c r="E191" s="178" t="s">
        <v>3912</v>
      </c>
      <c r="F191" s="179" t="s">
        <v>3913</v>
      </c>
      <c r="G191" s="180" t="s">
        <v>249</v>
      </c>
      <c r="H191" s="181">
        <v>100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453</v>
      </c>
      <c r="AT191" s="189" t="s">
        <v>169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453</v>
      </c>
      <c r="BM191" s="189" t="s">
        <v>971</v>
      </c>
    </row>
    <row r="192" s="2" customFormat="1" ht="16.5" customHeight="1">
      <c r="A192" s="34"/>
      <c r="B192" s="176"/>
      <c r="C192" s="196" t="s">
        <v>467</v>
      </c>
      <c r="D192" s="196" t="s">
        <v>551</v>
      </c>
      <c r="E192" s="197" t="s">
        <v>3914</v>
      </c>
      <c r="F192" s="198" t="s">
        <v>3915</v>
      </c>
      <c r="G192" s="199" t="s">
        <v>425</v>
      </c>
      <c r="H192" s="200">
        <v>95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41</v>
      </c>
      <c r="O192" s="78"/>
      <c r="P192" s="187">
        <f>O192*H192</f>
        <v>0</v>
      </c>
      <c r="Q192" s="187">
        <v>0.001</v>
      </c>
      <c r="R192" s="187">
        <f>Q192*H192</f>
        <v>0.095000000000000001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1474</v>
      </c>
      <c r="AT192" s="189" t="s">
        <v>551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453</v>
      </c>
      <c r="BM192" s="189" t="s">
        <v>979</v>
      </c>
    </row>
    <row r="193" s="2" customFormat="1" ht="24.15" customHeight="1">
      <c r="A193" s="34"/>
      <c r="B193" s="176"/>
      <c r="C193" s="177" t="s">
        <v>473</v>
      </c>
      <c r="D193" s="177" t="s">
        <v>169</v>
      </c>
      <c r="E193" s="178" t="s">
        <v>3650</v>
      </c>
      <c r="F193" s="179" t="s">
        <v>3651</v>
      </c>
      <c r="G193" s="180" t="s">
        <v>249</v>
      </c>
      <c r="H193" s="181">
        <v>296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453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453</v>
      </c>
      <c r="BM193" s="189" t="s">
        <v>987</v>
      </c>
    </row>
    <row r="194" s="2" customFormat="1" ht="16.5" customHeight="1">
      <c r="A194" s="34"/>
      <c r="B194" s="176"/>
      <c r="C194" s="196" t="s">
        <v>477</v>
      </c>
      <c r="D194" s="196" t="s">
        <v>551</v>
      </c>
      <c r="E194" s="197" t="s">
        <v>3652</v>
      </c>
      <c r="F194" s="198" t="s">
        <v>3653</v>
      </c>
      <c r="G194" s="199" t="s">
        <v>425</v>
      </c>
      <c r="H194" s="200">
        <v>296</v>
      </c>
      <c r="I194" s="201"/>
      <c r="J194" s="202">
        <f>ROUND(I194*H194,2)</f>
        <v>0</v>
      </c>
      <c r="K194" s="203"/>
      <c r="L194" s="204"/>
      <c r="M194" s="205" t="s">
        <v>1</v>
      </c>
      <c r="N194" s="206" t="s">
        <v>41</v>
      </c>
      <c r="O194" s="78"/>
      <c r="P194" s="187">
        <f>O194*H194</f>
        <v>0</v>
      </c>
      <c r="Q194" s="187">
        <v>0.001</v>
      </c>
      <c r="R194" s="187">
        <f>Q194*H194</f>
        <v>0.29599999999999999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1474</v>
      </c>
      <c r="AT194" s="189" t="s">
        <v>551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453</v>
      </c>
      <c r="BM194" s="189" t="s">
        <v>995</v>
      </c>
    </row>
    <row r="195" s="2" customFormat="1" ht="24.15" customHeight="1">
      <c r="A195" s="34"/>
      <c r="B195" s="176"/>
      <c r="C195" s="177" t="s">
        <v>484</v>
      </c>
      <c r="D195" s="177" t="s">
        <v>169</v>
      </c>
      <c r="E195" s="178" t="s">
        <v>3916</v>
      </c>
      <c r="F195" s="179" t="s">
        <v>3917</v>
      </c>
      <c r="G195" s="180" t="s">
        <v>193</v>
      </c>
      <c r="H195" s="181">
        <v>200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453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453</v>
      </c>
      <c r="BM195" s="189" t="s">
        <v>1003</v>
      </c>
    </row>
    <row r="196" s="2" customFormat="1" ht="24.15" customHeight="1">
      <c r="A196" s="34"/>
      <c r="B196" s="176"/>
      <c r="C196" s="196" t="s">
        <v>489</v>
      </c>
      <c r="D196" s="196" t="s">
        <v>551</v>
      </c>
      <c r="E196" s="197" t="s">
        <v>3918</v>
      </c>
      <c r="F196" s="198" t="s">
        <v>3919</v>
      </c>
      <c r="G196" s="199" t="s">
        <v>193</v>
      </c>
      <c r="H196" s="200">
        <v>200</v>
      </c>
      <c r="I196" s="201"/>
      <c r="J196" s="202">
        <f>ROUND(I196*H196,2)</f>
        <v>0</v>
      </c>
      <c r="K196" s="203"/>
      <c r="L196" s="204"/>
      <c r="M196" s="205" t="s">
        <v>1</v>
      </c>
      <c r="N196" s="206" t="s">
        <v>41</v>
      </c>
      <c r="O196" s="78"/>
      <c r="P196" s="187">
        <f>O196*H196</f>
        <v>0</v>
      </c>
      <c r="Q196" s="187">
        <v>0.00010000000000000001</v>
      </c>
      <c r="R196" s="187">
        <f>Q196*H196</f>
        <v>0.02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1474</v>
      </c>
      <c r="AT196" s="189" t="s">
        <v>551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453</v>
      </c>
      <c r="BM196" s="189" t="s">
        <v>1011</v>
      </c>
    </row>
    <row r="197" s="2" customFormat="1" ht="24.15" customHeight="1">
      <c r="A197" s="34"/>
      <c r="B197" s="176"/>
      <c r="C197" s="177" t="s">
        <v>314</v>
      </c>
      <c r="D197" s="177" t="s">
        <v>169</v>
      </c>
      <c r="E197" s="178" t="s">
        <v>3920</v>
      </c>
      <c r="F197" s="179" t="s">
        <v>3921</v>
      </c>
      <c r="G197" s="180" t="s">
        <v>193</v>
      </c>
      <c r="H197" s="181">
        <v>8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453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453</v>
      </c>
      <c r="BM197" s="189" t="s">
        <v>1019</v>
      </c>
    </row>
    <row r="198" s="2" customFormat="1" ht="21.75" customHeight="1">
      <c r="A198" s="34"/>
      <c r="B198" s="176"/>
      <c r="C198" s="196" t="s">
        <v>207</v>
      </c>
      <c r="D198" s="196" t="s">
        <v>551</v>
      </c>
      <c r="E198" s="197" t="s">
        <v>3922</v>
      </c>
      <c r="F198" s="198" t="s">
        <v>3923</v>
      </c>
      <c r="G198" s="199" t="s">
        <v>193</v>
      </c>
      <c r="H198" s="200">
        <v>8</v>
      </c>
      <c r="I198" s="201"/>
      <c r="J198" s="202">
        <f>ROUND(I198*H198,2)</f>
        <v>0</v>
      </c>
      <c r="K198" s="203"/>
      <c r="L198" s="204"/>
      <c r="M198" s="205" t="s">
        <v>1</v>
      </c>
      <c r="N198" s="206" t="s">
        <v>41</v>
      </c>
      <c r="O198" s="78"/>
      <c r="P198" s="187">
        <f>O198*H198</f>
        <v>0</v>
      </c>
      <c r="Q198" s="187">
        <v>0.00158</v>
      </c>
      <c r="R198" s="187">
        <f>Q198*H198</f>
        <v>0.01264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1474</v>
      </c>
      <c r="AT198" s="189" t="s">
        <v>551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453</v>
      </c>
      <c r="BM198" s="189" t="s">
        <v>1025</v>
      </c>
    </row>
    <row r="199" s="2" customFormat="1" ht="24.15" customHeight="1">
      <c r="A199" s="34"/>
      <c r="B199" s="176"/>
      <c r="C199" s="177" t="s">
        <v>246</v>
      </c>
      <c r="D199" s="177" t="s">
        <v>169</v>
      </c>
      <c r="E199" s="178" t="s">
        <v>3924</v>
      </c>
      <c r="F199" s="179" t="s">
        <v>3925</v>
      </c>
      <c r="G199" s="180" t="s">
        <v>193</v>
      </c>
      <c r="H199" s="181">
        <v>8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453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453</v>
      </c>
      <c r="BM199" s="189" t="s">
        <v>1033</v>
      </c>
    </row>
    <row r="200" s="2" customFormat="1" ht="24.15" customHeight="1">
      <c r="A200" s="34"/>
      <c r="B200" s="176"/>
      <c r="C200" s="196" t="s">
        <v>410</v>
      </c>
      <c r="D200" s="196" t="s">
        <v>551</v>
      </c>
      <c r="E200" s="197" t="s">
        <v>3926</v>
      </c>
      <c r="F200" s="198" t="s">
        <v>3927</v>
      </c>
      <c r="G200" s="199" t="s">
        <v>193</v>
      </c>
      <c r="H200" s="200">
        <v>8</v>
      </c>
      <c r="I200" s="201"/>
      <c r="J200" s="202">
        <f>ROUND(I200*H200,2)</f>
        <v>0</v>
      </c>
      <c r="K200" s="203"/>
      <c r="L200" s="204"/>
      <c r="M200" s="205" t="s">
        <v>1</v>
      </c>
      <c r="N200" s="206" t="s">
        <v>41</v>
      </c>
      <c r="O200" s="78"/>
      <c r="P200" s="187">
        <f>O200*H200</f>
        <v>0</v>
      </c>
      <c r="Q200" s="187">
        <v>0.014</v>
      </c>
      <c r="R200" s="187">
        <f>Q200*H200</f>
        <v>0.112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1474</v>
      </c>
      <c r="AT200" s="189" t="s">
        <v>551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453</v>
      </c>
      <c r="BM200" s="189" t="s">
        <v>1041</v>
      </c>
    </row>
    <row r="201" s="2" customFormat="1" ht="16.5" customHeight="1">
      <c r="A201" s="34"/>
      <c r="B201" s="176"/>
      <c r="C201" s="196" t="s">
        <v>183</v>
      </c>
      <c r="D201" s="196" t="s">
        <v>551</v>
      </c>
      <c r="E201" s="197" t="s">
        <v>3928</v>
      </c>
      <c r="F201" s="198" t="s">
        <v>3929</v>
      </c>
      <c r="G201" s="199" t="s">
        <v>193</v>
      </c>
      <c r="H201" s="200">
        <v>8</v>
      </c>
      <c r="I201" s="201"/>
      <c r="J201" s="202">
        <f>ROUND(I201*H201,2)</f>
        <v>0</v>
      </c>
      <c r="K201" s="203"/>
      <c r="L201" s="204"/>
      <c r="M201" s="205" t="s">
        <v>1</v>
      </c>
      <c r="N201" s="206" t="s">
        <v>41</v>
      </c>
      <c r="O201" s="78"/>
      <c r="P201" s="187">
        <f>O201*H201</f>
        <v>0</v>
      </c>
      <c r="Q201" s="187">
        <v>3.0000000000000001E-05</v>
      </c>
      <c r="R201" s="187">
        <f>Q201*H201</f>
        <v>0.00024000000000000001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1474</v>
      </c>
      <c r="AT201" s="189" t="s">
        <v>551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453</v>
      </c>
      <c r="BM201" s="189" t="s">
        <v>1048</v>
      </c>
    </row>
    <row r="202" s="2" customFormat="1" ht="16.5" customHeight="1">
      <c r="A202" s="34"/>
      <c r="B202" s="176"/>
      <c r="C202" s="177" t="s">
        <v>211</v>
      </c>
      <c r="D202" s="177" t="s">
        <v>169</v>
      </c>
      <c r="E202" s="178" t="s">
        <v>3654</v>
      </c>
      <c r="F202" s="179" t="s">
        <v>3655</v>
      </c>
      <c r="G202" s="180" t="s">
        <v>193</v>
      </c>
      <c r="H202" s="181">
        <v>30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453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453</v>
      </c>
      <c r="BM202" s="189" t="s">
        <v>1056</v>
      </c>
    </row>
    <row r="203" s="2" customFormat="1" ht="24.15" customHeight="1">
      <c r="A203" s="34"/>
      <c r="B203" s="176"/>
      <c r="C203" s="196" t="s">
        <v>190</v>
      </c>
      <c r="D203" s="196" t="s">
        <v>551</v>
      </c>
      <c r="E203" s="197" t="s">
        <v>3656</v>
      </c>
      <c r="F203" s="198" t="s">
        <v>3657</v>
      </c>
      <c r="G203" s="199" t="s">
        <v>193</v>
      </c>
      <c r="H203" s="200">
        <v>30</v>
      </c>
      <c r="I203" s="201"/>
      <c r="J203" s="202">
        <f>ROUND(I203*H203,2)</f>
        <v>0</v>
      </c>
      <c r="K203" s="203"/>
      <c r="L203" s="204"/>
      <c r="M203" s="205" t="s">
        <v>1</v>
      </c>
      <c r="N203" s="206" t="s">
        <v>41</v>
      </c>
      <c r="O203" s="78"/>
      <c r="P203" s="187">
        <f>O203*H203</f>
        <v>0</v>
      </c>
      <c r="Q203" s="187">
        <v>0.00010000000000000001</v>
      </c>
      <c r="R203" s="187">
        <f>Q203*H203</f>
        <v>0.0030000000000000001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1474</v>
      </c>
      <c r="AT203" s="189" t="s">
        <v>551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453</v>
      </c>
      <c r="BM203" s="189" t="s">
        <v>1064</v>
      </c>
    </row>
    <row r="204" s="2" customFormat="1" ht="16.5" customHeight="1">
      <c r="A204" s="34"/>
      <c r="B204" s="176"/>
      <c r="C204" s="177" t="s">
        <v>354</v>
      </c>
      <c r="D204" s="177" t="s">
        <v>169</v>
      </c>
      <c r="E204" s="178" t="s">
        <v>3930</v>
      </c>
      <c r="F204" s="179" t="s">
        <v>3931</v>
      </c>
      <c r="G204" s="180" t="s">
        <v>193</v>
      </c>
      <c r="H204" s="181">
        <v>8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453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453</v>
      </c>
      <c r="BM204" s="189" t="s">
        <v>1072</v>
      </c>
    </row>
    <row r="205" s="2" customFormat="1" ht="16.5" customHeight="1">
      <c r="A205" s="34"/>
      <c r="B205" s="176"/>
      <c r="C205" s="196" t="s">
        <v>195</v>
      </c>
      <c r="D205" s="196" t="s">
        <v>551</v>
      </c>
      <c r="E205" s="197" t="s">
        <v>3932</v>
      </c>
      <c r="F205" s="198" t="s">
        <v>3933</v>
      </c>
      <c r="G205" s="199" t="s">
        <v>193</v>
      </c>
      <c r="H205" s="200">
        <v>8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41</v>
      </c>
      <c r="O205" s="78"/>
      <c r="P205" s="187">
        <f>O205*H205</f>
        <v>0</v>
      </c>
      <c r="Q205" s="187">
        <v>0.00017000000000000001</v>
      </c>
      <c r="R205" s="187">
        <f>Q205*H205</f>
        <v>0.0013600000000000001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1474</v>
      </c>
      <c r="AT205" s="189" t="s">
        <v>551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453</v>
      </c>
      <c r="BM205" s="189" t="s">
        <v>1080</v>
      </c>
    </row>
    <row r="206" s="2" customFormat="1" ht="16.5" customHeight="1">
      <c r="A206" s="34"/>
      <c r="B206" s="176"/>
      <c r="C206" s="177" t="s">
        <v>168</v>
      </c>
      <c r="D206" s="177" t="s">
        <v>169</v>
      </c>
      <c r="E206" s="178" t="s">
        <v>3934</v>
      </c>
      <c r="F206" s="179" t="s">
        <v>3935</v>
      </c>
      <c r="G206" s="180" t="s">
        <v>193</v>
      </c>
      <c r="H206" s="181">
        <v>8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453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453</v>
      </c>
      <c r="BM206" s="189" t="s">
        <v>1086</v>
      </c>
    </row>
    <row r="207" s="2" customFormat="1" ht="24.15" customHeight="1">
      <c r="A207" s="34"/>
      <c r="B207" s="176"/>
      <c r="C207" s="196" t="s">
        <v>251</v>
      </c>
      <c r="D207" s="196" t="s">
        <v>551</v>
      </c>
      <c r="E207" s="197" t="s">
        <v>3936</v>
      </c>
      <c r="F207" s="198" t="s">
        <v>3937</v>
      </c>
      <c r="G207" s="199" t="s">
        <v>193</v>
      </c>
      <c r="H207" s="200">
        <v>8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41</v>
      </c>
      <c r="O207" s="78"/>
      <c r="P207" s="187">
        <f>O207*H207</f>
        <v>0</v>
      </c>
      <c r="Q207" s="187">
        <v>6.9999999999999994E-05</v>
      </c>
      <c r="R207" s="187">
        <f>Q207*H207</f>
        <v>0.00055999999999999995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1474</v>
      </c>
      <c r="AT207" s="189" t="s">
        <v>551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453</v>
      </c>
      <c r="BM207" s="189" t="s">
        <v>1094</v>
      </c>
    </row>
    <row r="208" s="2" customFormat="1" ht="24.15" customHeight="1">
      <c r="A208" s="34"/>
      <c r="B208" s="176"/>
      <c r="C208" s="177" t="s">
        <v>308</v>
      </c>
      <c r="D208" s="177" t="s">
        <v>169</v>
      </c>
      <c r="E208" s="178" t="s">
        <v>3938</v>
      </c>
      <c r="F208" s="179" t="s">
        <v>3939</v>
      </c>
      <c r="G208" s="180" t="s">
        <v>193</v>
      </c>
      <c r="H208" s="181">
        <v>8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453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453</v>
      </c>
      <c r="BM208" s="189" t="s">
        <v>1102</v>
      </c>
    </row>
    <row r="209" s="2" customFormat="1" ht="16.5" customHeight="1">
      <c r="A209" s="34"/>
      <c r="B209" s="176"/>
      <c r="C209" s="196" t="s">
        <v>776</v>
      </c>
      <c r="D209" s="196" t="s">
        <v>551</v>
      </c>
      <c r="E209" s="197" t="s">
        <v>3940</v>
      </c>
      <c r="F209" s="198" t="s">
        <v>3941</v>
      </c>
      <c r="G209" s="199" t="s">
        <v>193</v>
      </c>
      <c r="H209" s="200">
        <v>8</v>
      </c>
      <c r="I209" s="201"/>
      <c r="J209" s="202">
        <f>ROUND(I209*H209,2)</f>
        <v>0</v>
      </c>
      <c r="K209" s="203"/>
      <c r="L209" s="204"/>
      <c r="M209" s="205" t="s">
        <v>1</v>
      </c>
      <c r="N209" s="206" t="s">
        <v>41</v>
      </c>
      <c r="O209" s="78"/>
      <c r="P209" s="187">
        <f>O209*H209</f>
        <v>0</v>
      </c>
      <c r="Q209" s="187">
        <v>0.00042999999999999999</v>
      </c>
      <c r="R209" s="187">
        <f>Q209*H209</f>
        <v>0.0034399999999999999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1474</v>
      </c>
      <c r="AT209" s="189" t="s">
        <v>551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453</v>
      </c>
      <c r="BM209" s="189" t="s">
        <v>1110</v>
      </c>
    </row>
    <row r="210" s="2" customFormat="1" ht="16.5" customHeight="1">
      <c r="A210" s="34"/>
      <c r="B210" s="176"/>
      <c r="C210" s="196" t="s">
        <v>780</v>
      </c>
      <c r="D210" s="196" t="s">
        <v>551</v>
      </c>
      <c r="E210" s="197" t="s">
        <v>3942</v>
      </c>
      <c r="F210" s="198" t="s">
        <v>3943</v>
      </c>
      <c r="G210" s="199" t="s">
        <v>193</v>
      </c>
      <c r="H210" s="200">
        <v>8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0.065000000000000002</v>
      </c>
      <c r="R210" s="187">
        <f>Q210*H210</f>
        <v>0.52000000000000002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1474</v>
      </c>
      <c r="AT210" s="189" t="s">
        <v>551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453</v>
      </c>
      <c r="BM210" s="189" t="s">
        <v>1118</v>
      </c>
    </row>
    <row r="211" s="2" customFormat="1" ht="16.5" customHeight="1">
      <c r="A211" s="34"/>
      <c r="B211" s="176"/>
      <c r="C211" s="177" t="s">
        <v>784</v>
      </c>
      <c r="D211" s="177" t="s">
        <v>169</v>
      </c>
      <c r="E211" s="178" t="s">
        <v>3944</v>
      </c>
      <c r="F211" s="179" t="s">
        <v>3945</v>
      </c>
      <c r="G211" s="180" t="s">
        <v>193</v>
      </c>
      <c r="H211" s="181">
        <v>200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453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453</v>
      </c>
      <c r="BM211" s="189" t="s">
        <v>1126</v>
      </c>
    </row>
    <row r="212" s="2" customFormat="1" ht="16.5" customHeight="1">
      <c r="A212" s="34"/>
      <c r="B212" s="176"/>
      <c r="C212" s="177" t="s">
        <v>788</v>
      </c>
      <c r="D212" s="177" t="s">
        <v>169</v>
      </c>
      <c r="E212" s="178" t="s">
        <v>3946</v>
      </c>
      <c r="F212" s="179" t="s">
        <v>3947</v>
      </c>
      <c r="G212" s="180" t="s">
        <v>193</v>
      </c>
      <c r="H212" s="181">
        <v>8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453</v>
      </c>
      <c r="AT212" s="189" t="s">
        <v>169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453</v>
      </c>
      <c r="BM212" s="189" t="s">
        <v>1136</v>
      </c>
    </row>
    <row r="213" s="2" customFormat="1" ht="24.15" customHeight="1">
      <c r="A213" s="34"/>
      <c r="B213" s="176"/>
      <c r="C213" s="196" t="s">
        <v>792</v>
      </c>
      <c r="D213" s="196" t="s">
        <v>551</v>
      </c>
      <c r="E213" s="197" t="s">
        <v>3948</v>
      </c>
      <c r="F213" s="198" t="s">
        <v>3949</v>
      </c>
      <c r="G213" s="199" t="s">
        <v>193</v>
      </c>
      <c r="H213" s="200">
        <v>8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0.00013999999999999999</v>
      </c>
      <c r="R213" s="187">
        <f>Q213*H213</f>
        <v>0.0011199999999999999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1474</v>
      </c>
      <c r="AT213" s="189" t="s">
        <v>551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453</v>
      </c>
      <c r="BM213" s="189" t="s">
        <v>1144</v>
      </c>
    </row>
    <row r="214" s="2" customFormat="1" ht="24.15" customHeight="1">
      <c r="A214" s="34"/>
      <c r="B214" s="176"/>
      <c r="C214" s="177" t="s">
        <v>796</v>
      </c>
      <c r="D214" s="177" t="s">
        <v>169</v>
      </c>
      <c r="E214" s="178" t="s">
        <v>3950</v>
      </c>
      <c r="F214" s="179" t="s">
        <v>3951</v>
      </c>
      <c r="G214" s="180" t="s">
        <v>249</v>
      </c>
      <c r="H214" s="181">
        <v>70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453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453</v>
      </c>
      <c r="BM214" s="189" t="s">
        <v>1154</v>
      </c>
    </row>
    <row r="215" s="2" customFormat="1" ht="21.75" customHeight="1">
      <c r="A215" s="34"/>
      <c r="B215" s="176"/>
      <c r="C215" s="196" t="s">
        <v>800</v>
      </c>
      <c r="D215" s="196" t="s">
        <v>551</v>
      </c>
      <c r="E215" s="197" t="s">
        <v>3952</v>
      </c>
      <c r="F215" s="198" t="s">
        <v>3953</v>
      </c>
      <c r="G215" s="199" t="s">
        <v>249</v>
      </c>
      <c r="H215" s="200">
        <v>70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0.0014400000000000001</v>
      </c>
      <c r="R215" s="187">
        <f>Q215*H215</f>
        <v>0.1008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1474</v>
      </c>
      <c r="AT215" s="189" t="s">
        <v>551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453</v>
      </c>
      <c r="BM215" s="189" t="s">
        <v>1162</v>
      </c>
    </row>
    <row r="216" s="2" customFormat="1" ht="24.15" customHeight="1">
      <c r="A216" s="34"/>
      <c r="B216" s="176"/>
      <c r="C216" s="177" t="s">
        <v>804</v>
      </c>
      <c r="D216" s="177" t="s">
        <v>169</v>
      </c>
      <c r="E216" s="178" t="s">
        <v>3954</v>
      </c>
      <c r="F216" s="179" t="s">
        <v>3955</v>
      </c>
      <c r="G216" s="180" t="s">
        <v>249</v>
      </c>
      <c r="H216" s="181">
        <v>150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453</v>
      </c>
      <c r="AT216" s="189" t="s">
        <v>169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453</v>
      </c>
      <c r="BM216" s="189" t="s">
        <v>1172</v>
      </c>
    </row>
    <row r="217" s="2" customFormat="1" ht="16.5" customHeight="1">
      <c r="A217" s="34"/>
      <c r="B217" s="176"/>
      <c r="C217" s="196" t="s">
        <v>808</v>
      </c>
      <c r="D217" s="196" t="s">
        <v>551</v>
      </c>
      <c r="E217" s="197" t="s">
        <v>3956</v>
      </c>
      <c r="F217" s="198" t="s">
        <v>3957</v>
      </c>
      <c r="G217" s="199" t="s">
        <v>249</v>
      </c>
      <c r="H217" s="200">
        <v>150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41</v>
      </c>
      <c r="O217" s="78"/>
      <c r="P217" s="187">
        <f>O217*H217</f>
        <v>0</v>
      </c>
      <c r="Q217" s="187">
        <v>0.0019</v>
      </c>
      <c r="R217" s="187">
        <f>Q217*H217</f>
        <v>0.28499999999999998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1474</v>
      </c>
      <c r="AT217" s="189" t="s">
        <v>551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453</v>
      </c>
      <c r="BM217" s="189" t="s">
        <v>1180</v>
      </c>
    </row>
    <row r="218" s="2" customFormat="1" ht="24.15" customHeight="1">
      <c r="A218" s="34"/>
      <c r="B218" s="176"/>
      <c r="C218" s="177" t="s">
        <v>812</v>
      </c>
      <c r="D218" s="177" t="s">
        <v>169</v>
      </c>
      <c r="E218" s="178" t="s">
        <v>3958</v>
      </c>
      <c r="F218" s="179" t="s">
        <v>3959</v>
      </c>
      <c r="G218" s="180" t="s">
        <v>249</v>
      </c>
      <c r="H218" s="181">
        <v>2500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453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453</v>
      </c>
      <c r="BM218" s="189" t="s">
        <v>1190</v>
      </c>
    </row>
    <row r="219" s="2" customFormat="1" ht="21.75" customHeight="1">
      <c r="A219" s="34"/>
      <c r="B219" s="176"/>
      <c r="C219" s="196" t="s">
        <v>817</v>
      </c>
      <c r="D219" s="196" t="s">
        <v>551</v>
      </c>
      <c r="E219" s="197" t="s">
        <v>3960</v>
      </c>
      <c r="F219" s="198" t="s">
        <v>3961</v>
      </c>
      <c r="G219" s="199" t="s">
        <v>249</v>
      </c>
      <c r="H219" s="200">
        <v>1500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0.00020000000000000001</v>
      </c>
      <c r="R219" s="187">
        <f>Q219*H219</f>
        <v>0.29999999999999999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1474</v>
      </c>
      <c r="AT219" s="189" t="s">
        <v>551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453</v>
      </c>
      <c r="BM219" s="189" t="s">
        <v>1198</v>
      </c>
    </row>
    <row r="220" s="2" customFormat="1" ht="24.15" customHeight="1">
      <c r="A220" s="34"/>
      <c r="B220" s="176"/>
      <c r="C220" s="196" t="s">
        <v>821</v>
      </c>
      <c r="D220" s="196" t="s">
        <v>551</v>
      </c>
      <c r="E220" s="197" t="s">
        <v>3962</v>
      </c>
      <c r="F220" s="198" t="s">
        <v>3963</v>
      </c>
      <c r="G220" s="199" t="s">
        <v>249</v>
      </c>
      <c r="H220" s="200">
        <v>1000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0.00020000000000000001</v>
      </c>
      <c r="R220" s="187">
        <f>Q220*H220</f>
        <v>0.20000000000000001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1474</v>
      </c>
      <c r="AT220" s="189" t="s">
        <v>551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453</v>
      </c>
      <c r="BM220" s="189" t="s">
        <v>1206</v>
      </c>
    </row>
    <row r="221" s="2" customFormat="1" ht="24.15" customHeight="1">
      <c r="A221" s="34"/>
      <c r="B221" s="176"/>
      <c r="C221" s="177" t="s">
        <v>825</v>
      </c>
      <c r="D221" s="177" t="s">
        <v>169</v>
      </c>
      <c r="E221" s="178" t="s">
        <v>3964</v>
      </c>
      <c r="F221" s="179" t="s">
        <v>3965</v>
      </c>
      <c r="G221" s="180" t="s">
        <v>249</v>
      </c>
      <c r="H221" s="181">
        <v>2500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453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453</v>
      </c>
      <c r="BM221" s="189" t="s">
        <v>1214</v>
      </c>
    </row>
    <row r="222" s="2" customFormat="1" ht="21.75" customHeight="1">
      <c r="A222" s="34"/>
      <c r="B222" s="176"/>
      <c r="C222" s="196" t="s">
        <v>829</v>
      </c>
      <c r="D222" s="196" t="s">
        <v>551</v>
      </c>
      <c r="E222" s="197" t="s">
        <v>3966</v>
      </c>
      <c r="F222" s="198" t="s">
        <v>3967</v>
      </c>
      <c r="G222" s="199" t="s">
        <v>249</v>
      </c>
      <c r="H222" s="200">
        <v>2500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0.00024000000000000001</v>
      </c>
      <c r="R222" s="187">
        <f>Q222*H222</f>
        <v>0.59999999999999998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1474</v>
      </c>
      <c r="AT222" s="189" t="s">
        <v>551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453</v>
      </c>
      <c r="BM222" s="189" t="s">
        <v>1222</v>
      </c>
    </row>
    <row r="223" s="2" customFormat="1" ht="24.15" customHeight="1">
      <c r="A223" s="34"/>
      <c r="B223" s="176"/>
      <c r="C223" s="177" t="s">
        <v>833</v>
      </c>
      <c r="D223" s="177" t="s">
        <v>169</v>
      </c>
      <c r="E223" s="178" t="s">
        <v>3968</v>
      </c>
      <c r="F223" s="179" t="s">
        <v>3969</v>
      </c>
      <c r="G223" s="180" t="s">
        <v>249</v>
      </c>
      <c r="H223" s="181">
        <v>500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453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453</v>
      </c>
      <c r="BM223" s="189" t="s">
        <v>1232</v>
      </c>
    </row>
    <row r="224" s="2" customFormat="1" ht="21.75" customHeight="1">
      <c r="A224" s="34"/>
      <c r="B224" s="176"/>
      <c r="C224" s="196" t="s">
        <v>312</v>
      </c>
      <c r="D224" s="196" t="s">
        <v>551</v>
      </c>
      <c r="E224" s="197" t="s">
        <v>3970</v>
      </c>
      <c r="F224" s="198" t="s">
        <v>3971</v>
      </c>
      <c r="G224" s="199" t="s">
        <v>249</v>
      </c>
      <c r="H224" s="200">
        <v>500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0.00038000000000000002</v>
      </c>
      <c r="R224" s="187">
        <f>Q224*H224</f>
        <v>0.19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1474</v>
      </c>
      <c r="AT224" s="189" t="s">
        <v>551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453</v>
      </c>
      <c r="BM224" s="189" t="s">
        <v>1240</v>
      </c>
    </row>
    <row r="225" s="2" customFormat="1" ht="24.15" customHeight="1">
      <c r="A225" s="34"/>
      <c r="B225" s="176"/>
      <c r="C225" s="177" t="s">
        <v>840</v>
      </c>
      <c r="D225" s="177" t="s">
        <v>169</v>
      </c>
      <c r="E225" s="178" t="s">
        <v>3972</v>
      </c>
      <c r="F225" s="179" t="s">
        <v>3973</v>
      </c>
      <c r="G225" s="180" t="s">
        <v>249</v>
      </c>
      <c r="H225" s="181">
        <v>150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453</v>
      </c>
      <c r="AT225" s="189" t="s">
        <v>169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453</v>
      </c>
      <c r="BM225" s="189" t="s">
        <v>1248</v>
      </c>
    </row>
    <row r="226" s="2" customFormat="1" ht="21.75" customHeight="1">
      <c r="A226" s="34"/>
      <c r="B226" s="176"/>
      <c r="C226" s="196" t="s">
        <v>844</v>
      </c>
      <c r="D226" s="196" t="s">
        <v>551</v>
      </c>
      <c r="E226" s="197" t="s">
        <v>3974</v>
      </c>
      <c r="F226" s="198" t="s">
        <v>3975</v>
      </c>
      <c r="G226" s="199" t="s">
        <v>249</v>
      </c>
      <c r="H226" s="200">
        <v>150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0.00034000000000000002</v>
      </c>
      <c r="R226" s="187">
        <f>Q226*H226</f>
        <v>0.051000000000000004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1474</v>
      </c>
      <c r="AT226" s="189" t="s">
        <v>551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453</v>
      </c>
      <c r="BM226" s="189" t="s">
        <v>1256</v>
      </c>
    </row>
    <row r="227" s="2" customFormat="1" ht="21.75" customHeight="1">
      <c r="A227" s="34"/>
      <c r="B227" s="176"/>
      <c r="C227" s="177" t="s">
        <v>848</v>
      </c>
      <c r="D227" s="177" t="s">
        <v>169</v>
      </c>
      <c r="E227" s="178" t="s">
        <v>3976</v>
      </c>
      <c r="F227" s="179" t="s">
        <v>3977</v>
      </c>
      <c r="G227" s="180" t="s">
        <v>249</v>
      </c>
      <c r="H227" s="181">
        <v>50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453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453</v>
      </c>
      <c r="BM227" s="189" t="s">
        <v>1264</v>
      </c>
    </row>
    <row r="228" s="2" customFormat="1" ht="21.75" customHeight="1">
      <c r="A228" s="34"/>
      <c r="B228" s="176"/>
      <c r="C228" s="196" t="s">
        <v>852</v>
      </c>
      <c r="D228" s="196" t="s">
        <v>551</v>
      </c>
      <c r="E228" s="197" t="s">
        <v>3978</v>
      </c>
      <c r="F228" s="198" t="s">
        <v>3979</v>
      </c>
      <c r="G228" s="199" t="s">
        <v>249</v>
      </c>
      <c r="H228" s="200">
        <v>50</v>
      </c>
      <c r="I228" s="201"/>
      <c r="J228" s="202">
        <f>ROUND(I228*H228,2)</f>
        <v>0</v>
      </c>
      <c r="K228" s="203"/>
      <c r="L228" s="204"/>
      <c r="M228" s="205" t="s">
        <v>1</v>
      </c>
      <c r="N228" s="206" t="s">
        <v>41</v>
      </c>
      <c r="O228" s="78"/>
      <c r="P228" s="187">
        <f>O228*H228</f>
        <v>0</v>
      </c>
      <c r="Q228" s="187">
        <v>0.00044999999999999999</v>
      </c>
      <c r="R228" s="187">
        <f>Q228*H228</f>
        <v>0.022499999999999999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1474</v>
      </c>
      <c r="AT228" s="189" t="s">
        <v>551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453</v>
      </c>
      <c r="BM228" s="189" t="s">
        <v>1272</v>
      </c>
    </row>
    <row r="229" s="2" customFormat="1" ht="24.15" customHeight="1">
      <c r="A229" s="34"/>
      <c r="B229" s="176"/>
      <c r="C229" s="177" t="s">
        <v>856</v>
      </c>
      <c r="D229" s="177" t="s">
        <v>169</v>
      </c>
      <c r="E229" s="178" t="s">
        <v>3980</v>
      </c>
      <c r="F229" s="179" t="s">
        <v>3981</v>
      </c>
      <c r="G229" s="180" t="s">
        <v>249</v>
      </c>
      <c r="H229" s="181">
        <v>50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453</v>
      </c>
      <c r="AT229" s="189" t="s">
        <v>169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453</v>
      </c>
      <c r="BM229" s="189" t="s">
        <v>1280</v>
      </c>
    </row>
    <row r="230" s="2" customFormat="1" ht="21.75" customHeight="1">
      <c r="A230" s="34"/>
      <c r="B230" s="176"/>
      <c r="C230" s="196" t="s">
        <v>860</v>
      </c>
      <c r="D230" s="196" t="s">
        <v>551</v>
      </c>
      <c r="E230" s="197" t="s">
        <v>3982</v>
      </c>
      <c r="F230" s="198" t="s">
        <v>3983</v>
      </c>
      <c r="G230" s="199" t="s">
        <v>249</v>
      </c>
      <c r="H230" s="200">
        <v>50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0.00055999999999999995</v>
      </c>
      <c r="R230" s="187">
        <f>Q230*H230</f>
        <v>0.027999999999999997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1474</v>
      </c>
      <c r="AT230" s="189" t="s">
        <v>551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453</v>
      </c>
      <c r="BM230" s="189" t="s">
        <v>1288</v>
      </c>
    </row>
    <row r="231" s="2" customFormat="1" ht="24.15" customHeight="1">
      <c r="A231" s="34"/>
      <c r="B231" s="176"/>
      <c r="C231" s="177" t="s">
        <v>864</v>
      </c>
      <c r="D231" s="177" t="s">
        <v>169</v>
      </c>
      <c r="E231" s="178" t="s">
        <v>3984</v>
      </c>
      <c r="F231" s="179" t="s">
        <v>3985</v>
      </c>
      <c r="G231" s="180" t="s">
        <v>249</v>
      </c>
      <c r="H231" s="181">
        <v>500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453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453</v>
      </c>
      <c r="BM231" s="189" t="s">
        <v>1296</v>
      </c>
    </row>
    <row r="232" s="2" customFormat="1" ht="21.75" customHeight="1">
      <c r="A232" s="34"/>
      <c r="B232" s="176"/>
      <c r="C232" s="196" t="s">
        <v>868</v>
      </c>
      <c r="D232" s="196" t="s">
        <v>551</v>
      </c>
      <c r="E232" s="197" t="s">
        <v>3986</v>
      </c>
      <c r="F232" s="198" t="s">
        <v>3987</v>
      </c>
      <c r="G232" s="199" t="s">
        <v>249</v>
      </c>
      <c r="H232" s="200">
        <v>500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0.00027</v>
      </c>
      <c r="R232" s="187">
        <f>Q232*H232</f>
        <v>0.13500000000000001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1474</v>
      </c>
      <c r="AT232" s="189" t="s">
        <v>551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453</v>
      </c>
      <c r="BM232" s="189" t="s">
        <v>1304</v>
      </c>
    </row>
    <row r="233" s="2" customFormat="1" ht="24.15" customHeight="1">
      <c r="A233" s="34"/>
      <c r="B233" s="176"/>
      <c r="C233" s="177" t="s">
        <v>872</v>
      </c>
      <c r="D233" s="177" t="s">
        <v>169</v>
      </c>
      <c r="E233" s="178" t="s">
        <v>3988</v>
      </c>
      <c r="F233" s="179" t="s">
        <v>3989</v>
      </c>
      <c r="G233" s="180" t="s">
        <v>249</v>
      </c>
      <c r="H233" s="181">
        <v>500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453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453</v>
      </c>
      <c r="BM233" s="189" t="s">
        <v>1312</v>
      </c>
    </row>
    <row r="234" s="2" customFormat="1" ht="21.75" customHeight="1">
      <c r="A234" s="34"/>
      <c r="B234" s="176"/>
      <c r="C234" s="196" t="s">
        <v>876</v>
      </c>
      <c r="D234" s="196" t="s">
        <v>551</v>
      </c>
      <c r="E234" s="197" t="s">
        <v>3990</v>
      </c>
      <c r="F234" s="198" t="s">
        <v>3991</v>
      </c>
      <c r="G234" s="199" t="s">
        <v>249</v>
      </c>
      <c r="H234" s="200">
        <v>500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0.00044999999999999999</v>
      </c>
      <c r="R234" s="187">
        <f>Q234*H234</f>
        <v>0.22500000000000001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1474</v>
      </c>
      <c r="AT234" s="189" t="s">
        <v>551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453</v>
      </c>
      <c r="BM234" s="189" t="s">
        <v>1320</v>
      </c>
    </row>
    <row r="235" s="2" customFormat="1" ht="33" customHeight="1">
      <c r="A235" s="34"/>
      <c r="B235" s="176"/>
      <c r="C235" s="177" t="s">
        <v>880</v>
      </c>
      <c r="D235" s="177" t="s">
        <v>169</v>
      </c>
      <c r="E235" s="178" t="s">
        <v>3686</v>
      </c>
      <c r="F235" s="179" t="s">
        <v>3687</v>
      </c>
      <c r="G235" s="180" t="s">
        <v>1046</v>
      </c>
      <c r="H235" s="207"/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453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453</v>
      </c>
      <c r="BM235" s="189" t="s">
        <v>1328</v>
      </c>
    </row>
    <row r="236" s="12" customFormat="1" ht="25.92" customHeight="1">
      <c r="A236" s="12"/>
      <c r="B236" s="163"/>
      <c r="C236" s="12"/>
      <c r="D236" s="164" t="s">
        <v>74</v>
      </c>
      <c r="E236" s="165" t="s">
        <v>3694</v>
      </c>
      <c r="F236" s="165" t="s">
        <v>3695</v>
      </c>
      <c r="G236" s="12"/>
      <c r="H236" s="12"/>
      <c r="I236" s="166"/>
      <c r="J236" s="167">
        <f>BK236</f>
        <v>0</v>
      </c>
      <c r="K236" s="12"/>
      <c r="L236" s="163"/>
      <c r="M236" s="168"/>
      <c r="N236" s="169"/>
      <c r="O236" s="169"/>
      <c r="P236" s="170">
        <f>SUM(P237:P238)</f>
        <v>0</v>
      </c>
      <c r="Q236" s="169"/>
      <c r="R236" s="170">
        <f>SUM(R237:R238)</f>
        <v>0</v>
      </c>
      <c r="S236" s="169"/>
      <c r="T236" s="171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64" t="s">
        <v>173</v>
      </c>
      <c r="AT236" s="172" t="s">
        <v>74</v>
      </c>
      <c r="AU236" s="172" t="s">
        <v>75</v>
      </c>
      <c r="AY236" s="164" t="s">
        <v>165</v>
      </c>
      <c r="BK236" s="173">
        <f>SUM(BK237:BK238)</f>
        <v>0</v>
      </c>
    </row>
    <row r="237" s="2" customFormat="1" ht="33" customHeight="1">
      <c r="A237" s="34"/>
      <c r="B237" s="176"/>
      <c r="C237" s="177" t="s">
        <v>884</v>
      </c>
      <c r="D237" s="177" t="s">
        <v>169</v>
      </c>
      <c r="E237" s="178" t="s">
        <v>2516</v>
      </c>
      <c r="F237" s="179" t="s">
        <v>2517</v>
      </c>
      <c r="G237" s="180" t="s">
        <v>2399</v>
      </c>
      <c r="H237" s="181">
        <v>160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3697</v>
      </c>
      <c r="AT237" s="189" t="s">
        <v>169</v>
      </c>
      <c r="AU237" s="189" t="s">
        <v>83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3697</v>
      </c>
      <c r="BM237" s="189" t="s">
        <v>1336</v>
      </c>
    </row>
    <row r="238" s="2" customFormat="1" ht="37.8" customHeight="1">
      <c r="A238" s="34"/>
      <c r="B238" s="176"/>
      <c r="C238" s="177" t="s">
        <v>888</v>
      </c>
      <c r="D238" s="177" t="s">
        <v>169</v>
      </c>
      <c r="E238" s="178" t="s">
        <v>2616</v>
      </c>
      <c r="F238" s="179" t="s">
        <v>2617</v>
      </c>
      <c r="G238" s="180" t="s">
        <v>2399</v>
      </c>
      <c r="H238" s="181">
        <v>40</v>
      </c>
      <c r="I238" s="182"/>
      <c r="J238" s="183">
        <f>ROUND(I238*H238,2)</f>
        <v>0</v>
      </c>
      <c r="K238" s="184"/>
      <c r="L238" s="35"/>
      <c r="M238" s="191" t="s">
        <v>1</v>
      </c>
      <c r="N238" s="192" t="s">
        <v>41</v>
      </c>
      <c r="O238" s="193"/>
      <c r="P238" s="194">
        <f>O238*H238</f>
        <v>0</v>
      </c>
      <c r="Q238" s="194">
        <v>0</v>
      </c>
      <c r="R238" s="194">
        <f>Q238*H238</f>
        <v>0</v>
      </c>
      <c r="S238" s="194">
        <v>0</v>
      </c>
      <c r="T238" s="195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3697</v>
      </c>
      <c r="AT238" s="189" t="s">
        <v>169</v>
      </c>
      <c r="AU238" s="189" t="s">
        <v>83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3697</v>
      </c>
      <c r="BM238" s="189" t="s">
        <v>1344</v>
      </c>
    </row>
    <row r="239" s="2" customFormat="1" ht="6.96" customHeight="1">
      <c r="A239" s="34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35"/>
      <c r="M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</row>
  </sheetData>
  <autoFilter ref="C120:K23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ROUND((SUM(BE132:BE221)),  2)</f>
        <v>0</v>
      </c>
      <c r="G33" s="129"/>
      <c r="H33" s="129"/>
      <c r="I33" s="130">
        <v>0.20000000000000001</v>
      </c>
      <c r="J33" s="128">
        <f>ROUND(((SUM(BE132:BE221))*I33),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ROUND((SUM(BF132:BF221)),  2)</f>
        <v>0</v>
      </c>
      <c r="G34" s="129"/>
      <c r="H34" s="129"/>
      <c r="I34" s="130">
        <v>0.20000000000000001</v>
      </c>
      <c r="J34" s="128">
        <f>ROUND(((SUM(BF132:BF221))*I34),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ROUND((SUM(BG132:BG221)),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ROUND((SUM(BH132:BH221)),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ROUND((SUM(BI132:BI221)),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Búracie práce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136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137</v>
      </c>
      <c r="E99" s="150"/>
      <c r="F99" s="150"/>
      <c r="G99" s="150"/>
      <c r="H99" s="150"/>
      <c r="I99" s="150"/>
      <c r="J99" s="151">
        <f>J171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4"/>
      <c r="C100" s="9"/>
      <c r="D100" s="145" t="s">
        <v>138</v>
      </c>
      <c r="E100" s="146"/>
      <c r="F100" s="146"/>
      <c r="G100" s="146"/>
      <c r="H100" s="146"/>
      <c r="I100" s="146"/>
      <c r="J100" s="147">
        <f>J173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8"/>
      <c r="C101" s="10"/>
      <c r="D101" s="149" t="s">
        <v>139</v>
      </c>
      <c r="E101" s="150"/>
      <c r="F101" s="150"/>
      <c r="G101" s="150"/>
      <c r="H101" s="150"/>
      <c r="I101" s="150"/>
      <c r="J101" s="151">
        <f>J174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140</v>
      </c>
      <c r="E102" s="150"/>
      <c r="F102" s="150"/>
      <c r="G102" s="150"/>
      <c r="H102" s="150"/>
      <c r="I102" s="150"/>
      <c r="J102" s="151">
        <f>J179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141</v>
      </c>
      <c r="E103" s="150"/>
      <c r="F103" s="150"/>
      <c r="G103" s="150"/>
      <c r="H103" s="150"/>
      <c r="I103" s="150"/>
      <c r="J103" s="151">
        <f>J183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142</v>
      </c>
      <c r="E104" s="150"/>
      <c r="F104" s="150"/>
      <c r="G104" s="150"/>
      <c r="H104" s="150"/>
      <c r="I104" s="150"/>
      <c r="J104" s="151">
        <f>J185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143</v>
      </c>
      <c r="E105" s="150"/>
      <c r="F105" s="150"/>
      <c r="G105" s="150"/>
      <c r="H105" s="150"/>
      <c r="I105" s="150"/>
      <c r="J105" s="151">
        <f>J187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144</v>
      </c>
      <c r="E106" s="150"/>
      <c r="F106" s="150"/>
      <c r="G106" s="150"/>
      <c r="H106" s="150"/>
      <c r="I106" s="150"/>
      <c r="J106" s="151">
        <f>J189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145</v>
      </c>
      <c r="E107" s="150"/>
      <c r="F107" s="150"/>
      <c r="G107" s="150"/>
      <c r="H107" s="150"/>
      <c r="I107" s="150"/>
      <c r="J107" s="151">
        <f>J191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8"/>
      <c r="C108" s="10"/>
      <c r="D108" s="149" t="s">
        <v>146</v>
      </c>
      <c r="E108" s="150"/>
      <c r="F108" s="150"/>
      <c r="G108" s="150"/>
      <c r="H108" s="150"/>
      <c r="I108" s="150"/>
      <c r="J108" s="151">
        <f>J199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147</v>
      </c>
      <c r="E109" s="150"/>
      <c r="F109" s="150"/>
      <c r="G109" s="150"/>
      <c r="H109" s="150"/>
      <c r="I109" s="150"/>
      <c r="J109" s="151">
        <f>J208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148</v>
      </c>
      <c r="E110" s="150"/>
      <c r="F110" s="150"/>
      <c r="G110" s="150"/>
      <c r="H110" s="150"/>
      <c r="I110" s="150"/>
      <c r="J110" s="151">
        <f>J212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149</v>
      </c>
      <c r="E111" s="150"/>
      <c r="F111" s="150"/>
      <c r="G111" s="150"/>
      <c r="H111" s="150"/>
      <c r="I111" s="150"/>
      <c r="J111" s="151">
        <f>J216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44"/>
      <c r="C112" s="9"/>
      <c r="D112" s="145" t="s">
        <v>150</v>
      </c>
      <c r="E112" s="146"/>
      <c r="F112" s="146"/>
      <c r="G112" s="146"/>
      <c r="H112" s="146"/>
      <c r="I112" s="146"/>
      <c r="J112" s="147">
        <f>J219</f>
        <v>0</v>
      </c>
      <c r="K112" s="9"/>
      <c r="L112" s="14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151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22" t="str">
        <f>E7</f>
        <v>Obnova a modernizácia objektu Centra univerzitného športu pri SPU v Nitre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01 - Búracie práce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Nitra</v>
      </c>
      <c r="G126" s="34"/>
      <c r="H126" s="34"/>
      <c r="I126" s="28" t="s">
        <v>21</v>
      </c>
      <c r="J126" s="70" t="str">
        <f>IF(J12="","",J12)</f>
        <v>1. 2. 2024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SPU v Nitre</v>
      </c>
      <c r="G128" s="34"/>
      <c r="H128" s="34"/>
      <c r="I128" s="28" t="s">
        <v>29</v>
      </c>
      <c r="J128" s="32" t="str">
        <f>E21</f>
        <v>Ing. Stanislav Mikle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>Béger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152</v>
      </c>
      <c r="D131" s="155" t="s">
        <v>60</v>
      </c>
      <c r="E131" s="155" t="s">
        <v>56</v>
      </c>
      <c r="F131" s="155" t="s">
        <v>57</v>
      </c>
      <c r="G131" s="155" t="s">
        <v>153</v>
      </c>
      <c r="H131" s="155" t="s">
        <v>154</v>
      </c>
      <c r="I131" s="155" t="s">
        <v>155</v>
      </c>
      <c r="J131" s="156" t="s">
        <v>132</v>
      </c>
      <c r="K131" s="157" t="s">
        <v>156</v>
      </c>
      <c r="L131" s="158"/>
      <c r="M131" s="87" t="s">
        <v>1</v>
      </c>
      <c r="N131" s="88" t="s">
        <v>39</v>
      </c>
      <c r="O131" s="88" t="s">
        <v>157</v>
      </c>
      <c r="P131" s="88" t="s">
        <v>158</v>
      </c>
      <c r="Q131" s="88" t="s">
        <v>159</v>
      </c>
      <c r="R131" s="88" t="s">
        <v>160</v>
      </c>
      <c r="S131" s="88" t="s">
        <v>161</v>
      </c>
      <c r="T131" s="89" t="s">
        <v>162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133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P133+P173+P219</f>
        <v>0</v>
      </c>
      <c r="Q132" s="91"/>
      <c r="R132" s="160">
        <f>R133+R173+R219</f>
        <v>0.3719657294</v>
      </c>
      <c r="S132" s="91"/>
      <c r="T132" s="161">
        <f>T133+T173+T219</f>
        <v>836.02223628000013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134</v>
      </c>
      <c r="BK132" s="162">
        <f>BK133+BK173+BK219</f>
        <v>0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163</v>
      </c>
      <c r="F133" s="165" t="s">
        <v>164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P134+P171</f>
        <v>0</v>
      </c>
      <c r="Q133" s="169"/>
      <c r="R133" s="170">
        <f>R134+R171</f>
        <v>0.077448214399999993</v>
      </c>
      <c r="S133" s="169"/>
      <c r="T133" s="171">
        <f>T134+T171</f>
        <v>413.03045900000006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83</v>
      </c>
      <c r="AT133" s="172" t="s">
        <v>74</v>
      </c>
      <c r="AU133" s="172" t="s">
        <v>75</v>
      </c>
      <c r="AY133" s="164" t="s">
        <v>165</v>
      </c>
      <c r="BK133" s="173">
        <f>BK134+BK171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166</v>
      </c>
      <c r="F134" s="174" t="s">
        <v>167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SUM(P135:P170)</f>
        <v>0</v>
      </c>
      <c r="Q134" s="169"/>
      <c r="R134" s="170">
        <f>SUM(R135:R170)</f>
        <v>0.077448214399999993</v>
      </c>
      <c r="S134" s="169"/>
      <c r="T134" s="171">
        <f>SUM(T135:T170)</f>
        <v>413.03045900000006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165</v>
      </c>
      <c r="BK134" s="173">
        <f>SUM(BK135:BK170)</f>
        <v>0</v>
      </c>
    </row>
    <row r="135" s="2" customFormat="1" ht="24.15" customHeight="1">
      <c r="A135" s="34"/>
      <c r="B135" s="176"/>
      <c r="C135" s="177" t="s">
        <v>168</v>
      </c>
      <c r="D135" s="177" t="s">
        <v>169</v>
      </c>
      <c r="E135" s="178" t="s">
        <v>170</v>
      </c>
      <c r="F135" s="179" t="s">
        <v>171</v>
      </c>
      <c r="G135" s="180" t="s">
        <v>172</v>
      </c>
      <c r="H135" s="181">
        <v>33.345999999999997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175</v>
      </c>
    </row>
    <row r="136" s="2" customFormat="1" ht="21.75" customHeight="1">
      <c r="A136" s="34"/>
      <c r="B136" s="176"/>
      <c r="C136" s="177" t="s">
        <v>109</v>
      </c>
      <c r="D136" s="177" t="s">
        <v>169</v>
      </c>
      <c r="E136" s="178" t="s">
        <v>176</v>
      </c>
      <c r="F136" s="179" t="s">
        <v>177</v>
      </c>
      <c r="G136" s="180" t="s">
        <v>178</v>
      </c>
      <c r="H136" s="181">
        <v>10.904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2.2000000000000002</v>
      </c>
      <c r="T136" s="188">
        <f>S136*H136</f>
        <v>23.988800000000001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179</v>
      </c>
    </row>
    <row r="137" s="2" customFormat="1" ht="21.75" customHeight="1">
      <c r="A137" s="34"/>
      <c r="B137" s="176"/>
      <c r="C137" s="177" t="s">
        <v>112</v>
      </c>
      <c r="D137" s="177" t="s">
        <v>169</v>
      </c>
      <c r="E137" s="178" t="s">
        <v>180</v>
      </c>
      <c r="F137" s="179" t="s">
        <v>181</v>
      </c>
      <c r="G137" s="180" t="s">
        <v>178</v>
      </c>
      <c r="H137" s="181">
        <v>0.64800000000000002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2.3999999999999999</v>
      </c>
      <c r="T137" s="188">
        <f>S137*H137</f>
        <v>1.5551999999999999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182</v>
      </c>
    </row>
    <row r="138" s="2" customFormat="1" ht="24.15" customHeight="1">
      <c r="A138" s="34"/>
      <c r="B138" s="176"/>
      <c r="C138" s="177" t="s">
        <v>183</v>
      </c>
      <c r="D138" s="177" t="s">
        <v>169</v>
      </c>
      <c r="E138" s="178" t="s">
        <v>184</v>
      </c>
      <c r="F138" s="179" t="s">
        <v>185</v>
      </c>
      <c r="G138" s="180" t="s">
        <v>178</v>
      </c>
      <c r="H138" s="181">
        <v>0.52000000000000002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2.3999999999999999</v>
      </c>
      <c r="T138" s="188">
        <f>S138*H138</f>
        <v>1.248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173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186</v>
      </c>
    </row>
    <row r="139" s="2" customFormat="1" ht="37.8" customHeight="1">
      <c r="A139" s="34"/>
      <c r="B139" s="176"/>
      <c r="C139" s="177" t="s">
        <v>115</v>
      </c>
      <c r="D139" s="177" t="s">
        <v>169</v>
      </c>
      <c r="E139" s="178" t="s">
        <v>187</v>
      </c>
      <c r="F139" s="179" t="s">
        <v>188</v>
      </c>
      <c r="G139" s="180" t="s">
        <v>172</v>
      </c>
      <c r="H139" s="181">
        <v>25.091999999999999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0.19600000000000001</v>
      </c>
      <c r="T139" s="188">
        <f>S139*H139</f>
        <v>4.9180320000000002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189</v>
      </c>
    </row>
    <row r="140" s="2" customFormat="1" ht="16.5" customHeight="1">
      <c r="A140" s="34"/>
      <c r="B140" s="176"/>
      <c r="C140" s="177" t="s">
        <v>190</v>
      </c>
      <c r="D140" s="177" t="s">
        <v>169</v>
      </c>
      <c r="E140" s="178" t="s">
        <v>191</v>
      </c>
      <c r="F140" s="179" t="s">
        <v>192</v>
      </c>
      <c r="G140" s="180" t="s">
        <v>193</v>
      </c>
      <c r="H140" s="181">
        <v>12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0.19600000000000001</v>
      </c>
      <c r="T140" s="188">
        <f>S140*H140</f>
        <v>2.3520000000000003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194</v>
      </c>
    </row>
    <row r="141" s="2" customFormat="1" ht="16.5" customHeight="1">
      <c r="A141" s="34"/>
      <c r="B141" s="176"/>
      <c r="C141" s="177" t="s">
        <v>195</v>
      </c>
      <c r="D141" s="177" t="s">
        <v>169</v>
      </c>
      <c r="E141" s="178" t="s">
        <v>196</v>
      </c>
      <c r="F141" s="179" t="s">
        <v>192</v>
      </c>
      <c r="G141" s="180" t="s">
        <v>193</v>
      </c>
      <c r="H141" s="181">
        <v>33.345999999999997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0.19600000000000001</v>
      </c>
      <c r="T141" s="188">
        <f>S141*H141</f>
        <v>6.5358159999999996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197</v>
      </c>
    </row>
    <row r="142" s="2" customFormat="1" ht="24.15" customHeight="1">
      <c r="A142" s="34"/>
      <c r="B142" s="176"/>
      <c r="C142" s="177" t="s">
        <v>118</v>
      </c>
      <c r="D142" s="177" t="s">
        <v>169</v>
      </c>
      <c r="E142" s="178" t="s">
        <v>198</v>
      </c>
      <c r="F142" s="179" t="s">
        <v>199</v>
      </c>
      <c r="G142" s="180" t="s">
        <v>172</v>
      </c>
      <c r="H142" s="181">
        <v>409.52699999999999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0.19600000000000001</v>
      </c>
      <c r="T142" s="188">
        <f>S142*H142</f>
        <v>80.267291999999998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200</v>
      </c>
    </row>
    <row r="143" s="2" customFormat="1" ht="49.05" customHeight="1">
      <c r="A143" s="34"/>
      <c r="B143" s="176"/>
      <c r="C143" s="177" t="s">
        <v>121</v>
      </c>
      <c r="D143" s="177" t="s">
        <v>169</v>
      </c>
      <c r="E143" s="178" t="s">
        <v>201</v>
      </c>
      <c r="F143" s="179" t="s">
        <v>202</v>
      </c>
      <c r="G143" s="180" t="s">
        <v>178</v>
      </c>
      <c r="H143" s="181">
        <v>10.144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1.905</v>
      </c>
      <c r="T143" s="188">
        <f>S143*H143</f>
        <v>19.32432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203</v>
      </c>
    </row>
    <row r="144" s="2" customFormat="1" ht="24.15" customHeight="1">
      <c r="A144" s="34"/>
      <c r="B144" s="176"/>
      <c r="C144" s="177" t="s">
        <v>124</v>
      </c>
      <c r="D144" s="177" t="s">
        <v>169</v>
      </c>
      <c r="E144" s="178" t="s">
        <v>204</v>
      </c>
      <c r="F144" s="179" t="s">
        <v>205</v>
      </c>
      <c r="G144" s="180" t="s">
        <v>172</v>
      </c>
      <c r="H144" s="181">
        <v>46.890000000000001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0.055</v>
      </c>
      <c r="T144" s="188">
        <f>S144*H144</f>
        <v>2.5789499999999999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206</v>
      </c>
    </row>
    <row r="145" s="2" customFormat="1" ht="21.75" customHeight="1">
      <c r="A145" s="34"/>
      <c r="B145" s="176"/>
      <c r="C145" s="177" t="s">
        <v>207</v>
      </c>
      <c r="D145" s="177" t="s">
        <v>169</v>
      </c>
      <c r="E145" s="178" t="s">
        <v>208</v>
      </c>
      <c r="F145" s="179" t="s">
        <v>209</v>
      </c>
      <c r="G145" s="180" t="s">
        <v>172</v>
      </c>
      <c r="H145" s="181">
        <v>8.7170000000000005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0.074999999999999997</v>
      </c>
      <c r="T145" s="188">
        <f>S145*H145</f>
        <v>0.653775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173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210</v>
      </c>
    </row>
    <row r="146" s="2" customFormat="1" ht="33" customHeight="1">
      <c r="A146" s="34"/>
      <c r="B146" s="176"/>
      <c r="C146" s="177" t="s">
        <v>211</v>
      </c>
      <c r="D146" s="177" t="s">
        <v>169</v>
      </c>
      <c r="E146" s="178" t="s">
        <v>212</v>
      </c>
      <c r="F146" s="179" t="s">
        <v>213</v>
      </c>
      <c r="G146" s="180" t="s">
        <v>178</v>
      </c>
      <c r="H146" s="181">
        <v>0.099000000000000005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2.3999999999999999</v>
      </c>
      <c r="T146" s="188">
        <f>S146*H146</f>
        <v>0.23760000000000001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173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214</v>
      </c>
    </row>
    <row r="147" s="2" customFormat="1" ht="24.15" customHeight="1">
      <c r="A147" s="34"/>
      <c r="B147" s="176"/>
      <c r="C147" s="177" t="s">
        <v>215</v>
      </c>
      <c r="D147" s="177" t="s">
        <v>169</v>
      </c>
      <c r="E147" s="178" t="s">
        <v>216</v>
      </c>
      <c r="F147" s="179" t="s">
        <v>217</v>
      </c>
      <c r="G147" s="180" t="s">
        <v>178</v>
      </c>
      <c r="H147" s="181">
        <v>13.973000000000001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2.2000000000000002</v>
      </c>
      <c r="T147" s="188">
        <f>S147*H147</f>
        <v>30.740600000000004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218</v>
      </c>
    </row>
    <row r="148" s="2" customFormat="1" ht="21.75" customHeight="1">
      <c r="A148" s="34"/>
      <c r="B148" s="176"/>
      <c r="C148" s="177" t="s">
        <v>219</v>
      </c>
      <c r="D148" s="177" t="s">
        <v>169</v>
      </c>
      <c r="E148" s="178" t="s">
        <v>220</v>
      </c>
      <c r="F148" s="179" t="s">
        <v>221</v>
      </c>
      <c r="G148" s="180" t="s">
        <v>172</v>
      </c>
      <c r="H148" s="181">
        <v>27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0.02</v>
      </c>
      <c r="T148" s="188">
        <f>S148*H148</f>
        <v>0.54000000000000004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222</v>
      </c>
    </row>
    <row r="149" s="2" customFormat="1" ht="33" customHeight="1">
      <c r="A149" s="34"/>
      <c r="B149" s="176"/>
      <c r="C149" s="177" t="s">
        <v>223</v>
      </c>
      <c r="D149" s="177" t="s">
        <v>169</v>
      </c>
      <c r="E149" s="178" t="s">
        <v>224</v>
      </c>
      <c r="F149" s="179" t="s">
        <v>225</v>
      </c>
      <c r="G149" s="180" t="s">
        <v>172</v>
      </c>
      <c r="H149" s="181">
        <v>1257.9100000000001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0.02</v>
      </c>
      <c r="T149" s="188">
        <f>S149*H149</f>
        <v>25.158200000000001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226</v>
      </c>
    </row>
    <row r="150" s="2" customFormat="1" ht="24.15" customHeight="1">
      <c r="A150" s="34"/>
      <c r="B150" s="176"/>
      <c r="C150" s="177" t="s">
        <v>227</v>
      </c>
      <c r="D150" s="177" t="s">
        <v>169</v>
      </c>
      <c r="E150" s="178" t="s">
        <v>228</v>
      </c>
      <c r="F150" s="179" t="s">
        <v>229</v>
      </c>
      <c r="G150" s="180" t="s">
        <v>193</v>
      </c>
      <c r="H150" s="181">
        <v>60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0.024</v>
      </c>
      <c r="T150" s="188">
        <f>S150*H150</f>
        <v>1.44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230</v>
      </c>
    </row>
    <row r="151" s="2" customFormat="1" ht="24.15" customHeight="1">
      <c r="A151" s="34"/>
      <c r="B151" s="176"/>
      <c r="C151" s="177" t="s">
        <v>7</v>
      </c>
      <c r="D151" s="177" t="s">
        <v>169</v>
      </c>
      <c r="E151" s="178" t="s">
        <v>231</v>
      </c>
      <c r="F151" s="179" t="s">
        <v>232</v>
      </c>
      <c r="G151" s="180" t="s">
        <v>172</v>
      </c>
      <c r="H151" s="181">
        <v>490.93900000000002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0.065000000000000002</v>
      </c>
      <c r="T151" s="188">
        <f>S151*H151</f>
        <v>31.911035000000002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233</v>
      </c>
    </row>
    <row r="152" s="2" customFormat="1" ht="16.5" customHeight="1">
      <c r="A152" s="34"/>
      <c r="B152" s="176"/>
      <c r="C152" s="177" t="s">
        <v>234</v>
      </c>
      <c r="D152" s="177" t="s">
        <v>169</v>
      </c>
      <c r="E152" s="178" t="s">
        <v>235</v>
      </c>
      <c r="F152" s="179" t="s">
        <v>236</v>
      </c>
      <c r="G152" s="180" t="s">
        <v>172</v>
      </c>
      <c r="H152" s="181">
        <v>178.22300000000001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0.065000000000000002</v>
      </c>
      <c r="T152" s="188">
        <f>S152*H152</f>
        <v>11.584495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237</v>
      </c>
    </row>
    <row r="153" s="2" customFormat="1" ht="24.15" customHeight="1">
      <c r="A153" s="34"/>
      <c r="B153" s="176"/>
      <c r="C153" s="177" t="s">
        <v>238</v>
      </c>
      <c r="D153" s="177" t="s">
        <v>169</v>
      </c>
      <c r="E153" s="178" t="s">
        <v>239</v>
      </c>
      <c r="F153" s="179" t="s">
        <v>240</v>
      </c>
      <c r="G153" s="180" t="s">
        <v>172</v>
      </c>
      <c r="H153" s="181">
        <v>56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0.075999999999999998</v>
      </c>
      <c r="T153" s="188">
        <f>S153*H153</f>
        <v>4.2560000000000002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173</v>
      </c>
      <c r="AT153" s="189" t="s">
        <v>169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241</v>
      </c>
    </row>
    <row r="154" s="2" customFormat="1" ht="24.15" customHeight="1">
      <c r="A154" s="34"/>
      <c r="B154" s="176"/>
      <c r="C154" s="177" t="s">
        <v>242</v>
      </c>
      <c r="D154" s="177" t="s">
        <v>169</v>
      </c>
      <c r="E154" s="178" t="s">
        <v>243</v>
      </c>
      <c r="F154" s="179" t="s">
        <v>244</v>
      </c>
      <c r="G154" s="180" t="s">
        <v>172</v>
      </c>
      <c r="H154" s="181">
        <v>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0.063</v>
      </c>
      <c r="T154" s="188">
        <f>S154*H154</f>
        <v>0.252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245</v>
      </c>
    </row>
    <row r="155" s="2" customFormat="1" ht="24.15" customHeight="1">
      <c r="A155" s="34"/>
      <c r="B155" s="176"/>
      <c r="C155" s="177" t="s">
        <v>246</v>
      </c>
      <c r="D155" s="177" t="s">
        <v>169</v>
      </c>
      <c r="E155" s="178" t="s">
        <v>247</v>
      </c>
      <c r="F155" s="179" t="s">
        <v>248</v>
      </c>
      <c r="G155" s="180" t="s">
        <v>249</v>
      </c>
      <c r="H155" s="181">
        <v>30.719999999999999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1.7520000000000002E-05</v>
      </c>
      <c r="R155" s="187">
        <f>Q155*H155</f>
        <v>0.00053821439999999999</v>
      </c>
      <c r="S155" s="187">
        <v>0.012</v>
      </c>
      <c r="T155" s="188">
        <f>S155*H155</f>
        <v>0.36863999999999997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250</v>
      </c>
    </row>
    <row r="156" s="2" customFormat="1" ht="24.15" customHeight="1">
      <c r="A156" s="34"/>
      <c r="B156" s="176"/>
      <c r="C156" s="177" t="s">
        <v>251</v>
      </c>
      <c r="D156" s="177" t="s">
        <v>169</v>
      </c>
      <c r="E156" s="178" t="s">
        <v>252</v>
      </c>
      <c r="F156" s="179" t="s">
        <v>253</v>
      </c>
      <c r="G156" s="180" t="s">
        <v>172</v>
      </c>
      <c r="H156" s="181">
        <v>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0.012999999999999999</v>
      </c>
      <c r="T156" s="188">
        <f>S156*H156</f>
        <v>0.078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254</v>
      </c>
    </row>
    <row r="157" s="2" customFormat="1" ht="24.15" customHeight="1">
      <c r="A157" s="34"/>
      <c r="B157" s="176"/>
      <c r="C157" s="177" t="s">
        <v>255</v>
      </c>
      <c r="D157" s="177" t="s">
        <v>169</v>
      </c>
      <c r="E157" s="178" t="s">
        <v>256</v>
      </c>
      <c r="F157" s="179" t="s">
        <v>257</v>
      </c>
      <c r="G157" s="180" t="s">
        <v>249</v>
      </c>
      <c r="H157" s="181">
        <v>13.199999999999999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0.036999999999999998</v>
      </c>
      <c r="T157" s="188">
        <f>S157*H157</f>
        <v>0.48839999999999995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258</v>
      </c>
    </row>
    <row r="158" s="2" customFormat="1" ht="24.15" customHeight="1">
      <c r="A158" s="34"/>
      <c r="B158" s="176"/>
      <c r="C158" s="177" t="s">
        <v>259</v>
      </c>
      <c r="D158" s="177" t="s">
        <v>169</v>
      </c>
      <c r="E158" s="178" t="s">
        <v>260</v>
      </c>
      <c r="F158" s="179" t="s">
        <v>261</v>
      </c>
      <c r="G158" s="180" t="s">
        <v>172</v>
      </c>
      <c r="H158" s="181">
        <v>1982.77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0.016</v>
      </c>
      <c r="T158" s="188">
        <f>S158*H158</f>
        <v>31.724319999999999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262</v>
      </c>
    </row>
    <row r="159" s="2" customFormat="1" ht="37.8" customHeight="1">
      <c r="A159" s="34"/>
      <c r="B159" s="176"/>
      <c r="C159" s="177" t="s">
        <v>263</v>
      </c>
      <c r="D159" s="177" t="s">
        <v>169</v>
      </c>
      <c r="E159" s="178" t="s">
        <v>264</v>
      </c>
      <c r="F159" s="179" t="s">
        <v>265</v>
      </c>
      <c r="G159" s="180" t="s">
        <v>172</v>
      </c>
      <c r="H159" s="181">
        <v>524.173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0.068000000000000005</v>
      </c>
      <c r="T159" s="188">
        <f>S159*H159</f>
        <v>35.643764000000004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266</v>
      </c>
    </row>
    <row r="160" s="2" customFormat="1" ht="37.8" customHeight="1">
      <c r="A160" s="34"/>
      <c r="B160" s="176"/>
      <c r="C160" s="177" t="s">
        <v>267</v>
      </c>
      <c r="D160" s="177" t="s">
        <v>169</v>
      </c>
      <c r="E160" s="178" t="s">
        <v>268</v>
      </c>
      <c r="F160" s="179" t="s">
        <v>269</v>
      </c>
      <c r="G160" s="180" t="s">
        <v>172</v>
      </c>
      <c r="H160" s="181">
        <v>44.979999999999997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0.088999999999999996</v>
      </c>
      <c r="T160" s="188">
        <f>S160*H160</f>
        <v>4.0032199999999998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270</v>
      </c>
    </row>
    <row r="161" s="2" customFormat="1" ht="24.15" customHeight="1">
      <c r="A161" s="34"/>
      <c r="B161" s="176"/>
      <c r="C161" s="177" t="s">
        <v>271</v>
      </c>
      <c r="D161" s="177" t="s">
        <v>169</v>
      </c>
      <c r="E161" s="178" t="s">
        <v>272</v>
      </c>
      <c r="F161" s="179" t="s">
        <v>273</v>
      </c>
      <c r="G161" s="180" t="s">
        <v>274</v>
      </c>
      <c r="H161" s="181">
        <v>836.02200000000005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275</v>
      </c>
    </row>
    <row r="162" s="2" customFormat="1" ht="16.5" customHeight="1">
      <c r="A162" s="34"/>
      <c r="B162" s="176"/>
      <c r="C162" s="177" t="s">
        <v>276</v>
      </c>
      <c r="D162" s="177" t="s">
        <v>169</v>
      </c>
      <c r="E162" s="178" t="s">
        <v>277</v>
      </c>
      <c r="F162" s="179" t="s">
        <v>278</v>
      </c>
      <c r="G162" s="180" t="s">
        <v>193</v>
      </c>
      <c r="H162" s="181">
        <v>3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0.00158</v>
      </c>
      <c r="R162" s="187">
        <f>Q162*H162</f>
        <v>0.0047400000000000003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279</v>
      </c>
    </row>
    <row r="163" s="2" customFormat="1" ht="21.75" customHeight="1">
      <c r="A163" s="34"/>
      <c r="B163" s="176"/>
      <c r="C163" s="177" t="s">
        <v>280</v>
      </c>
      <c r="D163" s="177" t="s">
        <v>169</v>
      </c>
      <c r="E163" s="178" t="s">
        <v>281</v>
      </c>
      <c r="F163" s="179" t="s">
        <v>282</v>
      </c>
      <c r="G163" s="180" t="s">
        <v>249</v>
      </c>
      <c r="H163" s="181">
        <v>15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0.00013999999999999999</v>
      </c>
      <c r="R163" s="187">
        <f>Q163*H163</f>
        <v>0.0020999999999999999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283</v>
      </c>
    </row>
    <row r="164" s="2" customFormat="1" ht="21.75" customHeight="1">
      <c r="A164" s="34"/>
      <c r="B164" s="176"/>
      <c r="C164" s="177" t="s">
        <v>284</v>
      </c>
      <c r="D164" s="177" t="s">
        <v>169</v>
      </c>
      <c r="E164" s="178" t="s">
        <v>285</v>
      </c>
      <c r="F164" s="179" t="s">
        <v>286</v>
      </c>
      <c r="G164" s="180" t="s">
        <v>249</v>
      </c>
      <c r="H164" s="181">
        <v>45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287</v>
      </c>
    </row>
    <row r="165" s="2" customFormat="1" ht="21.75" customHeight="1">
      <c r="A165" s="34"/>
      <c r="B165" s="176"/>
      <c r="C165" s="177" t="s">
        <v>288</v>
      </c>
      <c r="D165" s="177" t="s">
        <v>169</v>
      </c>
      <c r="E165" s="178" t="s">
        <v>289</v>
      </c>
      <c r="F165" s="179" t="s">
        <v>290</v>
      </c>
      <c r="G165" s="180" t="s">
        <v>274</v>
      </c>
      <c r="H165" s="181">
        <v>836.02200000000005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173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291</v>
      </c>
    </row>
    <row r="166" s="2" customFormat="1" ht="24.15" customHeight="1">
      <c r="A166" s="34"/>
      <c r="B166" s="176"/>
      <c r="C166" s="177" t="s">
        <v>292</v>
      </c>
      <c r="D166" s="177" t="s">
        <v>169</v>
      </c>
      <c r="E166" s="178" t="s">
        <v>293</v>
      </c>
      <c r="F166" s="179" t="s">
        <v>294</v>
      </c>
      <c r="G166" s="180" t="s">
        <v>274</v>
      </c>
      <c r="H166" s="181">
        <v>16720.439999999999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173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295</v>
      </c>
    </row>
    <row r="167" s="2" customFormat="1" ht="24.15" customHeight="1">
      <c r="A167" s="34"/>
      <c r="B167" s="176"/>
      <c r="C167" s="177" t="s">
        <v>296</v>
      </c>
      <c r="D167" s="177" t="s">
        <v>169</v>
      </c>
      <c r="E167" s="178" t="s">
        <v>297</v>
      </c>
      <c r="F167" s="179" t="s">
        <v>298</v>
      </c>
      <c r="G167" s="180" t="s">
        <v>274</v>
      </c>
      <c r="H167" s="181">
        <v>836.02200000000005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173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299</v>
      </c>
    </row>
    <row r="168" s="2" customFormat="1" ht="16.5" customHeight="1">
      <c r="A168" s="34"/>
      <c r="B168" s="176"/>
      <c r="C168" s="177" t="s">
        <v>300</v>
      </c>
      <c r="D168" s="177" t="s">
        <v>169</v>
      </c>
      <c r="E168" s="178" t="s">
        <v>301</v>
      </c>
      <c r="F168" s="179" t="s">
        <v>302</v>
      </c>
      <c r="G168" s="180" t="s">
        <v>274</v>
      </c>
      <c r="H168" s="181">
        <v>836.02200000000005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173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173</v>
      </c>
      <c r="BM168" s="189" t="s">
        <v>303</v>
      </c>
    </row>
    <row r="169" s="2" customFormat="1" ht="16.5" customHeight="1">
      <c r="A169" s="34"/>
      <c r="B169" s="176"/>
      <c r="C169" s="177" t="s">
        <v>304</v>
      </c>
      <c r="D169" s="177" t="s">
        <v>169</v>
      </c>
      <c r="E169" s="178" t="s">
        <v>305</v>
      </c>
      <c r="F169" s="179" t="s">
        <v>306</v>
      </c>
      <c r="G169" s="180" t="s">
        <v>193</v>
      </c>
      <c r="H169" s="181">
        <v>60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173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173</v>
      </c>
      <c r="BM169" s="189" t="s">
        <v>307</v>
      </c>
    </row>
    <row r="170" s="2" customFormat="1" ht="37.8" customHeight="1">
      <c r="A170" s="34"/>
      <c r="B170" s="176"/>
      <c r="C170" s="177" t="s">
        <v>308</v>
      </c>
      <c r="D170" s="177" t="s">
        <v>169</v>
      </c>
      <c r="E170" s="178" t="s">
        <v>309</v>
      </c>
      <c r="F170" s="179" t="s">
        <v>310</v>
      </c>
      <c r="G170" s="180" t="s">
        <v>178</v>
      </c>
      <c r="H170" s="181">
        <v>45.5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0.0015399999999999999</v>
      </c>
      <c r="R170" s="187">
        <f>Q170*H170</f>
        <v>0.070069999999999993</v>
      </c>
      <c r="S170" s="187">
        <v>2.004</v>
      </c>
      <c r="T170" s="188">
        <f>S170*H170</f>
        <v>91.182000000000002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173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311</v>
      </c>
    </row>
    <row r="171" s="12" customFormat="1" ht="22.8" customHeight="1">
      <c r="A171" s="12"/>
      <c r="B171" s="163"/>
      <c r="C171" s="12"/>
      <c r="D171" s="164" t="s">
        <v>74</v>
      </c>
      <c r="E171" s="174" t="s">
        <v>312</v>
      </c>
      <c r="F171" s="174" t="s">
        <v>313</v>
      </c>
      <c r="G171" s="12"/>
      <c r="H171" s="12"/>
      <c r="I171" s="166"/>
      <c r="J171" s="175">
        <f>BK171</f>
        <v>0</v>
      </c>
      <c r="K171" s="12"/>
      <c r="L171" s="163"/>
      <c r="M171" s="168"/>
      <c r="N171" s="169"/>
      <c r="O171" s="169"/>
      <c r="P171" s="170">
        <f>P172</f>
        <v>0</v>
      </c>
      <c r="Q171" s="169"/>
      <c r="R171" s="170">
        <f>R172</f>
        <v>0</v>
      </c>
      <c r="S171" s="169"/>
      <c r="T171" s="17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4" t="s">
        <v>83</v>
      </c>
      <c r="AT171" s="172" t="s">
        <v>74</v>
      </c>
      <c r="AU171" s="172" t="s">
        <v>83</v>
      </c>
      <c r="AY171" s="164" t="s">
        <v>165</v>
      </c>
      <c r="BK171" s="173">
        <f>BK172</f>
        <v>0</v>
      </c>
    </row>
    <row r="172" s="2" customFormat="1" ht="24.15" customHeight="1">
      <c r="A172" s="34"/>
      <c r="B172" s="176"/>
      <c r="C172" s="177" t="s">
        <v>314</v>
      </c>
      <c r="D172" s="177" t="s">
        <v>169</v>
      </c>
      <c r="E172" s="178" t="s">
        <v>315</v>
      </c>
      <c r="F172" s="179" t="s">
        <v>316</v>
      </c>
      <c r="G172" s="180" t="s">
        <v>274</v>
      </c>
      <c r="H172" s="181">
        <v>0.076999999999999999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173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317</v>
      </c>
    </row>
    <row r="173" s="12" customFormat="1" ht="25.92" customHeight="1">
      <c r="A173" s="12"/>
      <c r="B173" s="163"/>
      <c r="C173" s="12"/>
      <c r="D173" s="164" t="s">
        <v>74</v>
      </c>
      <c r="E173" s="165" t="s">
        <v>318</v>
      </c>
      <c r="F173" s="165" t="s">
        <v>319</v>
      </c>
      <c r="G173" s="12"/>
      <c r="H173" s="12"/>
      <c r="I173" s="166"/>
      <c r="J173" s="167">
        <f>BK173</f>
        <v>0</v>
      </c>
      <c r="K173" s="12"/>
      <c r="L173" s="163"/>
      <c r="M173" s="168"/>
      <c r="N173" s="169"/>
      <c r="O173" s="169"/>
      <c r="P173" s="170">
        <f>P174+P179+P183+P185+P187+P189+P191+P199+P208+P212+P216</f>
        <v>0</v>
      </c>
      <c r="Q173" s="169"/>
      <c r="R173" s="170">
        <f>R174+R179+R183+R185+R187+R189+R191+R199+R208+R212+R216</f>
        <v>0.29451751500000001</v>
      </c>
      <c r="S173" s="169"/>
      <c r="T173" s="171">
        <f>T174+T179+T183+T185+T187+T189+T191+T199+T208+T212+T216</f>
        <v>422.99177728000006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4" t="s">
        <v>174</v>
      </c>
      <c r="AT173" s="172" t="s">
        <v>74</v>
      </c>
      <c r="AU173" s="172" t="s">
        <v>75</v>
      </c>
      <c r="AY173" s="164" t="s">
        <v>165</v>
      </c>
      <c r="BK173" s="173">
        <f>BK174+BK179+BK183+BK185+BK187+BK189+BK191+BK199+BK208+BK212+BK216</f>
        <v>0</v>
      </c>
    </row>
    <row r="174" s="12" customFormat="1" ht="22.8" customHeight="1">
      <c r="A174" s="12"/>
      <c r="B174" s="163"/>
      <c r="C174" s="12"/>
      <c r="D174" s="164" t="s">
        <v>74</v>
      </c>
      <c r="E174" s="174" t="s">
        <v>320</v>
      </c>
      <c r="F174" s="174" t="s">
        <v>321</v>
      </c>
      <c r="G174" s="12"/>
      <c r="H174" s="12"/>
      <c r="I174" s="166"/>
      <c r="J174" s="175">
        <f>BK174</f>
        <v>0</v>
      </c>
      <c r="K174" s="12"/>
      <c r="L174" s="163"/>
      <c r="M174" s="168"/>
      <c r="N174" s="169"/>
      <c r="O174" s="169"/>
      <c r="P174" s="170">
        <f>SUM(P175:P178)</f>
        <v>0</v>
      </c>
      <c r="Q174" s="169"/>
      <c r="R174" s="170">
        <f>SUM(R175:R178)</f>
        <v>0</v>
      </c>
      <c r="S174" s="169"/>
      <c r="T174" s="171">
        <f>SUM(T175:T178)</f>
        <v>320.81371999999999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4" t="s">
        <v>174</v>
      </c>
      <c r="AT174" s="172" t="s">
        <v>74</v>
      </c>
      <c r="AU174" s="172" t="s">
        <v>83</v>
      </c>
      <c r="AY174" s="164" t="s">
        <v>165</v>
      </c>
      <c r="BK174" s="173">
        <f>SUM(BK175:BK178)</f>
        <v>0</v>
      </c>
    </row>
    <row r="175" s="2" customFormat="1" ht="33" customHeight="1">
      <c r="A175" s="34"/>
      <c r="B175" s="176"/>
      <c r="C175" s="177" t="s">
        <v>322</v>
      </c>
      <c r="D175" s="177" t="s">
        <v>169</v>
      </c>
      <c r="E175" s="178" t="s">
        <v>323</v>
      </c>
      <c r="F175" s="179" t="s">
        <v>324</v>
      </c>
      <c r="G175" s="180" t="s">
        <v>172</v>
      </c>
      <c r="H175" s="181">
        <v>1580.03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0.0060000000000000001</v>
      </c>
      <c r="T175" s="188">
        <f>S175*H175</f>
        <v>9.4801800000000007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215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215</v>
      </c>
      <c r="BM175" s="189" t="s">
        <v>325</v>
      </c>
    </row>
    <row r="176" s="2" customFormat="1" ht="33" customHeight="1">
      <c r="A176" s="34"/>
      <c r="B176" s="176"/>
      <c r="C176" s="177" t="s">
        <v>326</v>
      </c>
      <c r="D176" s="177" t="s">
        <v>169</v>
      </c>
      <c r="E176" s="178" t="s">
        <v>327</v>
      </c>
      <c r="F176" s="179" t="s">
        <v>328</v>
      </c>
      <c r="G176" s="180" t="s">
        <v>172</v>
      </c>
      <c r="H176" s="181">
        <v>404.52999999999997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0.014</v>
      </c>
      <c r="T176" s="188">
        <f>S176*H176</f>
        <v>5.6634199999999995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215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215</v>
      </c>
      <c r="BM176" s="189" t="s">
        <v>329</v>
      </c>
    </row>
    <row r="177" s="2" customFormat="1" ht="24.15" customHeight="1">
      <c r="A177" s="34"/>
      <c r="B177" s="176"/>
      <c r="C177" s="177" t="s">
        <v>330</v>
      </c>
      <c r="D177" s="177" t="s">
        <v>169</v>
      </c>
      <c r="E177" s="178" t="s">
        <v>331</v>
      </c>
      <c r="F177" s="179" t="s">
        <v>332</v>
      </c>
      <c r="G177" s="180" t="s">
        <v>172</v>
      </c>
      <c r="H177" s="181">
        <v>1481.03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0.16700000000000001</v>
      </c>
      <c r="T177" s="188">
        <f>S177*H177</f>
        <v>247.33201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215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215</v>
      </c>
      <c r="BM177" s="189" t="s">
        <v>333</v>
      </c>
    </row>
    <row r="178" s="2" customFormat="1" ht="24.15" customHeight="1">
      <c r="A178" s="34"/>
      <c r="B178" s="176"/>
      <c r="C178" s="177" t="s">
        <v>334</v>
      </c>
      <c r="D178" s="177" t="s">
        <v>169</v>
      </c>
      <c r="E178" s="178" t="s">
        <v>335</v>
      </c>
      <c r="F178" s="179" t="s">
        <v>336</v>
      </c>
      <c r="G178" s="180" t="s">
        <v>172</v>
      </c>
      <c r="H178" s="181">
        <v>349.32999999999998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0.16700000000000001</v>
      </c>
      <c r="T178" s="188">
        <f>S178*H178</f>
        <v>58.33811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215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215</v>
      </c>
      <c r="BM178" s="189" t="s">
        <v>337</v>
      </c>
    </row>
    <row r="179" s="12" customFormat="1" ht="22.8" customHeight="1">
      <c r="A179" s="12"/>
      <c r="B179" s="163"/>
      <c r="C179" s="12"/>
      <c r="D179" s="164" t="s">
        <v>74</v>
      </c>
      <c r="E179" s="174" t="s">
        <v>338</v>
      </c>
      <c r="F179" s="174" t="s">
        <v>339</v>
      </c>
      <c r="G179" s="12"/>
      <c r="H179" s="12"/>
      <c r="I179" s="166"/>
      <c r="J179" s="175">
        <f>BK179</f>
        <v>0</v>
      </c>
      <c r="K179" s="12"/>
      <c r="L179" s="163"/>
      <c r="M179" s="168"/>
      <c r="N179" s="169"/>
      <c r="O179" s="169"/>
      <c r="P179" s="170">
        <f>SUM(P180:P182)</f>
        <v>0</v>
      </c>
      <c r="Q179" s="169"/>
      <c r="R179" s="170">
        <f>SUM(R180:R182)</f>
        <v>0</v>
      </c>
      <c r="S179" s="169"/>
      <c r="T179" s="171">
        <f>SUM(T180:T182)</f>
        <v>20.558532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4" t="s">
        <v>174</v>
      </c>
      <c r="AT179" s="172" t="s">
        <v>74</v>
      </c>
      <c r="AU179" s="172" t="s">
        <v>83</v>
      </c>
      <c r="AY179" s="164" t="s">
        <v>165</v>
      </c>
      <c r="BK179" s="173">
        <f>SUM(BK180:BK182)</f>
        <v>0</v>
      </c>
    </row>
    <row r="180" s="2" customFormat="1" ht="37.8" customHeight="1">
      <c r="A180" s="34"/>
      <c r="B180" s="176"/>
      <c r="C180" s="177" t="s">
        <v>340</v>
      </c>
      <c r="D180" s="177" t="s">
        <v>169</v>
      </c>
      <c r="E180" s="178" t="s">
        <v>341</v>
      </c>
      <c r="F180" s="179" t="s">
        <v>342</v>
      </c>
      <c r="G180" s="180" t="s">
        <v>172</v>
      </c>
      <c r="H180" s="181">
        <v>112.52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0.0054000000000000003</v>
      </c>
      <c r="T180" s="188">
        <f>S180*H180</f>
        <v>0.60760800000000004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215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215</v>
      </c>
      <c r="BM180" s="189" t="s">
        <v>343</v>
      </c>
    </row>
    <row r="181" s="2" customFormat="1" ht="33" customHeight="1">
      <c r="A181" s="34"/>
      <c r="B181" s="176"/>
      <c r="C181" s="177" t="s">
        <v>344</v>
      </c>
      <c r="D181" s="177" t="s">
        <v>169</v>
      </c>
      <c r="E181" s="178" t="s">
        <v>345</v>
      </c>
      <c r="F181" s="179" t="s">
        <v>346</v>
      </c>
      <c r="G181" s="180" t="s">
        <v>172</v>
      </c>
      <c r="H181" s="181">
        <v>1481.03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0.0109</v>
      </c>
      <c r="T181" s="188">
        <f>S181*H181</f>
        <v>16.143227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215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215</v>
      </c>
      <c r="BM181" s="189" t="s">
        <v>347</v>
      </c>
    </row>
    <row r="182" s="2" customFormat="1" ht="33" customHeight="1">
      <c r="A182" s="34"/>
      <c r="B182" s="176"/>
      <c r="C182" s="177" t="s">
        <v>348</v>
      </c>
      <c r="D182" s="177" t="s">
        <v>169</v>
      </c>
      <c r="E182" s="178" t="s">
        <v>349</v>
      </c>
      <c r="F182" s="179" t="s">
        <v>350</v>
      </c>
      <c r="G182" s="180" t="s">
        <v>172</v>
      </c>
      <c r="H182" s="181">
        <v>349.32999999999998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0.0109</v>
      </c>
      <c r="T182" s="188">
        <f>S182*H182</f>
        <v>3.8076969999999997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215</v>
      </c>
      <c r="AT182" s="189" t="s">
        <v>169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215</v>
      </c>
      <c r="BM182" s="189" t="s">
        <v>351</v>
      </c>
    </row>
    <row r="183" s="12" customFormat="1" ht="22.8" customHeight="1">
      <c r="A183" s="12"/>
      <c r="B183" s="163"/>
      <c r="C183" s="12"/>
      <c r="D183" s="164" t="s">
        <v>74</v>
      </c>
      <c r="E183" s="174" t="s">
        <v>352</v>
      </c>
      <c r="F183" s="174" t="s">
        <v>353</v>
      </c>
      <c r="G183" s="12"/>
      <c r="H183" s="12"/>
      <c r="I183" s="166"/>
      <c r="J183" s="175">
        <f>BK183</f>
        <v>0</v>
      </c>
      <c r="K183" s="12"/>
      <c r="L183" s="163"/>
      <c r="M183" s="168"/>
      <c r="N183" s="169"/>
      <c r="O183" s="169"/>
      <c r="P183" s="170">
        <f>P184</f>
        <v>0</v>
      </c>
      <c r="Q183" s="169"/>
      <c r="R183" s="170">
        <f>R184</f>
        <v>0</v>
      </c>
      <c r="S183" s="169"/>
      <c r="T183" s="171">
        <f>T184</f>
        <v>10.003799999999998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4" t="s">
        <v>174</v>
      </c>
      <c r="AT183" s="172" t="s">
        <v>74</v>
      </c>
      <c r="AU183" s="172" t="s">
        <v>83</v>
      </c>
      <c r="AY183" s="164" t="s">
        <v>165</v>
      </c>
      <c r="BK183" s="173">
        <f>BK184</f>
        <v>0</v>
      </c>
    </row>
    <row r="184" s="2" customFormat="1" ht="33" customHeight="1">
      <c r="A184" s="34"/>
      <c r="B184" s="176"/>
      <c r="C184" s="177" t="s">
        <v>354</v>
      </c>
      <c r="D184" s="177" t="s">
        <v>169</v>
      </c>
      <c r="E184" s="178" t="s">
        <v>355</v>
      </c>
      <c r="F184" s="179" t="s">
        <v>356</v>
      </c>
      <c r="G184" s="180" t="s">
        <v>172</v>
      </c>
      <c r="H184" s="181">
        <v>33.345999999999997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0.29999999999999999</v>
      </c>
      <c r="T184" s="188">
        <f>S184*H184</f>
        <v>10.003799999999998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215</v>
      </c>
      <c r="AT184" s="189" t="s">
        <v>169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215</v>
      </c>
      <c r="BM184" s="189" t="s">
        <v>357</v>
      </c>
    </row>
    <row r="185" s="12" customFormat="1" ht="22.8" customHeight="1">
      <c r="A185" s="12"/>
      <c r="B185" s="163"/>
      <c r="C185" s="12"/>
      <c r="D185" s="164" t="s">
        <v>74</v>
      </c>
      <c r="E185" s="174" t="s">
        <v>358</v>
      </c>
      <c r="F185" s="174" t="s">
        <v>359</v>
      </c>
      <c r="G185" s="12"/>
      <c r="H185" s="12"/>
      <c r="I185" s="166"/>
      <c r="J185" s="175">
        <f>BK185</f>
        <v>0</v>
      </c>
      <c r="K185" s="12"/>
      <c r="L185" s="163"/>
      <c r="M185" s="168"/>
      <c r="N185" s="169"/>
      <c r="O185" s="169"/>
      <c r="P185" s="170">
        <f>P186</f>
        <v>0</v>
      </c>
      <c r="Q185" s="169"/>
      <c r="R185" s="170">
        <f>R186</f>
        <v>0.14691000000000001</v>
      </c>
      <c r="S185" s="169"/>
      <c r="T185" s="17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174</v>
      </c>
      <c r="AT185" s="172" t="s">
        <v>74</v>
      </c>
      <c r="AU185" s="172" t="s">
        <v>83</v>
      </c>
      <c r="AY185" s="164" t="s">
        <v>165</v>
      </c>
      <c r="BK185" s="173">
        <f>BK186</f>
        <v>0</v>
      </c>
    </row>
    <row r="186" s="2" customFormat="1" ht="24.15" customHeight="1">
      <c r="A186" s="34"/>
      <c r="B186" s="176"/>
      <c r="C186" s="177" t="s">
        <v>360</v>
      </c>
      <c r="D186" s="177" t="s">
        <v>169</v>
      </c>
      <c r="E186" s="178" t="s">
        <v>361</v>
      </c>
      <c r="F186" s="179" t="s">
        <v>362</v>
      </c>
      <c r="G186" s="180" t="s">
        <v>363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0.14691000000000001</v>
      </c>
      <c r="R186" s="187">
        <f>Q186*H186</f>
        <v>0.14691000000000001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215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215</v>
      </c>
      <c r="BM186" s="189" t="s">
        <v>364</v>
      </c>
    </row>
    <row r="187" s="12" customFormat="1" ht="22.8" customHeight="1">
      <c r="A187" s="12"/>
      <c r="B187" s="163"/>
      <c r="C187" s="12"/>
      <c r="D187" s="164" t="s">
        <v>74</v>
      </c>
      <c r="E187" s="174" t="s">
        <v>365</v>
      </c>
      <c r="F187" s="174" t="s">
        <v>366</v>
      </c>
      <c r="G187" s="12"/>
      <c r="H187" s="12"/>
      <c r="I187" s="166"/>
      <c r="J187" s="175">
        <f>BK187</f>
        <v>0</v>
      </c>
      <c r="K187" s="12"/>
      <c r="L187" s="163"/>
      <c r="M187" s="168"/>
      <c r="N187" s="169"/>
      <c r="O187" s="169"/>
      <c r="P187" s="170">
        <f>P188</f>
        <v>0</v>
      </c>
      <c r="Q187" s="169"/>
      <c r="R187" s="170">
        <f>R188</f>
        <v>0</v>
      </c>
      <c r="S187" s="169"/>
      <c r="T187" s="171">
        <f>T188</f>
        <v>12.226550000000001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4" t="s">
        <v>174</v>
      </c>
      <c r="AT187" s="172" t="s">
        <v>74</v>
      </c>
      <c r="AU187" s="172" t="s">
        <v>83</v>
      </c>
      <c r="AY187" s="164" t="s">
        <v>165</v>
      </c>
      <c r="BK187" s="173">
        <f>BK188</f>
        <v>0</v>
      </c>
    </row>
    <row r="188" s="2" customFormat="1" ht="21.75" customHeight="1">
      <c r="A188" s="34"/>
      <c r="B188" s="176"/>
      <c r="C188" s="177" t="s">
        <v>367</v>
      </c>
      <c r="D188" s="177" t="s">
        <v>169</v>
      </c>
      <c r="E188" s="178" t="s">
        <v>368</v>
      </c>
      <c r="F188" s="179" t="s">
        <v>369</v>
      </c>
      <c r="G188" s="180" t="s">
        <v>172</v>
      </c>
      <c r="H188" s="181">
        <v>349.32999999999998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0.035000000000000003</v>
      </c>
      <c r="T188" s="188">
        <f>S188*H188</f>
        <v>12.226550000000001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215</v>
      </c>
      <c r="AT188" s="189" t="s">
        <v>169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215</v>
      </c>
      <c r="BM188" s="189" t="s">
        <v>370</v>
      </c>
    </row>
    <row r="189" s="12" customFormat="1" ht="22.8" customHeight="1">
      <c r="A189" s="12"/>
      <c r="B189" s="163"/>
      <c r="C189" s="12"/>
      <c r="D189" s="164" t="s">
        <v>74</v>
      </c>
      <c r="E189" s="174" t="s">
        <v>371</v>
      </c>
      <c r="F189" s="174" t="s">
        <v>372</v>
      </c>
      <c r="G189" s="12"/>
      <c r="H189" s="12"/>
      <c r="I189" s="166"/>
      <c r="J189" s="175">
        <f>BK189</f>
        <v>0</v>
      </c>
      <c r="K189" s="12"/>
      <c r="L189" s="163"/>
      <c r="M189" s="168"/>
      <c r="N189" s="169"/>
      <c r="O189" s="169"/>
      <c r="P189" s="170">
        <f>P190</f>
        <v>0</v>
      </c>
      <c r="Q189" s="169"/>
      <c r="R189" s="170">
        <f>R190</f>
        <v>0</v>
      </c>
      <c r="S189" s="169"/>
      <c r="T189" s="171">
        <f>T190</f>
        <v>0.55187120000000001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174</v>
      </c>
      <c r="AT189" s="172" t="s">
        <v>74</v>
      </c>
      <c r="AU189" s="172" t="s">
        <v>83</v>
      </c>
      <c r="AY189" s="164" t="s">
        <v>165</v>
      </c>
      <c r="BK189" s="173">
        <f>BK190</f>
        <v>0</v>
      </c>
    </row>
    <row r="190" s="2" customFormat="1" ht="24.15" customHeight="1">
      <c r="A190" s="34"/>
      <c r="B190" s="176"/>
      <c r="C190" s="177" t="s">
        <v>373</v>
      </c>
      <c r="D190" s="177" t="s">
        <v>169</v>
      </c>
      <c r="E190" s="178" t="s">
        <v>374</v>
      </c>
      <c r="F190" s="179" t="s">
        <v>375</v>
      </c>
      <c r="G190" s="180" t="s">
        <v>249</v>
      </c>
      <c r="H190" s="181">
        <v>239.94399999999999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0.0023</v>
      </c>
      <c r="T190" s="188">
        <f>S190*H190</f>
        <v>0.55187120000000001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215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215</v>
      </c>
      <c r="BM190" s="189" t="s">
        <v>376</v>
      </c>
    </row>
    <row r="191" s="12" customFormat="1" ht="22.8" customHeight="1">
      <c r="A191" s="12"/>
      <c r="B191" s="163"/>
      <c r="C191" s="12"/>
      <c r="D191" s="164" t="s">
        <v>74</v>
      </c>
      <c r="E191" s="174" t="s">
        <v>377</v>
      </c>
      <c r="F191" s="174" t="s">
        <v>378</v>
      </c>
      <c r="G191" s="12"/>
      <c r="H191" s="12"/>
      <c r="I191" s="166"/>
      <c r="J191" s="175">
        <f>BK191</f>
        <v>0</v>
      </c>
      <c r="K191" s="12"/>
      <c r="L191" s="163"/>
      <c r="M191" s="168"/>
      <c r="N191" s="169"/>
      <c r="O191" s="169"/>
      <c r="P191" s="170">
        <f>SUM(P192:P198)</f>
        <v>0</v>
      </c>
      <c r="Q191" s="169"/>
      <c r="R191" s="170">
        <f>SUM(R192:R198)</f>
        <v>0</v>
      </c>
      <c r="S191" s="169"/>
      <c r="T191" s="171">
        <f>SUM(T192:T198)</f>
        <v>9.8204858999999995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4" t="s">
        <v>174</v>
      </c>
      <c r="AT191" s="172" t="s">
        <v>74</v>
      </c>
      <c r="AU191" s="172" t="s">
        <v>83</v>
      </c>
      <c r="AY191" s="164" t="s">
        <v>165</v>
      </c>
      <c r="BK191" s="173">
        <f>SUM(BK192:BK198)</f>
        <v>0</v>
      </c>
    </row>
    <row r="192" s="2" customFormat="1" ht="24.15" customHeight="1">
      <c r="A192" s="34"/>
      <c r="B192" s="176"/>
      <c r="C192" s="177" t="s">
        <v>379</v>
      </c>
      <c r="D192" s="177" t="s">
        <v>169</v>
      </c>
      <c r="E192" s="178" t="s">
        <v>380</v>
      </c>
      <c r="F192" s="179" t="s">
        <v>381</v>
      </c>
      <c r="G192" s="180" t="s">
        <v>172</v>
      </c>
      <c r="H192" s="181">
        <v>72.674000000000007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0.01695</v>
      </c>
      <c r="T192" s="188">
        <f>S192*H192</f>
        <v>1.2318243000000002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215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215</v>
      </c>
      <c r="BM192" s="189" t="s">
        <v>382</v>
      </c>
    </row>
    <row r="193" s="2" customFormat="1" ht="24.15" customHeight="1">
      <c r="A193" s="34"/>
      <c r="B193" s="176"/>
      <c r="C193" s="177" t="s">
        <v>383</v>
      </c>
      <c r="D193" s="177" t="s">
        <v>169</v>
      </c>
      <c r="E193" s="178" t="s">
        <v>384</v>
      </c>
      <c r="F193" s="179" t="s">
        <v>385</v>
      </c>
      <c r="G193" s="180" t="s">
        <v>172</v>
      </c>
      <c r="H193" s="181">
        <v>112.52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0.01098</v>
      </c>
      <c r="T193" s="188">
        <f>S193*H193</f>
        <v>1.2354696000000001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215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215</v>
      </c>
      <c r="BM193" s="189" t="s">
        <v>386</v>
      </c>
    </row>
    <row r="194" s="2" customFormat="1" ht="24.15" customHeight="1">
      <c r="A194" s="34"/>
      <c r="B194" s="176"/>
      <c r="C194" s="177" t="s">
        <v>387</v>
      </c>
      <c r="D194" s="177" t="s">
        <v>169</v>
      </c>
      <c r="E194" s="178" t="s">
        <v>388</v>
      </c>
      <c r="F194" s="179" t="s">
        <v>389</v>
      </c>
      <c r="G194" s="180" t="s">
        <v>172</v>
      </c>
      <c r="H194" s="181">
        <v>328.39999999999998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0.01098</v>
      </c>
      <c r="T194" s="188">
        <f>S194*H194</f>
        <v>3.6058319999999999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215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215</v>
      </c>
      <c r="BM194" s="189" t="s">
        <v>390</v>
      </c>
    </row>
    <row r="195" s="2" customFormat="1" ht="24.15" customHeight="1">
      <c r="A195" s="34"/>
      <c r="B195" s="176"/>
      <c r="C195" s="177" t="s">
        <v>391</v>
      </c>
      <c r="D195" s="177" t="s">
        <v>169</v>
      </c>
      <c r="E195" s="178" t="s">
        <v>392</v>
      </c>
      <c r="F195" s="179" t="s">
        <v>393</v>
      </c>
      <c r="G195" s="180" t="s">
        <v>172</v>
      </c>
      <c r="H195" s="181">
        <v>328.39999999999998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0.0080000000000000002</v>
      </c>
      <c r="T195" s="188">
        <f>S195*H195</f>
        <v>2.6271999999999998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215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215</v>
      </c>
      <c r="BM195" s="189" t="s">
        <v>394</v>
      </c>
    </row>
    <row r="196" s="2" customFormat="1" ht="24.15" customHeight="1">
      <c r="A196" s="34"/>
      <c r="B196" s="176"/>
      <c r="C196" s="177" t="s">
        <v>395</v>
      </c>
      <c r="D196" s="177" t="s">
        <v>169</v>
      </c>
      <c r="E196" s="178" t="s">
        <v>396</v>
      </c>
      <c r="F196" s="179" t="s">
        <v>397</v>
      </c>
      <c r="G196" s="180" t="s">
        <v>172</v>
      </c>
      <c r="H196" s="181">
        <v>112.52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0.0080000000000000002</v>
      </c>
      <c r="T196" s="188">
        <f>S196*H196</f>
        <v>0.90015999999999996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215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215</v>
      </c>
      <c r="BM196" s="189" t="s">
        <v>398</v>
      </c>
    </row>
    <row r="197" s="2" customFormat="1" ht="16.5" customHeight="1">
      <c r="A197" s="34"/>
      <c r="B197" s="176"/>
      <c r="C197" s="177" t="s">
        <v>399</v>
      </c>
      <c r="D197" s="177" t="s">
        <v>169</v>
      </c>
      <c r="E197" s="178" t="s">
        <v>400</v>
      </c>
      <c r="F197" s="179" t="s">
        <v>401</v>
      </c>
      <c r="G197" s="180" t="s">
        <v>402</v>
      </c>
      <c r="H197" s="181">
        <v>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0.11</v>
      </c>
      <c r="T197" s="188">
        <f>S197*H197</f>
        <v>0.11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215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215</v>
      </c>
      <c r="BM197" s="189" t="s">
        <v>403</v>
      </c>
    </row>
    <row r="198" s="2" customFormat="1" ht="16.5" customHeight="1">
      <c r="A198" s="34"/>
      <c r="B198" s="176"/>
      <c r="C198" s="177" t="s">
        <v>404</v>
      </c>
      <c r="D198" s="177" t="s">
        <v>169</v>
      </c>
      <c r="E198" s="178" t="s">
        <v>405</v>
      </c>
      <c r="F198" s="179" t="s">
        <v>406</v>
      </c>
      <c r="G198" s="180" t="s">
        <v>402</v>
      </c>
      <c r="H198" s="181">
        <v>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0.11</v>
      </c>
      <c r="T198" s="188">
        <f>S198*H198</f>
        <v>0.11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215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215</v>
      </c>
      <c r="BM198" s="189" t="s">
        <v>407</v>
      </c>
    </row>
    <row r="199" s="12" customFormat="1" ht="22.8" customHeight="1">
      <c r="A199" s="12"/>
      <c r="B199" s="163"/>
      <c r="C199" s="12"/>
      <c r="D199" s="164" t="s">
        <v>74</v>
      </c>
      <c r="E199" s="174" t="s">
        <v>408</v>
      </c>
      <c r="F199" s="174" t="s">
        <v>409</v>
      </c>
      <c r="G199" s="12"/>
      <c r="H199" s="12"/>
      <c r="I199" s="166"/>
      <c r="J199" s="175">
        <f>BK199</f>
        <v>0</v>
      </c>
      <c r="K199" s="12"/>
      <c r="L199" s="163"/>
      <c r="M199" s="168"/>
      <c r="N199" s="169"/>
      <c r="O199" s="169"/>
      <c r="P199" s="170">
        <f>SUM(P200:P207)</f>
        <v>0</v>
      </c>
      <c r="Q199" s="169"/>
      <c r="R199" s="170">
        <f>SUM(R200:R207)</f>
        <v>0.1082322</v>
      </c>
      <c r="S199" s="169"/>
      <c r="T199" s="171">
        <f>SUM(T200:T207)</f>
        <v>4.2614499999999991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4" t="s">
        <v>174</v>
      </c>
      <c r="AT199" s="172" t="s">
        <v>74</v>
      </c>
      <c r="AU199" s="172" t="s">
        <v>83</v>
      </c>
      <c r="AY199" s="164" t="s">
        <v>165</v>
      </c>
      <c r="BK199" s="173">
        <f>SUM(BK200:BK207)</f>
        <v>0</v>
      </c>
    </row>
    <row r="200" s="2" customFormat="1" ht="24.15" customHeight="1">
      <c r="A200" s="34"/>
      <c r="B200" s="176"/>
      <c r="C200" s="177" t="s">
        <v>410</v>
      </c>
      <c r="D200" s="177" t="s">
        <v>169</v>
      </c>
      <c r="E200" s="178" t="s">
        <v>411</v>
      </c>
      <c r="F200" s="179" t="s">
        <v>412</v>
      </c>
      <c r="G200" s="180" t="s">
        <v>172</v>
      </c>
      <c r="H200" s="181">
        <v>53.950000000000003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0.012800000000000001</v>
      </c>
      <c r="T200" s="188">
        <f>S200*H200</f>
        <v>0.69056000000000006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215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215</v>
      </c>
      <c r="BM200" s="189" t="s">
        <v>413</v>
      </c>
    </row>
    <row r="201" s="2" customFormat="1" ht="21.75" customHeight="1">
      <c r="A201" s="34"/>
      <c r="B201" s="176"/>
      <c r="C201" s="177" t="s">
        <v>414</v>
      </c>
      <c r="D201" s="177" t="s">
        <v>169</v>
      </c>
      <c r="E201" s="178" t="s">
        <v>415</v>
      </c>
      <c r="F201" s="179" t="s">
        <v>416</v>
      </c>
      <c r="G201" s="180" t="s">
        <v>172</v>
      </c>
      <c r="H201" s="181">
        <v>173.27000000000001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0.0050000000000000001</v>
      </c>
      <c r="T201" s="188">
        <f>S201*H201</f>
        <v>0.86635000000000006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215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215</v>
      </c>
      <c r="BM201" s="189" t="s">
        <v>417</v>
      </c>
    </row>
    <row r="202" s="2" customFormat="1" ht="21.75" customHeight="1">
      <c r="A202" s="34"/>
      <c r="B202" s="176"/>
      <c r="C202" s="177" t="s">
        <v>418</v>
      </c>
      <c r="D202" s="177" t="s">
        <v>169</v>
      </c>
      <c r="E202" s="178" t="s">
        <v>419</v>
      </c>
      <c r="F202" s="179" t="s">
        <v>420</v>
      </c>
      <c r="G202" s="180" t="s">
        <v>172</v>
      </c>
      <c r="H202" s="181">
        <v>173.27000000000001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0.002</v>
      </c>
      <c r="T202" s="188">
        <f>S202*H202</f>
        <v>0.34654000000000001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215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215</v>
      </c>
      <c r="BM202" s="189" t="s">
        <v>421</v>
      </c>
    </row>
    <row r="203" s="2" customFormat="1" ht="16.5" customHeight="1">
      <c r="A203" s="34"/>
      <c r="B203" s="176"/>
      <c r="C203" s="177" t="s">
        <v>422</v>
      </c>
      <c r="D203" s="177" t="s">
        <v>169</v>
      </c>
      <c r="E203" s="178" t="s">
        <v>423</v>
      </c>
      <c r="F203" s="179" t="s">
        <v>424</v>
      </c>
      <c r="G203" s="180" t="s">
        <v>425</v>
      </c>
      <c r="H203" s="181">
        <v>1500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4.5899999999999998E-05</v>
      </c>
      <c r="R203" s="187">
        <f>Q203*H203</f>
        <v>0.068849999999999995</v>
      </c>
      <c r="S203" s="187">
        <v>0.001</v>
      </c>
      <c r="T203" s="188">
        <f>S203*H203</f>
        <v>1.5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215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215</v>
      </c>
      <c r="BM203" s="189" t="s">
        <v>426</v>
      </c>
    </row>
    <row r="204" s="2" customFormat="1" ht="16.5" customHeight="1">
      <c r="A204" s="34"/>
      <c r="B204" s="176"/>
      <c r="C204" s="177" t="s">
        <v>427</v>
      </c>
      <c r="D204" s="177" t="s">
        <v>169</v>
      </c>
      <c r="E204" s="178" t="s">
        <v>428</v>
      </c>
      <c r="F204" s="179" t="s">
        <v>429</v>
      </c>
      <c r="G204" s="180" t="s">
        <v>193</v>
      </c>
      <c r="H204" s="181">
        <v>850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4.5899999999999998E-05</v>
      </c>
      <c r="R204" s="187">
        <f>Q204*H204</f>
        <v>0.039015000000000001</v>
      </c>
      <c r="S204" s="187">
        <v>0.001</v>
      </c>
      <c r="T204" s="188">
        <f>S204*H204</f>
        <v>0.84999999999999998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215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215</v>
      </c>
      <c r="BM204" s="189" t="s">
        <v>430</v>
      </c>
    </row>
    <row r="205" s="2" customFormat="1" ht="21.75" customHeight="1">
      <c r="A205" s="34"/>
      <c r="B205" s="176"/>
      <c r="C205" s="177" t="s">
        <v>431</v>
      </c>
      <c r="D205" s="177" t="s">
        <v>169</v>
      </c>
      <c r="E205" s="178" t="s">
        <v>432</v>
      </c>
      <c r="F205" s="179" t="s">
        <v>433</v>
      </c>
      <c r="G205" s="180" t="s">
        <v>193</v>
      </c>
      <c r="H205" s="181">
        <v>4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4.5899999999999998E-05</v>
      </c>
      <c r="R205" s="187">
        <f>Q205*H205</f>
        <v>0.00018359999999999999</v>
      </c>
      <c r="S205" s="187">
        <v>0.001</v>
      </c>
      <c r="T205" s="188">
        <f>S205*H205</f>
        <v>0.0040000000000000001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215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215</v>
      </c>
      <c r="BM205" s="189" t="s">
        <v>434</v>
      </c>
    </row>
    <row r="206" s="2" customFormat="1" ht="21.75" customHeight="1">
      <c r="A206" s="34"/>
      <c r="B206" s="176"/>
      <c r="C206" s="177" t="s">
        <v>435</v>
      </c>
      <c r="D206" s="177" t="s">
        <v>169</v>
      </c>
      <c r="E206" s="178" t="s">
        <v>436</v>
      </c>
      <c r="F206" s="179" t="s">
        <v>437</v>
      </c>
      <c r="G206" s="180" t="s">
        <v>193</v>
      </c>
      <c r="H206" s="181">
        <v>2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4.5899999999999998E-05</v>
      </c>
      <c r="R206" s="187">
        <f>Q206*H206</f>
        <v>9.1799999999999995E-05</v>
      </c>
      <c r="S206" s="187">
        <v>0.001</v>
      </c>
      <c r="T206" s="188">
        <f>S206*H206</f>
        <v>0.002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215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215</v>
      </c>
      <c r="BM206" s="189" t="s">
        <v>438</v>
      </c>
    </row>
    <row r="207" s="2" customFormat="1" ht="16.5" customHeight="1">
      <c r="A207" s="34"/>
      <c r="B207" s="176"/>
      <c r="C207" s="177" t="s">
        <v>439</v>
      </c>
      <c r="D207" s="177" t="s">
        <v>169</v>
      </c>
      <c r="E207" s="178" t="s">
        <v>440</v>
      </c>
      <c r="F207" s="179" t="s">
        <v>441</v>
      </c>
      <c r="G207" s="180" t="s">
        <v>193</v>
      </c>
      <c r="H207" s="181">
        <v>2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4.5899999999999998E-05</v>
      </c>
      <c r="R207" s="187">
        <f>Q207*H207</f>
        <v>9.1799999999999995E-05</v>
      </c>
      <c r="S207" s="187">
        <v>0.001</v>
      </c>
      <c r="T207" s="188">
        <f>S207*H207</f>
        <v>0.002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215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215</v>
      </c>
      <c r="BM207" s="189" t="s">
        <v>442</v>
      </c>
    </row>
    <row r="208" s="12" customFormat="1" ht="22.8" customHeight="1">
      <c r="A208" s="12"/>
      <c r="B208" s="163"/>
      <c r="C208" s="12"/>
      <c r="D208" s="164" t="s">
        <v>74</v>
      </c>
      <c r="E208" s="174" t="s">
        <v>443</v>
      </c>
      <c r="F208" s="174" t="s">
        <v>444</v>
      </c>
      <c r="G208" s="12"/>
      <c r="H208" s="12"/>
      <c r="I208" s="166"/>
      <c r="J208" s="175">
        <f>BK208</f>
        <v>0</v>
      </c>
      <c r="K208" s="12"/>
      <c r="L208" s="163"/>
      <c r="M208" s="168"/>
      <c r="N208" s="169"/>
      <c r="O208" s="169"/>
      <c r="P208" s="170">
        <f>SUM(P209:P211)</f>
        <v>0</v>
      </c>
      <c r="Q208" s="169"/>
      <c r="R208" s="170">
        <f>SUM(R209:R211)</f>
        <v>0</v>
      </c>
      <c r="S208" s="169"/>
      <c r="T208" s="171">
        <f>SUM(T209:T211)</f>
        <v>0.14767817999999999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4" t="s">
        <v>174</v>
      </c>
      <c r="AT208" s="172" t="s">
        <v>74</v>
      </c>
      <c r="AU208" s="172" t="s">
        <v>83</v>
      </c>
      <c r="AY208" s="164" t="s">
        <v>165</v>
      </c>
      <c r="BK208" s="173">
        <f>SUM(BK209:BK211)</f>
        <v>0</v>
      </c>
    </row>
    <row r="209" s="2" customFormat="1" ht="24.15" customHeight="1">
      <c r="A209" s="34"/>
      <c r="B209" s="176"/>
      <c r="C209" s="177" t="s">
        <v>445</v>
      </c>
      <c r="D209" s="177" t="s">
        <v>169</v>
      </c>
      <c r="E209" s="178" t="s">
        <v>446</v>
      </c>
      <c r="F209" s="179" t="s">
        <v>447</v>
      </c>
      <c r="G209" s="180" t="s">
        <v>193</v>
      </c>
      <c r="H209" s="181">
        <v>2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0.019800000000000002</v>
      </c>
      <c r="T209" s="188">
        <f>S209*H209</f>
        <v>0.039600000000000003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215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215</v>
      </c>
      <c r="BM209" s="189" t="s">
        <v>448</v>
      </c>
    </row>
    <row r="210" s="2" customFormat="1" ht="24.15" customHeight="1">
      <c r="A210" s="34"/>
      <c r="B210" s="176"/>
      <c r="C210" s="177" t="s">
        <v>449</v>
      </c>
      <c r="D210" s="177" t="s">
        <v>169</v>
      </c>
      <c r="E210" s="178" t="s">
        <v>450</v>
      </c>
      <c r="F210" s="179" t="s">
        <v>451</v>
      </c>
      <c r="G210" s="180" t="s">
        <v>193</v>
      </c>
      <c r="H210" s="181">
        <v>1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0.019800000000000002</v>
      </c>
      <c r="T210" s="188">
        <f>S210*H210</f>
        <v>0.019800000000000002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215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215</v>
      </c>
      <c r="BM210" s="189" t="s">
        <v>452</v>
      </c>
    </row>
    <row r="211" s="2" customFormat="1" ht="24.15" customHeight="1">
      <c r="A211" s="34"/>
      <c r="B211" s="176"/>
      <c r="C211" s="177" t="s">
        <v>453</v>
      </c>
      <c r="D211" s="177" t="s">
        <v>169</v>
      </c>
      <c r="E211" s="178" t="s">
        <v>454</v>
      </c>
      <c r="F211" s="179" t="s">
        <v>455</v>
      </c>
      <c r="G211" s="180" t="s">
        <v>249</v>
      </c>
      <c r="H211" s="181">
        <v>13.946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0.0063299999999999997</v>
      </c>
      <c r="T211" s="188">
        <f>S211*H211</f>
        <v>0.088278179999999998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215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215</v>
      </c>
      <c r="BM211" s="189" t="s">
        <v>456</v>
      </c>
    </row>
    <row r="212" s="12" customFormat="1" ht="22.8" customHeight="1">
      <c r="A212" s="12"/>
      <c r="B212" s="163"/>
      <c r="C212" s="12"/>
      <c r="D212" s="164" t="s">
        <v>74</v>
      </c>
      <c r="E212" s="174" t="s">
        <v>457</v>
      </c>
      <c r="F212" s="174" t="s">
        <v>458</v>
      </c>
      <c r="G212" s="12"/>
      <c r="H212" s="12"/>
      <c r="I212" s="166"/>
      <c r="J212" s="175">
        <f>BK212</f>
        <v>0</v>
      </c>
      <c r="K212" s="12"/>
      <c r="L212" s="163"/>
      <c r="M212" s="168"/>
      <c r="N212" s="169"/>
      <c r="O212" s="169"/>
      <c r="P212" s="170">
        <f>SUM(P213:P215)</f>
        <v>0</v>
      </c>
      <c r="Q212" s="169"/>
      <c r="R212" s="170">
        <f>SUM(R213:R215)</f>
        <v>0</v>
      </c>
      <c r="S212" s="169"/>
      <c r="T212" s="171">
        <f>SUM(T213:T215)</f>
        <v>44.387100000000004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4" t="s">
        <v>174</v>
      </c>
      <c r="AT212" s="172" t="s">
        <v>74</v>
      </c>
      <c r="AU212" s="172" t="s">
        <v>83</v>
      </c>
      <c r="AY212" s="164" t="s">
        <v>165</v>
      </c>
      <c r="BK212" s="173">
        <f>SUM(BK213:BK215)</f>
        <v>0</v>
      </c>
    </row>
    <row r="213" s="2" customFormat="1" ht="33" customHeight="1">
      <c r="A213" s="34"/>
      <c r="B213" s="176"/>
      <c r="C213" s="177" t="s">
        <v>459</v>
      </c>
      <c r="D213" s="177" t="s">
        <v>169</v>
      </c>
      <c r="E213" s="178" t="s">
        <v>460</v>
      </c>
      <c r="F213" s="179" t="s">
        <v>461</v>
      </c>
      <c r="G213" s="180" t="s">
        <v>172</v>
      </c>
      <c r="H213" s="181">
        <v>986.38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0.014999999999999999</v>
      </c>
      <c r="T213" s="188">
        <f>S213*H213</f>
        <v>14.7957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215</v>
      </c>
      <c r="AT213" s="189" t="s">
        <v>169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215</v>
      </c>
      <c r="BM213" s="189" t="s">
        <v>462</v>
      </c>
    </row>
    <row r="214" s="2" customFormat="1" ht="24.15" customHeight="1">
      <c r="A214" s="34"/>
      <c r="B214" s="176"/>
      <c r="C214" s="177" t="s">
        <v>463</v>
      </c>
      <c r="D214" s="177" t="s">
        <v>169</v>
      </c>
      <c r="E214" s="178" t="s">
        <v>464</v>
      </c>
      <c r="F214" s="179" t="s">
        <v>465</v>
      </c>
      <c r="G214" s="180" t="s">
        <v>172</v>
      </c>
      <c r="H214" s="181">
        <v>986.38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0.014999999999999999</v>
      </c>
      <c r="T214" s="188">
        <f>S214*H214</f>
        <v>14.7957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215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215</v>
      </c>
      <c r="BM214" s="189" t="s">
        <v>466</v>
      </c>
    </row>
    <row r="215" s="2" customFormat="1" ht="24.15" customHeight="1">
      <c r="A215" s="34"/>
      <c r="B215" s="176"/>
      <c r="C215" s="177" t="s">
        <v>467</v>
      </c>
      <c r="D215" s="177" t="s">
        <v>169</v>
      </c>
      <c r="E215" s="178" t="s">
        <v>468</v>
      </c>
      <c r="F215" s="179" t="s">
        <v>469</v>
      </c>
      <c r="G215" s="180" t="s">
        <v>172</v>
      </c>
      <c r="H215" s="181">
        <v>986.38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0.014999999999999999</v>
      </c>
      <c r="T215" s="188">
        <f>S215*H215</f>
        <v>14.7957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215</v>
      </c>
      <c r="AT215" s="189" t="s">
        <v>169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215</v>
      </c>
      <c r="BM215" s="189" t="s">
        <v>470</v>
      </c>
    </row>
    <row r="216" s="12" customFormat="1" ht="22.8" customHeight="1">
      <c r="A216" s="12"/>
      <c r="B216" s="163"/>
      <c r="C216" s="12"/>
      <c r="D216" s="164" t="s">
        <v>74</v>
      </c>
      <c r="E216" s="174" t="s">
        <v>471</v>
      </c>
      <c r="F216" s="174" t="s">
        <v>472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SUM(P217:P218)</f>
        <v>0</v>
      </c>
      <c r="Q216" s="169"/>
      <c r="R216" s="170">
        <f>SUM(R217:R218)</f>
        <v>0.039375315000000001</v>
      </c>
      <c r="S216" s="169"/>
      <c r="T216" s="171">
        <f>SUM(T217:T218)</f>
        <v>0.22059000000000001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174</v>
      </c>
      <c r="AT216" s="172" t="s">
        <v>74</v>
      </c>
      <c r="AU216" s="172" t="s">
        <v>83</v>
      </c>
      <c r="AY216" s="164" t="s">
        <v>165</v>
      </c>
      <c r="BK216" s="173">
        <f>SUM(BK217:BK218)</f>
        <v>0</v>
      </c>
    </row>
    <row r="217" s="2" customFormat="1" ht="21.75" customHeight="1">
      <c r="A217" s="34"/>
      <c r="B217" s="176"/>
      <c r="C217" s="177" t="s">
        <v>473</v>
      </c>
      <c r="D217" s="177" t="s">
        <v>169</v>
      </c>
      <c r="E217" s="178" t="s">
        <v>474</v>
      </c>
      <c r="F217" s="179" t="s">
        <v>475</v>
      </c>
      <c r="G217" s="180" t="s">
        <v>172</v>
      </c>
      <c r="H217" s="181">
        <v>220.59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0.001</v>
      </c>
      <c r="T217" s="188">
        <f>S217*H217</f>
        <v>0.22059000000000001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215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215</v>
      </c>
      <c r="BM217" s="189" t="s">
        <v>476</v>
      </c>
    </row>
    <row r="218" s="2" customFormat="1" ht="24.15" customHeight="1">
      <c r="A218" s="34"/>
      <c r="B218" s="176"/>
      <c r="C218" s="177" t="s">
        <v>477</v>
      </c>
      <c r="D218" s="177" t="s">
        <v>169</v>
      </c>
      <c r="E218" s="178" t="s">
        <v>478</v>
      </c>
      <c r="F218" s="179" t="s">
        <v>479</v>
      </c>
      <c r="G218" s="180" t="s">
        <v>172</v>
      </c>
      <c r="H218" s="181">
        <v>220.59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0.0001785</v>
      </c>
      <c r="R218" s="187">
        <f>Q218*H218</f>
        <v>0.039375315000000001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215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215</v>
      </c>
      <c r="BM218" s="189" t="s">
        <v>480</v>
      </c>
    </row>
    <row r="219" s="12" customFormat="1" ht="25.92" customHeight="1">
      <c r="A219" s="12"/>
      <c r="B219" s="163"/>
      <c r="C219" s="12"/>
      <c r="D219" s="164" t="s">
        <v>74</v>
      </c>
      <c r="E219" s="165" t="s">
        <v>481</v>
      </c>
      <c r="F219" s="165" t="s">
        <v>482</v>
      </c>
      <c r="G219" s="12"/>
      <c r="H219" s="12"/>
      <c r="I219" s="166"/>
      <c r="J219" s="167">
        <f>BK219</f>
        <v>0</v>
      </c>
      <c r="K219" s="12"/>
      <c r="L219" s="163"/>
      <c r="M219" s="168"/>
      <c r="N219" s="169"/>
      <c r="O219" s="169"/>
      <c r="P219" s="170">
        <f>SUM(P220:P221)</f>
        <v>0</v>
      </c>
      <c r="Q219" s="169"/>
      <c r="R219" s="170">
        <f>SUM(R220:R221)</f>
        <v>0</v>
      </c>
      <c r="S219" s="169"/>
      <c r="T219" s="171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4" t="s">
        <v>483</v>
      </c>
      <c r="AT219" s="172" t="s">
        <v>74</v>
      </c>
      <c r="AU219" s="172" t="s">
        <v>75</v>
      </c>
      <c r="AY219" s="164" t="s">
        <v>165</v>
      </c>
      <c r="BK219" s="173">
        <f>SUM(BK220:BK221)</f>
        <v>0</v>
      </c>
    </row>
    <row r="220" s="2" customFormat="1" ht="16.5" customHeight="1">
      <c r="A220" s="34"/>
      <c r="B220" s="176"/>
      <c r="C220" s="177" t="s">
        <v>484</v>
      </c>
      <c r="D220" s="177" t="s">
        <v>169</v>
      </c>
      <c r="E220" s="178" t="s">
        <v>485</v>
      </c>
      <c r="F220" s="179" t="s">
        <v>486</v>
      </c>
      <c r="G220" s="180" t="s">
        <v>402</v>
      </c>
      <c r="H220" s="181">
        <v>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487</v>
      </c>
      <c r="AT220" s="189" t="s">
        <v>169</v>
      </c>
      <c r="AU220" s="189" t="s">
        <v>83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487</v>
      </c>
      <c r="BM220" s="189" t="s">
        <v>488</v>
      </c>
    </row>
    <row r="221" s="2" customFormat="1" ht="24.15" customHeight="1">
      <c r="A221" s="34"/>
      <c r="B221" s="176"/>
      <c r="C221" s="177" t="s">
        <v>489</v>
      </c>
      <c r="D221" s="177" t="s">
        <v>169</v>
      </c>
      <c r="E221" s="178" t="s">
        <v>490</v>
      </c>
      <c r="F221" s="179" t="s">
        <v>491</v>
      </c>
      <c r="G221" s="180" t="s">
        <v>492</v>
      </c>
      <c r="H221" s="181">
        <v>1</v>
      </c>
      <c r="I221" s="182"/>
      <c r="J221" s="183">
        <f>ROUND(I221*H221,2)</f>
        <v>0</v>
      </c>
      <c r="K221" s="184"/>
      <c r="L221" s="35"/>
      <c r="M221" s="191" t="s">
        <v>1</v>
      </c>
      <c r="N221" s="192" t="s">
        <v>41</v>
      </c>
      <c r="O221" s="193"/>
      <c r="P221" s="194">
        <f>O221*H221</f>
        <v>0</v>
      </c>
      <c r="Q221" s="194">
        <v>0</v>
      </c>
      <c r="R221" s="194">
        <f>Q221*H221</f>
        <v>0</v>
      </c>
      <c r="S221" s="194">
        <v>0</v>
      </c>
      <c r="T221" s="195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487</v>
      </c>
      <c r="AT221" s="189" t="s">
        <v>169</v>
      </c>
      <c r="AU221" s="189" t="s">
        <v>83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487</v>
      </c>
      <c r="BM221" s="189" t="s">
        <v>493</v>
      </c>
    </row>
    <row r="222" s="2" customFormat="1" ht="6.96" customHeight="1">
      <c r="A222" s="34"/>
      <c r="B222" s="61"/>
      <c r="C222" s="62"/>
      <c r="D222" s="62"/>
      <c r="E222" s="62"/>
      <c r="F222" s="62"/>
      <c r="G222" s="62"/>
      <c r="H222" s="62"/>
      <c r="I222" s="62"/>
      <c r="J222" s="62"/>
      <c r="K222" s="62"/>
      <c r="L222" s="35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autoFilter ref="C131:K221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494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ROUND(J151,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ROUND((SUM(BE151:BE591)),  2)</f>
        <v>0</v>
      </c>
      <c r="G33" s="129"/>
      <c r="H33" s="129"/>
      <c r="I33" s="130">
        <v>0.20000000000000001</v>
      </c>
      <c r="J33" s="128">
        <f>ROUND(((SUM(BE151:BE591))*I33),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ROUND((SUM(BF151:BF591)),  2)</f>
        <v>0</v>
      </c>
      <c r="G34" s="129"/>
      <c r="H34" s="129"/>
      <c r="I34" s="130">
        <v>0.20000000000000001</v>
      </c>
      <c r="J34" s="128">
        <f>ROUND(((SUM(BF151:BF591))*I34),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ROUND((SUM(BG151:BG591)),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ROUND((SUM(BH151:BH591)),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ROUND((SUM(BI151:BI591)),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02 - Nové stavebné úpravy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J151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J152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J153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496</v>
      </c>
      <c r="E99" s="150"/>
      <c r="F99" s="150"/>
      <c r="G99" s="150"/>
      <c r="H99" s="150"/>
      <c r="I99" s="150"/>
      <c r="J99" s="151">
        <f>J168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497</v>
      </c>
      <c r="E100" s="150"/>
      <c r="F100" s="150"/>
      <c r="G100" s="150"/>
      <c r="H100" s="150"/>
      <c r="I100" s="150"/>
      <c r="J100" s="151">
        <f>J188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498</v>
      </c>
      <c r="E101" s="150"/>
      <c r="F101" s="150"/>
      <c r="G101" s="150"/>
      <c r="H101" s="150"/>
      <c r="I101" s="150"/>
      <c r="J101" s="151">
        <f>J203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499</v>
      </c>
      <c r="E102" s="150"/>
      <c r="F102" s="150"/>
      <c r="G102" s="150"/>
      <c r="H102" s="150"/>
      <c r="I102" s="150"/>
      <c r="J102" s="151">
        <f>J208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500</v>
      </c>
      <c r="E103" s="150"/>
      <c r="F103" s="150"/>
      <c r="G103" s="150"/>
      <c r="H103" s="150"/>
      <c r="I103" s="150"/>
      <c r="J103" s="151">
        <f>J251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136</v>
      </c>
      <c r="E104" s="150"/>
      <c r="F104" s="150"/>
      <c r="G104" s="150"/>
      <c r="H104" s="150"/>
      <c r="I104" s="150"/>
      <c r="J104" s="151">
        <f>J254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501</v>
      </c>
      <c r="E105" s="150"/>
      <c r="F105" s="150"/>
      <c r="G105" s="150"/>
      <c r="H105" s="150"/>
      <c r="I105" s="150"/>
      <c r="J105" s="151">
        <f>J274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137</v>
      </c>
      <c r="E106" s="150"/>
      <c r="F106" s="150"/>
      <c r="G106" s="150"/>
      <c r="H106" s="150"/>
      <c r="I106" s="150"/>
      <c r="J106" s="151">
        <f>J289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4"/>
      <c r="C107" s="9"/>
      <c r="D107" s="145" t="s">
        <v>138</v>
      </c>
      <c r="E107" s="146"/>
      <c r="F107" s="146"/>
      <c r="G107" s="146"/>
      <c r="H107" s="146"/>
      <c r="I107" s="146"/>
      <c r="J107" s="147">
        <f>J291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8"/>
      <c r="C108" s="10"/>
      <c r="D108" s="149" t="s">
        <v>502</v>
      </c>
      <c r="E108" s="150"/>
      <c r="F108" s="150"/>
      <c r="G108" s="150"/>
      <c r="H108" s="150"/>
      <c r="I108" s="150"/>
      <c r="J108" s="151">
        <f>J292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139</v>
      </c>
      <c r="E109" s="150"/>
      <c r="F109" s="150"/>
      <c r="G109" s="150"/>
      <c r="H109" s="150"/>
      <c r="I109" s="150"/>
      <c r="J109" s="151">
        <f>J315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140</v>
      </c>
      <c r="E110" s="150"/>
      <c r="F110" s="150"/>
      <c r="G110" s="150"/>
      <c r="H110" s="150"/>
      <c r="I110" s="150"/>
      <c r="J110" s="151">
        <f>J328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503</v>
      </c>
      <c r="E111" s="150"/>
      <c r="F111" s="150"/>
      <c r="G111" s="150"/>
      <c r="H111" s="150"/>
      <c r="I111" s="150"/>
      <c r="J111" s="151">
        <f>J338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8"/>
      <c r="C112" s="10"/>
      <c r="D112" s="149" t="s">
        <v>504</v>
      </c>
      <c r="E112" s="150"/>
      <c r="F112" s="150"/>
      <c r="G112" s="150"/>
      <c r="H112" s="150"/>
      <c r="I112" s="150"/>
      <c r="J112" s="151">
        <f>J344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8"/>
      <c r="C113" s="10"/>
      <c r="D113" s="149" t="s">
        <v>505</v>
      </c>
      <c r="E113" s="150"/>
      <c r="F113" s="150"/>
      <c r="G113" s="150"/>
      <c r="H113" s="150"/>
      <c r="I113" s="150"/>
      <c r="J113" s="151">
        <f>J349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8"/>
      <c r="C114" s="10"/>
      <c r="D114" s="149" t="s">
        <v>506</v>
      </c>
      <c r="E114" s="150"/>
      <c r="F114" s="150"/>
      <c r="G114" s="150"/>
      <c r="H114" s="150"/>
      <c r="I114" s="150"/>
      <c r="J114" s="151">
        <f>J353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8"/>
      <c r="C115" s="10"/>
      <c r="D115" s="149" t="s">
        <v>143</v>
      </c>
      <c r="E115" s="150"/>
      <c r="F115" s="150"/>
      <c r="G115" s="150"/>
      <c r="H115" s="150"/>
      <c r="I115" s="150"/>
      <c r="J115" s="151">
        <f>J357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8"/>
      <c r="C116" s="10"/>
      <c r="D116" s="149" t="s">
        <v>507</v>
      </c>
      <c r="E116" s="150"/>
      <c r="F116" s="150"/>
      <c r="G116" s="150"/>
      <c r="H116" s="150"/>
      <c r="I116" s="150"/>
      <c r="J116" s="151">
        <f>J366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8"/>
      <c r="C117" s="10"/>
      <c r="D117" s="149" t="s">
        <v>144</v>
      </c>
      <c r="E117" s="150"/>
      <c r="F117" s="150"/>
      <c r="G117" s="150"/>
      <c r="H117" s="150"/>
      <c r="I117" s="150"/>
      <c r="J117" s="151">
        <f>J380</f>
        <v>0</v>
      </c>
      <c r="K117" s="10"/>
      <c r="L117" s="14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8"/>
      <c r="C118" s="10"/>
      <c r="D118" s="149" t="s">
        <v>145</v>
      </c>
      <c r="E118" s="150"/>
      <c r="F118" s="150"/>
      <c r="G118" s="150"/>
      <c r="H118" s="150"/>
      <c r="I118" s="150"/>
      <c r="J118" s="151">
        <f>J388</f>
        <v>0</v>
      </c>
      <c r="K118" s="10"/>
      <c r="L118" s="14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8"/>
      <c r="C119" s="10"/>
      <c r="D119" s="149" t="s">
        <v>508</v>
      </c>
      <c r="E119" s="150"/>
      <c r="F119" s="150"/>
      <c r="G119" s="150"/>
      <c r="H119" s="150"/>
      <c r="I119" s="150"/>
      <c r="J119" s="151">
        <f>J427</f>
        <v>0</v>
      </c>
      <c r="K119" s="10"/>
      <c r="L119" s="14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8"/>
      <c r="C120" s="10"/>
      <c r="D120" s="149" t="s">
        <v>146</v>
      </c>
      <c r="E120" s="150"/>
      <c r="F120" s="150"/>
      <c r="G120" s="150"/>
      <c r="H120" s="150"/>
      <c r="I120" s="150"/>
      <c r="J120" s="151">
        <f>J438</f>
        <v>0</v>
      </c>
      <c r="K120" s="10"/>
      <c r="L120" s="14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8"/>
      <c r="C121" s="10"/>
      <c r="D121" s="149" t="s">
        <v>509</v>
      </c>
      <c r="E121" s="150"/>
      <c r="F121" s="150"/>
      <c r="G121" s="150"/>
      <c r="H121" s="150"/>
      <c r="I121" s="150"/>
      <c r="J121" s="151">
        <f>J533</f>
        <v>0</v>
      </c>
      <c r="K121" s="10"/>
      <c r="L121" s="14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48"/>
      <c r="C122" s="10"/>
      <c r="D122" s="149" t="s">
        <v>510</v>
      </c>
      <c r="E122" s="150"/>
      <c r="F122" s="150"/>
      <c r="G122" s="150"/>
      <c r="H122" s="150"/>
      <c r="I122" s="150"/>
      <c r="J122" s="151">
        <f>J539</f>
        <v>0</v>
      </c>
      <c r="K122" s="10"/>
      <c r="L122" s="14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48"/>
      <c r="C123" s="10"/>
      <c r="D123" s="149" t="s">
        <v>149</v>
      </c>
      <c r="E123" s="150"/>
      <c r="F123" s="150"/>
      <c r="G123" s="150"/>
      <c r="H123" s="150"/>
      <c r="I123" s="150"/>
      <c r="J123" s="151">
        <f>J547</f>
        <v>0</v>
      </c>
      <c r="K123" s="10"/>
      <c r="L123" s="148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48"/>
      <c r="C124" s="10"/>
      <c r="D124" s="149" t="s">
        <v>511</v>
      </c>
      <c r="E124" s="150"/>
      <c r="F124" s="150"/>
      <c r="G124" s="150"/>
      <c r="H124" s="150"/>
      <c r="I124" s="150"/>
      <c r="J124" s="151">
        <f>J562</f>
        <v>0</v>
      </c>
      <c r="K124" s="10"/>
      <c r="L124" s="14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48"/>
      <c r="C125" s="10"/>
      <c r="D125" s="149" t="s">
        <v>512</v>
      </c>
      <c r="E125" s="150"/>
      <c r="F125" s="150"/>
      <c r="G125" s="150"/>
      <c r="H125" s="150"/>
      <c r="I125" s="150"/>
      <c r="J125" s="151">
        <f>J566</f>
        <v>0</v>
      </c>
      <c r="K125" s="10"/>
      <c r="L125" s="14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8"/>
      <c r="C126" s="10"/>
      <c r="D126" s="149" t="s">
        <v>513</v>
      </c>
      <c r="E126" s="150"/>
      <c r="F126" s="150"/>
      <c r="G126" s="150"/>
      <c r="H126" s="150"/>
      <c r="I126" s="150"/>
      <c r="J126" s="151">
        <f>J570</f>
        <v>0</v>
      </c>
      <c r="K126" s="10"/>
      <c r="L126" s="148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48"/>
      <c r="C127" s="10"/>
      <c r="D127" s="149" t="s">
        <v>514</v>
      </c>
      <c r="E127" s="150"/>
      <c r="F127" s="150"/>
      <c r="G127" s="150"/>
      <c r="H127" s="150"/>
      <c r="I127" s="150"/>
      <c r="J127" s="151">
        <f>J574</f>
        <v>0</v>
      </c>
      <c r="K127" s="10"/>
      <c r="L127" s="148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48"/>
      <c r="C128" s="10"/>
      <c r="D128" s="149" t="s">
        <v>515</v>
      </c>
      <c r="E128" s="150"/>
      <c r="F128" s="150"/>
      <c r="G128" s="150"/>
      <c r="H128" s="150"/>
      <c r="I128" s="150"/>
      <c r="J128" s="151">
        <f>J579</f>
        <v>0</v>
      </c>
      <c r="K128" s="10"/>
      <c r="L128" s="148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9" customFormat="1" ht="24.96" customHeight="1">
      <c r="A129" s="9"/>
      <c r="B129" s="144"/>
      <c r="C129" s="9"/>
      <c r="D129" s="145" t="s">
        <v>516</v>
      </c>
      <c r="E129" s="146"/>
      <c r="F129" s="146"/>
      <c r="G129" s="146"/>
      <c r="H129" s="146"/>
      <c r="I129" s="146"/>
      <c r="J129" s="147">
        <f>J583</f>
        <v>0</v>
      </c>
      <c r="K129" s="9"/>
      <c r="L129" s="144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="10" customFormat="1" ht="19.92" customHeight="1">
      <c r="A130" s="10"/>
      <c r="B130" s="148"/>
      <c r="C130" s="10"/>
      <c r="D130" s="149" t="s">
        <v>517</v>
      </c>
      <c r="E130" s="150"/>
      <c r="F130" s="150"/>
      <c r="G130" s="150"/>
      <c r="H130" s="150"/>
      <c r="I130" s="150"/>
      <c r="J130" s="151">
        <f>J584</f>
        <v>0</v>
      </c>
      <c r="K130" s="10"/>
      <c r="L130" s="148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9" customFormat="1" ht="24.96" customHeight="1">
      <c r="A131" s="9"/>
      <c r="B131" s="144"/>
      <c r="C131" s="9"/>
      <c r="D131" s="145" t="s">
        <v>150</v>
      </c>
      <c r="E131" s="146"/>
      <c r="F131" s="146"/>
      <c r="G131" s="146"/>
      <c r="H131" s="146"/>
      <c r="I131" s="146"/>
      <c r="J131" s="147">
        <f>J589</f>
        <v>0</v>
      </c>
      <c r="K131" s="9"/>
      <c r="L131" s="144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="2" customFormat="1" ht="21.84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7" s="2" customFormat="1" ht="6.96" customHeight="1">
      <c r="A137" s="34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24.96" customHeight="1">
      <c r="A138" s="34"/>
      <c r="B138" s="35"/>
      <c r="C138" s="19" t="s">
        <v>151</v>
      </c>
      <c r="D138" s="34"/>
      <c r="E138" s="34"/>
      <c r="F138" s="34"/>
      <c r="G138" s="34"/>
      <c r="H138" s="34"/>
      <c r="I138" s="34"/>
      <c r="J138" s="34"/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6.96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2" customHeight="1">
      <c r="A140" s="34"/>
      <c r="B140" s="35"/>
      <c r="C140" s="28" t="s">
        <v>15</v>
      </c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26.25" customHeight="1">
      <c r="A141" s="34"/>
      <c r="B141" s="35"/>
      <c r="C141" s="34"/>
      <c r="D141" s="34"/>
      <c r="E141" s="122" t="str">
        <f>E7</f>
        <v>Obnova a modernizácia objektu Centra univerzitného športu pri SPU v Nitre</v>
      </c>
      <c r="F141" s="28"/>
      <c r="G141" s="28"/>
      <c r="H141" s="28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2" customHeight="1">
      <c r="A142" s="34"/>
      <c r="B142" s="35"/>
      <c r="C142" s="28" t="s">
        <v>128</v>
      </c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6.5" customHeight="1">
      <c r="A143" s="34"/>
      <c r="B143" s="35"/>
      <c r="C143" s="34"/>
      <c r="D143" s="34"/>
      <c r="E143" s="68" t="str">
        <f>E9</f>
        <v>02 - Nové stavebné úpravy</v>
      </c>
      <c r="F143" s="34"/>
      <c r="G143" s="34"/>
      <c r="H143" s="34"/>
      <c r="I143" s="34"/>
      <c r="J143" s="34"/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6.96" customHeight="1">
      <c r="A144" s="34"/>
      <c r="B144" s="35"/>
      <c r="C144" s="34"/>
      <c r="D144" s="34"/>
      <c r="E144" s="34"/>
      <c r="F144" s="34"/>
      <c r="G144" s="34"/>
      <c r="H144" s="34"/>
      <c r="I144" s="34"/>
      <c r="J144" s="34"/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2" customHeight="1">
      <c r="A145" s="34"/>
      <c r="B145" s="35"/>
      <c r="C145" s="28" t="s">
        <v>19</v>
      </c>
      <c r="D145" s="34"/>
      <c r="E145" s="34"/>
      <c r="F145" s="23" t="str">
        <f>F12</f>
        <v>Nitra</v>
      </c>
      <c r="G145" s="34"/>
      <c r="H145" s="34"/>
      <c r="I145" s="28" t="s">
        <v>21</v>
      </c>
      <c r="J145" s="70" t="str">
        <f>IF(J12="","",J12)</f>
        <v>1. 2. 2024</v>
      </c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6.96" customHeight="1">
      <c r="A146" s="34"/>
      <c r="B146" s="35"/>
      <c r="C146" s="34"/>
      <c r="D146" s="34"/>
      <c r="E146" s="34"/>
      <c r="F146" s="34"/>
      <c r="G146" s="34"/>
      <c r="H146" s="34"/>
      <c r="I146" s="34"/>
      <c r="J146" s="34"/>
      <c r="K146" s="34"/>
      <c r="L146" s="56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15.15" customHeight="1">
      <c r="A147" s="34"/>
      <c r="B147" s="35"/>
      <c r="C147" s="28" t="s">
        <v>23</v>
      </c>
      <c r="D147" s="34"/>
      <c r="E147" s="34"/>
      <c r="F147" s="23" t="str">
        <f>E15</f>
        <v>SPU v Nitre</v>
      </c>
      <c r="G147" s="34"/>
      <c r="H147" s="34"/>
      <c r="I147" s="28" t="s">
        <v>29</v>
      </c>
      <c r="J147" s="32" t="str">
        <f>E21</f>
        <v>Ing. Stanislav Mikle</v>
      </c>
      <c r="K147" s="34"/>
      <c r="L147" s="56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15" customHeight="1">
      <c r="A148" s="34"/>
      <c r="B148" s="35"/>
      <c r="C148" s="28" t="s">
        <v>27</v>
      </c>
      <c r="D148" s="34"/>
      <c r="E148" s="34"/>
      <c r="F148" s="23" t="str">
        <f>IF(E18="","",E18)</f>
        <v>Vyplň údaj</v>
      </c>
      <c r="G148" s="34"/>
      <c r="H148" s="34"/>
      <c r="I148" s="28" t="s">
        <v>32</v>
      </c>
      <c r="J148" s="32" t="str">
        <f>E24</f>
        <v>Béger</v>
      </c>
      <c r="K148" s="34"/>
      <c r="L148" s="5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0.32" customHeight="1">
      <c r="A149" s="34"/>
      <c r="B149" s="35"/>
      <c r="C149" s="34"/>
      <c r="D149" s="34"/>
      <c r="E149" s="34"/>
      <c r="F149" s="34"/>
      <c r="G149" s="34"/>
      <c r="H149" s="34"/>
      <c r="I149" s="34"/>
      <c r="J149" s="34"/>
      <c r="K149" s="34"/>
      <c r="L149" s="56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11" customFormat="1" ht="29.28" customHeight="1">
      <c r="A150" s="152"/>
      <c r="B150" s="153"/>
      <c r="C150" s="154" t="s">
        <v>152</v>
      </c>
      <c r="D150" s="155" t="s">
        <v>60</v>
      </c>
      <c r="E150" s="155" t="s">
        <v>56</v>
      </c>
      <c r="F150" s="155" t="s">
        <v>57</v>
      </c>
      <c r="G150" s="155" t="s">
        <v>153</v>
      </c>
      <c r="H150" s="155" t="s">
        <v>154</v>
      </c>
      <c r="I150" s="155" t="s">
        <v>155</v>
      </c>
      <c r="J150" s="156" t="s">
        <v>132</v>
      </c>
      <c r="K150" s="157" t="s">
        <v>156</v>
      </c>
      <c r="L150" s="158"/>
      <c r="M150" s="87" t="s">
        <v>1</v>
      </c>
      <c r="N150" s="88" t="s">
        <v>39</v>
      </c>
      <c r="O150" s="88" t="s">
        <v>157</v>
      </c>
      <c r="P150" s="88" t="s">
        <v>158</v>
      </c>
      <c r="Q150" s="88" t="s">
        <v>159</v>
      </c>
      <c r="R150" s="88" t="s">
        <v>160</v>
      </c>
      <c r="S150" s="88" t="s">
        <v>161</v>
      </c>
      <c r="T150" s="89" t="s">
        <v>162</v>
      </c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</row>
    <row r="151" s="2" customFormat="1" ht="22.8" customHeight="1">
      <c r="A151" s="34"/>
      <c r="B151" s="35"/>
      <c r="C151" s="94" t="s">
        <v>133</v>
      </c>
      <c r="D151" s="34"/>
      <c r="E151" s="34"/>
      <c r="F151" s="34"/>
      <c r="G151" s="34"/>
      <c r="H151" s="34"/>
      <c r="I151" s="34"/>
      <c r="J151" s="159">
        <f>BK151</f>
        <v>0</v>
      </c>
      <c r="K151" s="34"/>
      <c r="L151" s="35"/>
      <c r="M151" s="90"/>
      <c r="N151" s="74"/>
      <c r="O151" s="91"/>
      <c r="P151" s="160">
        <f>P152+P291+P583+P589</f>
        <v>0</v>
      </c>
      <c r="Q151" s="91"/>
      <c r="R151" s="160">
        <f>R152+R291+R583+R589</f>
        <v>2611.9041633837505</v>
      </c>
      <c r="S151" s="91"/>
      <c r="T151" s="161">
        <f>T152+T291+T583+T589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74</v>
      </c>
      <c r="AU151" s="15" t="s">
        <v>134</v>
      </c>
      <c r="BK151" s="162">
        <f>BK152+BK291+BK583+BK589</f>
        <v>0</v>
      </c>
    </row>
    <row r="152" s="12" customFormat="1" ht="25.92" customHeight="1">
      <c r="A152" s="12"/>
      <c r="B152" s="163"/>
      <c r="C152" s="12"/>
      <c r="D152" s="164" t="s">
        <v>74</v>
      </c>
      <c r="E152" s="165" t="s">
        <v>163</v>
      </c>
      <c r="F152" s="165" t="s">
        <v>164</v>
      </c>
      <c r="G152" s="12"/>
      <c r="H152" s="12"/>
      <c r="I152" s="166"/>
      <c r="J152" s="167">
        <f>BK152</f>
        <v>0</v>
      </c>
      <c r="K152" s="12"/>
      <c r="L152" s="163"/>
      <c r="M152" s="168"/>
      <c r="N152" s="169"/>
      <c r="O152" s="169"/>
      <c r="P152" s="170">
        <f>P153+P168+P188+P203+P208+P251+P254+P274+P289</f>
        <v>0</v>
      </c>
      <c r="Q152" s="169"/>
      <c r="R152" s="170">
        <f>R153+R168+R188+R203+R208+R251+R254+R274+R289</f>
        <v>495.54967446567002</v>
      </c>
      <c r="S152" s="169"/>
      <c r="T152" s="171">
        <f>T153+T168+T188+T203+T208+T251+T254+T274+T289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83</v>
      </c>
      <c r="AT152" s="172" t="s">
        <v>74</v>
      </c>
      <c r="AU152" s="172" t="s">
        <v>75</v>
      </c>
      <c r="AY152" s="164" t="s">
        <v>165</v>
      </c>
      <c r="BK152" s="173">
        <f>BK153+BK168+BK188+BK203+BK208+BK251+BK254+BK274+BK289</f>
        <v>0</v>
      </c>
    </row>
    <row r="153" s="12" customFormat="1" ht="22.8" customHeight="1">
      <c r="A153" s="12"/>
      <c r="B153" s="163"/>
      <c r="C153" s="12"/>
      <c r="D153" s="164" t="s">
        <v>74</v>
      </c>
      <c r="E153" s="174" t="s">
        <v>83</v>
      </c>
      <c r="F153" s="174" t="s">
        <v>518</v>
      </c>
      <c r="G153" s="12"/>
      <c r="H153" s="12"/>
      <c r="I153" s="166"/>
      <c r="J153" s="175">
        <f>BK153</f>
        <v>0</v>
      </c>
      <c r="K153" s="12"/>
      <c r="L153" s="163"/>
      <c r="M153" s="168"/>
      <c r="N153" s="169"/>
      <c r="O153" s="169"/>
      <c r="P153" s="170">
        <f>SUM(P154:P167)</f>
        <v>0</v>
      </c>
      <c r="Q153" s="169"/>
      <c r="R153" s="170">
        <f>SUM(R154:R167)</f>
        <v>25.234000000000002</v>
      </c>
      <c r="S153" s="169"/>
      <c r="T153" s="171">
        <f>SUM(T154:T167)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4" t="s">
        <v>83</v>
      </c>
      <c r="AT153" s="172" t="s">
        <v>74</v>
      </c>
      <c r="AU153" s="172" t="s">
        <v>83</v>
      </c>
      <c r="AY153" s="164" t="s">
        <v>165</v>
      </c>
      <c r="BK153" s="173">
        <f>SUM(BK154:BK167)</f>
        <v>0</v>
      </c>
    </row>
    <row r="154" s="2" customFormat="1" ht="21.75" customHeight="1">
      <c r="A154" s="34"/>
      <c r="B154" s="176"/>
      <c r="C154" s="177" t="s">
        <v>83</v>
      </c>
      <c r="D154" s="177" t="s">
        <v>169</v>
      </c>
      <c r="E154" s="178" t="s">
        <v>519</v>
      </c>
      <c r="F154" s="179" t="s">
        <v>520</v>
      </c>
      <c r="G154" s="180" t="s">
        <v>178</v>
      </c>
      <c r="H154" s="181">
        <v>7.6680000000000001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521</v>
      </c>
    </row>
    <row r="155" s="2" customFormat="1" ht="24.15" customHeight="1">
      <c r="A155" s="34"/>
      <c r="B155" s="176"/>
      <c r="C155" s="177" t="s">
        <v>174</v>
      </c>
      <c r="D155" s="177" t="s">
        <v>169</v>
      </c>
      <c r="E155" s="178" t="s">
        <v>522</v>
      </c>
      <c r="F155" s="179" t="s">
        <v>523</v>
      </c>
      <c r="G155" s="180" t="s">
        <v>178</v>
      </c>
      <c r="H155" s="181">
        <v>2.2999999999999998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524</v>
      </c>
    </row>
    <row r="156" s="2" customFormat="1" ht="21.75" customHeight="1">
      <c r="A156" s="34"/>
      <c r="B156" s="176"/>
      <c r="C156" s="177" t="s">
        <v>525</v>
      </c>
      <c r="D156" s="177" t="s">
        <v>169</v>
      </c>
      <c r="E156" s="178" t="s">
        <v>526</v>
      </c>
      <c r="F156" s="179" t="s">
        <v>527</v>
      </c>
      <c r="G156" s="180" t="s">
        <v>178</v>
      </c>
      <c r="H156" s="181">
        <v>5.4720000000000004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528</v>
      </c>
    </row>
    <row r="157" s="2" customFormat="1" ht="37.8" customHeight="1">
      <c r="A157" s="34"/>
      <c r="B157" s="176"/>
      <c r="C157" s="177" t="s">
        <v>173</v>
      </c>
      <c r="D157" s="177" t="s">
        <v>169</v>
      </c>
      <c r="E157" s="178" t="s">
        <v>529</v>
      </c>
      <c r="F157" s="179" t="s">
        <v>530</v>
      </c>
      <c r="G157" s="180" t="s">
        <v>178</v>
      </c>
      <c r="H157" s="181">
        <v>1.6419999999999999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531</v>
      </c>
    </row>
    <row r="158" s="2" customFormat="1" ht="21.75" customHeight="1">
      <c r="A158" s="34"/>
      <c r="B158" s="176"/>
      <c r="C158" s="177" t="s">
        <v>483</v>
      </c>
      <c r="D158" s="177" t="s">
        <v>169</v>
      </c>
      <c r="E158" s="178" t="s">
        <v>526</v>
      </c>
      <c r="F158" s="179" t="s">
        <v>527</v>
      </c>
      <c r="G158" s="180" t="s">
        <v>178</v>
      </c>
      <c r="H158" s="181">
        <v>33.345999999999997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532</v>
      </c>
    </row>
    <row r="159" s="2" customFormat="1" ht="24.15" customHeight="1">
      <c r="A159" s="34"/>
      <c r="B159" s="176"/>
      <c r="C159" s="177" t="s">
        <v>533</v>
      </c>
      <c r="D159" s="177" t="s">
        <v>169</v>
      </c>
      <c r="E159" s="178" t="s">
        <v>534</v>
      </c>
      <c r="F159" s="179" t="s">
        <v>535</v>
      </c>
      <c r="G159" s="180" t="s">
        <v>178</v>
      </c>
      <c r="H159" s="181">
        <v>10.004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536</v>
      </c>
    </row>
    <row r="160" s="2" customFormat="1" ht="33" customHeight="1">
      <c r="A160" s="34"/>
      <c r="B160" s="176"/>
      <c r="C160" s="177" t="s">
        <v>537</v>
      </c>
      <c r="D160" s="177" t="s">
        <v>169</v>
      </c>
      <c r="E160" s="178" t="s">
        <v>538</v>
      </c>
      <c r="F160" s="179" t="s">
        <v>539</v>
      </c>
      <c r="G160" s="180" t="s">
        <v>178</v>
      </c>
      <c r="H160" s="181">
        <v>27.585999999999999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540</v>
      </c>
    </row>
    <row r="161" s="2" customFormat="1" ht="16.5" customHeight="1">
      <c r="A161" s="34"/>
      <c r="B161" s="176"/>
      <c r="C161" s="177" t="s">
        <v>541</v>
      </c>
      <c r="D161" s="177" t="s">
        <v>169</v>
      </c>
      <c r="E161" s="178" t="s">
        <v>542</v>
      </c>
      <c r="F161" s="179" t="s">
        <v>543</v>
      </c>
      <c r="G161" s="180" t="s">
        <v>178</v>
      </c>
      <c r="H161" s="181">
        <v>27.585999999999999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544</v>
      </c>
    </row>
    <row r="162" s="2" customFormat="1" ht="24.15" customHeight="1">
      <c r="A162" s="34"/>
      <c r="B162" s="176"/>
      <c r="C162" s="177" t="s">
        <v>166</v>
      </c>
      <c r="D162" s="177" t="s">
        <v>169</v>
      </c>
      <c r="E162" s="178" t="s">
        <v>545</v>
      </c>
      <c r="F162" s="179" t="s">
        <v>546</v>
      </c>
      <c r="G162" s="180" t="s">
        <v>274</v>
      </c>
      <c r="H162" s="181">
        <v>46.896000000000001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547</v>
      </c>
    </row>
    <row r="163" s="2" customFormat="1" ht="33" customHeight="1">
      <c r="A163" s="34"/>
      <c r="B163" s="176"/>
      <c r="C163" s="177" t="s">
        <v>109</v>
      </c>
      <c r="D163" s="177" t="s">
        <v>169</v>
      </c>
      <c r="E163" s="178" t="s">
        <v>548</v>
      </c>
      <c r="F163" s="179" t="s">
        <v>549</v>
      </c>
      <c r="G163" s="180" t="s">
        <v>178</v>
      </c>
      <c r="H163" s="181">
        <v>32.850000000000001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550</v>
      </c>
    </row>
    <row r="164" s="2" customFormat="1" ht="16.5" customHeight="1">
      <c r="A164" s="34"/>
      <c r="B164" s="176"/>
      <c r="C164" s="196" t="s">
        <v>112</v>
      </c>
      <c r="D164" s="196" t="s">
        <v>551</v>
      </c>
      <c r="E164" s="197" t="s">
        <v>552</v>
      </c>
      <c r="F164" s="198" t="s">
        <v>553</v>
      </c>
      <c r="G164" s="199" t="s">
        <v>274</v>
      </c>
      <c r="H164" s="200">
        <v>2.5539999999999998</v>
      </c>
      <c r="I164" s="201"/>
      <c r="J164" s="202">
        <f>ROUND(I164*H164,2)</f>
        <v>0</v>
      </c>
      <c r="K164" s="203"/>
      <c r="L164" s="204"/>
      <c r="M164" s="205" t="s">
        <v>1</v>
      </c>
      <c r="N164" s="206" t="s">
        <v>41</v>
      </c>
      <c r="O164" s="78"/>
      <c r="P164" s="187">
        <f>O164*H164</f>
        <v>0</v>
      </c>
      <c r="Q164" s="187">
        <v>1</v>
      </c>
      <c r="R164" s="187">
        <f>Q164*H164</f>
        <v>2.5539999999999998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541</v>
      </c>
      <c r="AT164" s="189" t="s">
        <v>551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554</v>
      </c>
    </row>
    <row r="165" s="2" customFormat="1" ht="16.5" customHeight="1">
      <c r="A165" s="34"/>
      <c r="B165" s="176"/>
      <c r="C165" s="196" t="s">
        <v>115</v>
      </c>
      <c r="D165" s="196" t="s">
        <v>551</v>
      </c>
      <c r="E165" s="197" t="s">
        <v>555</v>
      </c>
      <c r="F165" s="198" t="s">
        <v>556</v>
      </c>
      <c r="G165" s="199" t="s">
        <v>274</v>
      </c>
      <c r="H165" s="200">
        <v>6.4809999999999999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1</v>
      </c>
      <c r="R165" s="187">
        <f>Q165*H165</f>
        <v>6.4809999999999999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541</v>
      </c>
      <c r="AT165" s="189" t="s">
        <v>551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557</v>
      </c>
    </row>
    <row r="166" s="2" customFormat="1" ht="16.5" customHeight="1">
      <c r="A166" s="34"/>
      <c r="B166" s="176"/>
      <c r="C166" s="196" t="s">
        <v>118</v>
      </c>
      <c r="D166" s="196" t="s">
        <v>551</v>
      </c>
      <c r="E166" s="197" t="s">
        <v>558</v>
      </c>
      <c r="F166" s="198" t="s">
        <v>559</v>
      </c>
      <c r="G166" s="199" t="s">
        <v>274</v>
      </c>
      <c r="H166" s="200">
        <v>16.199000000000002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1</v>
      </c>
      <c r="R166" s="187">
        <f>Q166*H166</f>
        <v>16.199000000000002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541</v>
      </c>
      <c r="AT166" s="189" t="s">
        <v>551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560</v>
      </c>
    </row>
    <row r="167" s="2" customFormat="1" ht="21.75" customHeight="1">
      <c r="A167" s="34"/>
      <c r="B167" s="176"/>
      <c r="C167" s="177" t="s">
        <v>121</v>
      </c>
      <c r="D167" s="177" t="s">
        <v>169</v>
      </c>
      <c r="E167" s="178" t="s">
        <v>561</v>
      </c>
      <c r="F167" s="179" t="s">
        <v>562</v>
      </c>
      <c r="G167" s="180" t="s">
        <v>172</v>
      </c>
      <c r="H167" s="181">
        <v>168.27500000000001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173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563</v>
      </c>
    </row>
    <row r="168" s="12" customFormat="1" ht="22.8" customHeight="1">
      <c r="A168" s="12"/>
      <c r="B168" s="163"/>
      <c r="C168" s="12"/>
      <c r="D168" s="164" t="s">
        <v>74</v>
      </c>
      <c r="E168" s="174" t="s">
        <v>174</v>
      </c>
      <c r="F168" s="174" t="s">
        <v>564</v>
      </c>
      <c r="G168" s="12"/>
      <c r="H168" s="12"/>
      <c r="I168" s="166"/>
      <c r="J168" s="175">
        <f>BK168</f>
        <v>0</v>
      </c>
      <c r="K168" s="12"/>
      <c r="L168" s="163"/>
      <c r="M168" s="168"/>
      <c r="N168" s="169"/>
      <c r="O168" s="169"/>
      <c r="P168" s="170">
        <f>SUM(P169:P187)</f>
        <v>0</v>
      </c>
      <c r="Q168" s="169"/>
      <c r="R168" s="170">
        <f>SUM(R169:R187)</f>
        <v>79.089232581250002</v>
      </c>
      <c r="S168" s="169"/>
      <c r="T168" s="171">
        <f>SUM(T169:T187)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83</v>
      </c>
      <c r="AT168" s="172" t="s">
        <v>74</v>
      </c>
      <c r="AU168" s="172" t="s">
        <v>83</v>
      </c>
      <c r="AY168" s="164" t="s">
        <v>165</v>
      </c>
      <c r="BK168" s="173">
        <f>SUM(BK169:BK187)</f>
        <v>0</v>
      </c>
    </row>
    <row r="169" s="2" customFormat="1" ht="33" customHeight="1">
      <c r="A169" s="34"/>
      <c r="B169" s="176"/>
      <c r="C169" s="177" t="s">
        <v>124</v>
      </c>
      <c r="D169" s="177" t="s">
        <v>169</v>
      </c>
      <c r="E169" s="178" t="s">
        <v>565</v>
      </c>
      <c r="F169" s="179" t="s">
        <v>566</v>
      </c>
      <c r="G169" s="180" t="s">
        <v>172</v>
      </c>
      <c r="H169" s="181">
        <v>108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0.00031981000000000002</v>
      </c>
      <c r="R169" s="187">
        <f>Q169*H169</f>
        <v>0.034539480000000004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173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173</v>
      </c>
      <c r="BM169" s="189" t="s">
        <v>567</v>
      </c>
    </row>
    <row r="170" s="2" customFormat="1" ht="21.75" customHeight="1">
      <c r="A170" s="34"/>
      <c r="B170" s="176"/>
      <c r="C170" s="196" t="s">
        <v>215</v>
      </c>
      <c r="D170" s="196" t="s">
        <v>551</v>
      </c>
      <c r="E170" s="197" t="s">
        <v>568</v>
      </c>
      <c r="F170" s="198" t="s">
        <v>569</v>
      </c>
      <c r="G170" s="199" t="s">
        <v>172</v>
      </c>
      <c r="H170" s="200">
        <v>110.16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0.00050000000000000001</v>
      </c>
      <c r="R170" s="187">
        <f>Q170*H170</f>
        <v>0.055079999999999997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541</v>
      </c>
      <c r="AT170" s="189" t="s">
        <v>551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570</v>
      </c>
    </row>
    <row r="171" s="2" customFormat="1" ht="24.15" customHeight="1">
      <c r="A171" s="34"/>
      <c r="B171" s="176"/>
      <c r="C171" s="177" t="s">
        <v>219</v>
      </c>
      <c r="D171" s="177" t="s">
        <v>169</v>
      </c>
      <c r="E171" s="178" t="s">
        <v>571</v>
      </c>
      <c r="F171" s="179" t="s">
        <v>572</v>
      </c>
      <c r="G171" s="180" t="s">
        <v>178</v>
      </c>
      <c r="H171" s="181">
        <v>8.4139999999999997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2.0699999999999998</v>
      </c>
      <c r="R171" s="187">
        <f>Q171*H171</f>
        <v>17.416979999999999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173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173</v>
      </c>
      <c r="BM171" s="189" t="s">
        <v>573</v>
      </c>
    </row>
    <row r="172" s="2" customFormat="1" ht="24.15" customHeight="1">
      <c r="A172" s="34"/>
      <c r="B172" s="176"/>
      <c r="C172" s="177" t="s">
        <v>223</v>
      </c>
      <c r="D172" s="177" t="s">
        <v>169</v>
      </c>
      <c r="E172" s="178" t="s">
        <v>574</v>
      </c>
      <c r="F172" s="179" t="s">
        <v>575</v>
      </c>
      <c r="G172" s="180" t="s">
        <v>178</v>
      </c>
      <c r="H172" s="181">
        <v>12.621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2.19408</v>
      </c>
      <c r="R172" s="187">
        <f>Q172*H172</f>
        <v>27.691483680000001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173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576</v>
      </c>
    </row>
    <row r="173" s="2" customFormat="1" ht="21.75" customHeight="1">
      <c r="A173" s="34"/>
      <c r="B173" s="176"/>
      <c r="C173" s="177" t="s">
        <v>227</v>
      </c>
      <c r="D173" s="177" t="s">
        <v>169</v>
      </c>
      <c r="E173" s="178" t="s">
        <v>577</v>
      </c>
      <c r="F173" s="179" t="s">
        <v>578</v>
      </c>
      <c r="G173" s="180" t="s">
        <v>178</v>
      </c>
      <c r="H173" s="181">
        <v>0.68799999999999994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2.4157199999999999</v>
      </c>
      <c r="R173" s="187">
        <f>Q173*H173</f>
        <v>1.6620153599999998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173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173</v>
      </c>
      <c r="BM173" s="189" t="s">
        <v>579</v>
      </c>
    </row>
    <row r="174" s="2" customFormat="1" ht="24.15" customHeight="1">
      <c r="A174" s="34"/>
      <c r="B174" s="176"/>
      <c r="C174" s="177" t="s">
        <v>7</v>
      </c>
      <c r="D174" s="177" t="s">
        <v>169</v>
      </c>
      <c r="E174" s="178" t="s">
        <v>580</v>
      </c>
      <c r="F174" s="179" t="s">
        <v>581</v>
      </c>
      <c r="G174" s="180" t="s">
        <v>178</v>
      </c>
      <c r="H174" s="181">
        <v>2.0409999999999999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2.4157199999999999</v>
      </c>
      <c r="R174" s="187">
        <f>Q174*H174</f>
        <v>4.9304845199999994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173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173</v>
      </c>
      <c r="BM174" s="189" t="s">
        <v>582</v>
      </c>
    </row>
    <row r="175" s="2" customFormat="1" ht="24.15" customHeight="1">
      <c r="A175" s="34"/>
      <c r="B175" s="176"/>
      <c r="C175" s="177" t="s">
        <v>234</v>
      </c>
      <c r="D175" s="177" t="s">
        <v>169</v>
      </c>
      <c r="E175" s="178" t="s">
        <v>583</v>
      </c>
      <c r="F175" s="179" t="s">
        <v>584</v>
      </c>
      <c r="G175" s="180" t="s">
        <v>172</v>
      </c>
      <c r="H175" s="181">
        <v>42.399999999999999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0.0037699999999999999</v>
      </c>
      <c r="R175" s="187">
        <f>Q175*H175</f>
        <v>0.15984799999999999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173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173</v>
      </c>
      <c r="BM175" s="189" t="s">
        <v>585</v>
      </c>
    </row>
    <row r="176" s="2" customFormat="1" ht="24.15" customHeight="1">
      <c r="A176" s="34"/>
      <c r="B176" s="176"/>
      <c r="C176" s="177" t="s">
        <v>238</v>
      </c>
      <c r="D176" s="177" t="s">
        <v>169</v>
      </c>
      <c r="E176" s="178" t="s">
        <v>586</v>
      </c>
      <c r="F176" s="179" t="s">
        <v>587</v>
      </c>
      <c r="G176" s="180" t="s">
        <v>172</v>
      </c>
      <c r="H176" s="181">
        <v>42.399999999999999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173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173</v>
      </c>
      <c r="BM176" s="189" t="s">
        <v>588</v>
      </c>
    </row>
    <row r="177" s="2" customFormat="1" ht="24.15" customHeight="1">
      <c r="A177" s="34"/>
      <c r="B177" s="176"/>
      <c r="C177" s="177" t="s">
        <v>242</v>
      </c>
      <c r="D177" s="177" t="s">
        <v>169</v>
      </c>
      <c r="E177" s="178" t="s">
        <v>589</v>
      </c>
      <c r="F177" s="179" t="s">
        <v>590</v>
      </c>
      <c r="G177" s="180" t="s">
        <v>172</v>
      </c>
      <c r="H177" s="181">
        <v>2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0.0037699999999999999</v>
      </c>
      <c r="R177" s="187">
        <f>Q177*H177</f>
        <v>0.0075399999999999998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173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173</v>
      </c>
      <c r="BM177" s="189" t="s">
        <v>591</v>
      </c>
    </row>
    <row r="178" s="2" customFormat="1" ht="24.15" customHeight="1">
      <c r="A178" s="34"/>
      <c r="B178" s="176"/>
      <c r="C178" s="177" t="s">
        <v>255</v>
      </c>
      <c r="D178" s="177" t="s">
        <v>169</v>
      </c>
      <c r="E178" s="178" t="s">
        <v>592</v>
      </c>
      <c r="F178" s="179" t="s">
        <v>593</v>
      </c>
      <c r="G178" s="180" t="s">
        <v>172</v>
      </c>
      <c r="H178" s="181">
        <v>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173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173</v>
      </c>
      <c r="BM178" s="189" t="s">
        <v>594</v>
      </c>
    </row>
    <row r="179" s="2" customFormat="1" ht="16.5" customHeight="1">
      <c r="A179" s="34"/>
      <c r="B179" s="176"/>
      <c r="C179" s="177" t="s">
        <v>259</v>
      </c>
      <c r="D179" s="177" t="s">
        <v>169</v>
      </c>
      <c r="E179" s="178" t="s">
        <v>595</v>
      </c>
      <c r="F179" s="179" t="s">
        <v>596</v>
      </c>
      <c r="G179" s="180" t="s">
        <v>249</v>
      </c>
      <c r="H179" s="181">
        <v>36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173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173</v>
      </c>
      <c r="BM179" s="189" t="s">
        <v>597</v>
      </c>
    </row>
    <row r="180" s="2" customFormat="1" ht="37.8" customHeight="1">
      <c r="A180" s="34"/>
      <c r="B180" s="176"/>
      <c r="C180" s="177" t="s">
        <v>263</v>
      </c>
      <c r="D180" s="177" t="s">
        <v>169</v>
      </c>
      <c r="E180" s="178" t="s">
        <v>598</v>
      </c>
      <c r="F180" s="179" t="s">
        <v>599</v>
      </c>
      <c r="G180" s="180" t="s">
        <v>172</v>
      </c>
      <c r="H180" s="181">
        <v>5.8799999999999999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0.0062700000000000004</v>
      </c>
      <c r="R180" s="187">
        <f>Q180*H180</f>
        <v>0.0368676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173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173</v>
      </c>
      <c r="BM180" s="189" t="s">
        <v>600</v>
      </c>
    </row>
    <row r="181" s="2" customFormat="1" ht="24.15" customHeight="1">
      <c r="A181" s="34"/>
      <c r="B181" s="176"/>
      <c r="C181" s="177" t="s">
        <v>267</v>
      </c>
      <c r="D181" s="177" t="s">
        <v>169</v>
      </c>
      <c r="E181" s="178" t="s">
        <v>601</v>
      </c>
      <c r="F181" s="179" t="s">
        <v>602</v>
      </c>
      <c r="G181" s="180" t="s">
        <v>274</v>
      </c>
      <c r="H181" s="181">
        <v>0.60599999999999998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1.2029614</v>
      </c>
      <c r="R181" s="187">
        <f>Q181*H181</f>
        <v>0.72899460839999997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173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173</v>
      </c>
      <c r="BM181" s="189" t="s">
        <v>603</v>
      </c>
    </row>
    <row r="182" s="2" customFormat="1" ht="33" customHeight="1">
      <c r="A182" s="34"/>
      <c r="B182" s="176"/>
      <c r="C182" s="177" t="s">
        <v>271</v>
      </c>
      <c r="D182" s="177" t="s">
        <v>169</v>
      </c>
      <c r="E182" s="178" t="s">
        <v>604</v>
      </c>
      <c r="F182" s="179" t="s">
        <v>605</v>
      </c>
      <c r="G182" s="180" t="s">
        <v>172</v>
      </c>
      <c r="H182" s="181">
        <v>84.138000000000005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0.00244561</v>
      </c>
      <c r="R182" s="187">
        <f>Q182*H182</f>
        <v>0.20576873418000002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173</v>
      </c>
      <c r="AT182" s="189" t="s">
        <v>169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173</v>
      </c>
      <c r="BM182" s="189" t="s">
        <v>606</v>
      </c>
    </row>
    <row r="183" s="2" customFormat="1" ht="24.15" customHeight="1">
      <c r="A183" s="34"/>
      <c r="B183" s="176"/>
      <c r="C183" s="177" t="s">
        <v>607</v>
      </c>
      <c r="D183" s="177" t="s">
        <v>169</v>
      </c>
      <c r="E183" s="178" t="s">
        <v>608</v>
      </c>
      <c r="F183" s="179" t="s">
        <v>609</v>
      </c>
      <c r="G183" s="180" t="s">
        <v>178</v>
      </c>
      <c r="H183" s="181">
        <v>5.4720000000000004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2.3223457000000001</v>
      </c>
      <c r="R183" s="187">
        <f>Q183*H183</f>
        <v>12.707875670400002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173</v>
      </c>
      <c r="AT183" s="189" t="s">
        <v>169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173</v>
      </c>
      <c r="BM183" s="189" t="s">
        <v>610</v>
      </c>
    </row>
    <row r="184" s="2" customFormat="1" ht="24.15" customHeight="1">
      <c r="A184" s="34"/>
      <c r="B184" s="176"/>
      <c r="C184" s="177" t="s">
        <v>276</v>
      </c>
      <c r="D184" s="177" t="s">
        <v>169</v>
      </c>
      <c r="E184" s="178" t="s">
        <v>611</v>
      </c>
      <c r="F184" s="179" t="s">
        <v>612</v>
      </c>
      <c r="G184" s="180" t="s">
        <v>178</v>
      </c>
      <c r="H184" s="181">
        <v>1.8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2.2151342000000001</v>
      </c>
      <c r="R184" s="187">
        <f>Q184*H184</f>
        <v>3.9872415600000002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173</v>
      </c>
      <c r="AT184" s="189" t="s">
        <v>169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173</v>
      </c>
      <c r="BM184" s="189" t="s">
        <v>613</v>
      </c>
    </row>
    <row r="185" s="2" customFormat="1" ht="24.15" customHeight="1">
      <c r="A185" s="34"/>
      <c r="B185" s="176"/>
      <c r="C185" s="177" t="s">
        <v>280</v>
      </c>
      <c r="D185" s="177" t="s">
        <v>169</v>
      </c>
      <c r="E185" s="178" t="s">
        <v>614</v>
      </c>
      <c r="F185" s="179" t="s">
        <v>615</v>
      </c>
      <c r="G185" s="180" t="s">
        <v>178</v>
      </c>
      <c r="H185" s="181">
        <v>3.9060000000000001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2.3223457000000001</v>
      </c>
      <c r="R185" s="187">
        <f>Q185*H185</f>
        <v>9.0710823042000008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173</v>
      </c>
      <c r="AT185" s="189" t="s">
        <v>169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173</v>
      </c>
      <c r="BM185" s="189" t="s">
        <v>616</v>
      </c>
    </row>
    <row r="186" s="2" customFormat="1" ht="24.15" customHeight="1">
      <c r="A186" s="34"/>
      <c r="B186" s="176"/>
      <c r="C186" s="177" t="s">
        <v>284</v>
      </c>
      <c r="D186" s="177" t="s">
        <v>169</v>
      </c>
      <c r="E186" s="178" t="s">
        <v>617</v>
      </c>
      <c r="F186" s="179" t="s">
        <v>618</v>
      </c>
      <c r="G186" s="180" t="s">
        <v>274</v>
      </c>
      <c r="H186" s="181">
        <v>0.14299999999999999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1.0189584899999999</v>
      </c>
      <c r="R186" s="187">
        <f>Q186*H186</f>
        <v>0.14571106406999998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173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173</v>
      </c>
      <c r="BM186" s="189" t="s">
        <v>619</v>
      </c>
    </row>
    <row r="187" s="2" customFormat="1" ht="24.15" customHeight="1">
      <c r="A187" s="34"/>
      <c r="B187" s="176"/>
      <c r="C187" s="196" t="s">
        <v>288</v>
      </c>
      <c r="D187" s="196" t="s">
        <v>551</v>
      </c>
      <c r="E187" s="197" t="s">
        <v>620</v>
      </c>
      <c r="F187" s="198" t="s">
        <v>621</v>
      </c>
      <c r="G187" s="199" t="s">
        <v>193</v>
      </c>
      <c r="H187" s="200">
        <v>11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0.022519999999999998</v>
      </c>
      <c r="R187" s="187">
        <f>Q187*H187</f>
        <v>0.24772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541</v>
      </c>
      <c r="AT187" s="189" t="s">
        <v>551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173</v>
      </c>
      <c r="BM187" s="189" t="s">
        <v>622</v>
      </c>
    </row>
    <row r="188" s="12" customFormat="1" ht="22.8" customHeight="1">
      <c r="A188" s="12"/>
      <c r="B188" s="163"/>
      <c r="C188" s="12"/>
      <c r="D188" s="164" t="s">
        <v>74</v>
      </c>
      <c r="E188" s="174" t="s">
        <v>525</v>
      </c>
      <c r="F188" s="174" t="s">
        <v>623</v>
      </c>
      <c r="G188" s="12"/>
      <c r="H188" s="12"/>
      <c r="I188" s="166"/>
      <c r="J188" s="175">
        <f>BK188</f>
        <v>0</v>
      </c>
      <c r="K188" s="12"/>
      <c r="L188" s="163"/>
      <c r="M188" s="168"/>
      <c r="N188" s="169"/>
      <c r="O188" s="169"/>
      <c r="P188" s="170">
        <f>SUM(P189:P202)</f>
        <v>0</v>
      </c>
      <c r="Q188" s="169"/>
      <c r="R188" s="170">
        <f>SUM(R189:R202)</f>
        <v>51.631917652999995</v>
      </c>
      <c r="S188" s="169"/>
      <c r="T188" s="171">
        <f>SUM(T189:T202)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83</v>
      </c>
      <c r="AT188" s="172" t="s">
        <v>74</v>
      </c>
      <c r="AU188" s="172" t="s">
        <v>83</v>
      </c>
      <c r="AY188" s="164" t="s">
        <v>165</v>
      </c>
      <c r="BK188" s="173">
        <f>SUM(BK189:BK202)</f>
        <v>0</v>
      </c>
    </row>
    <row r="189" s="2" customFormat="1" ht="24.15" customHeight="1">
      <c r="A189" s="34"/>
      <c r="B189" s="176"/>
      <c r="C189" s="177" t="s">
        <v>292</v>
      </c>
      <c r="D189" s="177" t="s">
        <v>169</v>
      </c>
      <c r="E189" s="178" t="s">
        <v>624</v>
      </c>
      <c r="F189" s="179" t="s">
        <v>625</v>
      </c>
      <c r="G189" s="180" t="s">
        <v>178</v>
      </c>
      <c r="H189" s="181">
        <v>0.5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2.2119021999999999</v>
      </c>
      <c r="R189" s="187">
        <f>Q189*H189</f>
        <v>1.1059511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173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173</v>
      </c>
      <c r="BM189" s="189" t="s">
        <v>626</v>
      </c>
    </row>
    <row r="190" s="2" customFormat="1" ht="24.15" customHeight="1">
      <c r="A190" s="34"/>
      <c r="B190" s="176"/>
      <c r="C190" s="177" t="s">
        <v>296</v>
      </c>
      <c r="D190" s="177" t="s">
        <v>169</v>
      </c>
      <c r="E190" s="178" t="s">
        <v>627</v>
      </c>
      <c r="F190" s="179" t="s">
        <v>628</v>
      </c>
      <c r="G190" s="180" t="s">
        <v>193</v>
      </c>
      <c r="H190" s="181">
        <v>27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0.03916</v>
      </c>
      <c r="R190" s="187">
        <f>Q190*H190</f>
        <v>1.05732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173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173</v>
      </c>
      <c r="BM190" s="189" t="s">
        <v>629</v>
      </c>
    </row>
    <row r="191" s="2" customFormat="1" ht="24.15" customHeight="1">
      <c r="A191" s="34"/>
      <c r="B191" s="176"/>
      <c r="C191" s="177" t="s">
        <v>300</v>
      </c>
      <c r="D191" s="177" t="s">
        <v>169</v>
      </c>
      <c r="E191" s="178" t="s">
        <v>630</v>
      </c>
      <c r="F191" s="179" t="s">
        <v>631</v>
      </c>
      <c r="G191" s="180" t="s">
        <v>193</v>
      </c>
      <c r="H191" s="181">
        <v>50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0.048849999999999998</v>
      </c>
      <c r="R191" s="187">
        <f>Q191*H191</f>
        <v>2.4424999999999999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173</v>
      </c>
      <c r="AT191" s="189" t="s">
        <v>169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173</v>
      </c>
      <c r="BM191" s="189" t="s">
        <v>632</v>
      </c>
    </row>
    <row r="192" s="2" customFormat="1" ht="24.15" customHeight="1">
      <c r="A192" s="34"/>
      <c r="B192" s="176"/>
      <c r="C192" s="177" t="s">
        <v>304</v>
      </c>
      <c r="D192" s="177" t="s">
        <v>169</v>
      </c>
      <c r="E192" s="178" t="s">
        <v>633</v>
      </c>
      <c r="F192" s="179" t="s">
        <v>634</v>
      </c>
      <c r="G192" s="180" t="s">
        <v>193</v>
      </c>
      <c r="H192" s="181">
        <v>6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0.058542999999999998</v>
      </c>
      <c r="R192" s="187">
        <f>Q192*H192</f>
        <v>0.35125799999999996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173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173</v>
      </c>
      <c r="BM192" s="189" t="s">
        <v>635</v>
      </c>
    </row>
    <row r="193" s="2" customFormat="1" ht="24.15" customHeight="1">
      <c r="A193" s="34"/>
      <c r="B193" s="176"/>
      <c r="C193" s="177" t="s">
        <v>322</v>
      </c>
      <c r="D193" s="177" t="s">
        <v>169</v>
      </c>
      <c r="E193" s="178" t="s">
        <v>636</v>
      </c>
      <c r="F193" s="179" t="s">
        <v>637</v>
      </c>
      <c r="G193" s="180" t="s">
        <v>193</v>
      </c>
      <c r="H193" s="181">
        <v>8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0.068229999999999999</v>
      </c>
      <c r="R193" s="187">
        <f>Q193*H193</f>
        <v>0.54583999999999999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173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173</v>
      </c>
      <c r="BM193" s="189" t="s">
        <v>638</v>
      </c>
    </row>
    <row r="194" s="2" customFormat="1" ht="24.15" customHeight="1">
      <c r="A194" s="34"/>
      <c r="B194" s="176"/>
      <c r="C194" s="177" t="s">
        <v>326</v>
      </c>
      <c r="D194" s="177" t="s">
        <v>169</v>
      </c>
      <c r="E194" s="178" t="s">
        <v>639</v>
      </c>
      <c r="F194" s="179" t="s">
        <v>640</v>
      </c>
      <c r="G194" s="180" t="s">
        <v>193</v>
      </c>
      <c r="H194" s="181">
        <v>8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0.087849999999999998</v>
      </c>
      <c r="R194" s="187">
        <f>Q194*H194</f>
        <v>0.70279999999999998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173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173</v>
      </c>
      <c r="BM194" s="189" t="s">
        <v>641</v>
      </c>
    </row>
    <row r="195" s="2" customFormat="1" ht="24.15" customHeight="1">
      <c r="A195" s="34"/>
      <c r="B195" s="176"/>
      <c r="C195" s="177" t="s">
        <v>330</v>
      </c>
      <c r="D195" s="177" t="s">
        <v>169</v>
      </c>
      <c r="E195" s="178" t="s">
        <v>642</v>
      </c>
      <c r="F195" s="179" t="s">
        <v>643</v>
      </c>
      <c r="G195" s="180" t="s">
        <v>193</v>
      </c>
      <c r="H195" s="181">
        <v>12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0.097699999999999995</v>
      </c>
      <c r="R195" s="187">
        <f>Q195*H195</f>
        <v>1.1723999999999999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173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173</v>
      </c>
      <c r="BM195" s="189" t="s">
        <v>644</v>
      </c>
    </row>
    <row r="196" s="2" customFormat="1" ht="37.8" customHeight="1">
      <c r="A196" s="34"/>
      <c r="B196" s="176"/>
      <c r="C196" s="177" t="s">
        <v>334</v>
      </c>
      <c r="D196" s="177" t="s">
        <v>169</v>
      </c>
      <c r="E196" s="178" t="s">
        <v>645</v>
      </c>
      <c r="F196" s="179" t="s">
        <v>646</v>
      </c>
      <c r="G196" s="180" t="s">
        <v>172</v>
      </c>
      <c r="H196" s="181">
        <v>1.6200000000000001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0.21690000000000001</v>
      </c>
      <c r="R196" s="187">
        <f>Q196*H196</f>
        <v>0.35137800000000002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173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173</v>
      </c>
      <c r="BM196" s="189" t="s">
        <v>647</v>
      </c>
    </row>
    <row r="197" s="2" customFormat="1" ht="33" customHeight="1">
      <c r="A197" s="34"/>
      <c r="B197" s="176"/>
      <c r="C197" s="177" t="s">
        <v>340</v>
      </c>
      <c r="D197" s="177" t="s">
        <v>169</v>
      </c>
      <c r="E197" s="178" t="s">
        <v>648</v>
      </c>
      <c r="F197" s="179" t="s">
        <v>649</v>
      </c>
      <c r="G197" s="180" t="s">
        <v>172</v>
      </c>
      <c r="H197" s="181">
        <v>31.998999999999999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0.074232999999999993</v>
      </c>
      <c r="R197" s="187">
        <f>Q197*H197</f>
        <v>2.3753817669999995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173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173</v>
      </c>
      <c r="BM197" s="189" t="s">
        <v>650</v>
      </c>
    </row>
    <row r="198" s="2" customFormat="1" ht="37.8" customHeight="1">
      <c r="A198" s="34"/>
      <c r="B198" s="176"/>
      <c r="C198" s="177" t="s">
        <v>344</v>
      </c>
      <c r="D198" s="177" t="s">
        <v>169</v>
      </c>
      <c r="E198" s="178" t="s">
        <v>651</v>
      </c>
      <c r="F198" s="179" t="s">
        <v>652</v>
      </c>
      <c r="G198" s="180" t="s">
        <v>172</v>
      </c>
      <c r="H198" s="181">
        <v>3.5350000000000001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0.204822</v>
      </c>
      <c r="R198" s="187">
        <f>Q198*H198</f>
        <v>0.72404577000000003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173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173</v>
      </c>
      <c r="BM198" s="189" t="s">
        <v>653</v>
      </c>
    </row>
    <row r="199" s="2" customFormat="1" ht="33" customHeight="1">
      <c r="A199" s="34"/>
      <c r="B199" s="176"/>
      <c r="C199" s="177" t="s">
        <v>348</v>
      </c>
      <c r="D199" s="177" t="s">
        <v>169</v>
      </c>
      <c r="E199" s="178" t="s">
        <v>654</v>
      </c>
      <c r="F199" s="179" t="s">
        <v>655</v>
      </c>
      <c r="G199" s="180" t="s">
        <v>172</v>
      </c>
      <c r="H199" s="181">
        <v>312.565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0.11124000000000001</v>
      </c>
      <c r="R199" s="187">
        <f>Q199*H199</f>
        <v>34.769730600000003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173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173</v>
      </c>
      <c r="BM199" s="189" t="s">
        <v>656</v>
      </c>
    </row>
    <row r="200" s="2" customFormat="1" ht="33" customHeight="1">
      <c r="A200" s="34"/>
      <c r="B200" s="176"/>
      <c r="C200" s="177" t="s">
        <v>360</v>
      </c>
      <c r="D200" s="177" t="s">
        <v>169</v>
      </c>
      <c r="E200" s="178" t="s">
        <v>657</v>
      </c>
      <c r="F200" s="179" t="s">
        <v>658</v>
      </c>
      <c r="G200" s="180" t="s">
        <v>172</v>
      </c>
      <c r="H200" s="181">
        <v>40.206000000000003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0.14907000000000001</v>
      </c>
      <c r="R200" s="187">
        <f>Q200*H200</f>
        <v>5.9935084200000004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173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173</v>
      </c>
      <c r="BM200" s="189" t="s">
        <v>659</v>
      </c>
    </row>
    <row r="201" s="2" customFormat="1" ht="24.15" customHeight="1">
      <c r="A201" s="34"/>
      <c r="B201" s="176"/>
      <c r="C201" s="177" t="s">
        <v>367</v>
      </c>
      <c r="D201" s="177" t="s">
        <v>169</v>
      </c>
      <c r="E201" s="178" t="s">
        <v>660</v>
      </c>
      <c r="F201" s="179" t="s">
        <v>661</v>
      </c>
      <c r="G201" s="180" t="s">
        <v>249</v>
      </c>
      <c r="H201" s="181">
        <v>61.600000000000001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0.00051055999999999996</v>
      </c>
      <c r="R201" s="187">
        <f>Q201*H201</f>
        <v>0.031450496000000001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173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173</v>
      </c>
      <c r="BM201" s="189" t="s">
        <v>662</v>
      </c>
    </row>
    <row r="202" s="2" customFormat="1" ht="24.15" customHeight="1">
      <c r="A202" s="34"/>
      <c r="B202" s="176"/>
      <c r="C202" s="177" t="s">
        <v>373</v>
      </c>
      <c r="D202" s="177" t="s">
        <v>169</v>
      </c>
      <c r="E202" s="178" t="s">
        <v>663</v>
      </c>
      <c r="F202" s="179" t="s">
        <v>664</v>
      </c>
      <c r="G202" s="180" t="s">
        <v>249</v>
      </c>
      <c r="H202" s="181">
        <v>55.689999999999998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0.00014999999999999999</v>
      </c>
      <c r="R202" s="187">
        <f>Q202*H202</f>
        <v>0.0083534999999999981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173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173</v>
      </c>
      <c r="BM202" s="189" t="s">
        <v>665</v>
      </c>
    </row>
    <row r="203" s="12" customFormat="1" ht="22.8" customHeight="1">
      <c r="A203" s="12"/>
      <c r="B203" s="163"/>
      <c r="C203" s="12"/>
      <c r="D203" s="164" t="s">
        <v>74</v>
      </c>
      <c r="E203" s="174" t="s">
        <v>173</v>
      </c>
      <c r="F203" s="174" t="s">
        <v>666</v>
      </c>
      <c r="G203" s="12"/>
      <c r="H203" s="12"/>
      <c r="I203" s="166"/>
      <c r="J203" s="175">
        <f>BK203</f>
        <v>0</v>
      </c>
      <c r="K203" s="12"/>
      <c r="L203" s="163"/>
      <c r="M203" s="168"/>
      <c r="N203" s="169"/>
      <c r="O203" s="169"/>
      <c r="P203" s="170">
        <f>SUM(P204:P207)</f>
        <v>0</v>
      </c>
      <c r="Q203" s="169"/>
      <c r="R203" s="170">
        <f>SUM(R204:R207)</f>
        <v>22.286565313320001</v>
      </c>
      <c r="S203" s="169"/>
      <c r="T203" s="171">
        <f>SUM(T204:T207)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4" t="s">
        <v>83</v>
      </c>
      <c r="AT203" s="172" t="s">
        <v>74</v>
      </c>
      <c r="AU203" s="172" t="s">
        <v>83</v>
      </c>
      <c r="AY203" s="164" t="s">
        <v>165</v>
      </c>
      <c r="BK203" s="173">
        <f>SUM(BK204:BK207)</f>
        <v>0</v>
      </c>
    </row>
    <row r="204" s="2" customFormat="1" ht="24.15" customHeight="1">
      <c r="A204" s="34"/>
      <c r="B204" s="176"/>
      <c r="C204" s="177" t="s">
        <v>379</v>
      </c>
      <c r="D204" s="177" t="s">
        <v>169</v>
      </c>
      <c r="E204" s="178" t="s">
        <v>667</v>
      </c>
      <c r="F204" s="179" t="s">
        <v>668</v>
      </c>
      <c r="G204" s="180" t="s">
        <v>178</v>
      </c>
      <c r="H204" s="181">
        <v>9.0359999999999996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2.3255502400000001</v>
      </c>
      <c r="R204" s="187">
        <f>Q204*H204</f>
        <v>21.013671968640001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173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173</v>
      </c>
      <c r="BM204" s="189" t="s">
        <v>669</v>
      </c>
    </row>
    <row r="205" s="2" customFormat="1" ht="24.15" customHeight="1">
      <c r="A205" s="34"/>
      <c r="B205" s="176"/>
      <c r="C205" s="177" t="s">
        <v>383</v>
      </c>
      <c r="D205" s="177" t="s">
        <v>169</v>
      </c>
      <c r="E205" s="178" t="s">
        <v>670</v>
      </c>
      <c r="F205" s="179" t="s">
        <v>671</v>
      </c>
      <c r="G205" s="180" t="s">
        <v>274</v>
      </c>
      <c r="H205" s="181">
        <v>0.79600000000000004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1.0165683299999999</v>
      </c>
      <c r="R205" s="187">
        <f>Q205*H205</f>
        <v>0.80918839067999992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173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173</v>
      </c>
      <c r="BM205" s="189" t="s">
        <v>672</v>
      </c>
    </row>
    <row r="206" s="2" customFormat="1" ht="33" customHeight="1">
      <c r="A206" s="34"/>
      <c r="B206" s="176"/>
      <c r="C206" s="177" t="s">
        <v>387</v>
      </c>
      <c r="D206" s="177" t="s">
        <v>169</v>
      </c>
      <c r="E206" s="178" t="s">
        <v>673</v>
      </c>
      <c r="F206" s="179" t="s">
        <v>674</v>
      </c>
      <c r="G206" s="180" t="s">
        <v>172</v>
      </c>
      <c r="H206" s="181">
        <v>59.159999999999997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0.0078381500000000003</v>
      </c>
      <c r="R206" s="187">
        <f>Q206*H206</f>
        <v>0.463704954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173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173</v>
      </c>
      <c r="BM206" s="189" t="s">
        <v>675</v>
      </c>
    </row>
    <row r="207" s="2" customFormat="1" ht="33" customHeight="1">
      <c r="A207" s="34"/>
      <c r="B207" s="176"/>
      <c r="C207" s="177" t="s">
        <v>391</v>
      </c>
      <c r="D207" s="177" t="s">
        <v>169</v>
      </c>
      <c r="E207" s="178" t="s">
        <v>676</v>
      </c>
      <c r="F207" s="179" t="s">
        <v>677</v>
      </c>
      <c r="G207" s="180" t="s">
        <v>172</v>
      </c>
      <c r="H207" s="181">
        <v>59.159999999999997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173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173</v>
      </c>
      <c r="BM207" s="189" t="s">
        <v>678</v>
      </c>
    </row>
    <row r="208" s="12" customFormat="1" ht="22.8" customHeight="1">
      <c r="A208" s="12"/>
      <c r="B208" s="163"/>
      <c r="C208" s="12"/>
      <c r="D208" s="164" t="s">
        <v>74</v>
      </c>
      <c r="E208" s="174" t="s">
        <v>533</v>
      </c>
      <c r="F208" s="174" t="s">
        <v>679</v>
      </c>
      <c r="G208" s="12"/>
      <c r="H208" s="12"/>
      <c r="I208" s="166"/>
      <c r="J208" s="175">
        <f>BK208</f>
        <v>0</v>
      </c>
      <c r="K208" s="12"/>
      <c r="L208" s="163"/>
      <c r="M208" s="168"/>
      <c r="N208" s="169"/>
      <c r="O208" s="169"/>
      <c r="P208" s="170">
        <f>SUM(P209:P250)</f>
        <v>0</v>
      </c>
      <c r="Q208" s="169"/>
      <c r="R208" s="170">
        <f>SUM(R209:R250)</f>
        <v>166.23775279649999</v>
      </c>
      <c r="S208" s="169"/>
      <c r="T208" s="171">
        <f>SUM(T209:T250)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4" t="s">
        <v>83</v>
      </c>
      <c r="AT208" s="172" t="s">
        <v>74</v>
      </c>
      <c r="AU208" s="172" t="s">
        <v>83</v>
      </c>
      <c r="AY208" s="164" t="s">
        <v>165</v>
      </c>
      <c r="BK208" s="173">
        <f>SUM(BK209:BK250)</f>
        <v>0</v>
      </c>
    </row>
    <row r="209" s="2" customFormat="1" ht="24.15" customHeight="1">
      <c r="A209" s="34"/>
      <c r="B209" s="176"/>
      <c r="C209" s="177" t="s">
        <v>395</v>
      </c>
      <c r="D209" s="177" t="s">
        <v>169</v>
      </c>
      <c r="E209" s="178" t="s">
        <v>680</v>
      </c>
      <c r="F209" s="179" t="s">
        <v>681</v>
      </c>
      <c r="G209" s="180" t="s">
        <v>172</v>
      </c>
      <c r="H209" s="181">
        <v>437.34500000000003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0.00040000000000000002</v>
      </c>
      <c r="R209" s="187">
        <f>Q209*H209</f>
        <v>0.17493800000000001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173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173</v>
      </c>
      <c r="BM209" s="189" t="s">
        <v>682</v>
      </c>
    </row>
    <row r="210" s="2" customFormat="1" ht="24.15" customHeight="1">
      <c r="A210" s="34"/>
      <c r="B210" s="176"/>
      <c r="C210" s="177" t="s">
        <v>399</v>
      </c>
      <c r="D210" s="177" t="s">
        <v>169</v>
      </c>
      <c r="E210" s="178" t="s">
        <v>683</v>
      </c>
      <c r="F210" s="179" t="s">
        <v>684</v>
      </c>
      <c r="G210" s="180" t="s">
        <v>172</v>
      </c>
      <c r="H210" s="181">
        <v>179.47999999999999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0.01375</v>
      </c>
      <c r="R210" s="187">
        <f>Q210*H210</f>
        <v>2.4678499999999999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173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173</v>
      </c>
      <c r="BM210" s="189" t="s">
        <v>685</v>
      </c>
    </row>
    <row r="211" s="2" customFormat="1" ht="24.15" customHeight="1">
      <c r="A211" s="34"/>
      <c r="B211" s="176"/>
      <c r="C211" s="177" t="s">
        <v>404</v>
      </c>
      <c r="D211" s="177" t="s">
        <v>169</v>
      </c>
      <c r="E211" s="178" t="s">
        <v>686</v>
      </c>
      <c r="F211" s="179" t="s">
        <v>687</v>
      </c>
      <c r="G211" s="180" t="s">
        <v>172</v>
      </c>
      <c r="H211" s="181">
        <v>257.86500000000001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0.00249</v>
      </c>
      <c r="R211" s="187">
        <f>Q211*H211</f>
        <v>0.64208385000000001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173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173</v>
      </c>
      <c r="BM211" s="189" t="s">
        <v>688</v>
      </c>
    </row>
    <row r="212" s="2" customFormat="1" ht="24.15" customHeight="1">
      <c r="A212" s="34"/>
      <c r="B212" s="176"/>
      <c r="C212" s="177" t="s">
        <v>414</v>
      </c>
      <c r="D212" s="177" t="s">
        <v>169</v>
      </c>
      <c r="E212" s="178" t="s">
        <v>689</v>
      </c>
      <c r="F212" s="179" t="s">
        <v>690</v>
      </c>
      <c r="G212" s="180" t="s">
        <v>172</v>
      </c>
      <c r="H212" s="181">
        <v>3157.1030000000001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0.00040000000000000002</v>
      </c>
      <c r="R212" s="187">
        <f>Q212*H212</f>
        <v>1.2628412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173</v>
      </c>
      <c r="AT212" s="189" t="s">
        <v>169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173</v>
      </c>
      <c r="BM212" s="189" t="s">
        <v>691</v>
      </c>
    </row>
    <row r="213" s="2" customFormat="1" ht="24.15" customHeight="1">
      <c r="A213" s="34"/>
      <c r="B213" s="176"/>
      <c r="C213" s="177" t="s">
        <v>418</v>
      </c>
      <c r="D213" s="177" t="s">
        <v>169</v>
      </c>
      <c r="E213" s="178" t="s">
        <v>692</v>
      </c>
      <c r="F213" s="179" t="s">
        <v>693</v>
      </c>
      <c r="G213" s="180" t="s">
        <v>172</v>
      </c>
      <c r="H213" s="181">
        <v>63.997999999999998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0.01575</v>
      </c>
      <c r="R213" s="187">
        <f>Q213*H213</f>
        <v>1.0079685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173</v>
      </c>
      <c r="AT213" s="189" t="s">
        <v>169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173</v>
      </c>
      <c r="BM213" s="189" t="s">
        <v>694</v>
      </c>
    </row>
    <row r="214" s="2" customFormat="1" ht="21.75" customHeight="1">
      <c r="A214" s="34"/>
      <c r="B214" s="176"/>
      <c r="C214" s="177" t="s">
        <v>422</v>
      </c>
      <c r="D214" s="177" t="s">
        <v>169</v>
      </c>
      <c r="E214" s="178" t="s">
        <v>695</v>
      </c>
      <c r="F214" s="179" t="s">
        <v>696</v>
      </c>
      <c r="G214" s="180" t="s">
        <v>172</v>
      </c>
      <c r="H214" s="181">
        <v>971.12199999999996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0.0089250000000000006</v>
      </c>
      <c r="R214" s="187">
        <f>Q214*H214</f>
        <v>8.6672638499999994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173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173</v>
      </c>
      <c r="BM214" s="189" t="s">
        <v>697</v>
      </c>
    </row>
    <row r="215" s="2" customFormat="1" ht="24.15" customHeight="1">
      <c r="A215" s="34"/>
      <c r="B215" s="176"/>
      <c r="C215" s="177" t="s">
        <v>427</v>
      </c>
      <c r="D215" s="177" t="s">
        <v>169</v>
      </c>
      <c r="E215" s="178" t="s">
        <v>698</v>
      </c>
      <c r="F215" s="179" t="s">
        <v>699</v>
      </c>
      <c r="G215" s="180" t="s">
        <v>172</v>
      </c>
      <c r="H215" s="181">
        <v>1683.181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0.013129999999999999</v>
      </c>
      <c r="R215" s="187">
        <f>Q215*H215</f>
        <v>22.100166529999999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173</v>
      </c>
      <c r="AT215" s="189" t="s">
        <v>169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173</v>
      </c>
      <c r="BM215" s="189" t="s">
        <v>700</v>
      </c>
    </row>
    <row r="216" s="2" customFormat="1" ht="24.15" customHeight="1">
      <c r="A216" s="34"/>
      <c r="B216" s="176"/>
      <c r="C216" s="177" t="s">
        <v>431</v>
      </c>
      <c r="D216" s="177" t="s">
        <v>169</v>
      </c>
      <c r="E216" s="178" t="s">
        <v>701</v>
      </c>
      <c r="F216" s="179" t="s">
        <v>702</v>
      </c>
      <c r="G216" s="180" t="s">
        <v>172</v>
      </c>
      <c r="H216" s="181">
        <v>3435.5940000000001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0.0023900000000000002</v>
      </c>
      <c r="R216" s="187">
        <f>Q216*H216</f>
        <v>8.2110696600000015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173</v>
      </c>
      <c r="AT216" s="189" t="s">
        <v>169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173</v>
      </c>
      <c r="BM216" s="189" t="s">
        <v>703</v>
      </c>
    </row>
    <row r="217" s="2" customFormat="1" ht="24.15" customHeight="1">
      <c r="A217" s="34"/>
      <c r="B217" s="176"/>
      <c r="C217" s="177" t="s">
        <v>435</v>
      </c>
      <c r="D217" s="177" t="s">
        <v>169</v>
      </c>
      <c r="E217" s="178" t="s">
        <v>704</v>
      </c>
      <c r="F217" s="179" t="s">
        <v>705</v>
      </c>
      <c r="G217" s="180" t="s">
        <v>172</v>
      </c>
      <c r="H217" s="181">
        <v>438.80200000000002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173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173</v>
      </c>
      <c r="BM217" s="189" t="s">
        <v>706</v>
      </c>
    </row>
    <row r="218" s="2" customFormat="1" ht="37.8" customHeight="1">
      <c r="A218" s="34"/>
      <c r="B218" s="176"/>
      <c r="C218" s="177" t="s">
        <v>439</v>
      </c>
      <c r="D218" s="177" t="s">
        <v>169</v>
      </c>
      <c r="E218" s="178" t="s">
        <v>707</v>
      </c>
      <c r="F218" s="179" t="s">
        <v>708</v>
      </c>
      <c r="G218" s="180" t="s">
        <v>172</v>
      </c>
      <c r="H218" s="181">
        <v>60.759999999999998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0.0079139999999999992</v>
      </c>
      <c r="R218" s="187">
        <f>Q218*H218</f>
        <v>0.48085463999999994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173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173</v>
      </c>
      <c r="BM218" s="189" t="s">
        <v>709</v>
      </c>
    </row>
    <row r="219" s="2" customFormat="1" ht="37.8" customHeight="1">
      <c r="A219" s="34"/>
      <c r="B219" s="176"/>
      <c r="C219" s="196" t="s">
        <v>445</v>
      </c>
      <c r="D219" s="196" t="s">
        <v>551</v>
      </c>
      <c r="E219" s="197" t="s">
        <v>710</v>
      </c>
      <c r="F219" s="198" t="s">
        <v>711</v>
      </c>
      <c r="G219" s="199" t="s">
        <v>172</v>
      </c>
      <c r="H219" s="200">
        <v>63.798000000000002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0.011599999999999999</v>
      </c>
      <c r="R219" s="187">
        <f>Q219*H219</f>
        <v>0.74005679999999996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541</v>
      </c>
      <c r="AT219" s="189" t="s">
        <v>551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173</v>
      </c>
      <c r="BM219" s="189" t="s">
        <v>712</v>
      </c>
    </row>
    <row r="220" s="2" customFormat="1" ht="33" customHeight="1">
      <c r="A220" s="34"/>
      <c r="B220" s="176"/>
      <c r="C220" s="177" t="s">
        <v>449</v>
      </c>
      <c r="D220" s="177" t="s">
        <v>169</v>
      </c>
      <c r="E220" s="178" t="s">
        <v>713</v>
      </c>
      <c r="F220" s="179" t="s">
        <v>714</v>
      </c>
      <c r="G220" s="180" t="s">
        <v>172</v>
      </c>
      <c r="H220" s="181">
        <v>60.759999999999998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173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173</v>
      </c>
      <c r="BM220" s="189" t="s">
        <v>715</v>
      </c>
    </row>
    <row r="221" s="2" customFormat="1" ht="24.15" customHeight="1">
      <c r="A221" s="34"/>
      <c r="B221" s="176"/>
      <c r="C221" s="196" t="s">
        <v>453</v>
      </c>
      <c r="D221" s="196" t="s">
        <v>551</v>
      </c>
      <c r="E221" s="197" t="s">
        <v>716</v>
      </c>
      <c r="F221" s="198" t="s">
        <v>717</v>
      </c>
      <c r="G221" s="199" t="s">
        <v>172</v>
      </c>
      <c r="H221" s="200">
        <v>61.975000000000001</v>
      </c>
      <c r="I221" s="201"/>
      <c r="J221" s="202">
        <f>ROUND(I221*H221,2)</f>
        <v>0</v>
      </c>
      <c r="K221" s="203"/>
      <c r="L221" s="204"/>
      <c r="M221" s="205" t="s">
        <v>1</v>
      </c>
      <c r="N221" s="206" t="s">
        <v>41</v>
      </c>
      <c r="O221" s="78"/>
      <c r="P221" s="187">
        <f>O221*H221</f>
        <v>0</v>
      </c>
      <c r="Q221" s="187">
        <v>0.010800000000000001</v>
      </c>
      <c r="R221" s="187">
        <f>Q221*H221</f>
        <v>0.66933000000000009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541</v>
      </c>
      <c r="AT221" s="189" t="s">
        <v>551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173</v>
      </c>
      <c r="BM221" s="189" t="s">
        <v>718</v>
      </c>
    </row>
    <row r="222" s="2" customFormat="1" ht="24.15" customHeight="1">
      <c r="A222" s="34"/>
      <c r="B222" s="176"/>
      <c r="C222" s="177" t="s">
        <v>459</v>
      </c>
      <c r="D222" s="177" t="s">
        <v>169</v>
      </c>
      <c r="E222" s="178" t="s">
        <v>719</v>
      </c>
      <c r="F222" s="179" t="s">
        <v>720</v>
      </c>
      <c r="G222" s="180" t="s">
        <v>172</v>
      </c>
      <c r="H222" s="181">
        <v>2669.7289999999998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0.00029999999999999997</v>
      </c>
      <c r="R222" s="187">
        <f>Q222*H222</f>
        <v>0.80091869999999987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173</v>
      </c>
      <c r="AT222" s="189" t="s">
        <v>169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173</v>
      </c>
      <c r="BM222" s="189" t="s">
        <v>721</v>
      </c>
    </row>
    <row r="223" s="2" customFormat="1" ht="24.15" customHeight="1">
      <c r="A223" s="34"/>
      <c r="B223" s="176"/>
      <c r="C223" s="177" t="s">
        <v>463</v>
      </c>
      <c r="D223" s="177" t="s">
        <v>169</v>
      </c>
      <c r="E223" s="178" t="s">
        <v>722</v>
      </c>
      <c r="F223" s="179" t="s">
        <v>723</v>
      </c>
      <c r="G223" s="180" t="s">
        <v>172</v>
      </c>
      <c r="H223" s="181">
        <v>1.6200000000000001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0.023630000000000002</v>
      </c>
      <c r="R223" s="187">
        <f>Q223*H223</f>
        <v>0.038280600000000005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173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173</v>
      </c>
      <c r="BM223" s="189" t="s">
        <v>724</v>
      </c>
    </row>
    <row r="224" s="2" customFormat="1" ht="24.15" customHeight="1">
      <c r="A224" s="34"/>
      <c r="B224" s="176"/>
      <c r="C224" s="177" t="s">
        <v>467</v>
      </c>
      <c r="D224" s="177" t="s">
        <v>169</v>
      </c>
      <c r="E224" s="178" t="s">
        <v>725</v>
      </c>
      <c r="F224" s="179" t="s">
        <v>726</v>
      </c>
      <c r="G224" s="180" t="s">
        <v>172</v>
      </c>
      <c r="H224" s="181">
        <v>2669.7289999999998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0.0032200000000000002</v>
      </c>
      <c r="R224" s="187">
        <f>Q224*H224</f>
        <v>8.5965273799999995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173</v>
      </c>
      <c r="AT224" s="189" t="s">
        <v>169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173</v>
      </c>
      <c r="BM224" s="189" t="s">
        <v>727</v>
      </c>
    </row>
    <row r="225" s="2" customFormat="1" ht="49.05" customHeight="1">
      <c r="A225" s="34"/>
      <c r="B225" s="176"/>
      <c r="C225" s="177" t="s">
        <v>473</v>
      </c>
      <c r="D225" s="177" t="s">
        <v>169</v>
      </c>
      <c r="E225" s="178" t="s">
        <v>728</v>
      </c>
      <c r="F225" s="179" t="s">
        <v>729</v>
      </c>
      <c r="G225" s="180" t="s">
        <v>402</v>
      </c>
      <c r="H225" s="181">
        <v>1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0.00029999999999999997</v>
      </c>
      <c r="R225" s="187">
        <f>Q225*H225</f>
        <v>0.00029999999999999997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173</v>
      </c>
      <c r="AT225" s="189" t="s">
        <v>169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173</v>
      </c>
      <c r="BM225" s="189" t="s">
        <v>730</v>
      </c>
    </row>
    <row r="226" s="2" customFormat="1" ht="24.15" customHeight="1">
      <c r="A226" s="34"/>
      <c r="B226" s="176"/>
      <c r="C226" s="177" t="s">
        <v>477</v>
      </c>
      <c r="D226" s="177" t="s">
        <v>169</v>
      </c>
      <c r="E226" s="178" t="s">
        <v>731</v>
      </c>
      <c r="F226" s="179" t="s">
        <v>732</v>
      </c>
      <c r="G226" s="180" t="s">
        <v>249</v>
      </c>
      <c r="H226" s="181">
        <v>494.14499999999998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0.00052999999999999998</v>
      </c>
      <c r="R226" s="187">
        <f>Q226*H226</f>
        <v>0.26189684999999996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173</v>
      </c>
      <c r="AT226" s="189" t="s">
        <v>169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173</v>
      </c>
      <c r="BM226" s="189" t="s">
        <v>733</v>
      </c>
    </row>
    <row r="227" s="2" customFormat="1" ht="24.15" customHeight="1">
      <c r="A227" s="34"/>
      <c r="B227" s="176"/>
      <c r="C227" s="177" t="s">
        <v>484</v>
      </c>
      <c r="D227" s="177" t="s">
        <v>169</v>
      </c>
      <c r="E227" s="178" t="s">
        <v>734</v>
      </c>
      <c r="F227" s="179" t="s">
        <v>735</v>
      </c>
      <c r="G227" s="180" t="s">
        <v>172</v>
      </c>
      <c r="H227" s="181">
        <v>1137.2850000000001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0.013979999999999999</v>
      </c>
      <c r="R227" s="187">
        <f>Q227*H227</f>
        <v>15.899244300000001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173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173</v>
      </c>
      <c r="BM227" s="189" t="s">
        <v>736</v>
      </c>
    </row>
    <row r="228" s="2" customFormat="1" ht="24.15" customHeight="1">
      <c r="A228" s="34"/>
      <c r="B228" s="176"/>
      <c r="C228" s="177" t="s">
        <v>489</v>
      </c>
      <c r="D228" s="177" t="s">
        <v>169</v>
      </c>
      <c r="E228" s="178" t="s">
        <v>737</v>
      </c>
      <c r="F228" s="179" t="s">
        <v>738</v>
      </c>
      <c r="G228" s="180" t="s">
        <v>172</v>
      </c>
      <c r="H228" s="181">
        <v>98.210999999999999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0.015630000000000002</v>
      </c>
      <c r="R228" s="187">
        <f>Q228*H228</f>
        <v>1.5350379300000001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173</v>
      </c>
      <c r="AT228" s="189" t="s">
        <v>169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173</v>
      </c>
      <c r="BM228" s="189" t="s">
        <v>739</v>
      </c>
    </row>
    <row r="229" s="2" customFormat="1" ht="37.8" customHeight="1">
      <c r="A229" s="34"/>
      <c r="B229" s="176"/>
      <c r="C229" s="177" t="s">
        <v>314</v>
      </c>
      <c r="D229" s="177" t="s">
        <v>169</v>
      </c>
      <c r="E229" s="178" t="s">
        <v>740</v>
      </c>
      <c r="F229" s="179" t="s">
        <v>741</v>
      </c>
      <c r="G229" s="180" t="s">
        <v>172</v>
      </c>
      <c r="H229" s="181">
        <v>55.109999999999999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0.015788</v>
      </c>
      <c r="R229" s="187">
        <f>Q229*H229</f>
        <v>0.87007667999999994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173</v>
      </c>
      <c r="AT229" s="189" t="s">
        <v>169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173</v>
      </c>
      <c r="BM229" s="189" t="s">
        <v>742</v>
      </c>
    </row>
    <row r="230" s="2" customFormat="1" ht="33" customHeight="1">
      <c r="A230" s="34"/>
      <c r="B230" s="176"/>
      <c r="C230" s="177" t="s">
        <v>207</v>
      </c>
      <c r="D230" s="177" t="s">
        <v>169</v>
      </c>
      <c r="E230" s="178" t="s">
        <v>743</v>
      </c>
      <c r="F230" s="179" t="s">
        <v>744</v>
      </c>
      <c r="G230" s="180" t="s">
        <v>172</v>
      </c>
      <c r="H230" s="181">
        <v>49.5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0.027588999999999999</v>
      </c>
      <c r="R230" s="187">
        <f>Q230*H230</f>
        <v>1.3656554999999999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173</v>
      </c>
      <c r="AT230" s="189" t="s">
        <v>169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173</v>
      </c>
      <c r="BM230" s="189" t="s">
        <v>745</v>
      </c>
    </row>
    <row r="231" s="2" customFormat="1" ht="24.15" customHeight="1">
      <c r="A231" s="34"/>
      <c r="B231" s="176"/>
      <c r="C231" s="177" t="s">
        <v>246</v>
      </c>
      <c r="D231" s="177" t="s">
        <v>169</v>
      </c>
      <c r="E231" s="178" t="s">
        <v>746</v>
      </c>
      <c r="F231" s="179" t="s">
        <v>747</v>
      </c>
      <c r="G231" s="180" t="s">
        <v>172</v>
      </c>
      <c r="H231" s="181">
        <v>1253.3900000000001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0.03737</v>
      </c>
      <c r="R231" s="187">
        <f>Q231*H231</f>
        <v>46.839184300000007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173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173</v>
      </c>
      <c r="BM231" s="189" t="s">
        <v>748</v>
      </c>
    </row>
    <row r="232" s="2" customFormat="1" ht="37.8" customHeight="1">
      <c r="A232" s="34"/>
      <c r="B232" s="176"/>
      <c r="C232" s="177" t="s">
        <v>410</v>
      </c>
      <c r="D232" s="177" t="s">
        <v>169</v>
      </c>
      <c r="E232" s="178" t="s">
        <v>749</v>
      </c>
      <c r="F232" s="179" t="s">
        <v>750</v>
      </c>
      <c r="G232" s="180" t="s">
        <v>172</v>
      </c>
      <c r="H232" s="181">
        <v>0.90000000000000002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0.037523000000000001</v>
      </c>
      <c r="R232" s="187">
        <f>Q232*H232</f>
        <v>0.033770700000000001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173</v>
      </c>
      <c r="AT232" s="189" t="s">
        <v>169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173</v>
      </c>
      <c r="BM232" s="189" t="s">
        <v>751</v>
      </c>
    </row>
    <row r="233" s="2" customFormat="1" ht="24.15" customHeight="1">
      <c r="A233" s="34"/>
      <c r="B233" s="176"/>
      <c r="C233" s="177" t="s">
        <v>183</v>
      </c>
      <c r="D233" s="177" t="s">
        <v>169</v>
      </c>
      <c r="E233" s="178" t="s">
        <v>752</v>
      </c>
      <c r="F233" s="179" t="s">
        <v>753</v>
      </c>
      <c r="G233" s="180" t="s">
        <v>172</v>
      </c>
      <c r="H233" s="181">
        <v>88.052999999999997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0.017510499999999998</v>
      </c>
      <c r="R233" s="187">
        <f>Q233*H233</f>
        <v>1.5418520564999998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173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173</v>
      </c>
      <c r="BM233" s="189" t="s">
        <v>754</v>
      </c>
    </row>
    <row r="234" s="2" customFormat="1" ht="24.15" customHeight="1">
      <c r="A234" s="34"/>
      <c r="B234" s="176"/>
      <c r="C234" s="177" t="s">
        <v>211</v>
      </c>
      <c r="D234" s="177" t="s">
        <v>169</v>
      </c>
      <c r="E234" s="178" t="s">
        <v>755</v>
      </c>
      <c r="F234" s="179" t="s">
        <v>756</v>
      </c>
      <c r="G234" s="180" t="s">
        <v>172</v>
      </c>
      <c r="H234" s="181">
        <v>41.039999999999999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0.01089</v>
      </c>
      <c r="R234" s="187">
        <f>Q234*H234</f>
        <v>0.44692559999999998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173</v>
      </c>
      <c r="AT234" s="189" t="s">
        <v>169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173</v>
      </c>
      <c r="BM234" s="189" t="s">
        <v>757</v>
      </c>
    </row>
    <row r="235" s="2" customFormat="1" ht="24.15" customHeight="1">
      <c r="A235" s="34"/>
      <c r="B235" s="176"/>
      <c r="C235" s="177" t="s">
        <v>190</v>
      </c>
      <c r="D235" s="177" t="s">
        <v>169</v>
      </c>
      <c r="E235" s="178" t="s">
        <v>758</v>
      </c>
      <c r="F235" s="179" t="s">
        <v>759</v>
      </c>
      <c r="G235" s="180" t="s">
        <v>172</v>
      </c>
      <c r="H235" s="181">
        <v>1590.06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173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173</v>
      </c>
      <c r="BM235" s="189" t="s">
        <v>760</v>
      </c>
    </row>
    <row r="236" s="2" customFormat="1" ht="16.5" customHeight="1">
      <c r="A236" s="34"/>
      <c r="B236" s="176"/>
      <c r="C236" s="196" t="s">
        <v>354</v>
      </c>
      <c r="D236" s="196" t="s">
        <v>551</v>
      </c>
      <c r="E236" s="197" t="s">
        <v>761</v>
      </c>
      <c r="F236" s="198" t="s">
        <v>762</v>
      </c>
      <c r="G236" s="199" t="s">
        <v>425</v>
      </c>
      <c r="H236" s="200">
        <v>327.55200000000002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0.001</v>
      </c>
      <c r="R236" s="187">
        <f>Q236*H236</f>
        <v>0.32755200000000001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541</v>
      </c>
      <c r="AT236" s="189" t="s">
        <v>551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173</v>
      </c>
      <c r="BM236" s="189" t="s">
        <v>763</v>
      </c>
    </row>
    <row r="237" s="2" customFormat="1" ht="33" customHeight="1">
      <c r="A237" s="34"/>
      <c r="B237" s="176"/>
      <c r="C237" s="177" t="s">
        <v>195</v>
      </c>
      <c r="D237" s="177" t="s">
        <v>169</v>
      </c>
      <c r="E237" s="178" t="s">
        <v>764</v>
      </c>
      <c r="F237" s="179" t="s">
        <v>765</v>
      </c>
      <c r="G237" s="180" t="s">
        <v>172</v>
      </c>
      <c r="H237" s="181">
        <v>33.345999999999997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0.025499999999999998</v>
      </c>
      <c r="R237" s="187">
        <f>Q237*H237</f>
        <v>0.85032299999999983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173</v>
      </c>
      <c r="AT237" s="189" t="s">
        <v>169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173</v>
      </c>
      <c r="BM237" s="189" t="s">
        <v>766</v>
      </c>
    </row>
    <row r="238" s="2" customFormat="1" ht="37.8" customHeight="1">
      <c r="A238" s="34"/>
      <c r="B238" s="176"/>
      <c r="C238" s="177" t="s">
        <v>168</v>
      </c>
      <c r="D238" s="177" t="s">
        <v>169</v>
      </c>
      <c r="E238" s="178" t="s">
        <v>767</v>
      </c>
      <c r="F238" s="179" t="s">
        <v>768</v>
      </c>
      <c r="G238" s="180" t="s">
        <v>172</v>
      </c>
      <c r="H238" s="181">
        <v>57.420000000000002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0.016</v>
      </c>
      <c r="R238" s="187">
        <f>Q238*H238</f>
        <v>0.91872000000000009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173</v>
      </c>
      <c r="AT238" s="189" t="s">
        <v>169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173</v>
      </c>
      <c r="BM238" s="189" t="s">
        <v>769</v>
      </c>
    </row>
    <row r="239" s="2" customFormat="1" ht="21.75" customHeight="1">
      <c r="A239" s="34"/>
      <c r="B239" s="176"/>
      <c r="C239" s="177" t="s">
        <v>251</v>
      </c>
      <c r="D239" s="177" t="s">
        <v>169</v>
      </c>
      <c r="E239" s="178" t="s">
        <v>770</v>
      </c>
      <c r="F239" s="179" t="s">
        <v>771</v>
      </c>
      <c r="G239" s="180" t="s">
        <v>172</v>
      </c>
      <c r="H239" s="181">
        <v>61.329999999999998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0.1442</v>
      </c>
      <c r="R239" s="187">
        <f>Q239*H239</f>
        <v>8.8437859999999997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173</v>
      </c>
      <c r="AT239" s="189" t="s">
        <v>169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173</v>
      </c>
      <c r="BM239" s="189" t="s">
        <v>772</v>
      </c>
    </row>
    <row r="240" s="2" customFormat="1" ht="37.8" customHeight="1">
      <c r="A240" s="34"/>
      <c r="B240" s="176"/>
      <c r="C240" s="177" t="s">
        <v>308</v>
      </c>
      <c r="D240" s="177" t="s">
        <v>169</v>
      </c>
      <c r="E240" s="178" t="s">
        <v>773</v>
      </c>
      <c r="F240" s="179" t="s">
        <v>774</v>
      </c>
      <c r="G240" s="180" t="s">
        <v>172</v>
      </c>
      <c r="H240" s="181">
        <v>1816.5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173</v>
      </c>
      <c r="AT240" s="189" t="s">
        <v>169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173</v>
      </c>
      <c r="BM240" s="189" t="s">
        <v>775</v>
      </c>
    </row>
    <row r="241" s="2" customFormat="1" ht="24.15" customHeight="1">
      <c r="A241" s="34"/>
      <c r="B241" s="176"/>
      <c r="C241" s="177" t="s">
        <v>776</v>
      </c>
      <c r="D241" s="177" t="s">
        <v>169</v>
      </c>
      <c r="E241" s="178" t="s">
        <v>777</v>
      </c>
      <c r="F241" s="179" t="s">
        <v>778</v>
      </c>
      <c r="G241" s="180" t="s">
        <v>172</v>
      </c>
      <c r="H241" s="181">
        <v>67.329999999999998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0.016320000000000001</v>
      </c>
      <c r="R241" s="187">
        <f>Q241*H241</f>
        <v>1.0988256000000001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173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173</v>
      </c>
      <c r="BM241" s="189" t="s">
        <v>779</v>
      </c>
    </row>
    <row r="242" s="2" customFormat="1" ht="24.15" customHeight="1">
      <c r="A242" s="34"/>
      <c r="B242" s="176"/>
      <c r="C242" s="177" t="s">
        <v>780</v>
      </c>
      <c r="D242" s="177" t="s">
        <v>169</v>
      </c>
      <c r="E242" s="178" t="s">
        <v>781</v>
      </c>
      <c r="F242" s="179" t="s">
        <v>782</v>
      </c>
      <c r="G242" s="180" t="s">
        <v>172</v>
      </c>
      <c r="H242" s="181">
        <v>1528.73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0.016320000000000001</v>
      </c>
      <c r="R242" s="187">
        <f>Q242*H242</f>
        <v>24.948873600000002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173</v>
      </c>
      <c r="AT242" s="189" t="s">
        <v>169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173</v>
      </c>
      <c r="BM242" s="189" t="s">
        <v>783</v>
      </c>
    </row>
    <row r="243" s="2" customFormat="1" ht="24.15" customHeight="1">
      <c r="A243" s="34"/>
      <c r="B243" s="176"/>
      <c r="C243" s="177" t="s">
        <v>784</v>
      </c>
      <c r="D243" s="177" t="s">
        <v>169</v>
      </c>
      <c r="E243" s="178" t="s">
        <v>785</v>
      </c>
      <c r="F243" s="179" t="s">
        <v>786</v>
      </c>
      <c r="G243" s="180" t="s">
        <v>193</v>
      </c>
      <c r="H243" s="181">
        <v>34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0.039640000000000002</v>
      </c>
      <c r="R243" s="187">
        <f>Q243*H243</f>
        <v>1.3477600000000001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173</v>
      </c>
      <c r="AT243" s="189" t="s">
        <v>169</v>
      </c>
      <c r="AU243" s="189" t="s">
        <v>174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173</v>
      </c>
      <c r="BM243" s="189" t="s">
        <v>787</v>
      </c>
    </row>
    <row r="244" s="2" customFormat="1" ht="24.15" customHeight="1">
      <c r="A244" s="34"/>
      <c r="B244" s="176"/>
      <c r="C244" s="196" t="s">
        <v>788</v>
      </c>
      <c r="D244" s="196" t="s">
        <v>551</v>
      </c>
      <c r="E244" s="197" t="s">
        <v>789</v>
      </c>
      <c r="F244" s="198" t="s">
        <v>790</v>
      </c>
      <c r="G244" s="199" t="s">
        <v>193</v>
      </c>
      <c r="H244" s="200">
        <v>34</v>
      </c>
      <c r="I244" s="201"/>
      <c r="J244" s="202">
        <f>ROUND(I244*H244,2)</f>
        <v>0</v>
      </c>
      <c r="K244" s="203"/>
      <c r="L244" s="204"/>
      <c r="M244" s="205" t="s">
        <v>1</v>
      </c>
      <c r="N244" s="206" t="s">
        <v>41</v>
      </c>
      <c r="O244" s="78"/>
      <c r="P244" s="187">
        <f>O244*H244</f>
        <v>0</v>
      </c>
      <c r="Q244" s="187">
        <v>0.01</v>
      </c>
      <c r="R244" s="187">
        <f>Q244*H244</f>
        <v>0.34000000000000002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541</v>
      </c>
      <c r="AT244" s="189" t="s">
        <v>551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173</v>
      </c>
      <c r="BM244" s="189" t="s">
        <v>791</v>
      </c>
    </row>
    <row r="245" s="2" customFormat="1" ht="24.15" customHeight="1">
      <c r="A245" s="34"/>
      <c r="B245" s="176"/>
      <c r="C245" s="177" t="s">
        <v>792</v>
      </c>
      <c r="D245" s="177" t="s">
        <v>169</v>
      </c>
      <c r="E245" s="178" t="s">
        <v>793</v>
      </c>
      <c r="F245" s="179" t="s">
        <v>794</v>
      </c>
      <c r="G245" s="180" t="s">
        <v>193</v>
      </c>
      <c r="H245" s="181">
        <v>2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0.045481000000000001</v>
      </c>
      <c r="R245" s="187">
        <f>Q245*H245</f>
        <v>0.090962000000000001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173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173</v>
      </c>
      <c r="BM245" s="189" t="s">
        <v>795</v>
      </c>
    </row>
    <row r="246" s="2" customFormat="1" ht="24.15" customHeight="1">
      <c r="A246" s="34"/>
      <c r="B246" s="176"/>
      <c r="C246" s="196" t="s">
        <v>796</v>
      </c>
      <c r="D246" s="196" t="s">
        <v>551</v>
      </c>
      <c r="E246" s="197" t="s">
        <v>797</v>
      </c>
      <c r="F246" s="198" t="s">
        <v>798</v>
      </c>
      <c r="G246" s="199" t="s">
        <v>193</v>
      </c>
      <c r="H246" s="200">
        <v>2</v>
      </c>
      <c r="I246" s="201"/>
      <c r="J246" s="202">
        <f>ROUND(I246*H246,2)</f>
        <v>0</v>
      </c>
      <c r="K246" s="203"/>
      <c r="L246" s="204"/>
      <c r="M246" s="205" t="s">
        <v>1</v>
      </c>
      <c r="N246" s="206" t="s">
        <v>41</v>
      </c>
      <c r="O246" s="78"/>
      <c r="P246" s="187">
        <f>O246*H246</f>
        <v>0</v>
      </c>
      <c r="Q246" s="187">
        <v>0.01</v>
      </c>
      <c r="R246" s="187">
        <f>Q246*H246</f>
        <v>0.02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541</v>
      </c>
      <c r="AT246" s="189" t="s">
        <v>551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173</v>
      </c>
      <c r="BM246" s="189" t="s">
        <v>799</v>
      </c>
    </row>
    <row r="247" s="2" customFormat="1" ht="24.15" customHeight="1">
      <c r="A247" s="34"/>
      <c r="B247" s="176"/>
      <c r="C247" s="177" t="s">
        <v>800</v>
      </c>
      <c r="D247" s="177" t="s">
        <v>169</v>
      </c>
      <c r="E247" s="178" t="s">
        <v>801</v>
      </c>
      <c r="F247" s="179" t="s">
        <v>802</v>
      </c>
      <c r="G247" s="180" t="s">
        <v>193</v>
      </c>
      <c r="H247" s="181">
        <v>5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0.43752495000000002</v>
      </c>
      <c r="R247" s="187">
        <f>Q247*H247</f>
        <v>2.1876247500000003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173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173</v>
      </c>
      <c r="BM247" s="189" t="s">
        <v>803</v>
      </c>
    </row>
    <row r="248" s="2" customFormat="1" ht="24.15" customHeight="1">
      <c r="A248" s="34"/>
      <c r="B248" s="176"/>
      <c r="C248" s="196" t="s">
        <v>804</v>
      </c>
      <c r="D248" s="196" t="s">
        <v>551</v>
      </c>
      <c r="E248" s="197" t="s">
        <v>805</v>
      </c>
      <c r="F248" s="198" t="s">
        <v>806</v>
      </c>
      <c r="G248" s="199" t="s">
        <v>193</v>
      </c>
      <c r="H248" s="200">
        <v>5</v>
      </c>
      <c r="I248" s="201"/>
      <c r="J248" s="202">
        <f>ROUND(I248*H248,2)</f>
        <v>0</v>
      </c>
      <c r="K248" s="203"/>
      <c r="L248" s="204"/>
      <c r="M248" s="205" t="s">
        <v>1</v>
      </c>
      <c r="N248" s="206" t="s">
        <v>41</v>
      </c>
      <c r="O248" s="78"/>
      <c r="P248" s="187">
        <f>O248*H248</f>
        <v>0</v>
      </c>
      <c r="Q248" s="187">
        <v>0.010999999999999999</v>
      </c>
      <c r="R248" s="187">
        <f>Q248*H248</f>
        <v>0.054999999999999993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541</v>
      </c>
      <c r="AT248" s="189" t="s">
        <v>551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173</v>
      </c>
      <c r="BM248" s="189" t="s">
        <v>807</v>
      </c>
    </row>
    <row r="249" s="2" customFormat="1" ht="24.15" customHeight="1">
      <c r="A249" s="34"/>
      <c r="B249" s="176"/>
      <c r="C249" s="177" t="s">
        <v>808</v>
      </c>
      <c r="D249" s="177" t="s">
        <v>169</v>
      </c>
      <c r="E249" s="178" t="s">
        <v>809</v>
      </c>
      <c r="F249" s="179" t="s">
        <v>810</v>
      </c>
      <c r="G249" s="180" t="s">
        <v>193</v>
      </c>
      <c r="H249" s="181">
        <v>1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0.54223222000000004</v>
      </c>
      <c r="R249" s="187">
        <f>Q249*H249</f>
        <v>0.54223222000000004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173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173</v>
      </c>
      <c r="BM249" s="189" t="s">
        <v>811</v>
      </c>
    </row>
    <row r="250" s="2" customFormat="1" ht="24.15" customHeight="1">
      <c r="A250" s="34"/>
      <c r="B250" s="176"/>
      <c r="C250" s="196" t="s">
        <v>812</v>
      </c>
      <c r="D250" s="196" t="s">
        <v>551</v>
      </c>
      <c r="E250" s="197" t="s">
        <v>813</v>
      </c>
      <c r="F250" s="198" t="s">
        <v>814</v>
      </c>
      <c r="G250" s="199" t="s">
        <v>193</v>
      </c>
      <c r="H250" s="200">
        <v>1</v>
      </c>
      <c r="I250" s="201"/>
      <c r="J250" s="202">
        <f>ROUND(I250*H250,2)</f>
        <v>0</v>
      </c>
      <c r="K250" s="203"/>
      <c r="L250" s="204"/>
      <c r="M250" s="205" t="s">
        <v>1</v>
      </c>
      <c r="N250" s="206" t="s">
        <v>41</v>
      </c>
      <c r="O250" s="78"/>
      <c r="P250" s="187">
        <f>O250*H250</f>
        <v>0</v>
      </c>
      <c r="Q250" s="187">
        <v>0.012</v>
      </c>
      <c r="R250" s="187">
        <f>Q250*H250</f>
        <v>0.012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541</v>
      </c>
      <c r="AT250" s="189" t="s">
        <v>551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173</v>
      </c>
      <c r="BM250" s="189" t="s">
        <v>815</v>
      </c>
    </row>
    <row r="251" s="12" customFormat="1" ht="22.8" customHeight="1">
      <c r="A251" s="12"/>
      <c r="B251" s="163"/>
      <c r="C251" s="12"/>
      <c r="D251" s="164" t="s">
        <v>74</v>
      </c>
      <c r="E251" s="174" t="s">
        <v>541</v>
      </c>
      <c r="F251" s="174" t="s">
        <v>816</v>
      </c>
      <c r="G251" s="12"/>
      <c r="H251" s="12"/>
      <c r="I251" s="166"/>
      <c r="J251" s="175">
        <f>BK251</f>
        <v>0</v>
      </c>
      <c r="K251" s="12"/>
      <c r="L251" s="163"/>
      <c r="M251" s="168"/>
      <c r="N251" s="169"/>
      <c r="O251" s="169"/>
      <c r="P251" s="170">
        <f>SUM(P252:P253)</f>
        <v>0</v>
      </c>
      <c r="Q251" s="169"/>
      <c r="R251" s="170">
        <f>SUM(R252:R253)</f>
        <v>0.054667930000000003</v>
      </c>
      <c r="S251" s="169"/>
      <c r="T251" s="171">
        <f>SUM(T252:T253)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4" t="s">
        <v>83</v>
      </c>
      <c r="AT251" s="172" t="s">
        <v>74</v>
      </c>
      <c r="AU251" s="172" t="s">
        <v>83</v>
      </c>
      <c r="AY251" s="164" t="s">
        <v>165</v>
      </c>
      <c r="BK251" s="173">
        <f>SUM(BK252:BK253)</f>
        <v>0</v>
      </c>
    </row>
    <row r="252" s="2" customFormat="1" ht="24.15" customHeight="1">
      <c r="A252" s="34"/>
      <c r="B252" s="176"/>
      <c r="C252" s="177" t="s">
        <v>817</v>
      </c>
      <c r="D252" s="177" t="s">
        <v>169</v>
      </c>
      <c r="E252" s="178" t="s">
        <v>818</v>
      </c>
      <c r="F252" s="179" t="s">
        <v>819</v>
      </c>
      <c r="G252" s="180" t="s">
        <v>249</v>
      </c>
      <c r="H252" s="181">
        <v>4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0.010240000000000001</v>
      </c>
      <c r="R252" s="187">
        <f>Q252*H252</f>
        <v>0.040960000000000003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173</v>
      </c>
      <c r="AT252" s="189" t="s">
        <v>169</v>
      </c>
      <c r="AU252" s="189" t="s">
        <v>174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173</v>
      </c>
      <c r="BM252" s="189" t="s">
        <v>820</v>
      </c>
    </row>
    <row r="253" s="2" customFormat="1" ht="16.5" customHeight="1">
      <c r="A253" s="34"/>
      <c r="B253" s="176"/>
      <c r="C253" s="177" t="s">
        <v>821</v>
      </c>
      <c r="D253" s="177" t="s">
        <v>169</v>
      </c>
      <c r="E253" s="178" t="s">
        <v>822</v>
      </c>
      <c r="F253" s="179" t="s">
        <v>823</v>
      </c>
      <c r="G253" s="180" t="s">
        <v>193</v>
      </c>
      <c r="H253" s="181">
        <v>1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0.01370793</v>
      </c>
      <c r="R253" s="187">
        <f>Q253*H253</f>
        <v>0.01370793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173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173</v>
      </c>
      <c r="BM253" s="189" t="s">
        <v>824</v>
      </c>
    </row>
    <row r="254" s="12" customFormat="1" ht="22.8" customHeight="1">
      <c r="A254" s="12"/>
      <c r="B254" s="163"/>
      <c r="C254" s="12"/>
      <c r="D254" s="164" t="s">
        <v>74</v>
      </c>
      <c r="E254" s="174" t="s">
        <v>166</v>
      </c>
      <c r="F254" s="174" t="s">
        <v>167</v>
      </c>
      <c r="G254" s="12"/>
      <c r="H254" s="12"/>
      <c r="I254" s="166"/>
      <c r="J254" s="175">
        <f>BK254</f>
        <v>0</v>
      </c>
      <c r="K254" s="12"/>
      <c r="L254" s="163"/>
      <c r="M254" s="168"/>
      <c r="N254" s="169"/>
      <c r="O254" s="169"/>
      <c r="P254" s="170">
        <f>SUM(P255:P273)</f>
        <v>0</v>
      </c>
      <c r="Q254" s="169"/>
      <c r="R254" s="170">
        <f>SUM(R255:R273)</f>
        <v>151.0155381916</v>
      </c>
      <c r="S254" s="169"/>
      <c r="T254" s="171">
        <f>SUM(T255:T273)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4" t="s">
        <v>83</v>
      </c>
      <c r="AT254" s="172" t="s">
        <v>74</v>
      </c>
      <c r="AU254" s="172" t="s">
        <v>83</v>
      </c>
      <c r="AY254" s="164" t="s">
        <v>165</v>
      </c>
      <c r="BK254" s="173">
        <f>SUM(BK255:BK273)</f>
        <v>0</v>
      </c>
    </row>
    <row r="255" s="2" customFormat="1" ht="37.8" customHeight="1">
      <c r="A255" s="34"/>
      <c r="B255" s="176"/>
      <c r="C255" s="177" t="s">
        <v>825</v>
      </c>
      <c r="D255" s="177" t="s">
        <v>169</v>
      </c>
      <c r="E255" s="178" t="s">
        <v>826</v>
      </c>
      <c r="F255" s="179" t="s">
        <v>827</v>
      </c>
      <c r="G255" s="180" t="s">
        <v>172</v>
      </c>
      <c r="H255" s="181">
        <v>2775.6399999999999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0.023990000000000001</v>
      </c>
      <c r="R255" s="187">
        <f>Q255*H255</f>
        <v>66.587603599999994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173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173</v>
      </c>
      <c r="BM255" s="189" t="s">
        <v>828</v>
      </c>
    </row>
    <row r="256" s="2" customFormat="1" ht="44.25" customHeight="1">
      <c r="A256" s="34"/>
      <c r="B256" s="176"/>
      <c r="C256" s="177" t="s">
        <v>829</v>
      </c>
      <c r="D256" s="177" t="s">
        <v>169</v>
      </c>
      <c r="E256" s="178" t="s">
        <v>830</v>
      </c>
      <c r="F256" s="179" t="s">
        <v>831</v>
      </c>
      <c r="G256" s="180" t="s">
        <v>172</v>
      </c>
      <c r="H256" s="181">
        <v>5551.2799999999997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173</v>
      </c>
      <c r="AT256" s="189" t="s">
        <v>169</v>
      </c>
      <c r="AU256" s="189" t="s">
        <v>174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173</v>
      </c>
      <c r="BM256" s="189" t="s">
        <v>832</v>
      </c>
    </row>
    <row r="257" s="2" customFormat="1" ht="37.8" customHeight="1">
      <c r="A257" s="34"/>
      <c r="B257" s="176"/>
      <c r="C257" s="177" t="s">
        <v>833</v>
      </c>
      <c r="D257" s="177" t="s">
        <v>169</v>
      </c>
      <c r="E257" s="178" t="s">
        <v>834</v>
      </c>
      <c r="F257" s="179" t="s">
        <v>835</v>
      </c>
      <c r="G257" s="180" t="s">
        <v>172</v>
      </c>
      <c r="H257" s="181">
        <v>2775.6399999999999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0.023990000000000001</v>
      </c>
      <c r="R257" s="187">
        <f>Q257*H257</f>
        <v>66.587603599999994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173</v>
      </c>
      <c r="AT257" s="189" t="s">
        <v>169</v>
      </c>
      <c r="AU257" s="189" t="s">
        <v>174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173</v>
      </c>
      <c r="BM257" s="189" t="s">
        <v>836</v>
      </c>
    </row>
    <row r="258" s="2" customFormat="1" ht="24.15" customHeight="1">
      <c r="A258" s="34"/>
      <c r="B258" s="176"/>
      <c r="C258" s="177" t="s">
        <v>312</v>
      </c>
      <c r="D258" s="177" t="s">
        <v>169</v>
      </c>
      <c r="E258" s="178" t="s">
        <v>837</v>
      </c>
      <c r="F258" s="179" t="s">
        <v>838</v>
      </c>
      <c r="G258" s="180" t="s">
        <v>172</v>
      </c>
      <c r="H258" s="181">
        <v>2426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0.0061813399999999996</v>
      </c>
      <c r="R258" s="187">
        <f>Q258*H258</f>
        <v>14.99593084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173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173</v>
      </c>
      <c r="BM258" s="189" t="s">
        <v>839</v>
      </c>
    </row>
    <row r="259" s="2" customFormat="1" ht="24.15" customHeight="1">
      <c r="A259" s="34"/>
      <c r="B259" s="176"/>
      <c r="C259" s="177" t="s">
        <v>840</v>
      </c>
      <c r="D259" s="177" t="s">
        <v>169</v>
      </c>
      <c r="E259" s="178" t="s">
        <v>841</v>
      </c>
      <c r="F259" s="179" t="s">
        <v>842</v>
      </c>
      <c r="G259" s="180" t="s">
        <v>172</v>
      </c>
      <c r="H259" s="181">
        <v>350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0.0061813399999999996</v>
      </c>
      <c r="R259" s="187">
        <f>Q259*H259</f>
        <v>2.1634689999999996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173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173</v>
      </c>
      <c r="BM259" s="189" t="s">
        <v>843</v>
      </c>
    </row>
    <row r="260" s="2" customFormat="1" ht="16.5" customHeight="1">
      <c r="A260" s="34"/>
      <c r="B260" s="176"/>
      <c r="C260" s="177" t="s">
        <v>844</v>
      </c>
      <c r="D260" s="177" t="s">
        <v>169</v>
      </c>
      <c r="E260" s="178" t="s">
        <v>845</v>
      </c>
      <c r="F260" s="179" t="s">
        <v>846</v>
      </c>
      <c r="G260" s="180" t="s">
        <v>172</v>
      </c>
      <c r="H260" s="181">
        <v>2775.6399999999999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5.4939999999999999E-05</v>
      </c>
      <c r="R260" s="187">
        <f>Q260*H260</f>
        <v>0.1524936616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173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173</v>
      </c>
      <c r="BM260" s="189" t="s">
        <v>847</v>
      </c>
    </row>
    <row r="261" s="2" customFormat="1" ht="16.5" customHeight="1">
      <c r="A261" s="34"/>
      <c r="B261" s="176"/>
      <c r="C261" s="177" t="s">
        <v>848</v>
      </c>
      <c r="D261" s="177" t="s">
        <v>169</v>
      </c>
      <c r="E261" s="178" t="s">
        <v>849</v>
      </c>
      <c r="F261" s="179" t="s">
        <v>850</v>
      </c>
      <c r="G261" s="180" t="s">
        <v>172</v>
      </c>
      <c r="H261" s="181">
        <v>2775.6399999999999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173</v>
      </c>
      <c r="AT261" s="189" t="s">
        <v>169</v>
      </c>
      <c r="AU261" s="189" t="s">
        <v>174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173</v>
      </c>
      <c r="BM261" s="189" t="s">
        <v>851</v>
      </c>
    </row>
    <row r="262" s="2" customFormat="1" ht="24.15" customHeight="1">
      <c r="A262" s="34"/>
      <c r="B262" s="176"/>
      <c r="C262" s="177" t="s">
        <v>852</v>
      </c>
      <c r="D262" s="177" t="s">
        <v>169</v>
      </c>
      <c r="E262" s="178" t="s">
        <v>853</v>
      </c>
      <c r="F262" s="179" t="s">
        <v>854</v>
      </c>
      <c r="G262" s="180" t="s">
        <v>249</v>
      </c>
      <c r="H262" s="181">
        <v>10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0.003787</v>
      </c>
      <c r="R262" s="187">
        <f>Q262*H262</f>
        <v>0.037870000000000001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173</v>
      </c>
      <c r="AT262" s="189" t="s">
        <v>169</v>
      </c>
      <c r="AU262" s="189" t="s">
        <v>174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173</v>
      </c>
      <c r="BM262" s="189" t="s">
        <v>855</v>
      </c>
    </row>
    <row r="263" s="2" customFormat="1" ht="24.15" customHeight="1">
      <c r="A263" s="34"/>
      <c r="B263" s="176"/>
      <c r="C263" s="177" t="s">
        <v>856</v>
      </c>
      <c r="D263" s="177" t="s">
        <v>169</v>
      </c>
      <c r="E263" s="178" t="s">
        <v>857</v>
      </c>
      <c r="F263" s="179" t="s">
        <v>858</v>
      </c>
      <c r="G263" s="180" t="s">
        <v>249</v>
      </c>
      <c r="H263" s="181">
        <v>20</v>
      </c>
      <c r="I263" s="182"/>
      <c r="J263" s="183">
        <f>ROUND(I263*H263,2)</f>
        <v>0</v>
      </c>
      <c r="K263" s="184"/>
      <c r="L263" s="35"/>
      <c r="M263" s="185" t="s">
        <v>1</v>
      </c>
      <c r="N263" s="186" t="s">
        <v>41</v>
      </c>
      <c r="O263" s="78"/>
      <c r="P263" s="187">
        <f>O263*H263</f>
        <v>0</v>
      </c>
      <c r="Q263" s="187">
        <v>0.00211714</v>
      </c>
      <c r="R263" s="187">
        <f>Q263*H263</f>
        <v>0.0423428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173</v>
      </c>
      <c r="AT263" s="189" t="s">
        <v>169</v>
      </c>
      <c r="AU263" s="189" t="s">
        <v>174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173</v>
      </c>
      <c r="BM263" s="189" t="s">
        <v>859</v>
      </c>
    </row>
    <row r="264" s="2" customFormat="1" ht="24.15" customHeight="1">
      <c r="A264" s="34"/>
      <c r="B264" s="176"/>
      <c r="C264" s="177" t="s">
        <v>860</v>
      </c>
      <c r="D264" s="177" t="s">
        <v>169</v>
      </c>
      <c r="E264" s="178" t="s">
        <v>861</v>
      </c>
      <c r="F264" s="179" t="s">
        <v>862</v>
      </c>
      <c r="G264" s="180" t="s">
        <v>249</v>
      </c>
      <c r="H264" s="181">
        <v>10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173</v>
      </c>
      <c r="AT264" s="189" t="s">
        <v>169</v>
      </c>
      <c r="AU264" s="189" t="s">
        <v>174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173</v>
      </c>
      <c r="BM264" s="189" t="s">
        <v>863</v>
      </c>
    </row>
    <row r="265" s="2" customFormat="1" ht="16.5" customHeight="1">
      <c r="A265" s="34"/>
      <c r="B265" s="176"/>
      <c r="C265" s="177" t="s">
        <v>864</v>
      </c>
      <c r="D265" s="177" t="s">
        <v>169</v>
      </c>
      <c r="E265" s="178" t="s">
        <v>865</v>
      </c>
      <c r="F265" s="179" t="s">
        <v>866</v>
      </c>
      <c r="G265" s="180" t="s">
        <v>172</v>
      </c>
      <c r="H265" s="181">
        <v>3962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4.8999999999999998E-05</v>
      </c>
      <c r="R265" s="187">
        <f>Q265*H265</f>
        <v>0.19413800000000001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173</v>
      </c>
      <c r="AT265" s="189" t="s">
        <v>169</v>
      </c>
      <c r="AU265" s="189" t="s">
        <v>174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173</v>
      </c>
      <c r="BM265" s="189" t="s">
        <v>867</v>
      </c>
    </row>
    <row r="266" s="2" customFormat="1" ht="16.5" customHeight="1">
      <c r="A266" s="34"/>
      <c r="B266" s="176"/>
      <c r="C266" s="177" t="s">
        <v>868</v>
      </c>
      <c r="D266" s="177" t="s">
        <v>169</v>
      </c>
      <c r="E266" s="178" t="s">
        <v>869</v>
      </c>
      <c r="F266" s="179" t="s">
        <v>870</v>
      </c>
      <c r="G266" s="180" t="s">
        <v>193</v>
      </c>
      <c r="H266" s="181">
        <v>1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0.0083999999999999995</v>
      </c>
      <c r="R266" s="187">
        <f>Q266*H266</f>
        <v>0.0083999999999999995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173</v>
      </c>
      <c r="AT266" s="189" t="s">
        <v>169</v>
      </c>
      <c r="AU266" s="189" t="s">
        <v>174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173</v>
      </c>
      <c r="BM266" s="189" t="s">
        <v>871</v>
      </c>
    </row>
    <row r="267" s="2" customFormat="1" ht="66.75" customHeight="1">
      <c r="A267" s="34"/>
      <c r="B267" s="176"/>
      <c r="C267" s="196" t="s">
        <v>872</v>
      </c>
      <c r="D267" s="196" t="s">
        <v>551</v>
      </c>
      <c r="E267" s="197" t="s">
        <v>873</v>
      </c>
      <c r="F267" s="198" t="s">
        <v>874</v>
      </c>
      <c r="G267" s="199" t="s">
        <v>193</v>
      </c>
      <c r="H267" s="200">
        <v>1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0.0012800000000000001</v>
      </c>
      <c r="R267" s="187">
        <f>Q267*H267</f>
        <v>0.0012800000000000001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541</v>
      </c>
      <c r="AT267" s="189" t="s">
        <v>551</v>
      </c>
      <c r="AU267" s="189" t="s">
        <v>174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173</v>
      </c>
      <c r="BM267" s="189" t="s">
        <v>875</v>
      </c>
    </row>
    <row r="268" s="2" customFormat="1" ht="16.5" customHeight="1">
      <c r="A268" s="34"/>
      <c r="B268" s="176"/>
      <c r="C268" s="177" t="s">
        <v>876</v>
      </c>
      <c r="D268" s="177" t="s">
        <v>169</v>
      </c>
      <c r="E268" s="178" t="s">
        <v>877</v>
      </c>
      <c r="F268" s="179" t="s">
        <v>878</v>
      </c>
      <c r="G268" s="180" t="s">
        <v>249</v>
      </c>
      <c r="H268" s="181">
        <v>168.27500000000001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0.00046000000000000001</v>
      </c>
      <c r="R268" s="187">
        <f>Q268*H268</f>
        <v>0.077406500000000003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173</v>
      </c>
      <c r="AT268" s="189" t="s">
        <v>169</v>
      </c>
      <c r="AU268" s="189" t="s">
        <v>174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173</v>
      </c>
      <c r="BM268" s="189" t="s">
        <v>879</v>
      </c>
    </row>
    <row r="269" s="2" customFormat="1" ht="16.5" customHeight="1">
      <c r="A269" s="34"/>
      <c r="B269" s="176"/>
      <c r="C269" s="177" t="s">
        <v>880</v>
      </c>
      <c r="D269" s="177" t="s">
        <v>169</v>
      </c>
      <c r="E269" s="178" t="s">
        <v>881</v>
      </c>
      <c r="F269" s="179" t="s">
        <v>882</v>
      </c>
      <c r="G269" s="180" t="s">
        <v>249</v>
      </c>
      <c r="H269" s="181">
        <v>440.26299999999998</v>
      </c>
      <c r="I269" s="182"/>
      <c r="J269" s="183">
        <f>ROUND(I269*H269,2)</f>
        <v>0</v>
      </c>
      <c r="K269" s="184"/>
      <c r="L269" s="35"/>
      <c r="M269" s="185" t="s">
        <v>1</v>
      </c>
      <c r="N269" s="186" t="s">
        <v>41</v>
      </c>
      <c r="O269" s="78"/>
      <c r="P269" s="187">
        <f>O269*H269</f>
        <v>0</v>
      </c>
      <c r="Q269" s="187">
        <v>0.000231</v>
      </c>
      <c r="R269" s="187">
        <f>Q269*H269</f>
        <v>0.10170075299999999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173</v>
      </c>
      <c r="AT269" s="189" t="s">
        <v>169</v>
      </c>
      <c r="AU269" s="189" t="s">
        <v>174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173</v>
      </c>
      <c r="BM269" s="189" t="s">
        <v>883</v>
      </c>
    </row>
    <row r="270" s="2" customFormat="1" ht="16.5" customHeight="1">
      <c r="A270" s="34"/>
      <c r="B270" s="176"/>
      <c r="C270" s="177" t="s">
        <v>884</v>
      </c>
      <c r="D270" s="177" t="s">
        <v>169</v>
      </c>
      <c r="E270" s="178" t="s">
        <v>885</v>
      </c>
      <c r="F270" s="179" t="s">
        <v>886</v>
      </c>
      <c r="G270" s="180" t="s">
        <v>249</v>
      </c>
      <c r="H270" s="181">
        <v>228.87899999999999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7.3499999999999998E-05</v>
      </c>
      <c r="R270" s="187">
        <f>Q270*H270</f>
        <v>0.0168226065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173</v>
      </c>
      <c r="AT270" s="189" t="s">
        <v>169</v>
      </c>
      <c r="AU270" s="189" t="s">
        <v>174</v>
      </c>
      <c r="AY270" s="15" t="s">
        <v>165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174</v>
      </c>
      <c r="BK270" s="190">
        <f>ROUND(I270*H270,2)</f>
        <v>0</v>
      </c>
      <c r="BL270" s="15" t="s">
        <v>173</v>
      </c>
      <c r="BM270" s="189" t="s">
        <v>887</v>
      </c>
    </row>
    <row r="271" s="2" customFormat="1" ht="16.5" customHeight="1">
      <c r="A271" s="34"/>
      <c r="B271" s="176"/>
      <c r="C271" s="177" t="s">
        <v>888</v>
      </c>
      <c r="D271" s="177" t="s">
        <v>169</v>
      </c>
      <c r="E271" s="178" t="s">
        <v>889</v>
      </c>
      <c r="F271" s="179" t="s">
        <v>890</v>
      </c>
      <c r="G271" s="180" t="s">
        <v>249</v>
      </c>
      <c r="H271" s="181">
        <v>595.26300000000003</v>
      </c>
      <c r="I271" s="182"/>
      <c r="J271" s="183">
        <f>ROUND(I271*H271,2)</f>
        <v>0</v>
      </c>
      <c r="K271" s="184"/>
      <c r="L271" s="35"/>
      <c r="M271" s="185" t="s">
        <v>1</v>
      </c>
      <c r="N271" s="186" t="s">
        <v>41</v>
      </c>
      <c r="O271" s="78"/>
      <c r="P271" s="187">
        <f>O271*H271</f>
        <v>0</v>
      </c>
      <c r="Q271" s="187">
        <v>7.3499999999999998E-05</v>
      </c>
      <c r="R271" s="187">
        <f>Q271*H271</f>
        <v>0.043751830499999998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173</v>
      </c>
      <c r="AT271" s="189" t="s">
        <v>169</v>
      </c>
      <c r="AU271" s="189" t="s">
        <v>174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173</v>
      </c>
      <c r="BM271" s="189" t="s">
        <v>891</v>
      </c>
    </row>
    <row r="272" s="2" customFormat="1" ht="16.5" customHeight="1">
      <c r="A272" s="34"/>
      <c r="B272" s="176"/>
      <c r="C272" s="177" t="s">
        <v>892</v>
      </c>
      <c r="D272" s="177" t="s">
        <v>169</v>
      </c>
      <c r="E272" s="178" t="s">
        <v>893</v>
      </c>
      <c r="F272" s="179" t="s">
        <v>894</v>
      </c>
      <c r="G272" s="180" t="s">
        <v>249</v>
      </c>
      <c r="H272" s="181">
        <v>30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0.00015750000000000001</v>
      </c>
      <c r="R272" s="187">
        <f>Q272*H272</f>
        <v>0.004725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173</v>
      </c>
      <c r="AT272" s="189" t="s">
        <v>169</v>
      </c>
      <c r="AU272" s="189" t="s">
        <v>174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173</v>
      </c>
      <c r="BM272" s="189" t="s">
        <v>895</v>
      </c>
    </row>
    <row r="273" s="2" customFormat="1" ht="21.75" customHeight="1">
      <c r="A273" s="34"/>
      <c r="B273" s="176"/>
      <c r="C273" s="177" t="s">
        <v>896</v>
      </c>
      <c r="D273" s="177" t="s">
        <v>169</v>
      </c>
      <c r="E273" s="178" t="s">
        <v>897</v>
      </c>
      <c r="F273" s="179" t="s">
        <v>898</v>
      </c>
      <c r="G273" s="180" t="s">
        <v>274</v>
      </c>
      <c r="H273" s="181">
        <v>15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41</v>
      </c>
      <c r="O273" s="78"/>
      <c r="P273" s="187">
        <f>O273*H273</f>
        <v>0</v>
      </c>
      <c r="Q273" s="187">
        <v>0</v>
      </c>
      <c r="R273" s="187">
        <f>Q273*H273</f>
        <v>0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173</v>
      </c>
      <c r="AT273" s="189" t="s">
        <v>169</v>
      </c>
      <c r="AU273" s="189" t="s">
        <v>174</v>
      </c>
      <c r="AY273" s="15" t="s">
        <v>165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174</v>
      </c>
      <c r="BK273" s="190">
        <f>ROUND(I273*H273,2)</f>
        <v>0</v>
      </c>
      <c r="BL273" s="15" t="s">
        <v>173</v>
      </c>
      <c r="BM273" s="189" t="s">
        <v>899</v>
      </c>
    </row>
    <row r="274" s="12" customFormat="1" ht="22.8" customHeight="1">
      <c r="A274" s="12"/>
      <c r="B274" s="163"/>
      <c r="C274" s="12"/>
      <c r="D274" s="164" t="s">
        <v>74</v>
      </c>
      <c r="E274" s="174" t="s">
        <v>900</v>
      </c>
      <c r="F274" s="174" t="s">
        <v>901</v>
      </c>
      <c r="G274" s="12"/>
      <c r="H274" s="12"/>
      <c r="I274" s="166"/>
      <c r="J274" s="175">
        <f>BK274</f>
        <v>0</v>
      </c>
      <c r="K274" s="12"/>
      <c r="L274" s="163"/>
      <c r="M274" s="168"/>
      <c r="N274" s="169"/>
      <c r="O274" s="169"/>
      <c r="P274" s="170">
        <f>SUM(P275:P288)</f>
        <v>0</v>
      </c>
      <c r="Q274" s="169"/>
      <c r="R274" s="170">
        <f>SUM(R275:R288)</f>
        <v>0</v>
      </c>
      <c r="S274" s="169"/>
      <c r="T274" s="171">
        <f>SUM(T275:T288)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64" t="s">
        <v>83</v>
      </c>
      <c r="AT274" s="172" t="s">
        <v>74</v>
      </c>
      <c r="AU274" s="172" t="s">
        <v>83</v>
      </c>
      <c r="AY274" s="164" t="s">
        <v>165</v>
      </c>
      <c r="BK274" s="173">
        <f>SUM(BK275:BK288)</f>
        <v>0</v>
      </c>
    </row>
    <row r="275" s="2" customFormat="1" ht="24.15" customHeight="1">
      <c r="A275" s="34"/>
      <c r="B275" s="176"/>
      <c r="C275" s="177" t="s">
        <v>902</v>
      </c>
      <c r="D275" s="177" t="s">
        <v>169</v>
      </c>
      <c r="E275" s="178" t="s">
        <v>903</v>
      </c>
      <c r="F275" s="179" t="s">
        <v>904</v>
      </c>
      <c r="G275" s="180" t="s">
        <v>193</v>
      </c>
      <c r="H275" s="181">
        <v>738</v>
      </c>
      <c r="I275" s="182"/>
      <c r="J275" s="183">
        <f>ROUND(I275*H275,2)</f>
        <v>0</v>
      </c>
      <c r="K275" s="184"/>
      <c r="L275" s="35"/>
      <c r="M275" s="185" t="s">
        <v>1</v>
      </c>
      <c r="N275" s="18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173</v>
      </c>
      <c r="AT275" s="189" t="s">
        <v>169</v>
      </c>
      <c r="AU275" s="189" t="s">
        <v>174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173</v>
      </c>
      <c r="BM275" s="189" t="s">
        <v>905</v>
      </c>
    </row>
    <row r="276" s="2" customFormat="1" ht="21.75" customHeight="1">
      <c r="A276" s="34"/>
      <c r="B276" s="176"/>
      <c r="C276" s="196" t="s">
        <v>906</v>
      </c>
      <c r="D276" s="196" t="s">
        <v>551</v>
      </c>
      <c r="E276" s="197" t="s">
        <v>907</v>
      </c>
      <c r="F276" s="198" t="s">
        <v>908</v>
      </c>
      <c r="G276" s="199" t="s">
        <v>193</v>
      </c>
      <c r="H276" s="200">
        <v>738</v>
      </c>
      <c r="I276" s="201"/>
      <c r="J276" s="202">
        <f>ROUND(I276*H276,2)</f>
        <v>0</v>
      </c>
      <c r="K276" s="203"/>
      <c r="L276" s="204"/>
      <c r="M276" s="205" t="s">
        <v>1</v>
      </c>
      <c r="N276" s="20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541</v>
      </c>
      <c r="AT276" s="189" t="s">
        <v>551</v>
      </c>
      <c r="AU276" s="189" t="s">
        <v>174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173</v>
      </c>
      <c r="BM276" s="189" t="s">
        <v>909</v>
      </c>
    </row>
    <row r="277" s="2" customFormat="1" ht="24.15" customHeight="1">
      <c r="A277" s="34"/>
      <c r="B277" s="176"/>
      <c r="C277" s="177" t="s">
        <v>910</v>
      </c>
      <c r="D277" s="177" t="s">
        <v>169</v>
      </c>
      <c r="E277" s="178" t="s">
        <v>911</v>
      </c>
      <c r="F277" s="179" t="s">
        <v>912</v>
      </c>
      <c r="G277" s="180" t="s">
        <v>913</v>
      </c>
      <c r="H277" s="181">
        <v>1</v>
      </c>
      <c r="I277" s="182"/>
      <c r="J277" s="183">
        <f>ROUND(I277*H277,2)</f>
        <v>0</v>
      </c>
      <c r="K277" s="184"/>
      <c r="L277" s="35"/>
      <c r="M277" s="185" t="s">
        <v>1</v>
      </c>
      <c r="N277" s="18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173</v>
      </c>
      <c r="AT277" s="189" t="s">
        <v>169</v>
      </c>
      <c r="AU277" s="189" t="s">
        <v>174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173</v>
      </c>
      <c r="BM277" s="189" t="s">
        <v>914</v>
      </c>
    </row>
    <row r="278" s="2" customFormat="1" ht="24.15" customHeight="1">
      <c r="A278" s="34"/>
      <c r="B278" s="176"/>
      <c r="C278" s="177" t="s">
        <v>915</v>
      </c>
      <c r="D278" s="177" t="s">
        <v>169</v>
      </c>
      <c r="E278" s="178" t="s">
        <v>916</v>
      </c>
      <c r="F278" s="179" t="s">
        <v>917</v>
      </c>
      <c r="G278" s="180" t="s">
        <v>172</v>
      </c>
      <c r="H278" s="181">
        <v>602.01999999999998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173</v>
      </c>
      <c r="AT278" s="189" t="s">
        <v>169</v>
      </c>
      <c r="AU278" s="189" t="s">
        <v>174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173</v>
      </c>
      <c r="BM278" s="189" t="s">
        <v>918</v>
      </c>
    </row>
    <row r="279" s="2" customFormat="1" ht="16.5" customHeight="1">
      <c r="A279" s="34"/>
      <c r="B279" s="176"/>
      <c r="C279" s="177" t="s">
        <v>919</v>
      </c>
      <c r="D279" s="177" t="s">
        <v>169</v>
      </c>
      <c r="E279" s="178" t="s">
        <v>920</v>
      </c>
      <c r="F279" s="179" t="s">
        <v>921</v>
      </c>
      <c r="G279" s="180" t="s">
        <v>402</v>
      </c>
      <c r="H279" s="181">
        <v>2</v>
      </c>
      <c r="I279" s="182"/>
      <c r="J279" s="183">
        <f>ROUND(I279*H279,2)</f>
        <v>0</v>
      </c>
      <c r="K279" s="184"/>
      <c r="L279" s="35"/>
      <c r="M279" s="185" t="s">
        <v>1</v>
      </c>
      <c r="N279" s="186" t="s">
        <v>41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173</v>
      </c>
      <c r="AT279" s="189" t="s">
        <v>169</v>
      </c>
      <c r="AU279" s="189" t="s">
        <v>174</v>
      </c>
      <c r="AY279" s="15" t="s">
        <v>165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174</v>
      </c>
      <c r="BK279" s="190">
        <f>ROUND(I279*H279,2)</f>
        <v>0</v>
      </c>
      <c r="BL279" s="15" t="s">
        <v>173</v>
      </c>
      <c r="BM279" s="189" t="s">
        <v>922</v>
      </c>
    </row>
    <row r="280" s="2" customFormat="1" ht="16.5" customHeight="1">
      <c r="A280" s="34"/>
      <c r="B280" s="176"/>
      <c r="C280" s="196" t="s">
        <v>923</v>
      </c>
      <c r="D280" s="196" t="s">
        <v>551</v>
      </c>
      <c r="E280" s="197" t="s">
        <v>924</v>
      </c>
      <c r="F280" s="198" t="s">
        <v>925</v>
      </c>
      <c r="G280" s="199" t="s">
        <v>402</v>
      </c>
      <c r="H280" s="200">
        <v>2</v>
      </c>
      <c r="I280" s="201"/>
      <c r="J280" s="202">
        <f>ROUND(I280*H280,2)</f>
        <v>0</v>
      </c>
      <c r="K280" s="203"/>
      <c r="L280" s="204"/>
      <c r="M280" s="205" t="s">
        <v>1</v>
      </c>
      <c r="N280" s="20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541</v>
      </c>
      <c r="AT280" s="189" t="s">
        <v>551</v>
      </c>
      <c r="AU280" s="189" t="s">
        <v>174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173</v>
      </c>
      <c r="BM280" s="189" t="s">
        <v>926</v>
      </c>
    </row>
    <row r="281" s="2" customFormat="1" ht="16.5" customHeight="1">
      <c r="A281" s="34"/>
      <c r="B281" s="176"/>
      <c r="C281" s="177" t="s">
        <v>927</v>
      </c>
      <c r="D281" s="177" t="s">
        <v>169</v>
      </c>
      <c r="E281" s="178" t="s">
        <v>928</v>
      </c>
      <c r="F281" s="179" t="s">
        <v>929</v>
      </c>
      <c r="G281" s="180" t="s">
        <v>402</v>
      </c>
      <c r="H281" s="181">
        <v>3</v>
      </c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173</v>
      </c>
      <c r="AT281" s="189" t="s">
        <v>169</v>
      </c>
      <c r="AU281" s="189" t="s">
        <v>174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173</v>
      </c>
      <c r="BM281" s="189" t="s">
        <v>930</v>
      </c>
    </row>
    <row r="282" s="2" customFormat="1" ht="16.5" customHeight="1">
      <c r="A282" s="34"/>
      <c r="B282" s="176"/>
      <c r="C282" s="177" t="s">
        <v>931</v>
      </c>
      <c r="D282" s="177" t="s">
        <v>169</v>
      </c>
      <c r="E282" s="178" t="s">
        <v>932</v>
      </c>
      <c r="F282" s="179" t="s">
        <v>933</v>
      </c>
      <c r="G282" s="180" t="s">
        <v>402</v>
      </c>
      <c r="H282" s="181">
        <v>1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173</v>
      </c>
      <c r="AT282" s="189" t="s">
        <v>169</v>
      </c>
      <c r="AU282" s="189" t="s">
        <v>174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173</v>
      </c>
      <c r="BM282" s="189" t="s">
        <v>934</v>
      </c>
    </row>
    <row r="283" s="2" customFormat="1" ht="16.5" customHeight="1">
      <c r="A283" s="34"/>
      <c r="B283" s="176"/>
      <c r="C283" s="177" t="s">
        <v>935</v>
      </c>
      <c r="D283" s="177" t="s">
        <v>169</v>
      </c>
      <c r="E283" s="178" t="s">
        <v>936</v>
      </c>
      <c r="F283" s="179" t="s">
        <v>937</v>
      </c>
      <c r="G283" s="180" t="s">
        <v>249</v>
      </c>
      <c r="H283" s="181">
        <v>1060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215</v>
      </c>
      <c r="AT283" s="189" t="s">
        <v>169</v>
      </c>
      <c r="AU283" s="189" t="s">
        <v>174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215</v>
      </c>
      <c r="BM283" s="189" t="s">
        <v>938</v>
      </c>
    </row>
    <row r="284" s="2" customFormat="1" ht="21.75" customHeight="1">
      <c r="A284" s="34"/>
      <c r="B284" s="176"/>
      <c r="C284" s="177" t="s">
        <v>939</v>
      </c>
      <c r="D284" s="177" t="s">
        <v>169</v>
      </c>
      <c r="E284" s="178" t="s">
        <v>940</v>
      </c>
      <c r="F284" s="179" t="s">
        <v>941</v>
      </c>
      <c r="G284" s="180" t="s">
        <v>193</v>
      </c>
      <c r="H284" s="181">
        <v>1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215</v>
      </c>
      <c r="AT284" s="189" t="s">
        <v>169</v>
      </c>
      <c r="AU284" s="189" t="s">
        <v>174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215</v>
      </c>
      <c r="BM284" s="189" t="s">
        <v>942</v>
      </c>
    </row>
    <row r="285" s="2" customFormat="1" ht="16.5" customHeight="1">
      <c r="A285" s="34"/>
      <c r="B285" s="176"/>
      <c r="C285" s="177" t="s">
        <v>943</v>
      </c>
      <c r="D285" s="177" t="s">
        <v>169</v>
      </c>
      <c r="E285" s="178" t="s">
        <v>944</v>
      </c>
      <c r="F285" s="179" t="s">
        <v>945</v>
      </c>
      <c r="G285" s="180" t="s">
        <v>193</v>
      </c>
      <c r="H285" s="181">
        <v>2</v>
      </c>
      <c r="I285" s="182"/>
      <c r="J285" s="183">
        <f>ROUND(I285*H285,2)</f>
        <v>0</v>
      </c>
      <c r="K285" s="184"/>
      <c r="L285" s="35"/>
      <c r="M285" s="185" t="s">
        <v>1</v>
      </c>
      <c r="N285" s="18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215</v>
      </c>
      <c r="AT285" s="189" t="s">
        <v>169</v>
      </c>
      <c r="AU285" s="189" t="s">
        <v>174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215</v>
      </c>
      <c r="BM285" s="189" t="s">
        <v>946</v>
      </c>
    </row>
    <row r="286" s="2" customFormat="1" ht="24.15" customHeight="1">
      <c r="A286" s="34"/>
      <c r="B286" s="176"/>
      <c r="C286" s="177" t="s">
        <v>947</v>
      </c>
      <c r="D286" s="177" t="s">
        <v>169</v>
      </c>
      <c r="E286" s="178" t="s">
        <v>948</v>
      </c>
      <c r="F286" s="179" t="s">
        <v>949</v>
      </c>
      <c r="G286" s="180" t="s">
        <v>193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215</v>
      </c>
      <c r="AT286" s="189" t="s">
        <v>169</v>
      </c>
      <c r="AU286" s="189" t="s">
        <v>174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215</v>
      </c>
      <c r="BM286" s="189" t="s">
        <v>950</v>
      </c>
    </row>
    <row r="287" s="2" customFormat="1" ht="24.15" customHeight="1">
      <c r="A287" s="34"/>
      <c r="B287" s="176"/>
      <c r="C287" s="177" t="s">
        <v>951</v>
      </c>
      <c r="D287" s="177" t="s">
        <v>169</v>
      </c>
      <c r="E287" s="178" t="s">
        <v>952</v>
      </c>
      <c r="F287" s="179" t="s">
        <v>953</v>
      </c>
      <c r="G287" s="180" t="s">
        <v>193</v>
      </c>
      <c r="H287" s="181">
        <v>2</v>
      </c>
      <c r="I287" s="182"/>
      <c r="J287" s="183">
        <f>ROUND(I287*H287,2)</f>
        <v>0</v>
      </c>
      <c r="K287" s="184"/>
      <c r="L287" s="35"/>
      <c r="M287" s="185" t="s">
        <v>1</v>
      </c>
      <c r="N287" s="18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215</v>
      </c>
      <c r="AT287" s="189" t="s">
        <v>169</v>
      </c>
      <c r="AU287" s="189" t="s">
        <v>174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215</v>
      </c>
      <c r="BM287" s="189" t="s">
        <v>954</v>
      </c>
    </row>
    <row r="288" s="2" customFormat="1" ht="37.8" customHeight="1">
      <c r="A288" s="34"/>
      <c r="B288" s="176"/>
      <c r="C288" s="177" t="s">
        <v>955</v>
      </c>
      <c r="D288" s="177" t="s">
        <v>169</v>
      </c>
      <c r="E288" s="178" t="s">
        <v>956</v>
      </c>
      <c r="F288" s="179" t="s">
        <v>957</v>
      </c>
      <c r="G288" s="180" t="s">
        <v>193</v>
      </c>
      <c r="H288" s="181">
        <v>112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215</v>
      </c>
      <c r="AT288" s="189" t="s">
        <v>169</v>
      </c>
      <c r="AU288" s="189" t="s">
        <v>174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215</v>
      </c>
      <c r="BM288" s="189" t="s">
        <v>958</v>
      </c>
    </row>
    <row r="289" s="12" customFormat="1" ht="22.8" customHeight="1">
      <c r="A289" s="12"/>
      <c r="B289" s="163"/>
      <c r="C289" s="12"/>
      <c r="D289" s="164" t="s">
        <v>74</v>
      </c>
      <c r="E289" s="174" t="s">
        <v>312</v>
      </c>
      <c r="F289" s="174" t="s">
        <v>313</v>
      </c>
      <c r="G289" s="12"/>
      <c r="H289" s="12"/>
      <c r="I289" s="166"/>
      <c r="J289" s="175">
        <f>BK289</f>
        <v>0</v>
      </c>
      <c r="K289" s="12"/>
      <c r="L289" s="163"/>
      <c r="M289" s="168"/>
      <c r="N289" s="169"/>
      <c r="O289" s="169"/>
      <c r="P289" s="170">
        <f>P290</f>
        <v>0</v>
      </c>
      <c r="Q289" s="169"/>
      <c r="R289" s="170">
        <f>R290</f>
        <v>0</v>
      </c>
      <c r="S289" s="169"/>
      <c r="T289" s="171">
        <f>T290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64" t="s">
        <v>83</v>
      </c>
      <c r="AT289" s="172" t="s">
        <v>74</v>
      </c>
      <c r="AU289" s="172" t="s">
        <v>83</v>
      </c>
      <c r="AY289" s="164" t="s">
        <v>165</v>
      </c>
      <c r="BK289" s="173">
        <f>BK290</f>
        <v>0</v>
      </c>
    </row>
    <row r="290" s="2" customFormat="1" ht="24.15" customHeight="1">
      <c r="A290" s="34"/>
      <c r="B290" s="176"/>
      <c r="C290" s="177" t="s">
        <v>959</v>
      </c>
      <c r="D290" s="177" t="s">
        <v>169</v>
      </c>
      <c r="E290" s="178" t="s">
        <v>315</v>
      </c>
      <c r="F290" s="179" t="s">
        <v>316</v>
      </c>
      <c r="G290" s="180" t="s">
        <v>274</v>
      </c>
      <c r="H290" s="181">
        <v>500.71199999999999</v>
      </c>
      <c r="I290" s="182"/>
      <c r="J290" s="183">
        <f>ROUND(I290*H290,2)</f>
        <v>0</v>
      </c>
      <c r="K290" s="184"/>
      <c r="L290" s="35"/>
      <c r="M290" s="185" t="s">
        <v>1</v>
      </c>
      <c r="N290" s="186" t="s">
        <v>41</v>
      </c>
      <c r="O290" s="78"/>
      <c r="P290" s="187">
        <f>O290*H290</f>
        <v>0</v>
      </c>
      <c r="Q290" s="187">
        <v>0</v>
      </c>
      <c r="R290" s="187">
        <f>Q290*H290</f>
        <v>0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173</v>
      </c>
      <c r="AT290" s="189" t="s">
        <v>169</v>
      </c>
      <c r="AU290" s="189" t="s">
        <v>174</v>
      </c>
      <c r="AY290" s="15" t="s">
        <v>165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174</v>
      </c>
      <c r="BK290" s="190">
        <f>ROUND(I290*H290,2)</f>
        <v>0</v>
      </c>
      <c r="BL290" s="15" t="s">
        <v>173</v>
      </c>
      <c r="BM290" s="189" t="s">
        <v>960</v>
      </c>
    </row>
    <row r="291" s="12" customFormat="1" ht="25.92" customHeight="1">
      <c r="A291" s="12"/>
      <c r="B291" s="163"/>
      <c r="C291" s="12"/>
      <c r="D291" s="164" t="s">
        <v>74</v>
      </c>
      <c r="E291" s="165" t="s">
        <v>318</v>
      </c>
      <c r="F291" s="165" t="s">
        <v>319</v>
      </c>
      <c r="G291" s="12"/>
      <c r="H291" s="12"/>
      <c r="I291" s="166"/>
      <c r="J291" s="167">
        <f>BK291</f>
        <v>0</v>
      </c>
      <c r="K291" s="12"/>
      <c r="L291" s="163"/>
      <c r="M291" s="168"/>
      <c r="N291" s="169"/>
      <c r="O291" s="169"/>
      <c r="P291" s="170">
        <f>P292+P315+P328+P338+P344+P349+P353+P357+P366+P380+P388+P427+P438+P533+P539+P547+P562+P566+P570+P574+P579</f>
        <v>0</v>
      </c>
      <c r="Q291" s="169"/>
      <c r="R291" s="170">
        <f>R292+R315+R328+R338+R344+R349+R353+R357+R366+R380+R388+R427+R438+R533+R539+R547+R562+R566+R570+R574+R579</f>
        <v>2116.3544889180803</v>
      </c>
      <c r="S291" s="169"/>
      <c r="T291" s="171">
        <f>T292+T315+T328+T338+T344+T349+T353+T357+T366+T380+T388+T427+T438+T533+T539+T547+T562+T566+T570+T574+T579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64" t="s">
        <v>174</v>
      </c>
      <c r="AT291" s="172" t="s">
        <v>74</v>
      </c>
      <c r="AU291" s="172" t="s">
        <v>75</v>
      </c>
      <c r="AY291" s="164" t="s">
        <v>165</v>
      </c>
      <c r="BK291" s="173">
        <f>BK292+BK315+BK328+BK338+BK344+BK349+BK353+BK357+BK366+BK380+BK388+BK427+BK438+BK533+BK539+BK547+BK562+BK566+BK570+BK574+BK579</f>
        <v>0</v>
      </c>
    </row>
    <row r="292" s="12" customFormat="1" ht="22.8" customHeight="1">
      <c r="A292" s="12"/>
      <c r="B292" s="163"/>
      <c r="C292" s="12"/>
      <c r="D292" s="164" t="s">
        <v>74</v>
      </c>
      <c r="E292" s="174" t="s">
        <v>961</v>
      </c>
      <c r="F292" s="174" t="s">
        <v>962</v>
      </c>
      <c r="G292" s="12"/>
      <c r="H292" s="12"/>
      <c r="I292" s="166"/>
      <c r="J292" s="175">
        <f>BK292</f>
        <v>0</v>
      </c>
      <c r="K292" s="12"/>
      <c r="L292" s="163"/>
      <c r="M292" s="168"/>
      <c r="N292" s="169"/>
      <c r="O292" s="169"/>
      <c r="P292" s="170">
        <f>SUM(P293:P314)</f>
        <v>0</v>
      </c>
      <c r="Q292" s="169"/>
      <c r="R292" s="170">
        <f>SUM(R293:R314)</f>
        <v>15.926120799560001</v>
      </c>
      <c r="S292" s="169"/>
      <c r="T292" s="171">
        <f>SUM(T293:T314)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64" t="s">
        <v>174</v>
      </c>
      <c r="AT292" s="172" t="s">
        <v>74</v>
      </c>
      <c r="AU292" s="172" t="s">
        <v>83</v>
      </c>
      <c r="AY292" s="164" t="s">
        <v>165</v>
      </c>
      <c r="BK292" s="173">
        <f>SUM(BK293:BK314)</f>
        <v>0</v>
      </c>
    </row>
    <row r="293" s="2" customFormat="1" ht="33" customHeight="1">
      <c r="A293" s="34"/>
      <c r="B293" s="176"/>
      <c r="C293" s="177" t="s">
        <v>963</v>
      </c>
      <c r="D293" s="177" t="s">
        <v>169</v>
      </c>
      <c r="E293" s="178" t="s">
        <v>964</v>
      </c>
      <c r="F293" s="179" t="s">
        <v>965</v>
      </c>
      <c r="G293" s="180" t="s">
        <v>172</v>
      </c>
      <c r="H293" s="181">
        <v>2171.6060000000002</v>
      </c>
      <c r="I293" s="182"/>
      <c r="J293" s="183">
        <f>ROUND(I293*H293,2)</f>
        <v>0</v>
      </c>
      <c r="K293" s="184"/>
      <c r="L293" s="35"/>
      <c r="M293" s="185" t="s">
        <v>1</v>
      </c>
      <c r="N293" s="186" t="s">
        <v>41</v>
      </c>
      <c r="O293" s="78"/>
      <c r="P293" s="187">
        <f>O293*H293</f>
        <v>0</v>
      </c>
      <c r="Q293" s="187">
        <v>0</v>
      </c>
      <c r="R293" s="187">
        <f>Q293*H293</f>
        <v>0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215</v>
      </c>
      <c r="AT293" s="189" t="s">
        <v>169</v>
      </c>
      <c r="AU293" s="189" t="s">
        <v>174</v>
      </c>
      <c r="AY293" s="15" t="s">
        <v>165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174</v>
      </c>
      <c r="BK293" s="190">
        <f>ROUND(I293*H293,2)</f>
        <v>0</v>
      </c>
      <c r="BL293" s="15" t="s">
        <v>215</v>
      </c>
      <c r="BM293" s="189" t="s">
        <v>966</v>
      </c>
    </row>
    <row r="294" s="2" customFormat="1" ht="16.5" customHeight="1">
      <c r="A294" s="34"/>
      <c r="B294" s="176"/>
      <c r="C294" s="196" t="s">
        <v>967</v>
      </c>
      <c r="D294" s="196" t="s">
        <v>551</v>
      </c>
      <c r="E294" s="197" t="s">
        <v>968</v>
      </c>
      <c r="F294" s="198" t="s">
        <v>969</v>
      </c>
      <c r="G294" s="199" t="s">
        <v>274</v>
      </c>
      <c r="H294" s="200">
        <v>0.65100000000000002</v>
      </c>
      <c r="I294" s="201"/>
      <c r="J294" s="202">
        <f>ROUND(I294*H294,2)</f>
        <v>0</v>
      </c>
      <c r="K294" s="203"/>
      <c r="L294" s="204"/>
      <c r="M294" s="205" t="s">
        <v>1</v>
      </c>
      <c r="N294" s="206" t="s">
        <v>41</v>
      </c>
      <c r="O294" s="78"/>
      <c r="P294" s="187">
        <f>O294*H294</f>
        <v>0</v>
      </c>
      <c r="Q294" s="187">
        <v>1</v>
      </c>
      <c r="R294" s="187">
        <f>Q294*H294</f>
        <v>0.65100000000000002</v>
      </c>
      <c r="S294" s="187">
        <v>0</v>
      </c>
      <c r="T294" s="18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9" t="s">
        <v>284</v>
      </c>
      <c r="AT294" s="189" t="s">
        <v>551</v>
      </c>
      <c r="AU294" s="189" t="s">
        <v>174</v>
      </c>
      <c r="AY294" s="15" t="s">
        <v>165</v>
      </c>
      <c r="BE294" s="190">
        <f>IF(N294="základná",J294,0)</f>
        <v>0</v>
      </c>
      <c r="BF294" s="190">
        <f>IF(N294="znížená",J294,0)</f>
        <v>0</v>
      </c>
      <c r="BG294" s="190">
        <f>IF(N294="zákl. prenesená",J294,0)</f>
        <v>0</v>
      </c>
      <c r="BH294" s="190">
        <f>IF(N294="zníž. prenesená",J294,0)</f>
        <v>0</v>
      </c>
      <c r="BI294" s="190">
        <f>IF(N294="nulová",J294,0)</f>
        <v>0</v>
      </c>
      <c r="BJ294" s="15" t="s">
        <v>174</v>
      </c>
      <c r="BK294" s="190">
        <f>ROUND(I294*H294,2)</f>
        <v>0</v>
      </c>
      <c r="BL294" s="15" t="s">
        <v>215</v>
      </c>
      <c r="BM294" s="189" t="s">
        <v>970</v>
      </c>
    </row>
    <row r="295" s="2" customFormat="1" ht="24.15" customHeight="1">
      <c r="A295" s="34"/>
      <c r="B295" s="176"/>
      <c r="C295" s="177" t="s">
        <v>971</v>
      </c>
      <c r="D295" s="177" t="s">
        <v>169</v>
      </c>
      <c r="E295" s="178" t="s">
        <v>972</v>
      </c>
      <c r="F295" s="179" t="s">
        <v>973</v>
      </c>
      <c r="G295" s="180" t="s">
        <v>172</v>
      </c>
      <c r="H295" s="181">
        <v>33.345999999999997</v>
      </c>
      <c r="I295" s="182"/>
      <c r="J295" s="183">
        <f>ROUND(I295*H295,2)</f>
        <v>0</v>
      </c>
      <c r="K295" s="184"/>
      <c r="L295" s="35"/>
      <c r="M295" s="185" t="s">
        <v>1</v>
      </c>
      <c r="N295" s="186" t="s">
        <v>41</v>
      </c>
      <c r="O295" s="78"/>
      <c r="P295" s="187">
        <f>O295*H295</f>
        <v>0</v>
      </c>
      <c r="Q295" s="187">
        <v>0</v>
      </c>
      <c r="R295" s="187">
        <f>Q295*H295</f>
        <v>0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215</v>
      </c>
      <c r="AT295" s="189" t="s">
        <v>169</v>
      </c>
      <c r="AU295" s="189" t="s">
        <v>174</v>
      </c>
      <c r="AY295" s="15" t="s">
        <v>165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174</v>
      </c>
      <c r="BK295" s="190">
        <f>ROUND(I295*H295,2)</f>
        <v>0</v>
      </c>
      <c r="BL295" s="15" t="s">
        <v>215</v>
      </c>
      <c r="BM295" s="189" t="s">
        <v>974</v>
      </c>
    </row>
    <row r="296" s="2" customFormat="1" ht="16.5" customHeight="1">
      <c r="A296" s="34"/>
      <c r="B296" s="176"/>
      <c r="C296" s="196" t="s">
        <v>975</v>
      </c>
      <c r="D296" s="196" t="s">
        <v>551</v>
      </c>
      <c r="E296" s="197" t="s">
        <v>976</v>
      </c>
      <c r="F296" s="198" t="s">
        <v>977</v>
      </c>
      <c r="G296" s="199" t="s">
        <v>274</v>
      </c>
      <c r="H296" s="200">
        <v>0.036999999999999998</v>
      </c>
      <c r="I296" s="201"/>
      <c r="J296" s="202">
        <f>ROUND(I296*H296,2)</f>
        <v>0</v>
      </c>
      <c r="K296" s="203"/>
      <c r="L296" s="204"/>
      <c r="M296" s="205" t="s">
        <v>1</v>
      </c>
      <c r="N296" s="206" t="s">
        <v>41</v>
      </c>
      <c r="O296" s="78"/>
      <c r="P296" s="187">
        <f>O296*H296</f>
        <v>0</v>
      </c>
      <c r="Q296" s="187">
        <v>1</v>
      </c>
      <c r="R296" s="187">
        <f>Q296*H296</f>
        <v>0.036999999999999998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284</v>
      </c>
      <c r="AT296" s="189" t="s">
        <v>551</v>
      </c>
      <c r="AU296" s="189" t="s">
        <v>174</v>
      </c>
      <c r="AY296" s="15" t="s">
        <v>165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174</v>
      </c>
      <c r="BK296" s="190">
        <f>ROUND(I296*H296,2)</f>
        <v>0</v>
      </c>
      <c r="BL296" s="15" t="s">
        <v>215</v>
      </c>
      <c r="BM296" s="189" t="s">
        <v>978</v>
      </c>
    </row>
    <row r="297" s="2" customFormat="1" ht="24.15" customHeight="1">
      <c r="A297" s="34"/>
      <c r="B297" s="176"/>
      <c r="C297" s="177" t="s">
        <v>979</v>
      </c>
      <c r="D297" s="177" t="s">
        <v>169</v>
      </c>
      <c r="E297" s="178" t="s">
        <v>980</v>
      </c>
      <c r="F297" s="179" t="s">
        <v>981</v>
      </c>
      <c r="G297" s="180" t="s">
        <v>172</v>
      </c>
      <c r="H297" s="181">
        <v>75.859999999999999</v>
      </c>
      <c r="I297" s="182"/>
      <c r="J297" s="183">
        <f>ROUND(I297*H297,2)</f>
        <v>0</v>
      </c>
      <c r="K297" s="184"/>
      <c r="L297" s="35"/>
      <c r="M297" s="185" t="s">
        <v>1</v>
      </c>
      <c r="N297" s="186" t="s">
        <v>41</v>
      </c>
      <c r="O297" s="78"/>
      <c r="P297" s="187">
        <f>O297*H297</f>
        <v>0</v>
      </c>
      <c r="Q297" s="187">
        <v>0</v>
      </c>
      <c r="R297" s="187">
        <f>Q297*H297</f>
        <v>0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215</v>
      </c>
      <c r="AT297" s="189" t="s">
        <v>169</v>
      </c>
      <c r="AU297" s="189" t="s">
        <v>174</v>
      </c>
      <c r="AY297" s="15" t="s">
        <v>165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174</v>
      </c>
      <c r="BK297" s="190">
        <f>ROUND(I297*H297,2)</f>
        <v>0</v>
      </c>
      <c r="BL297" s="15" t="s">
        <v>215</v>
      </c>
      <c r="BM297" s="189" t="s">
        <v>982</v>
      </c>
    </row>
    <row r="298" s="2" customFormat="1" ht="24.15" customHeight="1">
      <c r="A298" s="34"/>
      <c r="B298" s="176"/>
      <c r="C298" s="196" t="s">
        <v>983</v>
      </c>
      <c r="D298" s="196" t="s">
        <v>551</v>
      </c>
      <c r="E298" s="197" t="s">
        <v>984</v>
      </c>
      <c r="F298" s="198" t="s">
        <v>985</v>
      </c>
      <c r="G298" s="199" t="s">
        <v>172</v>
      </c>
      <c r="H298" s="200">
        <v>87.239000000000004</v>
      </c>
      <c r="I298" s="201"/>
      <c r="J298" s="202">
        <f>ROUND(I298*H298,2)</f>
        <v>0</v>
      </c>
      <c r="K298" s="203"/>
      <c r="L298" s="204"/>
      <c r="M298" s="205" t="s">
        <v>1</v>
      </c>
      <c r="N298" s="206" t="s">
        <v>41</v>
      </c>
      <c r="O298" s="78"/>
      <c r="P298" s="187">
        <f>O298*H298</f>
        <v>0</v>
      </c>
      <c r="Q298" s="187">
        <v>0.00068999999999999997</v>
      </c>
      <c r="R298" s="187">
        <f>Q298*H298</f>
        <v>0.060194909999999997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284</v>
      </c>
      <c r="AT298" s="189" t="s">
        <v>551</v>
      </c>
      <c r="AU298" s="189" t="s">
        <v>174</v>
      </c>
      <c r="AY298" s="15" t="s">
        <v>165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174</v>
      </c>
      <c r="BK298" s="190">
        <f>ROUND(I298*H298,2)</f>
        <v>0</v>
      </c>
      <c r="BL298" s="15" t="s">
        <v>215</v>
      </c>
      <c r="BM298" s="189" t="s">
        <v>986</v>
      </c>
    </row>
    <row r="299" s="2" customFormat="1" ht="24.15" customHeight="1">
      <c r="A299" s="34"/>
      <c r="B299" s="176"/>
      <c r="C299" s="177" t="s">
        <v>987</v>
      </c>
      <c r="D299" s="177" t="s">
        <v>169</v>
      </c>
      <c r="E299" s="178" t="s">
        <v>988</v>
      </c>
      <c r="F299" s="179" t="s">
        <v>989</v>
      </c>
      <c r="G299" s="180" t="s">
        <v>172</v>
      </c>
      <c r="H299" s="181">
        <v>117.484</v>
      </c>
      <c r="I299" s="182"/>
      <c r="J299" s="183">
        <f>ROUND(I299*H299,2)</f>
        <v>0</v>
      </c>
      <c r="K299" s="184"/>
      <c r="L299" s="35"/>
      <c r="M299" s="185" t="s">
        <v>1</v>
      </c>
      <c r="N299" s="186" t="s">
        <v>41</v>
      </c>
      <c r="O299" s="78"/>
      <c r="P299" s="187">
        <f>O299*H299</f>
        <v>0</v>
      </c>
      <c r="Q299" s="187">
        <v>6.9999999999999994E-05</v>
      </c>
      <c r="R299" s="187">
        <f>Q299*H299</f>
        <v>0.0082238799999999994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215</v>
      </c>
      <c r="AT299" s="189" t="s">
        <v>169</v>
      </c>
      <c r="AU299" s="189" t="s">
        <v>174</v>
      </c>
      <c r="AY299" s="15" t="s">
        <v>165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174</v>
      </c>
      <c r="BK299" s="190">
        <f>ROUND(I299*H299,2)</f>
        <v>0</v>
      </c>
      <c r="BL299" s="15" t="s">
        <v>215</v>
      </c>
      <c r="BM299" s="189" t="s">
        <v>990</v>
      </c>
    </row>
    <row r="300" s="2" customFormat="1" ht="37.8" customHeight="1">
      <c r="A300" s="34"/>
      <c r="B300" s="176"/>
      <c r="C300" s="196" t="s">
        <v>991</v>
      </c>
      <c r="D300" s="196" t="s">
        <v>551</v>
      </c>
      <c r="E300" s="197" t="s">
        <v>992</v>
      </c>
      <c r="F300" s="198" t="s">
        <v>993</v>
      </c>
      <c r="G300" s="199" t="s">
        <v>172</v>
      </c>
      <c r="H300" s="200">
        <v>135.107</v>
      </c>
      <c r="I300" s="201"/>
      <c r="J300" s="202">
        <f>ROUND(I300*H300,2)</f>
        <v>0</v>
      </c>
      <c r="K300" s="203"/>
      <c r="L300" s="204"/>
      <c r="M300" s="205" t="s">
        <v>1</v>
      </c>
      <c r="N300" s="206" t="s">
        <v>41</v>
      </c>
      <c r="O300" s="78"/>
      <c r="P300" s="187">
        <f>O300*H300</f>
        <v>0</v>
      </c>
      <c r="Q300" s="187">
        <v>0.002</v>
      </c>
      <c r="R300" s="187">
        <f>Q300*H300</f>
        <v>0.27021400000000001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284</v>
      </c>
      <c r="AT300" s="189" t="s">
        <v>551</v>
      </c>
      <c r="AU300" s="189" t="s">
        <v>174</v>
      </c>
      <c r="AY300" s="15" t="s">
        <v>165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174</v>
      </c>
      <c r="BK300" s="190">
        <f>ROUND(I300*H300,2)</f>
        <v>0</v>
      </c>
      <c r="BL300" s="15" t="s">
        <v>215</v>
      </c>
      <c r="BM300" s="189" t="s">
        <v>994</v>
      </c>
    </row>
    <row r="301" s="2" customFormat="1" ht="33" customHeight="1">
      <c r="A301" s="34"/>
      <c r="B301" s="176"/>
      <c r="C301" s="177" t="s">
        <v>995</v>
      </c>
      <c r="D301" s="177" t="s">
        <v>169</v>
      </c>
      <c r="E301" s="178" t="s">
        <v>996</v>
      </c>
      <c r="F301" s="179" t="s">
        <v>997</v>
      </c>
      <c r="G301" s="180" t="s">
        <v>172</v>
      </c>
      <c r="H301" s="181">
        <v>2171.6060000000002</v>
      </c>
      <c r="I301" s="182"/>
      <c r="J301" s="183">
        <f>ROUND(I301*H301,2)</f>
        <v>0</v>
      </c>
      <c r="K301" s="184"/>
      <c r="L301" s="35"/>
      <c r="M301" s="185" t="s">
        <v>1</v>
      </c>
      <c r="N301" s="186" t="s">
        <v>41</v>
      </c>
      <c r="O301" s="78"/>
      <c r="P301" s="187">
        <f>O301*H301</f>
        <v>0</v>
      </c>
      <c r="Q301" s="187">
        <v>0.00054226000000000003</v>
      </c>
      <c r="R301" s="187">
        <f>Q301*H301</f>
        <v>1.1775750695600002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215</v>
      </c>
      <c r="AT301" s="189" t="s">
        <v>169</v>
      </c>
      <c r="AU301" s="189" t="s">
        <v>174</v>
      </c>
      <c r="AY301" s="15" t="s">
        <v>165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174</v>
      </c>
      <c r="BK301" s="190">
        <f>ROUND(I301*H301,2)</f>
        <v>0</v>
      </c>
      <c r="BL301" s="15" t="s">
        <v>215</v>
      </c>
      <c r="BM301" s="189" t="s">
        <v>998</v>
      </c>
    </row>
    <row r="302" s="2" customFormat="1" ht="24.15" customHeight="1">
      <c r="A302" s="34"/>
      <c r="B302" s="176"/>
      <c r="C302" s="196" t="s">
        <v>999</v>
      </c>
      <c r="D302" s="196" t="s">
        <v>551</v>
      </c>
      <c r="E302" s="197" t="s">
        <v>1000</v>
      </c>
      <c r="F302" s="198" t="s">
        <v>1001</v>
      </c>
      <c r="G302" s="199" t="s">
        <v>172</v>
      </c>
      <c r="H302" s="200">
        <v>2497.3470000000002</v>
      </c>
      <c r="I302" s="201"/>
      <c r="J302" s="202">
        <f>ROUND(I302*H302,2)</f>
        <v>0</v>
      </c>
      <c r="K302" s="203"/>
      <c r="L302" s="204"/>
      <c r="M302" s="205" t="s">
        <v>1</v>
      </c>
      <c r="N302" s="206" t="s">
        <v>41</v>
      </c>
      <c r="O302" s="78"/>
      <c r="P302" s="187">
        <f>O302*H302</f>
        <v>0</v>
      </c>
      <c r="Q302" s="187">
        <v>0.00513</v>
      </c>
      <c r="R302" s="187">
        <f>Q302*H302</f>
        <v>12.811390110000001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284</v>
      </c>
      <c r="AT302" s="189" t="s">
        <v>551</v>
      </c>
      <c r="AU302" s="189" t="s">
        <v>174</v>
      </c>
      <c r="AY302" s="15" t="s">
        <v>165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174</v>
      </c>
      <c r="BK302" s="190">
        <f>ROUND(I302*H302,2)</f>
        <v>0</v>
      </c>
      <c r="BL302" s="15" t="s">
        <v>215</v>
      </c>
      <c r="BM302" s="189" t="s">
        <v>1002</v>
      </c>
    </row>
    <row r="303" s="2" customFormat="1" ht="24.15" customHeight="1">
      <c r="A303" s="34"/>
      <c r="B303" s="176"/>
      <c r="C303" s="177" t="s">
        <v>1003</v>
      </c>
      <c r="D303" s="177" t="s">
        <v>169</v>
      </c>
      <c r="E303" s="178" t="s">
        <v>1004</v>
      </c>
      <c r="F303" s="179" t="s">
        <v>1005</v>
      </c>
      <c r="G303" s="180" t="s">
        <v>172</v>
      </c>
      <c r="H303" s="181">
        <v>289.94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0.0020999999999999999</v>
      </c>
      <c r="R303" s="187">
        <f>Q303*H303</f>
        <v>0.60887399999999992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215</v>
      </c>
      <c r="AT303" s="189" t="s">
        <v>169</v>
      </c>
      <c r="AU303" s="189" t="s">
        <v>174</v>
      </c>
      <c r="AY303" s="15" t="s">
        <v>165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174</v>
      </c>
      <c r="BK303" s="190">
        <f>ROUND(I303*H303,2)</f>
        <v>0</v>
      </c>
      <c r="BL303" s="15" t="s">
        <v>215</v>
      </c>
      <c r="BM303" s="189" t="s">
        <v>1006</v>
      </c>
    </row>
    <row r="304" s="2" customFormat="1" ht="24.15" customHeight="1">
      <c r="A304" s="34"/>
      <c r="B304" s="176"/>
      <c r="C304" s="177" t="s">
        <v>1007</v>
      </c>
      <c r="D304" s="177" t="s">
        <v>169</v>
      </c>
      <c r="E304" s="178" t="s">
        <v>1008</v>
      </c>
      <c r="F304" s="179" t="s">
        <v>1009</v>
      </c>
      <c r="G304" s="180" t="s">
        <v>172</v>
      </c>
      <c r="H304" s="181">
        <v>98.210999999999999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0.00173</v>
      </c>
      <c r="R304" s="187">
        <f>Q304*H304</f>
        <v>0.16990502999999999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215</v>
      </c>
      <c r="AT304" s="189" t="s">
        <v>169</v>
      </c>
      <c r="AU304" s="189" t="s">
        <v>174</v>
      </c>
      <c r="AY304" s="15" t="s">
        <v>165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174</v>
      </c>
      <c r="BK304" s="190">
        <f>ROUND(I304*H304,2)</f>
        <v>0</v>
      </c>
      <c r="BL304" s="15" t="s">
        <v>215</v>
      </c>
      <c r="BM304" s="189" t="s">
        <v>1010</v>
      </c>
    </row>
    <row r="305" s="2" customFormat="1" ht="33" customHeight="1">
      <c r="A305" s="34"/>
      <c r="B305" s="176"/>
      <c r="C305" s="177" t="s">
        <v>1011</v>
      </c>
      <c r="D305" s="177" t="s">
        <v>169</v>
      </c>
      <c r="E305" s="178" t="s">
        <v>1012</v>
      </c>
      <c r="F305" s="179" t="s">
        <v>1013</v>
      </c>
      <c r="G305" s="180" t="s">
        <v>172</v>
      </c>
      <c r="H305" s="181">
        <v>1</v>
      </c>
      <c r="I305" s="182"/>
      <c r="J305" s="183">
        <f>ROUND(I305*H305,2)</f>
        <v>0</v>
      </c>
      <c r="K305" s="184"/>
      <c r="L305" s="35"/>
      <c r="M305" s="185" t="s">
        <v>1</v>
      </c>
      <c r="N305" s="186" t="s">
        <v>41</v>
      </c>
      <c r="O305" s="78"/>
      <c r="P305" s="187">
        <f>O305*H305</f>
        <v>0</v>
      </c>
      <c r="Q305" s="187">
        <v>0.00022000000000000001</v>
      </c>
      <c r="R305" s="187">
        <f>Q305*H305</f>
        <v>0.00022000000000000001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215</v>
      </c>
      <c r="AT305" s="189" t="s">
        <v>169</v>
      </c>
      <c r="AU305" s="189" t="s">
        <v>174</v>
      </c>
      <c r="AY305" s="15" t="s">
        <v>165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174</v>
      </c>
      <c r="BK305" s="190">
        <f>ROUND(I305*H305,2)</f>
        <v>0</v>
      </c>
      <c r="BL305" s="15" t="s">
        <v>215</v>
      </c>
      <c r="BM305" s="189" t="s">
        <v>1014</v>
      </c>
    </row>
    <row r="306" s="2" customFormat="1" ht="37.8" customHeight="1">
      <c r="A306" s="34"/>
      <c r="B306" s="176"/>
      <c r="C306" s="196" t="s">
        <v>1015</v>
      </c>
      <c r="D306" s="196" t="s">
        <v>551</v>
      </c>
      <c r="E306" s="197" t="s">
        <v>1016</v>
      </c>
      <c r="F306" s="198" t="s">
        <v>1017</v>
      </c>
      <c r="G306" s="199" t="s">
        <v>425</v>
      </c>
      <c r="H306" s="200">
        <v>1.3600000000000001</v>
      </c>
      <c r="I306" s="201"/>
      <c r="J306" s="202">
        <f>ROUND(I306*H306,2)</f>
        <v>0</v>
      </c>
      <c r="K306" s="203"/>
      <c r="L306" s="204"/>
      <c r="M306" s="205" t="s">
        <v>1</v>
      </c>
      <c r="N306" s="206" t="s">
        <v>41</v>
      </c>
      <c r="O306" s="78"/>
      <c r="P306" s="187">
        <f>O306*H306</f>
        <v>0</v>
      </c>
      <c r="Q306" s="187">
        <v>0.001</v>
      </c>
      <c r="R306" s="187">
        <f>Q306*H306</f>
        <v>0.0013600000000000001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284</v>
      </c>
      <c r="AT306" s="189" t="s">
        <v>551</v>
      </c>
      <c r="AU306" s="189" t="s">
        <v>174</v>
      </c>
      <c r="AY306" s="15" t="s">
        <v>165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174</v>
      </c>
      <c r="BK306" s="190">
        <f>ROUND(I306*H306,2)</f>
        <v>0</v>
      </c>
      <c r="BL306" s="15" t="s">
        <v>215</v>
      </c>
      <c r="BM306" s="189" t="s">
        <v>1018</v>
      </c>
    </row>
    <row r="307" s="2" customFormat="1" ht="33" customHeight="1">
      <c r="A307" s="34"/>
      <c r="B307" s="176"/>
      <c r="C307" s="177" t="s">
        <v>1019</v>
      </c>
      <c r="D307" s="177" t="s">
        <v>169</v>
      </c>
      <c r="E307" s="178" t="s">
        <v>1020</v>
      </c>
      <c r="F307" s="179" t="s">
        <v>1021</v>
      </c>
      <c r="G307" s="180" t="s">
        <v>172</v>
      </c>
      <c r="H307" s="181">
        <v>2.7999999999999998</v>
      </c>
      <c r="I307" s="182"/>
      <c r="J307" s="183">
        <f>ROUND(I307*H307,2)</f>
        <v>0</v>
      </c>
      <c r="K307" s="184"/>
      <c r="L307" s="35"/>
      <c r="M307" s="185" t="s">
        <v>1</v>
      </c>
      <c r="N307" s="186" t="s">
        <v>41</v>
      </c>
      <c r="O307" s="78"/>
      <c r="P307" s="187">
        <f>O307*H307</f>
        <v>0</v>
      </c>
      <c r="Q307" s="187">
        <v>0.00022000000000000001</v>
      </c>
      <c r="R307" s="187">
        <f>Q307*H307</f>
        <v>0.00061600000000000001</v>
      </c>
      <c r="S307" s="187">
        <v>0</v>
      </c>
      <c r="T307" s="18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215</v>
      </c>
      <c r="AT307" s="189" t="s">
        <v>169</v>
      </c>
      <c r="AU307" s="189" t="s">
        <v>174</v>
      </c>
      <c r="AY307" s="15" t="s">
        <v>165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174</v>
      </c>
      <c r="BK307" s="190">
        <f>ROUND(I307*H307,2)</f>
        <v>0</v>
      </c>
      <c r="BL307" s="15" t="s">
        <v>215</v>
      </c>
      <c r="BM307" s="189" t="s">
        <v>1022</v>
      </c>
    </row>
    <row r="308" s="2" customFormat="1" ht="37.8" customHeight="1">
      <c r="A308" s="34"/>
      <c r="B308" s="176"/>
      <c r="C308" s="196" t="s">
        <v>1023</v>
      </c>
      <c r="D308" s="196" t="s">
        <v>551</v>
      </c>
      <c r="E308" s="197" t="s">
        <v>1016</v>
      </c>
      <c r="F308" s="198" t="s">
        <v>1017</v>
      </c>
      <c r="G308" s="199" t="s">
        <v>425</v>
      </c>
      <c r="H308" s="200">
        <v>3.8079999999999998</v>
      </c>
      <c r="I308" s="201"/>
      <c r="J308" s="202">
        <f>ROUND(I308*H308,2)</f>
        <v>0</v>
      </c>
      <c r="K308" s="203"/>
      <c r="L308" s="204"/>
      <c r="M308" s="205" t="s">
        <v>1</v>
      </c>
      <c r="N308" s="206" t="s">
        <v>41</v>
      </c>
      <c r="O308" s="78"/>
      <c r="P308" s="187">
        <f>O308*H308</f>
        <v>0</v>
      </c>
      <c r="Q308" s="187">
        <v>0.001</v>
      </c>
      <c r="R308" s="187">
        <f>Q308*H308</f>
        <v>0.0038079999999999998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284</v>
      </c>
      <c r="AT308" s="189" t="s">
        <v>551</v>
      </c>
      <c r="AU308" s="189" t="s">
        <v>174</v>
      </c>
      <c r="AY308" s="15" t="s">
        <v>165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174</v>
      </c>
      <c r="BK308" s="190">
        <f>ROUND(I308*H308,2)</f>
        <v>0</v>
      </c>
      <c r="BL308" s="15" t="s">
        <v>215</v>
      </c>
      <c r="BM308" s="189" t="s">
        <v>1024</v>
      </c>
    </row>
    <row r="309" s="2" customFormat="1" ht="37.8" customHeight="1">
      <c r="A309" s="34"/>
      <c r="B309" s="176"/>
      <c r="C309" s="177" t="s">
        <v>1025</v>
      </c>
      <c r="D309" s="177" t="s">
        <v>169</v>
      </c>
      <c r="E309" s="178" t="s">
        <v>1026</v>
      </c>
      <c r="F309" s="179" t="s">
        <v>1027</v>
      </c>
      <c r="G309" s="180" t="s">
        <v>172</v>
      </c>
      <c r="H309" s="181">
        <v>33.345999999999997</v>
      </c>
      <c r="I309" s="182"/>
      <c r="J309" s="183">
        <f>ROUND(I309*H309,2)</f>
        <v>0</v>
      </c>
      <c r="K309" s="184"/>
      <c r="L309" s="35"/>
      <c r="M309" s="185" t="s">
        <v>1</v>
      </c>
      <c r="N309" s="186" t="s">
        <v>41</v>
      </c>
      <c r="O309" s="78"/>
      <c r="P309" s="187">
        <f>O309*H309</f>
        <v>0</v>
      </c>
      <c r="Q309" s="187">
        <v>0.0035000000000000001</v>
      </c>
      <c r="R309" s="187">
        <f>Q309*H309</f>
        <v>0.116711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215</v>
      </c>
      <c r="AT309" s="189" t="s">
        <v>169</v>
      </c>
      <c r="AU309" s="189" t="s">
        <v>174</v>
      </c>
      <c r="AY309" s="15" t="s">
        <v>165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174</v>
      </c>
      <c r="BK309" s="190">
        <f>ROUND(I309*H309,2)</f>
        <v>0</v>
      </c>
      <c r="BL309" s="15" t="s">
        <v>215</v>
      </c>
      <c r="BM309" s="189" t="s">
        <v>1028</v>
      </c>
    </row>
    <row r="310" s="2" customFormat="1" ht="37.8" customHeight="1">
      <c r="A310" s="34"/>
      <c r="B310" s="176"/>
      <c r="C310" s="177" t="s">
        <v>1029</v>
      </c>
      <c r="D310" s="177" t="s">
        <v>169</v>
      </c>
      <c r="E310" s="178" t="s">
        <v>1030</v>
      </c>
      <c r="F310" s="179" t="s">
        <v>1031</v>
      </c>
      <c r="G310" s="180" t="s">
        <v>172</v>
      </c>
      <c r="H310" s="181">
        <v>1</v>
      </c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7.6000000000000004E-05</v>
      </c>
      <c r="R310" s="187">
        <f>Q310*H310</f>
        <v>7.6000000000000004E-05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215</v>
      </c>
      <c r="AT310" s="189" t="s">
        <v>169</v>
      </c>
      <c r="AU310" s="189" t="s">
        <v>174</v>
      </c>
      <c r="AY310" s="15" t="s">
        <v>165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174</v>
      </c>
      <c r="BK310" s="190">
        <f>ROUND(I310*H310,2)</f>
        <v>0</v>
      </c>
      <c r="BL310" s="15" t="s">
        <v>215</v>
      </c>
      <c r="BM310" s="189" t="s">
        <v>1032</v>
      </c>
    </row>
    <row r="311" s="2" customFormat="1" ht="37.8" customHeight="1">
      <c r="A311" s="34"/>
      <c r="B311" s="176"/>
      <c r="C311" s="196" t="s">
        <v>1033</v>
      </c>
      <c r="D311" s="196" t="s">
        <v>551</v>
      </c>
      <c r="E311" s="197" t="s">
        <v>1034</v>
      </c>
      <c r="F311" s="198" t="s">
        <v>1035</v>
      </c>
      <c r="G311" s="199" t="s">
        <v>172</v>
      </c>
      <c r="H311" s="200">
        <v>1.1499999999999999</v>
      </c>
      <c r="I311" s="201"/>
      <c r="J311" s="202">
        <f>ROUND(I311*H311,2)</f>
        <v>0</v>
      </c>
      <c r="K311" s="203"/>
      <c r="L311" s="204"/>
      <c r="M311" s="205" t="s">
        <v>1</v>
      </c>
      <c r="N311" s="206" t="s">
        <v>41</v>
      </c>
      <c r="O311" s="78"/>
      <c r="P311" s="187">
        <f>O311*H311</f>
        <v>0</v>
      </c>
      <c r="Q311" s="187">
        <v>0.002</v>
      </c>
      <c r="R311" s="187">
        <f>Q311*H311</f>
        <v>0.0023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284</v>
      </c>
      <c r="AT311" s="189" t="s">
        <v>551</v>
      </c>
      <c r="AU311" s="189" t="s">
        <v>174</v>
      </c>
      <c r="AY311" s="15" t="s">
        <v>165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174</v>
      </c>
      <c r="BK311" s="190">
        <f>ROUND(I311*H311,2)</f>
        <v>0</v>
      </c>
      <c r="BL311" s="15" t="s">
        <v>215</v>
      </c>
      <c r="BM311" s="189" t="s">
        <v>1036</v>
      </c>
    </row>
    <row r="312" s="2" customFormat="1" ht="33" customHeight="1">
      <c r="A312" s="34"/>
      <c r="B312" s="176"/>
      <c r="C312" s="177" t="s">
        <v>1037</v>
      </c>
      <c r="D312" s="177" t="s">
        <v>169</v>
      </c>
      <c r="E312" s="178" t="s">
        <v>1038</v>
      </c>
      <c r="F312" s="179" t="s">
        <v>1039</v>
      </c>
      <c r="G312" s="180" t="s">
        <v>172</v>
      </c>
      <c r="H312" s="181">
        <v>2.7999999999999998</v>
      </c>
      <c r="I312" s="182"/>
      <c r="J312" s="183">
        <f>ROUND(I312*H312,2)</f>
        <v>0</v>
      </c>
      <c r="K312" s="184"/>
      <c r="L312" s="35"/>
      <c r="M312" s="185" t="s">
        <v>1</v>
      </c>
      <c r="N312" s="186" t="s">
        <v>41</v>
      </c>
      <c r="O312" s="78"/>
      <c r="P312" s="187">
        <f>O312*H312</f>
        <v>0</v>
      </c>
      <c r="Q312" s="187">
        <v>7.6000000000000004E-05</v>
      </c>
      <c r="R312" s="187">
        <f>Q312*H312</f>
        <v>0.0002128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215</v>
      </c>
      <c r="AT312" s="189" t="s">
        <v>169</v>
      </c>
      <c r="AU312" s="189" t="s">
        <v>174</v>
      </c>
      <c r="AY312" s="15" t="s">
        <v>165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174</v>
      </c>
      <c r="BK312" s="190">
        <f>ROUND(I312*H312,2)</f>
        <v>0</v>
      </c>
      <c r="BL312" s="15" t="s">
        <v>215</v>
      </c>
      <c r="BM312" s="189" t="s">
        <v>1040</v>
      </c>
    </row>
    <row r="313" s="2" customFormat="1" ht="37.8" customHeight="1">
      <c r="A313" s="34"/>
      <c r="B313" s="176"/>
      <c r="C313" s="196" t="s">
        <v>1041</v>
      </c>
      <c r="D313" s="196" t="s">
        <v>551</v>
      </c>
      <c r="E313" s="197" t="s">
        <v>1034</v>
      </c>
      <c r="F313" s="198" t="s">
        <v>1035</v>
      </c>
      <c r="G313" s="199" t="s">
        <v>172</v>
      </c>
      <c r="H313" s="200">
        <v>3.2200000000000002</v>
      </c>
      <c r="I313" s="201"/>
      <c r="J313" s="202">
        <f>ROUND(I313*H313,2)</f>
        <v>0</v>
      </c>
      <c r="K313" s="203"/>
      <c r="L313" s="204"/>
      <c r="M313" s="205" t="s">
        <v>1</v>
      </c>
      <c r="N313" s="206" t="s">
        <v>41</v>
      </c>
      <c r="O313" s="78"/>
      <c r="P313" s="187">
        <f>O313*H313</f>
        <v>0</v>
      </c>
      <c r="Q313" s="187">
        <v>0.002</v>
      </c>
      <c r="R313" s="187">
        <f>Q313*H313</f>
        <v>0.0064400000000000004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284</v>
      </c>
      <c r="AT313" s="189" t="s">
        <v>551</v>
      </c>
      <c r="AU313" s="189" t="s">
        <v>174</v>
      </c>
      <c r="AY313" s="15" t="s">
        <v>165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174</v>
      </c>
      <c r="BK313" s="190">
        <f>ROUND(I313*H313,2)</f>
        <v>0</v>
      </c>
      <c r="BL313" s="15" t="s">
        <v>215</v>
      </c>
      <c r="BM313" s="189" t="s">
        <v>1042</v>
      </c>
    </row>
    <row r="314" s="2" customFormat="1" ht="24.15" customHeight="1">
      <c r="A314" s="34"/>
      <c r="B314" s="176"/>
      <c r="C314" s="177" t="s">
        <v>1043</v>
      </c>
      <c r="D314" s="177" t="s">
        <v>169</v>
      </c>
      <c r="E314" s="178" t="s">
        <v>1044</v>
      </c>
      <c r="F314" s="179" t="s">
        <v>1045</v>
      </c>
      <c r="G314" s="180" t="s">
        <v>1046</v>
      </c>
      <c r="H314" s="207"/>
      <c r="I314" s="182"/>
      <c r="J314" s="183">
        <f>ROUND(I314*H314,2)</f>
        <v>0</v>
      </c>
      <c r="K314" s="184"/>
      <c r="L314" s="35"/>
      <c r="M314" s="185" t="s">
        <v>1</v>
      </c>
      <c r="N314" s="186" t="s">
        <v>41</v>
      </c>
      <c r="O314" s="78"/>
      <c r="P314" s="187">
        <f>O314*H314</f>
        <v>0</v>
      </c>
      <c r="Q314" s="187">
        <v>0</v>
      </c>
      <c r="R314" s="187">
        <f>Q314*H314</f>
        <v>0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215</v>
      </c>
      <c r="AT314" s="189" t="s">
        <v>169</v>
      </c>
      <c r="AU314" s="189" t="s">
        <v>174</v>
      </c>
      <c r="AY314" s="15" t="s">
        <v>165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174</v>
      </c>
      <c r="BK314" s="190">
        <f>ROUND(I314*H314,2)</f>
        <v>0</v>
      </c>
      <c r="BL314" s="15" t="s">
        <v>215</v>
      </c>
      <c r="BM314" s="189" t="s">
        <v>1047</v>
      </c>
    </row>
    <row r="315" s="12" customFormat="1" ht="22.8" customHeight="1">
      <c r="A315" s="12"/>
      <c r="B315" s="163"/>
      <c r="C315" s="12"/>
      <c r="D315" s="164" t="s">
        <v>74</v>
      </c>
      <c r="E315" s="174" t="s">
        <v>320</v>
      </c>
      <c r="F315" s="174" t="s">
        <v>321</v>
      </c>
      <c r="G315" s="12"/>
      <c r="H315" s="12"/>
      <c r="I315" s="166"/>
      <c r="J315" s="175">
        <f>BK315</f>
        <v>0</v>
      </c>
      <c r="K315" s="12"/>
      <c r="L315" s="163"/>
      <c r="M315" s="168"/>
      <c r="N315" s="169"/>
      <c r="O315" s="169"/>
      <c r="P315" s="170">
        <f>SUM(P316:P327)</f>
        <v>0</v>
      </c>
      <c r="Q315" s="169"/>
      <c r="R315" s="170">
        <f>SUM(R316:R327)</f>
        <v>9.5570366259999986</v>
      </c>
      <c r="S315" s="169"/>
      <c r="T315" s="171">
        <f>SUM(T316:T327)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164" t="s">
        <v>174</v>
      </c>
      <c r="AT315" s="172" t="s">
        <v>74</v>
      </c>
      <c r="AU315" s="172" t="s">
        <v>83</v>
      </c>
      <c r="AY315" s="164" t="s">
        <v>165</v>
      </c>
      <c r="BK315" s="173">
        <f>SUM(BK316:BK327)</f>
        <v>0</v>
      </c>
    </row>
    <row r="316" s="2" customFormat="1" ht="37.8" customHeight="1">
      <c r="A316" s="34"/>
      <c r="B316" s="176"/>
      <c r="C316" s="177" t="s">
        <v>1048</v>
      </c>
      <c r="D316" s="177" t="s">
        <v>169</v>
      </c>
      <c r="E316" s="178" t="s">
        <v>1049</v>
      </c>
      <c r="F316" s="179" t="s">
        <v>1050</v>
      </c>
      <c r="G316" s="180" t="s">
        <v>172</v>
      </c>
      <c r="H316" s="181">
        <v>2171.6060000000002</v>
      </c>
      <c r="I316" s="182"/>
      <c r="J316" s="183">
        <f>ROUND(I316*H316,2)</f>
        <v>0</v>
      </c>
      <c r="K316" s="184"/>
      <c r="L316" s="35"/>
      <c r="M316" s="185" t="s">
        <v>1</v>
      </c>
      <c r="N316" s="186" t="s">
        <v>41</v>
      </c>
      <c r="O316" s="78"/>
      <c r="P316" s="187">
        <f>O316*H316</f>
        <v>0</v>
      </c>
      <c r="Q316" s="187">
        <v>7.6000000000000004E-05</v>
      </c>
      <c r="R316" s="187">
        <f>Q316*H316</f>
        <v>0.16504205600000002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215</v>
      </c>
      <c r="AT316" s="189" t="s">
        <v>169</v>
      </c>
      <c r="AU316" s="189" t="s">
        <v>174</v>
      </c>
      <c r="AY316" s="15" t="s">
        <v>165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174</v>
      </c>
      <c r="BK316" s="190">
        <f>ROUND(I316*H316,2)</f>
        <v>0</v>
      </c>
      <c r="BL316" s="15" t="s">
        <v>215</v>
      </c>
      <c r="BM316" s="189" t="s">
        <v>1051</v>
      </c>
    </row>
    <row r="317" s="2" customFormat="1" ht="24.15" customHeight="1">
      <c r="A317" s="34"/>
      <c r="B317" s="176"/>
      <c r="C317" s="196" t="s">
        <v>1052</v>
      </c>
      <c r="D317" s="196" t="s">
        <v>551</v>
      </c>
      <c r="E317" s="197" t="s">
        <v>1053</v>
      </c>
      <c r="F317" s="198" t="s">
        <v>1054</v>
      </c>
      <c r="G317" s="199" t="s">
        <v>172</v>
      </c>
      <c r="H317" s="200">
        <v>2497.3470000000002</v>
      </c>
      <c r="I317" s="201"/>
      <c r="J317" s="202">
        <f>ROUND(I317*H317,2)</f>
        <v>0</v>
      </c>
      <c r="K317" s="203"/>
      <c r="L317" s="204"/>
      <c r="M317" s="205" t="s">
        <v>1</v>
      </c>
      <c r="N317" s="206" t="s">
        <v>41</v>
      </c>
      <c r="O317" s="78"/>
      <c r="P317" s="187">
        <f>O317*H317</f>
        <v>0</v>
      </c>
      <c r="Q317" s="187">
        <v>0.0023</v>
      </c>
      <c r="R317" s="187">
        <f>Q317*H317</f>
        <v>5.7438981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284</v>
      </c>
      <c r="AT317" s="189" t="s">
        <v>551</v>
      </c>
      <c r="AU317" s="189" t="s">
        <v>174</v>
      </c>
      <c r="AY317" s="15" t="s">
        <v>165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174</v>
      </c>
      <c r="BK317" s="190">
        <f>ROUND(I317*H317,2)</f>
        <v>0</v>
      </c>
      <c r="BL317" s="15" t="s">
        <v>215</v>
      </c>
      <c r="BM317" s="189" t="s">
        <v>1055</v>
      </c>
    </row>
    <row r="318" s="2" customFormat="1" ht="21.75" customHeight="1">
      <c r="A318" s="34"/>
      <c r="B318" s="176"/>
      <c r="C318" s="196" t="s">
        <v>1056</v>
      </c>
      <c r="D318" s="196" t="s">
        <v>551</v>
      </c>
      <c r="E318" s="197" t="s">
        <v>1057</v>
      </c>
      <c r="F318" s="198" t="s">
        <v>1058</v>
      </c>
      <c r="G318" s="199" t="s">
        <v>193</v>
      </c>
      <c r="H318" s="200">
        <v>6818.8429999999998</v>
      </c>
      <c r="I318" s="201"/>
      <c r="J318" s="202">
        <f>ROUND(I318*H318,2)</f>
        <v>0</v>
      </c>
      <c r="K318" s="203"/>
      <c r="L318" s="204"/>
      <c r="M318" s="205" t="s">
        <v>1</v>
      </c>
      <c r="N318" s="206" t="s">
        <v>41</v>
      </c>
      <c r="O318" s="78"/>
      <c r="P318" s="187">
        <f>O318*H318</f>
        <v>0</v>
      </c>
      <c r="Q318" s="187">
        <v>0.00014999999999999999</v>
      </c>
      <c r="R318" s="187">
        <f>Q318*H318</f>
        <v>1.0228264499999999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284</v>
      </c>
      <c r="AT318" s="189" t="s">
        <v>551</v>
      </c>
      <c r="AU318" s="189" t="s">
        <v>174</v>
      </c>
      <c r="AY318" s="15" t="s">
        <v>165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174</v>
      </c>
      <c r="BK318" s="190">
        <f>ROUND(I318*H318,2)</f>
        <v>0</v>
      </c>
      <c r="BL318" s="15" t="s">
        <v>215</v>
      </c>
      <c r="BM318" s="189" t="s">
        <v>1059</v>
      </c>
    </row>
    <row r="319" s="2" customFormat="1" ht="24.15" customHeight="1">
      <c r="A319" s="34"/>
      <c r="B319" s="176"/>
      <c r="C319" s="177" t="s">
        <v>1060</v>
      </c>
      <c r="D319" s="177" t="s">
        <v>169</v>
      </c>
      <c r="E319" s="178" t="s">
        <v>1061</v>
      </c>
      <c r="F319" s="179" t="s">
        <v>1062</v>
      </c>
      <c r="G319" s="180" t="s">
        <v>172</v>
      </c>
      <c r="H319" s="181">
        <v>2171.6060000000002</v>
      </c>
      <c r="I319" s="182"/>
      <c r="J319" s="183">
        <f>ROUND(I319*H319,2)</f>
        <v>0</v>
      </c>
      <c r="K319" s="184"/>
      <c r="L319" s="35"/>
      <c r="M319" s="185" t="s">
        <v>1</v>
      </c>
      <c r="N319" s="186" t="s">
        <v>41</v>
      </c>
      <c r="O319" s="78"/>
      <c r="P319" s="187">
        <f>O319*H319</f>
        <v>0</v>
      </c>
      <c r="Q319" s="187">
        <v>0</v>
      </c>
      <c r="R319" s="187">
        <f>Q319*H319</f>
        <v>0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215</v>
      </c>
      <c r="AT319" s="189" t="s">
        <v>169</v>
      </c>
      <c r="AU319" s="189" t="s">
        <v>174</v>
      </c>
      <c r="AY319" s="15" t="s">
        <v>165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174</v>
      </c>
      <c r="BK319" s="190">
        <f>ROUND(I319*H319,2)</f>
        <v>0</v>
      </c>
      <c r="BL319" s="15" t="s">
        <v>215</v>
      </c>
      <c r="BM319" s="189" t="s">
        <v>1063</v>
      </c>
    </row>
    <row r="320" s="2" customFormat="1" ht="16.5" customHeight="1">
      <c r="A320" s="34"/>
      <c r="B320" s="176"/>
      <c r="C320" s="196" t="s">
        <v>1064</v>
      </c>
      <c r="D320" s="196" t="s">
        <v>551</v>
      </c>
      <c r="E320" s="197" t="s">
        <v>1065</v>
      </c>
      <c r="F320" s="198" t="s">
        <v>1066</v>
      </c>
      <c r="G320" s="199" t="s">
        <v>172</v>
      </c>
      <c r="H320" s="200">
        <v>2497.3470000000002</v>
      </c>
      <c r="I320" s="201"/>
      <c r="J320" s="202">
        <f>ROUND(I320*H320,2)</f>
        <v>0</v>
      </c>
      <c r="K320" s="203"/>
      <c r="L320" s="204"/>
      <c r="M320" s="205" t="s">
        <v>1</v>
      </c>
      <c r="N320" s="206" t="s">
        <v>41</v>
      </c>
      <c r="O320" s="78"/>
      <c r="P320" s="187">
        <f>O320*H320</f>
        <v>0</v>
      </c>
      <c r="Q320" s="187">
        <v>0.00029999999999999997</v>
      </c>
      <c r="R320" s="187">
        <f>Q320*H320</f>
        <v>0.74920410000000004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284</v>
      </c>
      <c r="AT320" s="189" t="s">
        <v>551</v>
      </c>
      <c r="AU320" s="189" t="s">
        <v>174</v>
      </c>
      <c r="AY320" s="15" t="s">
        <v>165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174</v>
      </c>
      <c r="BK320" s="190">
        <f>ROUND(I320*H320,2)</f>
        <v>0</v>
      </c>
      <c r="BL320" s="15" t="s">
        <v>215</v>
      </c>
      <c r="BM320" s="189" t="s">
        <v>1067</v>
      </c>
    </row>
    <row r="321" s="2" customFormat="1" ht="33" customHeight="1">
      <c r="A321" s="34"/>
      <c r="B321" s="176"/>
      <c r="C321" s="177" t="s">
        <v>1068</v>
      </c>
      <c r="D321" s="177" t="s">
        <v>169</v>
      </c>
      <c r="E321" s="178" t="s">
        <v>1069</v>
      </c>
      <c r="F321" s="179" t="s">
        <v>1070</v>
      </c>
      <c r="G321" s="180" t="s">
        <v>249</v>
      </c>
      <c r="H321" s="181">
        <v>0</v>
      </c>
      <c r="I321" s="182"/>
      <c r="J321" s="183">
        <f>ROUND(I321*H321,2)</f>
        <v>0</v>
      </c>
      <c r="K321" s="184"/>
      <c r="L321" s="35"/>
      <c r="M321" s="185" t="s">
        <v>1</v>
      </c>
      <c r="N321" s="186" t="s">
        <v>41</v>
      </c>
      <c r="O321" s="78"/>
      <c r="P321" s="187">
        <f>O321*H321</f>
        <v>0</v>
      </c>
      <c r="Q321" s="187">
        <v>3.0000000000000001E-05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215</v>
      </c>
      <c r="AT321" s="189" t="s">
        <v>169</v>
      </c>
      <c r="AU321" s="189" t="s">
        <v>174</v>
      </c>
      <c r="AY321" s="15" t="s">
        <v>165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174</v>
      </c>
      <c r="BK321" s="190">
        <f>ROUND(I321*H321,2)</f>
        <v>0</v>
      </c>
      <c r="BL321" s="15" t="s">
        <v>215</v>
      </c>
      <c r="BM321" s="189" t="s">
        <v>1071</v>
      </c>
    </row>
    <row r="322" s="2" customFormat="1" ht="16.5" customHeight="1">
      <c r="A322" s="34"/>
      <c r="B322" s="176"/>
      <c r="C322" s="196" t="s">
        <v>1072</v>
      </c>
      <c r="D322" s="196" t="s">
        <v>551</v>
      </c>
      <c r="E322" s="197" t="s">
        <v>1073</v>
      </c>
      <c r="F322" s="198" t="s">
        <v>1074</v>
      </c>
      <c r="G322" s="199" t="s">
        <v>193</v>
      </c>
      <c r="H322" s="200">
        <v>1342.6479999999999</v>
      </c>
      <c r="I322" s="201"/>
      <c r="J322" s="202">
        <f>ROUND(I322*H322,2)</f>
        <v>0</v>
      </c>
      <c r="K322" s="203"/>
      <c r="L322" s="204"/>
      <c r="M322" s="205" t="s">
        <v>1</v>
      </c>
      <c r="N322" s="206" t="s">
        <v>41</v>
      </c>
      <c r="O322" s="78"/>
      <c r="P322" s="187">
        <f>O322*H322</f>
        <v>0</v>
      </c>
      <c r="Q322" s="187">
        <v>0.00035</v>
      </c>
      <c r="R322" s="187">
        <f>Q322*H322</f>
        <v>0.46992679999999998</v>
      </c>
      <c r="S322" s="187">
        <v>0</v>
      </c>
      <c r="T322" s="18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9" t="s">
        <v>284</v>
      </c>
      <c r="AT322" s="189" t="s">
        <v>551</v>
      </c>
      <c r="AU322" s="189" t="s">
        <v>174</v>
      </c>
      <c r="AY322" s="15" t="s">
        <v>165</v>
      </c>
      <c r="BE322" s="190">
        <f>IF(N322="základná",J322,0)</f>
        <v>0</v>
      </c>
      <c r="BF322" s="190">
        <f>IF(N322="znížená",J322,0)</f>
        <v>0</v>
      </c>
      <c r="BG322" s="190">
        <f>IF(N322="zákl. prenesená",J322,0)</f>
        <v>0</v>
      </c>
      <c r="BH322" s="190">
        <f>IF(N322="zníž. prenesená",J322,0)</f>
        <v>0</v>
      </c>
      <c r="BI322" s="190">
        <f>IF(N322="nulová",J322,0)</f>
        <v>0</v>
      </c>
      <c r="BJ322" s="15" t="s">
        <v>174</v>
      </c>
      <c r="BK322" s="190">
        <f>ROUND(I322*H322,2)</f>
        <v>0</v>
      </c>
      <c r="BL322" s="15" t="s">
        <v>215</v>
      </c>
      <c r="BM322" s="189" t="s">
        <v>1075</v>
      </c>
    </row>
    <row r="323" s="2" customFormat="1" ht="16.5" customHeight="1">
      <c r="A323" s="34"/>
      <c r="B323" s="176"/>
      <c r="C323" s="196" t="s">
        <v>1076</v>
      </c>
      <c r="D323" s="196" t="s">
        <v>551</v>
      </c>
      <c r="E323" s="197" t="s">
        <v>1077</v>
      </c>
      <c r="F323" s="198" t="s">
        <v>1078</v>
      </c>
      <c r="G323" s="199" t="s">
        <v>172</v>
      </c>
      <c r="H323" s="200">
        <v>149.761</v>
      </c>
      <c r="I323" s="201"/>
      <c r="J323" s="202">
        <f>ROUND(I323*H323,2)</f>
        <v>0</v>
      </c>
      <c r="K323" s="203"/>
      <c r="L323" s="204"/>
      <c r="M323" s="205" t="s">
        <v>1</v>
      </c>
      <c r="N323" s="206" t="s">
        <v>41</v>
      </c>
      <c r="O323" s="78"/>
      <c r="P323" s="187">
        <f>O323*H323</f>
        <v>0</v>
      </c>
      <c r="Q323" s="187">
        <v>0.00792</v>
      </c>
      <c r="R323" s="187">
        <f>Q323*H323</f>
        <v>1.18610712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284</v>
      </c>
      <c r="AT323" s="189" t="s">
        <v>551</v>
      </c>
      <c r="AU323" s="189" t="s">
        <v>174</v>
      </c>
      <c r="AY323" s="15" t="s">
        <v>165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174</v>
      </c>
      <c r="BK323" s="190">
        <f>ROUND(I323*H323,2)</f>
        <v>0</v>
      </c>
      <c r="BL323" s="15" t="s">
        <v>215</v>
      </c>
      <c r="BM323" s="189" t="s">
        <v>1079</v>
      </c>
    </row>
    <row r="324" s="2" customFormat="1" ht="33" customHeight="1">
      <c r="A324" s="34"/>
      <c r="B324" s="176"/>
      <c r="C324" s="177" t="s">
        <v>1080</v>
      </c>
      <c r="D324" s="177" t="s">
        <v>169</v>
      </c>
      <c r="E324" s="178" t="s">
        <v>1081</v>
      </c>
      <c r="F324" s="179" t="s">
        <v>1082</v>
      </c>
      <c r="G324" s="180" t="s">
        <v>249</v>
      </c>
      <c r="H324" s="181">
        <v>0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3.3769999999999997E-05</v>
      </c>
      <c r="R324" s="187">
        <f>Q324*H324</f>
        <v>0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215</v>
      </c>
      <c r="AT324" s="189" t="s">
        <v>169</v>
      </c>
      <c r="AU324" s="189" t="s">
        <v>174</v>
      </c>
      <c r="AY324" s="15" t="s">
        <v>165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174</v>
      </c>
      <c r="BK324" s="190">
        <f>ROUND(I324*H324,2)</f>
        <v>0</v>
      </c>
      <c r="BL324" s="15" t="s">
        <v>215</v>
      </c>
      <c r="BM324" s="189" t="s">
        <v>1083</v>
      </c>
    </row>
    <row r="325" s="2" customFormat="1" ht="16.5" customHeight="1">
      <c r="A325" s="34"/>
      <c r="B325" s="176"/>
      <c r="C325" s="196" t="s">
        <v>1084</v>
      </c>
      <c r="D325" s="196" t="s">
        <v>551</v>
      </c>
      <c r="E325" s="197" t="s">
        <v>1073</v>
      </c>
      <c r="F325" s="198" t="s">
        <v>1074</v>
      </c>
      <c r="G325" s="199" t="s">
        <v>193</v>
      </c>
      <c r="H325" s="200">
        <v>150.31999999999999</v>
      </c>
      <c r="I325" s="201"/>
      <c r="J325" s="202">
        <f>ROUND(I325*H325,2)</f>
        <v>0</v>
      </c>
      <c r="K325" s="203"/>
      <c r="L325" s="204"/>
      <c r="M325" s="205" t="s">
        <v>1</v>
      </c>
      <c r="N325" s="206" t="s">
        <v>41</v>
      </c>
      <c r="O325" s="78"/>
      <c r="P325" s="187">
        <f>O325*H325</f>
        <v>0</v>
      </c>
      <c r="Q325" s="187">
        <v>0.00035</v>
      </c>
      <c r="R325" s="187">
        <f>Q325*H325</f>
        <v>0.052611999999999999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284</v>
      </c>
      <c r="AT325" s="189" t="s">
        <v>551</v>
      </c>
      <c r="AU325" s="189" t="s">
        <v>174</v>
      </c>
      <c r="AY325" s="15" t="s">
        <v>165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174</v>
      </c>
      <c r="BK325" s="190">
        <f>ROUND(I325*H325,2)</f>
        <v>0</v>
      </c>
      <c r="BL325" s="15" t="s">
        <v>215</v>
      </c>
      <c r="BM325" s="189" t="s">
        <v>1085</v>
      </c>
    </row>
    <row r="326" s="2" customFormat="1" ht="16.5" customHeight="1">
      <c r="A326" s="34"/>
      <c r="B326" s="176"/>
      <c r="C326" s="196" t="s">
        <v>1086</v>
      </c>
      <c r="D326" s="196" t="s">
        <v>551</v>
      </c>
      <c r="E326" s="197" t="s">
        <v>1087</v>
      </c>
      <c r="F326" s="198" t="s">
        <v>1088</v>
      </c>
      <c r="G326" s="199" t="s">
        <v>172</v>
      </c>
      <c r="H326" s="200">
        <v>15.220000000000001</v>
      </c>
      <c r="I326" s="201"/>
      <c r="J326" s="202">
        <f>ROUND(I326*H326,2)</f>
        <v>0</v>
      </c>
      <c r="K326" s="203"/>
      <c r="L326" s="204"/>
      <c r="M326" s="205" t="s">
        <v>1</v>
      </c>
      <c r="N326" s="206" t="s">
        <v>41</v>
      </c>
      <c r="O326" s="78"/>
      <c r="P326" s="187">
        <f>O326*H326</f>
        <v>0</v>
      </c>
      <c r="Q326" s="187">
        <v>0.010999999999999999</v>
      </c>
      <c r="R326" s="187">
        <f>Q326*H326</f>
        <v>0.16741999999999999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284</v>
      </c>
      <c r="AT326" s="189" t="s">
        <v>551</v>
      </c>
      <c r="AU326" s="189" t="s">
        <v>174</v>
      </c>
      <c r="AY326" s="15" t="s">
        <v>165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174</v>
      </c>
      <c r="BK326" s="190">
        <f>ROUND(I326*H326,2)</f>
        <v>0</v>
      </c>
      <c r="BL326" s="15" t="s">
        <v>215</v>
      </c>
      <c r="BM326" s="189" t="s">
        <v>1089</v>
      </c>
    </row>
    <row r="327" s="2" customFormat="1" ht="24.15" customHeight="1">
      <c r="A327" s="34"/>
      <c r="B327" s="176"/>
      <c r="C327" s="177" t="s">
        <v>1090</v>
      </c>
      <c r="D327" s="177" t="s">
        <v>169</v>
      </c>
      <c r="E327" s="178" t="s">
        <v>1091</v>
      </c>
      <c r="F327" s="179" t="s">
        <v>1092</v>
      </c>
      <c r="G327" s="180" t="s">
        <v>1046</v>
      </c>
      <c r="H327" s="207"/>
      <c r="I327" s="182"/>
      <c r="J327" s="183">
        <f>ROUND(I327*H327,2)</f>
        <v>0</v>
      </c>
      <c r="K327" s="184"/>
      <c r="L327" s="35"/>
      <c r="M327" s="185" t="s">
        <v>1</v>
      </c>
      <c r="N327" s="18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215</v>
      </c>
      <c r="AT327" s="189" t="s">
        <v>169</v>
      </c>
      <c r="AU327" s="189" t="s">
        <v>174</v>
      </c>
      <c r="AY327" s="15" t="s">
        <v>165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174</v>
      </c>
      <c r="BK327" s="190">
        <f>ROUND(I327*H327,2)</f>
        <v>0</v>
      </c>
      <c r="BL327" s="15" t="s">
        <v>215</v>
      </c>
      <c r="BM327" s="189" t="s">
        <v>1093</v>
      </c>
    </row>
    <row r="328" s="12" customFormat="1" ht="22.8" customHeight="1">
      <c r="A328" s="12"/>
      <c r="B328" s="163"/>
      <c r="C328" s="12"/>
      <c r="D328" s="164" t="s">
        <v>74</v>
      </c>
      <c r="E328" s="174" t="s">
        <v>338</v>
      </c>
      <c r="F328" s="174" t="s">
        <v>339</v>
      </c>
      <c r="G328" s="12"/>
      <c r="H328" s="12"/>
      <c r="I328" s="166"/>
      <c r="J328" s="175">
        <f>BK328</f>
        <v>0</v>
      </c>
      <c r="K328" s="12"/>
      <c r="L328" s="163"/>
      <c r="M328" s="168"/>
      <c r="N328" s="169"/>
      <c r="O328" s="169"/>
      <c r="P328" s="170">
        <f>SUM(P329:P337)</f>
        <v>0</v>
      </c>
      <c r="Q328" s="169"/>
      <c r="R328" s="170">
        <f>SUM(R329:R337)</f>
        <v>17.2388628</v>
      </c>
      <c r="S328" s="169"/>
      <c r="T328" s="171">
        <f>SUM(T329:T337)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64" t="s">
        <v>174</v>
      </c>
      <c r="AT328" s="172" t="s">
        <v>74</v>
      </c>
      <c r="AU328" s="172" t="s">
        <v>83</v>
      </c>
      <c r="AY328" s="164" t="s">
        <v>165</v>
      </c>
      <c r="BK328" s="173">
        <f>SUM(BK329:BK337)</f>
        <v>0</v>
      </c>
    </row>
    <row r="329" s="2" customFormat="1" ht="24.15" customHeight="1">
      <c r="A329" s="34"/>
      <c r="B329" s="176"/>
      <c r="C329" s="177" t="s">
        <v>1094</v>
      </c>
      <c r="D329" s="177" t="s">
        <v>169</v>
      </c>
      <c r="E329" s="178" t="s">
        <v>1095</v>
      </c>
      <c r="F329" s="179" t="s">
        <v>1096</v>
      </c>
      <c r="G329" s="180" t="s">
        <v>172</v>
      </c>
      <c r="H329" s="181">
        <v>33.345999999999997</v>
      </c>
      <c r="I329" s="182"/>
      <c r="J329" s="183">
        <f>ROUND(I329*H329,2)</f>
        <v>0</v>
      </c>
      <c r="K329" s="184"/>
      <c r="L329" s="35"/>
      <c r="M329" s="185" t="s">
        <v>1</v>
      </c>
      <c r="N329" s="186" t="s">
        <v>41</v>
      </c>
      <c r="O329" s="78"/>
      <c r="P329" s="187">
        <f>O329*H329</f>
        <v>0</v>
      </c>
      <c r="Q329" s="187">
        <v>0.0050000000000000001</v>
      </c>
      <c r="R329" s="187">
        <f>Q329*H329</f>
        <v>0.16672999999999999</v>
      </c>
      <c r="S329" s="187">
        <v>0</v>
      </c>
      <c r="T329" s="18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215</v>
      </c>
      <c r="AT329" s="189" t="s">
        <v>169</v>
      </c>
      <c r="AU329" s="189" t="s">
        <v>174</v>
      </c>
      <c r="AY329" s="15" t="s">
        <v>165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174</v>
      </c>
      <c r="BK329" s="190">
        <f>ROUND(I329*H329,2)</f>
        <v>0</v>
      </c>
      <c r="BL329" s="15" t="s">
        <v>215</v>
      </c>
      <c r="BM329" s="189" t="s">
        <v>1097</v>
      </c>
    </row>
    <row r="330" s="2" customFormat="1" ht="16.5" customHeight="1">
      <c r="A330" s="34"/>
      <c r="B330" s="176"/>
      <c r="C330" s="196" t="s">
        <v>1098</v>
      </c>
      <c r="D330" s="196" t="s">
        <v>551</v>
      </c>
      <c r="E330" s="197" t="s">
        <v>1099</v>
      </c>
      <c r="F330" s="198" t="s">
        <v>1100</v>
      </c>
      <c r="G330" s="199" t="s">
        <v>172</v>
      </c>
      <c r="H330" s="200">
        <v>34.012999999999998</v>
      </c>
      <c r="I330" s="201"/>
      <c r="J330" s="202">
        <f>ROUND(I330*H330,2)</f>
        <v>0</v>
      </c>
      <c r="K330" s="203"/>
      <c r="L330" s="204"/>
      <c r="M330" s="205" t="s">
        <v>1</v>
      </c>
      <c r="N330" s="206" t="s">
        <v>41</v>
      </c>
      <c r="O330" s="78"/>
      <c r="P330" s="187">
        <f>O330*H330</f>
        <v>0</v>
      </c>
      <c r="Q330" s="187">
        <v>0.0023999999999999998</v>
      </c>
      <c r="R330" s="187">
        <f>Q330*H330</f>
        <v>0.081631199999999987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284</v>
      </c>
      <c r="AT330" s="189" t="s">
        <v>551</v>
      </c>
      <c r="AU330" s="189" t="s">
        <v>174</v>
      </c>
      <c r="AY330" s="15" t="s">
        <v>165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174</v>
      </c>
      <c r="BK330" s="190">
        <f>ROUND(I330*H330,2)</f>
        <v>0</v>
      </c>
      <c r="BL330" s="15" t="s">
        <v>215</v>
      </c>
      <c r="BM330" s="189" t="s">
        <v>1101</v>
      </c>
    </row>
    <row r="331" s="2" customFormat="1" ht="37.8" customHeight="1">
      <c r="A331" s="34"/>
      <c r="B331" s="176"/>
      <c r="C331" s="177" t="s">
        <v>1102</v>
      </c>
      <c r="D331" s="177" t="s">
        <v>169</v>
      </c>
      <c r="E331" s="178" t="s">
        <v>1103</v>
      </c>
      <c r="F331" s="179" t="s">
        <v>1104</v>
      </c>
      <c r="G331" s="180" t="s">
        <v>172</v>
      </c>
      <c r="H331" s="181">
        <v>337.93000000000001</v>
      </c>
      <c r="I331" s="182"/>
      <c r="J331" s="183">
        <f>ROUND(I331*H331,2)</f>
        <v>0</v>
      </c>
      <c r="K331" s="184"/>
      <c r="L331" s="35"/>
      <c r="M331" s="185" t="s">
        <v>1</v>
      </c>
      <c r="N331" s="186" t="s">
        <v>41</v>
      </c>
      <c r="O331" s="78"/>
      <c r="P331" s="187">
        <f>O331*H331</f>
        <v>0</v>
      </c>
      <c r="Q331" s="187">
        <v>0</v>
      </c>
      <c r="R331" s="187">
        <f>Q331*H331</f>
        <v>0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215</v>
      </c>
      <c r="AT331" s="189" t="s">
        <v>169</v>
      </c>
      <c r="AU331" s="189" t="s">
        <v>174</v>
      </c>
      <c r="AY331" s="15" t="s">
        <v>165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174</v>
      </c>
      <c r="BK331" s="190">
        <f>ROUND(I331*H331,2)</f>
        <v>0</v>
      </c>
      <c r="BL331" s="15" t="s">
        <v>215</v>
      </c>
      <c r="BM331" s="189" t="s">
        <v>1105</v>
      </c>
    </row>
    <row r="332" s="2" customFormat="1" ht="24.15" customHeight="1">
      <c r="A332" s="34"/>
      <c r="B332" s="176"/>
      <c r="C332" s="196" t="s">
        <v>1106</v>
      </c>
      <c r="D332" s="196" t="s">
        <v>551</v>
      </c>
      <c r="E332" s="197" t="s">
        <v>1107</v>
      </c>
      <c r="F332" s="198" t="s">
        <v>1108</v>
      </c>
      <c r="G332" s="199" t="s">
        <v>178</v>
      </c>
      <c r="H332" s="200">
        <v>22.404</v>
      </c>
      <c r="I332" s="201"/>
      <c r="J332" s="202">
        <f>ROUND(I332*H332,2)</f>
        <v>0</v>
      </c>
      <c r="K332" s="203"/>
      <c r="L332" s="204"/>
      <c r="M332" s="205" t="s">
        <v>1</v>
      </c>
      <c r="N332" s="206" t="s">
        <v>41</v>
      </c>
      <c r="O332" s="78"/>
      <c r="P332" s="187">
        <f>O332*H332</f>
        <v>0</v>
      </c>
      <c r="Q332" s="187">
        <v>0.0048999999999999998</v>
      </c>
      <c r="R332" s="187">
        <f>Q332*H332</f>
        <v>0.10977959999999999</v>
      </c>
      <c r="S332" s="187">
        <v>0</v>
      </c>
      <c r="T332" s="18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284</v>
      </c>
      <c r="AT332" s="189" t="s">
        <v>551</v>
      </c>
      <c r="AU332" s="189" t="s">
        <v>174</v>
      </c>
      <c r="AY332" s="15" t="s">
        <v>165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174</v>
      </c>
      <c r="BK332" s="190">
        <f>ROUND(I332*H332,2)</f>
        <v>0</v>
      </c>
      <c r="BL332" s="15" t="s">
        <v>215</v>
      </c>
      <c r="BM332" s="189" t="s">
        <v>1109</v>
      </c>
    </row>
    <row r="333" s="2" customFormat="1" ht="24.15" customHeight="1">
      <c r="A333" s="34"/>
      <c r="B333" s="176"/>
      <c r="C333" s="177" t="s">
        <v>1110</v>
      </c>
      <c r="D333" s="177" t="s">
        <v>169</v>
      </c>
      <c r="E333" s="178" t="s">
        <v>1111</v>
      </c>
      <c r="F333" s="179" t="s">
        <v>1112</v>
      </c>
      <c r="G333" s="180" t="s">
        <v>249</v>
      </c>
      <c r="H333" s="181">
        <v>87.549999999999997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</v>
      </c>
      <c r="R333" s="187">
        <f>Q333*H333</f>
        <v>0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215</v>
      </c>
      <c r="AT333" s="189" t="s">
        <v>169</v>
      </c>
      <c r="AU333" s="189" t="s">
        <v>174</v>
      </c>
      <c r="AY333" s="15" t="s">
        <v>165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174</v>
      </c>
      <c r="BK333" s="190">
        <f>ROUND(I333*H333,2)</f>
        <v>0</v>
      </c>
      <c r="BL333" s="15" t="s">
        <v>215</v>
      </c>
      <c r="BM333" s="189" t="s">
        <v>1113</v>
      </c>
    </row>
    <row r="334" s="2" customFormat="1" ht="33" customHeight="1">
      <c r="A334" s="34"/>
      <c r="B334" s="176"/>
      <c r="C334" s="196" t="s">
        <v>1114</v>
      </c>
      <c r="D334" s="196" t="s">
        <v>551</v>
      </c>
      <c r="E334" s="197" t="s">
        <v>1115</v>
      </c>
      <c r="F334" s="198" t="s">
        <v>1116</v>
      </c>
      <c r="G334" s="199" t="s">
        <v>178</v>
      </c>
      <c r="H334" s="200">
        <v>1.0509999999999999</v>
      </c>
      <c r="I334" s="201"/>
      <c r="J334" s="202">
        <f>ROUND(I334*H334,2)</f>
        <v>0</v>
      </c>
      <c r="K334" s="203"/>
      <c r="L334" s="204"/>
      <c r="M334" s="205" t="s">
        <v>1</v>
      </c>
      <c r="N334" s="206" t="s">
        <v>41</v>
      </c>
      <c r="O334" s="78"/>
      <c r="P334" s="187">
        <f>O334*H334</f>
        <v>0</v>
      </c>
      <c r="Q334" s="187">
        <v>0.019</v>
      </c>
      <c r="R334" s="187">
        <f>Q334*H334</f>
        <v>0.019968999999999997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284</v>
      </c>
      <c r="AT334" s="189" t="s">
        <v>551</v>
      </c>
      <c r="AU334" s="189" t="s">
        <v>174</v>
      </c>
      <c r="AY334" s="15" t="s">
        <v>165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174</v>
      </c>
      <c r="BK334" s="190">
        <f>ROUND(I334*H334,2)</f>
        <v>0</v>
      </c>
      <c r="BL334" s="15" t="s">
        <v>215</v>
      </c>
      <c r="BM334" s="189" t="s">
        <v>1117</v>
      </c>
    </row>
    <row r="335" s="2" customFormat="1" ht="37.8" customHeight="1">
      <c r="A335" s="34"/>
      <c r="B335" s="176"/>
      <c r="C335" s="177" t="s">
        <v>1118</v>
      </c>
      <c r="D335" s="177" t="s">
        <v>169</v>
      </c>
      <c r="E335" s="178" t="s">
        <v>1119</v>
      </c>
      <c r="F335" s="179" t="s">
        <v>1120</v>
      </c>
      <c r="G335" s="180" t="s">
        <v>172</v>
      </c>
      <c r="H335" s="181">
        <v>1816.5</v>
      </c>
      <c r="I335" s="182"/>
      <c r="J335" s="183">
        <f>ROUND(I335*H335,2)</f>
        <v>0</v>
      </c>
      <c r="K335" s="184"/>
      <c r="L335" s="35"/>
      <c r="M335" s="185" t="s">
        <v>1</v>
      </c>
      <c r="N335" s="186" t="s">
        <v>41</v>
      </c>
      <c r="O335" s="78"/>
      <c r="P335" s="187">
        <f>O335*H335</f>
        <v>0</v>
      </c>
      <c r="Q335" s="187">
        <v>0</v>
      </c>
      <c r="R335" s="187">
        <f>Q335*H335</f>
        <v>0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215</v>
      </c>
      <c r="AT335" s="189" t="s">
        <v>169</v>
      </c>
      <c r="AU335" s="189" t="s">
        <v>174</v>
      </c>
      <c r="AY335" s="15" t="s">
        <v>165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174</v>
      </c>
      <c r="BK335" s="190">
        <f>ROUND(I335*H335,2)</f>
        <v>0</v>
      </c>
      <c r="BL335" s="15" t="s">
        <v>215</v>
      </c>
      <c r="BM335" s="189" t="s">
        <v>1121</v>
      </c>
    </row>
    <row r="336" s="2" customFormat="1" ht="24.15" customHeight="1">
      <c r="A336" s="34"/>
      <c r="B336" s="176"/>
      <c r="C336" s="196" t="s">
        <v>1122</v>
      </c>
      <c r="D336" s="196" t="s">
        <v>551</v>
      </c>
      <c r="E336" s="197" t="s">
        <v>1123</v>
      </c>
      <c r="F336" s="198" t="s">
        <v>1124</v>
      </c>
      <c r="G336" s="199" t="s">
        <v>172</v>
      </c>
      <c r="H336" s="200">
        <v>1852.8299999999999</v>
      </c>
      <c r="I336" s="201"/>
      <c r="J336" s="202">
        <f>ROUND(I336*H336,2)</f>
        <v>0</v>
      </c>
      <c r="K336" s="203"/>
      <c r="L336" s="204"/>
      <c r="M336" s="205" t="s">
        <v>1</v>
      </c>
      <c r="N336" s="206" t="s">
        <v>41</v>
      </c>
      <c r="O336" s="78"/>
      <c r="P336" s="187">
        <f>O336*H336</f>
        <v>0</v>
      </c>
      <c r="Q336" s="187">
        <v>0.0041999999999999997</v>
      </c>
      <c r="R336" s="187">
        <f>Q336*H336</f>
        <v>7.7818859999999992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284</v>
      </c>
      <c r="AT336" s="189" t="s">
        <v>551</v>
      </c>
      <c r="AU336" s="189" t="s">
        <v>174</v>
      </c>
      <c r="AY336" s="15" t="s">
        <v>165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174</v>
      </c>
      <c r="BK336" s="190">
        <f>ROUND(I336*H336,2)</f>
        <v>0</v>
      </c>
      <c r="BL336" s="15" t="s">
        <v>215</v>
      </c>
      <c r="BM336" s="189" t="s">
        <v>1125</v>
      </c>
    </row>
    <row r="337" s="2" customFormat="1" ht="24.15" customHeight="1">
      <c r="A337" s="34"/>
      <c r="B337" s="176"/>
      <c r="C337" s="196" t="s">
        <v>1126</v>
      </c>
      <c r="D337" s="196" t="s">
        <v>551</v>
      </c>
      <c r="E337" s="197" t="s">
        <v>1127</v>
      </c>
      <c r="F337" s="198" t="s">
        <v>1128</v>
      </c>
      <c r="G337" s="199" t="s">
        <v>172</v>
      </c>
      <c r="H337" s="200">
        <v>1852.8299999999999</v>
      </c>
      <c r="I337" s="201"/>
      <c r="J337" s="202">
        <f>ROUND(I337*H337,2)</f>
        <v>0</v>
      </c>
      <c r="K337" s="203"/>
      <c r="L337" s="204"/>
      <c r="M337" s="205" t="s">
        <v>1</v>
      </c>
      <c r="N337" s="206" t="s">
        <v>41</v>
      </c>
      <c r="O337" s="78"/>
      <c r="P337" s="187">
        <f>O337*H337</f>
        <v>0</v>
      </c>
      <c r="Q337" s="187">
        <v>0.0048999999999999998</v>
      </c>
      <c r="R337" s="187">
        <f>Q337*H337</f>
        <v>9.0788669999999989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284</v>
      </c>
      <c r="AT337" s="189" t="s">
        <v>551</v>
      </c>
      <c r="AU337" s="189" t="s">
        <v>174</v>
      </c>
      <c r="AY337" s="15" t="s">
        <v>165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174</v>
      </c>
      <c r="BK337" s="190">
        <f>ROUND(I337*H337,2)</f>
        <v>0</v>
      </c>
      <c r="BL337" s="15" t="s">
        <v>215</v>
      </c>
      <c r="BM337" s="189" t="s">
        <v>1129</v>
      </c>
    </row>
    <row r="338" s="12" customFormat="1" ht="22.8" customHeight="1">
      <c r="A338" s="12"/>
      <c r="B338" s="163"/>
      <c r="C338" s="12"/>
      <c r="D338" s="164" t="s">
        <v>74</v>
      </c>
      <c r="E338" s="174" t="s">
        <v>1130</v>
      </c>
      <c r="F338" s="174" t="s">
        <v>1131</v>
      </c>
      <c r="G338" s="12"/>
      <c r="H338" s="12"/>
      <c r="I338" s="166"/>
      <c r="J338" s="175">
        <f>BK338</f>
        <v>0</v>
      </c>
      <c r="K338" s="12"/>
      <c r="L338" s="163"/>
      <c r="M338" s="168"/>
      <c r="N338" s="169"/>
      <c r="O338" s="169"/>
      <c r="P338" s="170">
        <f>SUM(P339:P343)</f>
        <v>0</v>
      </c>
      <c r="Q338" s="169"/>
      <c r="R338" s="170">
        <f>SUM(R339:R343)</f>
        <v>3.4917053599999996</v>
      </c>
      <c r="S338" s="169"/>
      <c r="T338" s="171">
        <f>SUM(T339:T343)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64" t="s">
        <v>174</v>
      </c>
      <c r="AT338" s="172" t="s">
        <v>74</v>
      </c>
      <c r="AU338" s="172" t="s">
        <v>83</v>
      </c>
      <c r="AY338" s="164" t="s">
        <v>165</v>
      </c>
      <c r="BK338" s="173">
        <f>SUM(BK339:BK343)</f>
        <v>0</v>
      </c>
    </row>
    <row r="339" s="2" customFormat="1" ht="24.15" customHeight="1">
      <c r="A339" s="34"/>
      <c r="B339" s="176"/>
      <c r="C339" s="177" t="s">
        <v>1132</v>
      </c>
      <c r="D339" s="177" t="s">
        <v>169</v>
      </c>
      <c r="E339" s="178" t="s">
        <v>1133</v>
      </c>
      <c r="F339" s="179" t="s">
        <v>1134</v>
      </c>
      <c r="G339" s="180" t="s">
        <v>172</v>
      </c>
      <c r="H339" s="181">
        <v>149.58500000000001</v>
      </c>
      <c r="I339" s="182"/>
      <c r="J339" s="183">
        <f>ROUND(I339*H339,2)</f>
        <v>0</v>
      </c>
      <c r="K339" s="184"/>
      <c r="L339" s="35"/>
      <c r="M339" s="185" t="s">
        <v>1</v>
      </c>
      <c r="N339" s="186" t="s">
        <v>41</v>
      </c>
      <c r="O339" s="78"/>
      <c r="P339" s="187">
        <f>O339*H339</f>
        <v>0</v>
      </c>
      <c r="Q339" s="187">
        <v>0.00132</v>
      </c>
      <c r="R339" s="187">
        <f>Q339*H339</f>
        <v>0.19745220000000002</v>
      </c>
      <c r="S339" s="187">
        <v>0</v>
      </c>
      <c r="T339" s="18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9" t="s">
        <v>215</v>
      </c>
      <c r="AT339" s="189" t="s">
        <v>169</v>
      </c>
      <c r="AU339" s="189" t="s">
        <v>174</v>
      </c>
      <c r="AY339" s="15" t="s">
        <v>165</v>
      </c>
      <c r="BE339" s="190">
        <f>IF(N339="základná",J339,0)</f>
        <v>0</v>
      </c>
      <c r="BF339" s="190">
        <f>IF(N339="znížená",J339,0)</f>
        <v>0</v>
      </c>
      <c r="BG339" s="190">
        <f>IF(N339="zákl. prenesená",J339,0)</f>
        <v>0</v>
      </c>
      <c r="BH339" s="190">
        <f>IF(N339="zníž. prenesená",J339,0)</f>
        <v>0</v>
      </c>
      <c r="BI339" s="190">
        <f>IF(N339="nulová",J339,0)</f>
        <v>0</v>
      </c>
      <c r="BJ339" s="15" t="s">
        <v>174</v>
      </c>
      <c r="BK339" s="190">
        <f>ROUND(I339*H339,2)</f>
        <v>0</v>
      </c>
      <c r="BL339" s="15" t="s">
        <v>215</v>
      </c>
      <c r="BM339" s="189" t="s">
        <v>1135</v>
      </c>
    </row>
    <row r="340" s="2" customFormat="1" ht="37.8" customHeight="1">
      <c r="A340" s="34"/>
      <c r="B340" s="176"/>
      <c r="C340" s="196" t="s">
        <v>1136</v>
      </c>
      <c r="D340" s="196" t="s">
        <v>551</v>
      </c>
      <c r="E340" s="197" t="s">
        <v>1137</v>
      </c>
      <c r="F340" s="198" t="s">
        <v>1138</v>
      </c>
      <c r="G340" s="199" t="s">
        <v>172</v>
      </c>
      <c r="H340" s="200">
        <v>157.06399999999999</v>
      </c>
      <c r="I340" s="201"/>
      <c r="J340" s="202">
        <f>ROUND(I340*H340,2)</f>
        <v>0</v>
      </c>
      <c r="K340" s="203"/>
      <c r="L340" s="204"/>
      <c r="M340" s="205" t="s">
        <v>1</v>
      </c>
      <c r="N340" s="206" t="s">
        <v>41</v>
      </c>
      <c r="O340" s="78"/>
      <c r="P340" s="187">
        <f>O340*H340</f>
        <v>0</v>
      </c>
      <c r="Q340" s="187">
        <v>0.00464</v>
      </c>
      <c r="R340" s="187">
        <f>Q340*H340</f>
        <v>0.72877695999999992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284</v>
      </c>
      <c r="AT340" s="189" t="s">
        <v>551</v>
      </c>
      <c r="AU340" s="189" t="s">
        <v>174</v>
      </c>
      <c r="AY340" s="15" t="s">
        <v>165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174</v>
      </c>
      <c r="BK340" s="190">
        <f>ROUND(I340*H340,2)</f>
        <v>0</v>
      </c>
      <c r="BL340" s="15" t="s">
        <v>215</v>
      </c>
      <c r="BM340" s="189" t="s">
        <v>1139</v>
      </c>
    </row>
    <row r="341" s="2" customFormat="1" ht="16.5" customHeight="1">
      <c r="A341" s="34"/>
      <c r="B341" s="176"/>
      <c r="C341" s="177" t="s">
        <v>1140</v>
      </c>
      <c r="D341" s="177" t="s">
        <v>169</v>
      </c>
      <c r="E341" s="178" t="s">
        <v>1141</v>
      </c>
      <c r="F341" s="179" t="s">
        <v>1142</v>
      </c>
      <c r="G341" s="180" t="s">
        <v>402</v>
      </c>
      <c r="H341" s="181">
        <v>1</v>
      </c>
      <c r="I341" s="182"/>
      <c r="J341" s="183">
        <f>ROUND(I341*H341,2)</f>
        <v>0</v>
      </c>
      <c r="K341" s="184"/>
      <c r="L341" s="35"/>
      <c r="M341" s="185" t="s">
        <v>1</v>
      </c>
      <c r="N341" s="186" t="s">
        <v>41</v>
      </c>
      <c r="O341" s="78"/>
      <c r="P341" s="187">
        <f>O341*H341</f>
        <v>0</v>
      </c>
      <c r="Q341" s="187">
        <v>0.0013762</v>
      </c>
      <c r="R341" s="187">
        <f>Q341*H341</f>
        <v>0.0013762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215</v>
      </c>
      <c r="AT341" s="189" t="s">
        <v>169</v>
      </c>
      <c r="AU341" s="189" t="s">
        <v>174</v>
      </c>
      <c r="AY341" s="15" t="s">
        <v>165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174</v>
      </c>
      <c r="BK341" s="190">
        <f>ROUND(I341*H341,2)</f>
        <v>0</v>
      </c>
      <c r="BL341" s="15" t="s">
        <v>215</v>
      </c>
      <c r="BM341" s="189" t="s">
        <v>1143</v>
      </c>
    </row>
    <row r="342" s="2" customFormat="1" ht="24.15" customHeight="1">
      <c r="A342" s="34"/>
      <c r="B342" s="176"/>
      <c r="C342" s="196" t="s">
        <v>1144</v>
      </c>
      <c r="D342" s="196" t="s">
        <v>551</v>
      </c>
      <c r="E342" s="197" t="s">
        <v>1145</v>
      </c>
      <c r="F342" s="198" t="s">
        <v>1146</v>
      </c>
      <c r="G342" s="199" t="s">
        <v>193</v>
      </c>
      <c r="H342" s="200">
        <v>315</v>
      </c>
      <c r="I342" s="201"/>
      <c r="J342" s="202">
        <f>ROUND(I342*H342,2)</f>
        <v>0</v>
      </c>
      <c r="K342" s="203"/>
      <c r="L342" s="204"/>
      <c r="M342" s="205" t="s">
        <v>1</v>
      </c>
      <c r="N342" s="206" t="s">
        <v>41</v>
      </c>
      <c r="O342" s="78"/>
      <c r="P342" s="187">
        <f>O342*H342</f>
        <v>0</v>
      </c>
      <c r="Q342" s="187">
        <v>0.0081399999999999997</v>
      </c>
      <c r="R342" s="187">
        <f>Q342*H342</f>
        <v>2.5640999999999998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284</v>
      </c>
      <c r="AT342" s="189" t="s">
        <v>551</v>
      </c>
      <c r="AU342" s="189" t="s">
        <v>174</v>
      </c>
      <c r="AY342" s="15" t="s">
        <v>165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174</v>
      </c>
      <c r="BK342" s="190">
        <f>ROUND(I342*H342,2)</f>
        <v>0</v>
      </c>
      <c r="BL342" s="15" t="s">
        <v>215</v>
      </c>
      <c r="BM342" s="189" t="s">
        <v>1147</v>
      </c>
    </row>
    <row r="343" s="2" customFormat="1" ht="33" customHeight="1">
      <c r="A343" s="34"/>
      <c r="B343" s="176"/>
      <c r="C343" s="177" t="s">
        <v>1148</v>
      </c>
      <c r="D343" s="177" t="s">
        <v>169</v>
      </c>
      <c r="E343" s="178" t="s">
        <v>1149</v>
      </c>
      <c r="F343" s="179" t="s">
        <v>1150</v>
      </c>
      <c r="G343" s="180" t="s">
        <v>1046</v>
      </c>
      <c r="H343" s="207"/>
      <c r="I343" s="182"/>
      <c r="J343" s="183">
        <f>ROUND(I343*H343,2)</f>
        <v>0</v>
      </c>
      <c r="K343" s="184"/>
      <c r="L343" s="35"/>
      <c r="M343" s="185" t="s">
        <v>1</v>
      </c>
      <c r="N343" s="186" t="s">
        <v>41</v>
      </c>
      <c r="O343" s="78"/>
      <c r="P343" s="187">
        <f>O343*H343</f>
        <v>0</v>
      </c>
      <c r="Q343" s="187">
        <v>0</v>
      </c>
      <c r="R343" s="187">
        <f>Q343*H343</f>
        <v>0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215</v>
      </c>
      <c r="AT343" s="189" t="s">
        <v>169</v>
      </c>
      <c r="AU343" s="189" t="s">
        <v>174</v>
      </c>
      <c r="AY343" s="15" t="s">
        <v>165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174</v>
      </c>
      <c r="BK343" s="190">
        <f>ROUND(I343*H343,2)</f>
        <v>0</v>
      </c>
      <c r="BL343" s="15" t="s">
        <v>215</v>
      </c>
      <c r="BM343" s="189" t="s">
        <v>1151</v>
      </c>
    </row>
    <row r="344" s="12" customFormat="1" ht="22.8" customHeight="1">
      <c r="A344" s="12"/>
      <c r="B344" s="163"/>
      <c r="C344" s="12"/>
      <c r="D344" s="164" t="s">
        <v>74</v>
      </c>
      <c r="E344" s="174" t="s">
        <v>1152</v>
      </c>
      <c r="F344" s="174" t="s">
        <v>1153</v>
      </c>
      <c r="G344" s="12"/>
      <c r="H344" s="12"/>
      <c r="I344" s="166"/>
      <c r="J344" s="175">
        <f>BK344</f>
        <v>0</v>
      </c>
      <c r="K344" s="12"/>
      <c r="L344" s="163"/>
      <c r="M344" s="168"/>
      <c r="N344" s="169"/>
      <c r="O344" s="169"/>
      <c r="P344" s="170">
        <f>SUM(P345:P348)</f>
        <v>0</v>
      </c>
      <c r="Q344" s="169"/>
      <c r="R344" s="170">
        <f>SUM(R345:R348)</f>
        <v>0.024</v>
      </c>
      <c r="S344" s="169"/>
      <c r="T344" s="171">
        <f>SUM(T345:T348)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64" t="s">
        <v>174</v>
      </c>
      <c r="AT344" s="172" t="s">
        <v>74</v>
      </c>
      <c r="AU344" s="172" t="s">
        <v>83</v>
      </c>
      <c r="AY344" s="164" t="s">
        <v>165</v>
      </c>
      <c r="BK344" s="173">
        <f>SUM(BK345:BK348)</f>
        <v>0</v>
      </c>
    </row>
    <row r="345" s="2" customFormat="1" ht="24.15" customHeight="1">
      <c r="A345" s="34"/>
      <c r="B345" s="176"/>
      <c r="C345" s="177" t="s">
        <v>1154</v>
      </c>
      <c r="D345" s="177" t="s">
        <v>169</v>
      </c>
      <c r="E345" s="178" t="s">
        <v>1155</v>
      </c>
      <c r="F345" s="179" t="s">
        <v>1156</v>
      </c>
      <c r="G345" s="180" t="s">
        <v>193</v>
      </c>
      <c r="H345" s="181">
        <v>6</v>
      </c>
      <c r="I345" s="182"/>
      <c r="J345" s="183">
        <f>ROUND(I345*H345,2)</f>
        <v>0</v>
      </c>
      <c r="K345" s="184"/>
      <c r="L345" s="35"/>
      <c r="M345" s="185" t="s">
        <v>1</v>
      </c>
      <c r="N345" s="186" t="s">
        <v>41</v>
      </c>
      <c r="O345" s="78"/>
      <c r="P345" s="187">
        <f>O345*H345</f>
        <v>0</v>
      </c>
      <c r="Q345" s="187">
        <v>0.00036999999999999999</v>
      </c>
      <c r="R345" s="187">
        <f>Q345*H345</f>
        <v>0.0022199999999999998</v>
      </c>
      <c r="S345" s="187">
        <v>0</v>
      </c>
      <c r="T345" s="18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215</v>
      </c>
      <c r="AT345" s="189" t="s">
        <v>169</v>
      </c>
      <c r="AU345" s="189" t="s">
        <v>174</v>
      </c>
      <c r="AY345" s="15" t="s">
        <v>165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174</v>
      </c>
      <c r="BK345" s="190">
        <f>ROUND(I345*H345,2)</f>
        <v>0</v>
      </c>
      <c r="BL345" s="15" t="s">
        <v>215</v>
      </c>
      <c r="BM345" s="189" t="s">
        <v>1157</v>
      </c>
    </row>
    <row r="346" s="2" customFormat="1" ht="33" customHeight="1">
      <c r="A346" s="34"/>
      <c r="B346" s="176"/>
      <c r="C346" s="196" t="s">
        <v>1158</v>
      </c>
      <c r="D346" s="196" t="s">
        <v>551</v>
      </c>
      <c r="E346" s="197" t="s">
        <v>1159</v>
      </c>
      <c r="F346" s="198" t="s">
        <v>1160</v>
      </c>
      <c r="G346" s="199" t="s">
        <v>193</v>
      </c>
      <c r="H346" s="200">
        <v>6</v>
      </c>
      <c r="I346" s="201"/>
      <c r="J346" s="202">
        <f>ROUND(I346*H346,2)</f>
        <v>0</v>
      </c>
      <c r="K346" s="203"/>
      <c r="L346" s="204"/>
      <c r="M346" s="205" t="s">
        <v>1</v>
      </c>
      <c r="N346" s="206" t="s">
        <v>41</v>
      </c>
      <c r="O346" s="78"/>
      <c r="P346" s="187">
        <f>O346*H346</f>
        <v>0</v>
      </c>
      <c r="Q346" s="187">
        <v>0.00089999999999999998</v>
      </c>
      <c r="R346" s="187">
        <f>Q346*H346</f>
        <v>0.0054000000000000003</v>
      </c>
      <c r="S346" s="187">
        <v>0</v>
      </c>
      <c r="T346" s="18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284</v>
      </c>
      <c r="AT346" s="189" t="s">
        <v>551</v>
      </c>
      <c r="AU346" s="189" t="s">
        <v>174</v>
      </c>
      <c r="AY346" s="15" t="s">
        <v>165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174</v>
      </c>
      <c r="BK346" s="190">
        <f>ROUND(I346*H346,2)</f>
        <v>0</v>
      </c>
      <c r="BL346" s="15" t="s">
        <v>215</v>
      </c>
      <c r="BM346" s="189" t="s">
        <v>1161</v>
      </c>
    </row>
    <row r="347" s="2" customFormat="1" ht="24.15" customHeight="1">
      <c r="A347" s="34"/>
      <c r="B347" s="176"/>
      <c r="C347" s="177" t="s">
        <v>1162</v>
      </c>
      <c r="D347" s="177" t="s">
        <v>169</v>
      </c>
      <c r="E347" s="178" t="s">
        <v>1163</v>
      </c>
      <c r="F347" s="179" t="s">
        <v>1164</v>
      </c>
      <c r="G347" s="180" t="s">
        <v>193</v>
      </c>
      <c r="H347" s="181">
        <v>10</v>
      </c>
      <c r="I347" s="182"/>
      <c r="J347" s="183">
        <f>ROUND(I347*H347,2)</f>
        <v>0</v>
      </c>
      <c r="K347" s="184"/>
      <c r="L347" s="35"/>
      <c r="M347" s="185" t="s">
        <v>1</v>
      </c>
      <c r="N347" s="186" t="s">
        <v>41</v>
      </c>
      <c r="O347" s="78"/>
      <c r="P347" s="187">
        <f>O347*H347</f>
        <v>0</v>
      </c>
      <c r="Q347" s="187">
        <v>0.00051800000000000001</v>
      </c>
      <c r="R347" s="187">
        <f>Q347*H347</f>
        <v>0.0051800000000000006</v>
      </c>
      <c r="S347" s="187">
        <v>0</v>
      </c>
      <c r="T347" s="18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89" t="s">
        <v>215</v>
      </c>
      <c r="AT347" s="189" t="s">
        <v>169</v>
      </c>
      <c r="AU347" s="189" t="s">
        <v>174</v>
      </c>
      <c r="AY347" s="15" t="s">
        <v>165</v>
      </c>
      <c r="BE347" s="190">
        <f>IF(N347="základná",J347,0)</f>
        <v>0</v>
      </c>
      <c r="BF347" s="190">
        <f>IF(N347="znížená",J347,0)</f>
        <v>0</v>
      </c>
      <c r="BG347" s="190">
        <f>IF(N347="zákl. prenesená",J347,0)</f>
        <v>0</v>
      </c>
      <c r="BH347" s="190">
        <f>IF(N347="zníž. prenesená",J347,0)</f>
        <v>0</v>
      </c>
      <c r="BI347" s="190">
        <f>IF(N347="nulová",J347,0)</f>
        <v>0</v>
      </c>
      <c r="BJ347" s="15" t="s">
        <v>174</v>
      </c>
      <c r="BK347" s="190">
        <f>ROUND(I347*H347,2)</f>
        <v>0</v>
      </c>
      <c r="BL347" s="15" t="s">
        <v>215</v>
      </c>
      <c r="BM347" s="189" t="s">
        <v>1165</v>
      </c>
    </row>
    <row r="348" s="2" customFormat="1" ht="24.15" customHeight="1">
      <c r="A348" s="34"/>
      <c r="B348" s="176"/>
      <c r="C348" s="196" t="s">
        <v>1166</v>
      </c>
      <c r="D348" s="196" t="s">
        <v>551</v>
      </c>
      <c r="E348" s="197" t="s">
        <v>1167</v>
      </c>
      <c r="F348" s="198" t="s">
        <v>1168</v>
      </c>
      <c r="G348" s="199" t="s">
        <v>193</v>
      </c>
      <c r="H348" s="200">
        <v>10</v>
      </c>
      <c r="I348" s="201"/>
      <c r="J348" s="202">
        <f>ROUND(I348*H348,2)</f>
        <v>0</v>
      </c>
      <c r="K348" s="203"/>
      <c r="L348" s="204"/>
      <c r="M348" s="205" t="s">
        <v>1</v>
      </c>
      <c r="N348" s="206" t="s">
        <v>41</v>
      </c>
      <c r="O348" s="78"/>
      <c r="P348" s="187">
        <f>O348*H348</f>
        <v>0</v>
      </c>
      <c r="Q348" s="187">
        <v>0.0011199999999999999</v>
      </c>
      <c r="R348" s="187">
        <f>Q348*H348</f>
        <v>0.011199999999999998</v>
      </c>
      <c r="S348" s="187">
        <v>0</v>
      </c>
      <c r="T348" s="18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9" t="s">
        <v>284</v>
      </c>
      <c r="AT348" s="189" t="s">
        <v>551</v>
      </c>
      <c r="AU348" s="189" t="s">
        <v>174</v>
      </c>
      <c r="AY348" s="15" t="s">
        <v>165</v>
      </c>
      <c r="BE348" s="190">
        <f>IF(N348="základná",J348,0)</f>
        <v>0</v>
      </c>
      <c r="BF348" s="190">
        <f>IF(N348="znížená",J348,0)</f>
        <v>0</v>
      </c>
      <c r="BG348" s="190">
        <f>IF(N348="zákl. prenesená",J348,0)</f>
        <v>0</v>
      </c>
      <c r="BH348" s="190">
        <f>IF(N348="zníž. prenesená",J348,0)</f>
        <v>0</v>
      </c>
      <c r="BI348" s="190">
        <f>IF(N348="nulová",J348,0)</f>
        <v>0</v>
      </c>
      <c r="BJ348" s="15" t="s">
        <v>174</v>
      </c>
      <c r="BK348" s="190">
        <f>ROUND(I348*H348,2)</f>
        <v>0</v>
      </c>
      <c r="BL348" s="15" t="s">
        <v>215</v>
      </c>
      <c r="BM348" s="189" t="s">
        <v>1169</v>
      </c>
    </row>
    <row r="349" s="12" customFormat="1" ht="22.8" customHeight="1">
      <c r="A349" s="12"/>
      <c r="B349" s="163"/>
      <c r="C349" s="12"/>
      <c r="D349" s="164" t="s">
        <v>74</v>
      </c>
      <c r="E349" s="174" t="s">
        <v>1170</v>
      </c>
      <c r="F349" s="174" t="s">
        <v>1171</v>
      </c>
      <c r="G349" s="12"/>
      <c r="H349" s="12"/>
      <c r="I349" s="166"/>
      <c r="J349" s="175">
        <f>BK349</f>
        <v>0</v>
      </c>
      <c r="K349" s="12"/>
      <c r="L349" s="163"/>
      <c r="M349" s="168"/>
      <c r="N349" s="169"/>
      <c r="O349" s="169"/>
      <c r="P349" s="170">
        <f>SUM(P350:P352)</f>
        <v>0</v>
      </c>
      <c r="Q349" s="169"/>
      <c r="R349" s="170">
        <f>SUM(R350:R352)</f>
        <v>2.57125618818</v>
      </c>
      <c r="S349" s="169"/>
      <c r="T349" s="171">
        <f>SUM(T350:T352)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64" t="s">
        <v>174</v>
      </c>
      <c r="AT349" s="172" t="s">
        <v>74</v>
      </c>
      <c r="AU349" s="172" t="s">
        <v>83</v>
      </c>
      <c r="AY349" s="164" t="s">
        <v>165</v>
      </c>
      <c r="BK349" s="173">
        <f>SUM(BK350:BK352)</f>
        <v>0</v>
      </c>
    </row>
    <row r="350" s="2" customFormat="1" ht="24.15" customHeight="1">
      <c r="A350" s="34"/>
      <c r="B350" s="176"/>
      <c r="C350" s="177" t="s">
        <v>1172</v>
      </c>
      <c r="D350" s="177" t="s">
        <v>169</v>
      </c>
      <c r="E350" s="178" t="s">
        <v>1173</v>
      </c>
      <c r="F350" s="179" t="s">
        <v>1174</v>
      </c>
      <c r="G350" s="180" t="s">
        <v>172</v>
      </c>
      <c r="H350" s="181">
        <v>127.809</v>
      </c>
      <c r="I350" s="182"/>
      <c r="J350" s="183">
        <f>ROUND(I350*H350,2)</f>
        <v>0</v>
      </c>
      <c r="K350" s="184"/>
      <c r="L350" s="35"/>
      <c r="M350" s="185" t="s">
        <v>1</v>
      </c>
      <c r="N350" s="186" t="s">
        <v>41</v>
      </c>
      <c r="O350" s="78"/>
      <c r="P350" s="187">
        <f>O350*H350</f>
        <v>0</v>
      </c>
      <c r="Q350" s="187">
        <v>0.0018480199999999999</v>
      </c>
      <c r="R350" s="187">
        <f>Q350*H350</f>
        <v>0.23619358818</v>
      </c>
      <c r="S350" s="187">
        <v>0</v>
      </c>
      <c r="T350" s="188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89" t="s">
        <v>215</v>
      </c>
      <c r="AT350" s="189" t="s">
        <v>169</v>
      </c>
      <c r="AU350" s="189" t="s">
        <v>174</v>
      </c>
      <c r="AY350" s="15" t="s">
        <v>165</v>
      </c>
      <c r="BE350" s="190">
        <f>IF(N350="základná",J350,0)</f>
        <v>0</v>
      </c>
      <c r="BF350" s="190">
        <f>IF(N350="znížená",J350,0)</f>
        <v>0</v>
      </c>
      <c r="BG350" s="190">
        <f>IF(N350="zákl. prenesená",J350,0)</f>
        <v>0</v>
      </c>
      <c r="BH350" s="190">
        <f>IF(N350="zníž. prenesená",J350,0)</f>
        <v>0</v>
      </c>
      <c r="BI350" s="190">
        <f>IF(N350="nulová",J350,0)</f>
        <v>0</v>
      </c>
      <c r="BJ350" s="15" t="s">
        <v>174</v>
      </c>
      <c r="BK350" s="190">
        <f>ROUND(I350*H350,2)</f>
        <v>0</v>
      </c>
      <c r="BL350" s="15" t="s">
        <v>215</v>
      </c>
      <c r="BM350" s="189" t="s">
        <v>1175</v>
      </c>
    </row>
    <row r="351" s="2" customFormat="1" ht="44.25" customHeight="1">
      <c r="A351" s="34"/>
      <c r="B351" s="176"/>
      <c r="C351" s="196" t="s">
        <v>1176</v>
      </c>
      <c r="D351" s="196" t="s">
        <v>551</v>
      </c>
      <c r="E351" s="197" t="s">
        <v>1177</v>
      </c>
      <c r="F351" s="198" t="s">
        <v>1178</v>
      </c>
      <c r="G351" s="199" t="s">
        <v>172</v>
      </c>
      <c r="H351" s="200">
        <v>134.19900000000001</v>
      </c>
      <c r="I351" s="201"/>
      <c r="J351" s="202">
        <f>ROUND(I351*H351,2)</f>
        <v>0</v>
      </c>
      <c r="K351" s="203"/>
      <c r="L351" s="204"/>
      <c r="M351" s="205" t="s">
        <v>1</v>
      </c>
      <c r="N351" s="206" t="s">
        <v>41</v>
      </c>
      <c r="O351" s="78"/>
      <c r="P351" s="187">
        <f>O351*H351</f>
        <v>0</v>
      </c>
      <c r="Q351" s="187">
        <v>0.017399999999999999</v>
      </c>
      <c r="R351" s="187">
        <f>Q351*H351</f>
        <v>2.3350626000000001</v>
      </c>
      <c r="S351" s="187">
        <v>0</v>
      </c>
      <c r="T351" s="188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89" t="s">
        <v>284</v>
      </c>
      <c r="AT351" s="189" t="s">
        <v>551</v>
      </c>
      <c r="AU351" s="189" t="s">
        <v>174</v>
      </c>
      <c r="AY351" s="15" t="s">
        <v>165</v>
      </c>
      <c r="BE351" s="190">
        <f>IF(N351="základná",J351,0)</f>
        <v>0</v>
      </c>
      <c r="BF351" s="190">
        <f>IF(N351="znížená",J351,0)</f>
        <v>0</v>
      </c>
      <c r="BG351" s="190">
        <f>IF(N351="zákl. prenesená",J351,0)</f>
        <v>0</v>
      </c>
      <c r="BH351" s="190">
        <f>IF(N351="zníž. prenesená",J351,0)</f>
        <v>0</v>
      </c>
      <c r="BI351" s="190">
        <f>IF(N351="nulová",J351,0)</f>
        <v>0</v>
      </c>
      <c r="BJ351" s="15" t="s">
        <v>174</v>
      </c>
      <c r="BK351" s="190">
        <f>ROUND(I351*H351,2)</f>
        <v>0</v>
      </c>
      <c r="BL351" s="15" t="s">
        <v>215</v>
      </c>
      <c r="BM351" s="189" t="s">
        <v>1179</v>
      </c>
    </row>
    <row r="352" s="2" customFormat="1" ht="24.15" customHeight="1">
      <c r="A352" s="34"/>
      <c r="B352" s="176"/>
      <c r="C352" s="177" t="s">
        <v>1180</v>
      </c>
      <c r="D352" s="177" t="s">
        <v>169</v>
      </c>
      <c r="E352" s="178" t="s">
        <v>1181</v>
      </c>
      <c r="F352" s="179" t="s">
        <v>1182</v>
      </c>
      <c r="G352" s="180" t="s">
        <v>1046</v>
      </c>
      <c r="H352" s="207"/>
      <c r="I352" s="182"/>
      <c r="J352" s="183">
        <f>ROUND(I352*H352,2)</f>
        <v>0</v>
      </c>
      <c r="K352" s="184"/>
      <c r="L352" s="35"/>
      <c r="M352" s="185" t="s">
        <v>1</v>
      </c>
      <c r="N352" s="186" t="s">
        <v>41</v>
      </c>
      <c r="O352" s="78"/>
      <c r="P352" s="187">
        <f>O352*H352</f>
        <v>0</v>
      </c>
      <c r="Q352" s="187">
        <v>0</v>
      </c>
      <c r="R352" s="187">
        <f>Q352*H352</f>
        <v>0</v>
      </c>
      <c r="S352" s="187">
        <v>0</v>
      </c>
      <c r="T352" s="18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89" t="s">
        <v>215</v>
      </c>
      <c r="AT352" s="189" t="s">
        <v>169</v>
      </c>
      <c r="AU352" s="189" t="s">
        <v>174</v>
      </c>
      <c r="AY352" s="15" t="s">
        <v>165</v>
      </c>
      <c r="BE352" s="190">
        <f>IF(N352="základná",J352,0)</f>
        <v>0</v>
      </c>
      <c r="BF352" s="190">
        <f>IF(N352="znížená",J352,0)</f>
        <v>0</v>
      </c>
      <c r="BG352" s="190">
        <f>IF(N352="zákl. prenesená",J352,0)</f>
        <v>0</v>
      </c>
      <c r="BH352" s="190">
        <f>IF(N352="zníž. prenesená",J352,0)</f>
        <v>0</v>
      </c>
      <c r="BI352" s="190">
        <f>IF(N352="nulová",J352,0)</f>
        <v>0</v>
      </c>
      <c r="BJ352" s="15" t="s">
        <v>174</v>
      </c>
      <c r="BK352" s="190">
        <f>ROUND(I352*H352,2)</f>
        <v>0</v>
      </c>
      <c r="BL352" s="15" t="s">
        <v>215</v>
      </c>
      <c r="BM352" s="189" t="s">
        <v>1183</v>
      </c>
    </row>
    <row r="353" s="12" customFormat="1" ht="22.8" customHeight="1">
      <c r="A353" s="12"/>
      <c r="B353" s="163"/>
      <c r="C353" s="12"/>
      <c r="D353" s="164" t="s">
        <v>74</v>
      </c>
      <c r="E353" s="174" t="s">
        <v>1184</v>
      </c>
      <c r="F353" s="174" t="s">
        <v>1185</v>
      </c>
      <c r="G353" s="12"/>
      <c r="H353" s="12"/>
      <c r="I353" s="166"/>
      <c r="J353" s="175">
        <f>BK353</f>
        <v>0</v>
      </c>
      <c r="K353" s="12"/>
      <c r="L353" s="163"/>
      <c r="M353" s="168"/>
      <c r="N353" s="169"/>
      <c r="O353" s="169"/>
      <c r="P353" s="170">
        <f>SUM(P354:P356)</f>
        <v>0</v>
      </c>
      <c r="Q353" s="169"/>
      <c r="R353" s="170">
        <f>SUM(R354:R356)</f>
        <v>2.0942922000000004</v>
      </c>
      <c r="S353" s="169"/>
      <c r="T353" s="171">
        <f>SUM(T354:T356)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64" t="s">
        <v>174</v>
      </c>
      <c r="AT353" s="172" t="s">
        <v>74</v>
      </c>
      <c r="AU353" s="172" t="s">
        <v>83</v>
      </c>
      <c r="AY353" s="164" t="s">
        <v>165</v>
      </c>
      <c r="BK353" s="173">
        <f>SUM(BK354:BK356)</f>
        <v>0</v>
      </c>
    </row>
    <row r="354" s="2" customFormat="1" ht="37.8" customHeight="1">
      <c r="A354" s="34"/>
      <c r="B354" s="176"/>
      <c r="C354" s="177" t="s">
        <v>1186</v>
      </c>
      <c r="D354" s="177" t="s">
        <v>169</v>
      </c>
      <c r="E354" s="178" t="s">
        <v>1187</v>
      </c>
      <c r="F354" s="179" t="s">
        <v>1188</v>
      </c>
      <c r="G354" s="180" t="s">
        <v>172</v>
      </c>
      <c r="H354" s="181">
        <v>22.960000000000001</v>
      </c>
      <c r="I354" s="182"/>
      <c r="J354" s="183">
        <f>ROUND(I354*H354,2)</f>
        <v>0</v>
      </c>
      <c r="K354" s="184"/>
      <c r="L354" s="35"/>
      <c r="M354" s="185" t="s">
        <v>1</v>
      </c>
      <c r="N354" s="186" t="s">
        <v>41</v>
      </c>
      <c r="O354" s="78"/>
      <c r="P354" s="187">
        <f>O354*H354</f>
        <v>0</v>
      </c>
      <c r="Q354" s="187">
        <v>0.062920000000000004</v>
      </c>
      <c r="R354" s="187">
        <f>Q354*H354</f>
        <v>1.4446432000000002</v>
      </c>
      <c r="S354" s="187">
        <v>0</v>
      </c>
      <c r="T354" s="18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9" t="s">
        <v>215</v>
      </c>
      <c r="AT354" s="189" t="s">
        <v>169</v>
      </c>
      <c r="AU354" s="189" t="s">
        <v>174</v>
      </c>
      <c r="AY354" s="15" t="s">
        <v>165</v>
      </c>
      <c r="BE354" s="190">
        <f>IF(N354="základná",J354,0)</f>
        <v>0</v>
      </c>
      <c r="BF354" s="190">
        <f>IF(N354="znížená",J354,0)</f>
        <v>0</v>
      </c>
      <c r="BG354" s="190">
        <f>IF(N354="zákl. prenesená",J354,0)</f>
        <v>0</v>
      </c>
      <c r="BH354" s="190">
        <f>IF(N354="zníž. prenesená",J354,0)</f>
        <v>0</v>
      </c>
      <c r="BI354" s="190">
        <f>IF(N354="nulová",J354,0)</f>
        <v>0</v>
      </c>
      <c r="BJ354" s="15" t="s">
        <v>174</v>
      </c>
      <c r="BK354" s="190">
        <f>ROUND(I354*H354,2)</f>
        <v>0</v>
      </c>
      <c r="BL354" s="15" t="s">
        <v>215</v>
      </c>
      <c r="BM354" s="189" t="s">
        <v>1189</v>
      </c>
    </row>
    <row r="355" s="2" customFormat="1" ht="49.05" customHeight="1">
      <c r="A355" s="34"/>
      <c r="B355" s="176"/>
      <c r="C355" s="177" t="s">
        <v>1190</v>
      </c>
      <c r="D355" s="177" t="s">
        <v>169</v>
      </c>
      <c r="E355" s="178" t="s">
        <v>1191</v>
      </c>
      <c r="F355" s="179" t="s">
        <v>1192</v>
      </c>
      <c r="G355" s="180" t="s">
        <v>172</v>
      </c>
      <c r="H355" s="181">
        <v>10.324999999999999</v>
      </c>
      <c r="I355" s="182"/>
      <c r="J355" s="183">
        <f>ROUND(I355*H355,2)</f>
        <v>0</v>
      </c>
      <c r="K355" s="184"/>
      <c r="L355" s="35"/>
      <c r="M355" s="185" t="s">
        <v>1</v>
      </c>
      <c r="N355" s="186" t="s">
        <v>41</v>
      </c>
      <c r="O355" s="78"/>
      <c r="P355" s="187">
        <f>O355*H355</f>
        <v>0</v>
      </c>
      <c r="Q355" s="187">
        <v>0.062920000000000004</v>
      </c>
      <c r="R355" s="187">
        <f>Q355*H355</f>
        <v>0.64964900000000003</v>
      </c>
      <c r="S355" s="187">
        <v>0</v>
      </c>
      <c r="T355" s="18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9" t="s">
        <v>215</v>
      </c>
      <c r="AT355" s="189" t="s">
        <v>169</v>
      </c>
      <c r="AU355" s="189" t="s">
        <v>174</v>
      </c>
      <c r="AY355" s="15" t="s">
        <v>165</v>
      </c>
      <c r="BE355" s="190">
        <f>IF(N355="základná",J355,0)</f>
        <v>0</v>
      </c>
      <c r="BF355" s="190">
        <f>IF(N355="znížená",J355,0)</f>
        <v>0</v>
      </c>
      <c r="BG355" s="190">
        <f>IF(N355="zákl. prenesená",J355,0)</f>
        <v>0</v>
      </c>
      <c r="BH355" s="190">
        <f>IF(N355="zníž. prenesená",J355,0)</f>
        <v>0</v>
      </c>
      <c r="BI355" s="190">
        <f>IF(N355="nulová",J355,0)</f>
        <v>0</v>
      </c>
      <c r="BJ355" s="15" t="s">
        <v>174</v>
      </c>
      <c r="BK355" s="190">
        <f>ROUND(I355*H355,2)</f>
        <v>0</v>
      </c>
      <c r="BL355" s="15" t="s">
        <v>215</v>
      </c>
      <c r="BM355" s="189" t="s">
        <v>1193</v>
      </c>
    </row>
    <row r="356" s="2" customFormat="1" ht="24.15" customHeight="1">
      <c r="A356" s="34"/>
      <c r="B356" s="176"/>
      <c r="C356" s="177" t="s">
        <v>1194</v>
      </c>
      <c r="D356" s="177" t="s">
        <v>169</v>
      </c>
      <c r="E356" s="178" t="s">
        <v>1195</v>
      </c>
      <c r="F356" s="179" t="s">
        <v>1196</v>
      </c>
      <c r="G356" s="180" t="s">
        <v>1046</v>
      </c>
      <c r="H356" s="207"/>
      <c r="I356" s="182"/>
      <c r="J356" s="183">
        <f>ROUND(I356*H356,2)</f>
        <v>0</v>
      </c>
      <c r="K356" s="184"/>
      <c r="L356" s="35"/>
      <c r="M356" s="185" t="s">
        <v>1</v>
      </c>
      <c r="N356" s="186" t="s">
        <v>41</v>
      </c>
      <c r="O356" s="78"/>
      <c r="P356" s="187">
        <f>O356*H356</f>
        <v>0</v>
      </c>
      <c r="Q356" s="187">
        <v>0</v>
      </c>
      <c r="R356" s="187">
        <f>Q356*H356</f>
        <v>0</v>
      </c>
      <c r="S356" s="187">
        <v>0</v>
      </c>
      <c r="T356" s="188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89" t="s">
        <v>215</v>
      </c>
      <c r="AT356" s="189" t="s">
        <v>169</v>
      </c>
      <c r="AU356" s="189" t="s">
        <v>174</v>
      </c>
      <c r="AY356" s="15" t="s">
        <v>165</v>
      </c>
      <c r="BE356" s="190">
        <f>IF(N356="základná",J356,0)</f>
        <v>0</v>
      </c>
      <c r="BF356" s="190">
        <f>IF(N356="znížená",J356,0)</f>
        <v>0</v>
      </c>
      <c r="BG356" s="190">
        <f>IF(N356="zákl. prenesená",J356,0)</f>
        <v>0</v>
      </c>
      <c r="BH356" s="190">
        <f>IF(N356="zníž. prenesená",J356,0)</f>
        <v>0</v>
      </c>
      <c r="BI356" s="190">
        <f>IF(N356="nulová",J356,0)</f>
        <v>0</v>
      </c>
      <c r="BJ356" s="15" t="s">
        <v>174</v>
      </c>
      <c r="BK356" s="190">
        <f>ROUND(I356*H356,2)</f>
        <v>0</v>
      </c>
      <c r="BL356" s="15" t="s">
        <v>215</v>
      </c>
      <c r="BM356" s="189" t="s">
        <v>1197</v>
      </c>
    </row>
    <row r="357" s="12" customFormat="1" ht="22.8" customHeight="1">
      <c r="A357" s="12"/>
      <c r="B357" s="163"/>
      <c r="C357" s="12"/>
      <c r="D357" s="164" t="s">
        <v>74</v>
      </c>
      <c r="E357" s="174" t="s">
        <v>365</v>
      </c>
      <c r="F357" s="174" t="s">
        <v>366</v>
      </c>
      <c r="G357" s="12"/>
      <c r="H357" s="12"/>
      <c r="I357" s="166"/>
      <c r="J357" s="175">
        <f>BK357</f>
        <v>0</v>
      </c>
      <c r="K357" s="12"/>
      <c r="L357" s="163"/>
      <c r="M357" s="168"/>
      <c r="N357" s="169"/>
      <c r="O357" s="169"/>
      <c r="P357" s="170">
        <f>SUM(P358:P365)</f>
        <v>0</v>
      </c>
      <c r="Q357" s="169"/>
      <c r="R357" s="170">
        <f>SUM(R358:R365)</f>
        <v>14.226350298</v>
      </c>
      <c r="S357" s="169"/>
      <c r="T357" s="171">
        <f>SUM(T358:T365)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64" t="s">
        <v>174</v>
      </c>
      <c r="AT357" s="172" t="s">
        <v>74</v>
      </c>
      <c r="AU357" s="172" t="s">
        <v>83</v>
      </c>
      <c r="AY357" s="164" t="s">
        <v>165</v>
      </c>
      <c r="BK357" s="173">
        <f>SUM(BK358:BK365)</f>
        <v>0</v>
      </c>
    </row>
    <row r="358" s="2" customFormat="1" ht="33" customHeight="1">
      <c r="A358" s="34"/>
      <c r="B358" s="176"/>
      <c r="C358" s="177" t="s">
        <v>1198</v>
      </c>
      <c r="D358" s="177" t="s">
        <v>169</v>
      </c>
      <c r="E358" s="178" t="s">
        <v>1199</v>
      </c>
      <c r="F358" s="179" t="s">
        <v>1200</v>
      </c>
      <c r="G358" s="180" t="s">
        <v>172</v>
      </c>
      <c r="H358" s="181">
        <v>1027.8499999999999</v>
      </c>
      <c r="I358" s="182"/>
      <c r="J358" s="183">
        <f>ROUND(I358*H358,2)</f>
        <v>0</v>
      </c>
      <c r="K358" s="184"/>
      <c r="L358" s="35"/>
      <c r="M358" s="185" t="s">
        <v>1</v>
      </c>
      <c r="N358" s="186" t="s">
        <v>41</v>
      </c>
      <c r="O358" s="78"/>
      <c r="P358" s="187">
        <f>O358*H358</f>
        <v>0</v>
      </c>
      <c r="Q358" s="187">
        <v>0</v>
      </c>
      <c r="R358" s="187">
        <f>Q358*H358</f>
        <v>0</v>
      </c>
      <c r="S358" s="187">
        <v>0</v>
      </c>
      <c r="T358" s="188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89" t="s">
        <v>215</v>
      </c>
      <c r="AT358" s="189" t="s">
        <v>169</v>
      </c>
      <c r="AU358" s="189" t="s">
        <v>174</v>
      </c>
      <c r="AY358" s="15" t="s">
        <v>165</v>
      </c>
      <c r="BE358" s="190">
        <f>IF(N358="základná",J358,0)</f>
        <v>0</v>
      </c>
      <c r="BF358" s="190">
        <f>IF(N358="znížená",J358,0)</f>
        <v>0</v>
      </c>
      <c r="BG358" s="190">
        <f>IF(N358="zákl. prenesená",J358,0)</f>
        <v>0</v>
      </c>
      <c r="BH358" s="190">
        <f>IF(N358="zníž. prenesená",J358,0)</f>
        <v>0</v>
      </c>
      <c r="BI358" s="190">
        <f>IF(N358="nulová",J358,0)</f>
        <v>0</v>
      </c>
      <c r="BJ358" s="15" t="s">
        <v>174</v>
      </c>
      <c r="BK358" s="190">
        <f>ROUND(I358*H358,2)</f>
        <v>0</v>
      </c>
      <c r="BL358" s="15" t="s">
        <v>215</v>
      </c>
      <c r="BM358" s="189" t="s">
        <v>1201</v>
      </c>
    </row>
    <row r="359" s="2" customFormat="1" ht="16.5" customHeight="1">
      <c r="A359" s="34"/>
      <c r="B359" s="176"/>
      <c r="C359" s="196" t="s">
        <v>1202</v>
      </c>
      <c r="D359" s="196" t="s">
        <v>551</v>
      </c>
      <c r="E359" s="197" t="s">
        <v>1203</v>
      </c>
      <c r="F359" s="198" t="s">
        <v>1204</v>
      </c>
      <c r="G359" s="199" t="s">
        <v>172</v>
      </c>
      <c r="H359" s="200">
        <v>1110.078</v>
      </c>
      <c r="I359" s="201"/>
      <c r="J359" s="202">
        <f>ROUND(I359*H359,2)</f>
        <v>0</v>
      </c>
      <c r="K359" s="203"/>
      <c r="L359" s="204"/>
      <c r="M359" s="205" t="s">
        <v>1</v>
      </c>
      <c r="N359" s="206" t="s">
        <v>41</v>
      </c>
      <c r="O359" s="78"/>
      <c r="P359" s="187">
        <f>O359*H359</f>
        <v>0</v>
      </c>
      <c r="Q359" s="187">
        <v>0.0066</v>
      </c>
      <c r="R359" s="187">
        <f>Q359*H359</f>
        <v>7.3265148</v>
      </c>
      <c r="S359" s="187">
        <v>0</v>
      </c>
      <c r="T359" s="188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89" t="s">
        <v>284</v>
      </c>
      <c r="AT359" s="189" t="s">
        <v>551</v>
      </c>
      <c r="AU359" s="189" t="s">
        <v>174</v>
      </c>
      <c r="AY359" s="15" t="s">
        <v>165</v>
      </c>
      <c r="BE359" s="190">
        <f>IF(N359="základná",J359,0)</f>
        <v>0</v>
      </c>
      <c r="BF359" s="190">
        <f>IF(N359="znížená",J359,0)</f>
        <v>0</v>
      </c>
      <c r="BG359" s="190">
        <f>IF(N359="zákl. prenesená",J359,0)</f>
        <v>0</v>
      </c>
      <c r="BH359" s="190">
        <f>IF(N359="zníž. prenesená",J359,0)</f>
        <v>0</v>
      </c>
      <c r="BI359" s="190">
        <f>IF(N359="nulová",J359,0)</f>
        <v>0</v>
      </c>
      <c r="BJ359" s="15" t="s">
        <v>174</v>
      </c>
      <c r="BK359" s="190">
        <f>ROUND(I359*H359,2)</f>
        <v>0</v>
      </c>
      <c r="BL359" s="15" t="s">
        <v>215</v>
      </c>
      <c r="BM359" s="189" t="s">
        <v>1205</v>
      </c>
    </row>
    <row r="360" s="2" customFormat="1" ht="24.15" customHeight="1">
      <c r="A360" s="34"/>
      <c r="B360" s="176"/>
      <c r="C360" s="177" t="s">
        <v>1206</v>
      </c>
      <c r="D360" s="177" t="s">
        <v>169</v>
      </c>
      <c r="E360" s="178" t="s">
        <v>1207</v>
      </c>
      <c r="F360" s="179" t="s">
        <v>1208</v>
      </c>
      <c r="G360" s="180" t="s">
        <v>172</v>
      </c>
      <c r="H360" s="181">
        <v>75</v>
      </c>
      <c r="I360" s="182"/>
      <c r="J360" s="183">
        <f>ROUND(I360*H360,2)</f>
        <v>0</v>
      </c>
      <c r="K360" s="184"/>
      <c r="L360" s="35"/>
      <c r="M360" s="185" t="s">
        <v>1</v>
      </c>
      <c r="N360" s="186" t="s">
        <v>41</v>
      </c>
      <c r="O360" s="78"/>
      <c r="P360" s="187">
        <f>O360*H360</f>
        <v>0</v>
      </c>
      <c r="Q360" s="187">
        <v>0</v>
      </c>
      <c r="R360" s="187">
        <f>Q360*H360</f>
        <v>0</v>
      </c>
      <c r="S360" s="187">
        <v>0</v>
      </c>
      <c r="T360" s="188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89" t="s">
        <v>215</v>
      </c>
      <c r="AT360" s="189" t="s">
        <v>169</v>
      </c>
      <c r="AU360" s="189" t="s">
        <v>174</v>
      </c>
      <c r="AY360" s="15" t="s">
        <v>165</v>
      </c>
      <c r="BE360" s="190">
        <f>IF(N360="základná",J360,0)</f>
        <v>0</v>
      </c>
      <c r="BF360" s="190">
        <f>IF(N360="znížená",J360,0)</f>
        <v>0</v>
      </c>
      <c r="BG360" s="190">
        <f>IF(N360="zákl. prenesená",J360,0)</f>
        <v>0</v>
      </c>
      <c r="BH360" s="190">
        <f>IF(N360="zníž. prenesená",J360,0)</f>
        <v>0</v>
      </c>
      <c r="BI360" s="190">
        <f>IF(N360="nulová",J360,0)</f>
        <v>0</v>
      </c>
      <c r="BJ360" s="15" t="s">
        <v>174</v>
      </c>
      <c r="BK360" s="190">
        <f>ROUND(I360*H360,2)</f>
        <v>0</v>
      </c>
      <c r="BL360" s="15" t="s">
        <v>215</v>
      </c>
      <c r="BM360" s="189" t="s">
        <v>1209</v>
      </c>
    </row>
    <row r="361" s="2" customFormat="1" ht="24.15" customHeight="1">
      <c r="A361" s="34"/>
      <c r="B361" s="176"/>
      <c r="C361" s="177" t="s">
        <v>1210</v>
      </c>
      <c r="D361" s="177" t="s">
        <v>169</v>
      </c>
      <c r="E361" s="178" t="s">
        <v>1211</v>
      </c>
      <c r="F361" s="179" t="s">
        <v>1212</v>
      </c>
      <c r="G361" s="180" t="s">
        <v>172</v>
      </c>
      <c r="H361" s="181">
        <v>5.04</v>
      </c>
      <c r="I361" s="182"/>
      <c r="J361" s="183">
        <f>ROUND(I361*H361,2)</f>
        <v>0</v>
      </c>
      <c r="K361" s="184"/>
      <c r="L361" s="35"/>
      <c r="M361" s="185" t="s">
        <v>1</v>
      </c>
      <c r="N361" s="186" t="s">
        <v>41</v>
      </c>
      <c r="O361" s="78"/>
      <c r="P361" s="187">
        <f>O361*H361</f>
        <v>0</v>
      </c>
      <c r="Q361" s="187">
        <v>0.00033819999999999998</v>
      </c>
      <c r="R361" s="187">
        <f>Q361*H361</f>
        <v>0.0017045279999999999</v>
      </c>
      <c r="S361" s="187">
        <v>0</v>
      </c>
      <c r="T361" s="188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89" t="s">
        <v>215</v>
      </c>
      <c r="AT361" s="189" t="s">
        <v>169</v>
      </c>
      <c r="AU361" s="189" t="s">
        <v>174</v>
      </c>
      <c r="AY361" s="15" t="s">
        <v>165</v>
      </c>
      <c r="BE361" s="190">
        <f>IF(N361="základná",J361,0)</f>
        <v>0</v>
      </c>
      <c r="BF361" s="190">
        <f>IF(N361="znížená",J361,0)</f>
        <v>0</v>
      </c>
      <c r="BG361" s="190">
        <f>IF(N361="zákl. prenesená",J361,0)</f>
        <v>0</v>
      </c>
      <c r="BH361" s="190">
        <f>IF(N361="zníž. prenesená",J361,0)</f>
        <v>0</v>
      </c>
      <c r="BI361" s="190">
        <f>IF(N361="nulová",J361,0)</f>
        <v>0</v>
      </c>
      <c r="BJ361" s="15" t="s">
        <v>174</v>
      </c>
      <c r="BK361" s="190">
        <f>ROUND(I361*H361,2)</f>
        <v>0</v>
      </c>
      <c r="BL361" s="15" t="s">
        <v>215</v>
      </c>
      <c r="BM361" s="189" t="s">
        <v>1213</v>
      </c>
    </row>
    <row r="362" s="2" customFormat="1" ht="37.8" customHeight="1">
      <c r="A362" s="34"/>
      <c r="B362" s="176"/>
      <c r="C362" s="196" t="s">
        <v>1214</v>
      </c>
      <c r="D362" s="196" t="s">
        <v>551</v>
      </c>
      <c r="E362" s="197" t="s">
        <v>1215</v>
      </c>
      <c r="F362" s="198" t="s">
        <v>1216</v>
      </c>
      <c r="G362" s="199" t="s">
        <v>172</v>
      </c>
      <c r="H362" s="200">
        <v>5.4429999999999996</v>
      </c>
      <c r="I362" s="201"/>
      <c r="J362" s="202">
        <f>ROUND(I362*H362,2)</f>
        <v>0</v>
      </c>
      <c r="K362" s="203"/>
      <c r="L362" s="204"/>
      <c r="M362" s="205" t="s">
        <v>1</v>
      </c>
      <c r="N362" s="206" t="s">
        <v>41</v>
      </c>
      <c r="O362" s="78"/>
      <c r="P362" s="187">
        <f>O362*H362</f>
        <v>0</v>
      </c>
      <c r="Q362" s="187">
        <v>0.034079999999999999</v>
      </c>
      <c r="R362" s="187">
        <f>Q362*H362</f>
        <v>0.18549743999999999</v>
      </c>
      <c r="S362" s="187">
        <v>0</v>
      </c>
      <c r="T362" s="188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89" t="s">
        <v>284</v>
      </c>
      <c r="AT362" s="189" t="s">
        <v>551</v>
      </c>
      <c r="AU362" s="189" t="s">
        <v>174</v>
      </c>
      <c r="AY362" s="15" t="s">
        <v>165</v>
      </c>
      <c r="BE362" s="190">
        <f>IF(N362="základná",J362,0)</f>
        <v>0</v>
      </c>
      <c r="BF362" s="190">
        <f>IF(N362="znížená",J362,0)</f>
        <v>0</v>
      </c>
      <c r="BG362" s="190">
        <f>IF(N362="zákl. prenesená",J362,0)</f>
        <v>0</v>
      </c>
      <c r="BH362" s="190">
        <f>IF(N362="zníž. prenesená",J362,0)</f>
        <v>0</v>
      </c>
      <c r="BI362" s="190">
        <f>IF(N362="nulová",J362,0)</f>
        <v>0</v>
      </c>
      <c r="BJ362" s="15" t="s">
        <v>174</v>
      </c>
      <c r="BK362" s="190">
        <f>ROUND(I362*H362,2)</f>
        <v>0</v>
      </c>
      <c r="BL362" s="15" t="s">
        <v>215</v>
      </c>
      <c r="BM362" s="189" t="s">
        <v>1217</v>
      </c>
    </row>
    <row r="363" s="2" customFormat="1" ht="33" customHeight="1">
      <c r="A363" s="34"/>
      <c r="B363" s="176"/>
      <c r="C363" s="177" t="s">
        <v>1218</v>
      </c>
      <c r="D363" s="177" t="s">
        <v>169</v>
      </c>
      <c r="E363" s="178" t="s">
        <v>1219</v>
      </c>
      <c r="F363" s="179" t="s">
        <v>1220</v>
      </c>
      <c r="G363" s="180" t="s">
        <v>249</v>
      </c>
      <c r="H363" s="181">
        <v>503.493</v>
      </c>
      <c r="I363" s="182"/>
      <c r="J363" s="183">
        <f>ROUND(I363*H363,2)</f>
        <v>0</v>
      </c>
      <c r="K363" s="184"/>
      <c r="L363" s="35"/>
      <c r="M363" s="185" t="s">
        <v>1</v>
      </c>
      <c r="N363" s="186" t="s">
        <v>41</v>
      </c>
      <c r="O363" s="78"/>
      <c r="P363" s="187">
        <f>O363*H363</f>
        <v>0</v>
      </c>
      <c r="Q363" s="187">
        <v>0.00021000000000000001</v>
      </c>
      <c r="R363" s="187">
        <f>Q363*H363</f>
        <v>0.10573353000000001</v>
      </c>
      <c r="S363" s="187">
        <v>0</v>
      </c>
      <c r="T363" s="18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89" t="s">
        <v>215</v>
      </c>
      <c r="AT363" s="189" t="s">
        <v>169</v>
      </c>
      <c r="AU363" s="189" t="s">
        <v>174</v>
      </c>
      <c r="AY363" s="15" t="s">
        <v>165</v>
      </c>
      <c r="BE363" s="190">
        <f>IF(N363="základná",J363,0)</f>
        <v>0</v>
      </c>
      <c r="BF363" s="190">
        <f>IF(N363="znížená",J363,0)</f>
        <v>0</v>
      </c>
      <c r="BG363" s="190">
        <f>IF(N363="zákl. prenesená",J363,0)</f>
        <v>0</v>
      </c>
      <c r="BH363" s="190">
        <f>IF(N363="zníž. prenesená",J363,0)</f>
        <v>0</v>
      </c>
      <c r="BI363" s="190">
        <f>IF(N363="nulová",J363,0)</f>
        <v>0</v>
      </c>
      <c r="BJ363" s="15" t="s">
        <v>174</v>
      </c>
      <c r="BK363" s="190">
        <f>ROUND(I363*H363,2)</f>
        <v>0</v>
      </c>
      <c r="BL363" s="15" t="s">
        <v>215</v>
      </c>
      <c r="BM363" s="189" t="s">
        <v>1221</v>
      </c>
    </row>
    <row r="364" s="2" customFormat="1" ht="44.25" customHeight="1">
      <c r="A364" s="34"/>
      <c r="B364" s="176"/>
      <c r="C364" s="196" t="s">
        <v>1222</v>
      </c>
      <c r="D364" s="196" t="s">
        <v>551</v>
      </c>
      <c r="E364" s="197" t="s">
        <v>1223</v>
      </c>
      <c r="F364" s="198" t="s">
        <v>1224</v>
      </c>
      <c r="G364" s="199" t="s">
        <v>178</v>
      </c>
      <c r="H364" s="200">
        <v>12.234999999999999</v>
      </c>
      <c r="I364" s="201"/>
      <c r="J364" s="202">
        <f>ROUND(I364*H364,2)</f>
        <v>0</v>
      </c>
      <c r="K364" s="203"/>
      <c r="L364" s="204"/>
      <c r="M364" s="205" t="s">
        <v>1</v>
      </c>
      <c r="N364" s="206" t="s">
        <v>41</v>
      </c>
      <c r="O364" s="78"/>
      <c r="P364" s="187">
        <f>O364*H364</f>
        <v>0</v>
      </c>
      <c r="Q364" s="187">
        <v>0.54000000000000004</v>
      </c>
      <c r="R364" s="187">
        <f>Q364*H364</f>
        <v>6.6069000000000004</v>
      </c>
      <c r="S364" s="187">
        <v>0</v>
      </c>
      <c r="T364" s="188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89" t="s">
        <v>284</v>
      </c>
      <c r="AT364" s="189" t="s">
        <v>551</v>
      </c>
      <c r="AU364" s="189" t="s">
        <v>174</v>
      </c>
      <c r="AY364" s="15" t="s">
        <v>165</v>
      </c>
      <c r="BE364" s="190">
        <f>IF(N364="základná",J364,0)</f>
        <v>0</v>
      </c>
      <c r="BF364" s="190">
        <f>IF(N364="znížená",J364,0)</f>
        <v>0</v>
      </c>
      <c r="BG364" s="190">
        <f>IF(N364="zákl. prenesená",J364,0)</f>
        <v>0</v>
      </c>
      <c r="BH364" s="190">
        <f>IF(N364="zníž. prenesená",J364,0)</f>
        <v>0</v>
      </c>
      <c r="BI364" s="190">
        <f>IF(N364="nulová",J364,0)</f>
        <v>0</v>
      </c>
      <c r="BJ364" s="15" t="s">
        <v>174</v>
      </c>
      <c r="BK364" s="190">
        <f>ROUND(I364*H364,2)</f>
        <v>0</v>
      </c>
      <c r="BL364" s="15" t="s">
        <v>215</v>
      </c>
      <c r="BM364" s="189" t="s">
        <v>1225</v>
      </c>
    </row>
    <row r="365" s="2" customFormat="1" ht="24.15" customHeight="1">
      <c r="A365" s="34"/>
      <c r="B365" s="176"/>
      <c r="C365" s="177" t="s">
        <v>1226</v>
      </c>
      <c r="D365" s="177" t="s">
        <v>169</v>
      </c>
      <c r="E365" s="178" t="s">
        <v>1227</v>
      </c>
      <c r="F365" s="179" t="s">
        <v>1228</v>
      </c>
      <c r="G365" s="180" t="s">
        <v>1046</v>
      </c>
      <c r="H365" s="207"/>
      <c r="I365" s="182"/>
      <c r="J365" s="183">
        <f>ROUND(I365*H365,2)</f>
        <v>0</v>
      </c>
      <c r="K365" s="184"/>
      <c r="L365" s="35"/>
      <c r="M365" s="185" t="s">
        <v>1</v>
      </c>
      <c r="N365" s="186" t="s">
        <v>41</v>
      </c>
      <c r="O365" s="78"/>
      <c r="P365" s="187">
        <f>O365*H365</f>
        <v>0</v>
      </c>
      <c r="Q365" s="187">
        <v>0</v>
      </c>
      <c r="R365" s="187">
        <f>Q365*H365</f>
        <v>0</v>
      </c>
      <c r="S365" s="187">
        <v>0</v>
      </c>
      <c r="T365" s="188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89" t="s">
        <v>215</v>
      </c>
      <c r="AT365" s="189" t="s">
        <v>169</v>
      </c>
      <c r="AU365" s="189" t="s">
        <v>174</v>
      </c>
      <c r="AY365" s="15" t="s">
        <v>165</v>
      </c>
      <c r="BE365" s="190">
        <f>IF(N365="základná",J365,0)</f>
        <v>0</v>
      </c>
      <c r="BF365" s="190">
        <f>IF(N365="znížená",J365,0)</f>
        <v>0</v>
      </c>
      <c r="BG365" s="190">
        <f>IF(N365="zákl. prenesená",J365,0)</f>
        <v>0</v>
      </c>
      <c r="BH365" s="190">
        <f>IF(N365="zníž. prenesená",J365,0)</f>
        <v>0</v>
      </c>
      <c r="BI365" s="190">
        <f>IF(N365="nulová",J365,0)</f>
        <v>0</v>
      </c>
      <c r="BJ365" s="15" t="s">
        <v>174</v>
      </c>
      <c r="BK365" s="190">
        <f>ROUND(I365*H365,2)</f>
        <v>0</v>
      </c>
      <c r="BL365" s="15" t="s">
        <v>215</v>
      </c>
      <c r="BM365" s="189" t="s">
        <v>1229</v>
      </c>
    </row>
    <row r="366" s="12" customFormat="1" ht="22.8" customHeight="1">
      <c r="A366" s="12"/>
      <c r="B366" s="163"/>
      <c r="C366" s="12"/>
      <c r="D366" s="164" t="s">
        <v>74</v>
      </c>
      <c r="E366" s="174" t="s">
        <v>1230</v>
      </c>
      <c r="F366" s="174" t="s">
        <v>1231</v>
      </c>
      <c r="G366" s="12"/>
      <c r="H366" s="12"/>
      <c r="I366" s="166"/>
      <c r="J366" s="175">
        <f>BK366</f>
        <v>0</v>
      </c>
      <c r="K366" s="12"/>
      <c r="L366" s="163"/>
      <c r="M366" s="168"/>
      <c r="N366" s="169"/>
      <c r="O366" s="169"/>
      <c r="P366" s="170">
        <f>SUM(P367:P379)</f>
        <v>0</v>
      </c>
      <c r="Q366" s="169"/>
      <c r="R366" s="170">
        <f>SUM(R367:R379)</f>
        <v>14.502355996999999</v>
      </c>
      <c r="S366" s="169"/>
      <c r="T366" s="171">
        <f>SUM(T367:T379)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64" t="s">
        <v>174</v>
      </c>
      <c r="AT366" s="172" t="s">
        <v>74</v>
      </c>
      <c r="AU366" s="172" t="s">
        <v>83</v>
      </c>
      <c r="AY366" s="164" t="s">
        <v>165</v>
      </c>
      <c r="BK366" s="173">
        <f>SUM(BK367:BK379)</f>
        <v>0</v>
      </c>
    </row>
    <row r="367" s="2" customFormat="1" ht="37.8" customHeight="1">
      <c r="A367" s="34"/>
      <c r="B367" s="176"/>
      <c r="C367" s="177" t="s">
        <v>1232</v>
      </c>
      <c r="D367" s="177" t="s">
        <v>169</v>
      </c>
      <c r="E367" s="178" t="s">
        <v>1233</v>
      </c>
      <c r="F367" s="179" t="s">
        <v>1234</v>
      </c>
      <c r="G367" s="180" t="s">
        <v>172</v>
      </c>
      <c r="H367" s="181">
        <v>22.620000000000001</v>
      </c>
      <c r="I367" s="182"/>
      <c r="J367" s="183">
        <f>ROUND(I367*H367,2)</f>
        <v>0</v>
      </c>
      <c r="K367" s="184"/>
      <c r="L367" s="35"/>
      <c r="M367" s="185" t="s">
        <v>1</v>
      </c>
      <c r="N367" s="186" t="s">
        <v>41</v>
      </c>
      <c r="O367" s="78"/>
      <c r="P367" s="187">
        <f>O367*H367</f>
        <v>0</v>
      </c>
      <c r="Q367" s="187">
        <v>0.048907140000000002</v>
      </c>
      <c r="R367" s="187">
        <f>Q367*H367</f>
        <v>1.1062795068</v>
      </c>
      <c r="S367" s="187">
        <v>0</v>
      </c>
      <c r="T367" s="188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89" t="s">
        <v>215</v>
      </c>
      <c r="AT367" s="189" t="s">
        <v>169</v>
      </c>
      <c r="AU367" s="189" t="s">
        <v>174</v>
      </c>
      <c r="AY367" s="15" t="s">
        <v>165</v>
      </c>
      <c r="BE367" s="190">
        <f>IF(N367="základná",J367,0)</f>
        <v>0</v>
      </c>
      <c r="BF367" s="190">
        <f>IF(N367="znížená",J367,0)</f>
        <v>0</v>
      </c>
      <c r="BG367" s="190">
        <f>IF(N367="zákl. prenesená",J367,0)</f>
        <v>0</v>
      </c>
      <c r="BH367" s="190">
        <f>IF(N367="zníž. prenesená",J367,0)</f>
        <v>0</v>
      </c>
      <c r="BI367" s="190">
        <f>IF(N367="nulová",J367,0)</f>
        <v>0</v>
      </c>
      <c r="BJ367" s="15" t="s">
        <v>174</v>
      </c>
      <c r="BK367" s="190">
        <f>ROUND(I367*H367,2)</f>
        <v>0</v>
      </c>
      <c r="BL367" s="15" t="s">
        <v>215</v>
      </c>
      <c r="BM367" s="189" t="s">
        <v>1235</v>
      </c>
    </row>
    <row r="368" s="2" customFormat="1" ht="37.8" customHeight="1">
      <c r="A368" s="34"/>
      <c r="B368" s="176"/>
      <c r="C368" s="177" t="s">
        <v>1236</v>
      </c>
      <c r="D368" s="177" t="s">
        <v>169</v>
      </c>
      <c r="E368" s="178" t="s">
        <v>1237</v>
      </c>
      <c r="F368" s="179" t="s">
        <v>1238</v>
      </c>
      <c r="G368" s="180" t="s">
        <v>172</v>
      </c>
      <c r="H368" s="181">
        <v>20.719999999999999</v>
      </c>
      <c r="I368" s="182"/>
      <c r="J368" s="183">
        <f>ROUND(I368*H368,2)</f>
        <v>0</v>
      </c>
      <c r="K368" s="184"/>
      <c r="L368" s="35"/>
      <c r="M368" s="185" t="s">
        <v>1</v>
      </c>
      <c r="N368" s="186" t="s">
        <v>41</v>
      </c>
      <c r="O368" s="78"/>
      <c r="P368" s="187">
        <f>O368*H368</f>
        <v>0</v>
      </c>
      <c r="Q368" s="187">
        <v>0.023619999999999999</v>
      </c>
      <c r="R368" s="187">
        <f>Q368*H368</f>
        <v>0.48940639999999996</v>
      </c>
      <c r="S368" s="187">
        <v>0</v>
      </c>
      <c r="T368" s="188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89" t="s">
        <v>215</v>
      </c>
      <c r="AT368" s="189" t="s">
        <v>169</v>
      </c>
      <c r="AU368" s="189" t="s">
        <v>174</v>
      </c>
      <c r="AY368" s="15" t="s">
        <v>165</v>
      </c>
      <c r="BE368" s="190">
        <f>IF(N368="základná",J368,0)</f>
        <v>0</v>
      </c>
      <c r="BF368" s="190">
        <f>IF(N368="znížená",J368,0)</f>
        <v>0</v>
      </c>
      <c r="BG368" s="190">
        <f>IF(N368="zákl. prenesená",J368,0)</f>
        <v>0</v>
      </c>
      <c r="BH368" s="190">
        <f>IF(N368="zníž. prenesená",J368,0)</f>
        <v>0</v>
      </c>
      <c r="BI368" s="190">
        <f>IF(N368="nulová",J368,0)</f>
        <v>0</v>
      </c>
      <c r="BJ368" s="15" t="s">
        <v>174</v>
      </c>
      <c r="BK368" s="190">
        <f>ROUND(I368*H368,2)</f>
        <v>0</v>
      </c>
      <c r="BL368" s="15" t="s">
        <v>215</v>
      </c>
      <c r="BM368" s="189" t="s">
        <v>1239</v>
      </c>
    </row>
    <row r="369" s="2" customFormat="1" ht="37.8" customHeight="1">
      <c r="A369" s="34"/>
      <c r="B369" s="176"/>
      <c r="C369" s="177" t="s">
        <v>1240</v>
      </c>
      <c r="D369" s="177" t="s">
        <v>169</v>
      </c>
      <c r="E369" s="178" t="s">
        <v>1241</v>
      </c>
      <c r="F369" s="179" t="s">
        <v>1242</v>
      </c>
      <c r="G369" s="180" t="s">
        <v>172</v>
      </c>
      <c r="H369" s="181">
        <v>0</v>
      </c>
      <c r="I369" s="182"/>
      <c r="J369" s="183">
        <f>ROUND(I369*H369,2)</f>
        <v>0</v>
      </c>
      <c r="K369" s="184"/>
      <c r="L369" s="35"/>
      <c r="M369" s="185" t="s">
        <v>1</v>
      </c>
      <c r="N369" s="186" t="s">
        <v>41</v>
      </c>
      <c r="O369" s="78"/>
      <c r="P369" s="187">
        <f>O369*H369</f>
        <v>0</v>
      </c>
      <c r="Q369" s="187">
        <v>0.021760000000000002</v>
      </c>
      <c r="R369" s="187">
        <f>Q369*H369</f>
        <v>0</v>
      </c>
      <c r="S369" s="187">
        <v>0</v>
      </c>
      <c r="T369" s="188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89" t="s">
        <v>215</v>
      </c>
      <c r="AT369" s="189" t="s">
        <v>169</v>
      </c>
      <c r="AU369" s="189" t="s">
        <v>174</v>
      </c>
      <c r="AY369" s="15" t="s">
        <v>165</v>
      </c>
      <c r="BE369" s="190">
        <f>IF(N369="základná",J369,0)</f>
        <v>0</v>
      </c>
      <c r="BF369" s="190">
        <f>IF(N369="znížená",J369,0)</f>
        <v>0</v>
      </c>
      <c r="BG369" s="190">
        <f>IF(N369="zákl. prenesená",J369,0)</f>
        <v>0</v>
      </c>
      <c r="BH369" s="190">
        <f>IF(N369="zníž. prenesená",J369,0)</f>
        <v>0</v>
      </c>
      <c r="BI369" s="190">
        <f>IF(N369="nulová",J369,0)</f>
        <v>0</v>
      </c>
      <c r="BJ369" s="15" t="s">
        <v>174</v>
      </c>
      <c r="BK369" s="190">
        <f>ROUND(I369*H369,2)</f>
        <v>0</v>
      </c>
      <c r="BL369" s="15" t="s">
        <v>215</v>
      </c>
      <c r="BM369" s="189" t="s">
        <v>1243</v>
      </c>
    </row>
    <row r="370" s="2" customFormat="1" ht="37.8" customHeight="1">
      <c r="A370" s="34"/>
      <c r="B370" s="176"/>
      <c r="C370" s="177" t="s">
        <v>1244</v>
      </c>
      <c r="D370" s="177" t="s">
        <v>169</v>
      </c>
      <c r="E370" s="178" t="s">
        <v>1245</v>
      </c>
      <c r="F370" s="179" t="s">
        <v>1246</v>
      </c>
      <c r="G370" s="180" t="s">
        <v>172</v>
      </c>
      <c r="H370" s="181">
        <v>66.905000000000001</v>
      </c>
      <c r="I370" s="182"/>
      <c r="J370" s="183">
        <f>ROUND(I370*H370,2)</f>
        <v>0</v>
      </c>
      <c r="K370" s="184"/>
      <c r="L370" s="35"/>
      <c r="M370" s="185" t="s">
        <v>1</v>
      </c>
      <c r="N370" s="186" t="s">
        <v>41</v>
      </c>
      <c r="O370" s="78"/>
      <c r="P370" s="187">
        <f>O370*H370</f>
        <v>0</v>
      </c>
      <c r="Q370" s="187">
        <v>0.012370000000000001</v>
      </c>
      <c r="R370" s="187">
        <f>Q370*H370</f>
        <v>0.82761485000000001</v>
      </c>
      <c r="S370" s="187">
        <v>0</v>
      </c>
      <c r="T370" s="188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89" t="s">
        <v>215</v>
      </c>
      <c r="AT370" s="189" t="s">
        <v>169</v>
      </c>
      <c r="AU370" s="189" t="s">
        <v>174</v>
      </c>
      <c r="AY370" s="15" t="s">
        <v>165</v>
      </c>
      <c r="BE370" s="190">
        <f>IF(N370="základná",J370,0)</f>
        <v>0</v>
      </c>
      <c r="BF370" s="190">
        <f>IF(N370="znížená",J370,0)</f>
        <v>0</v>
      </c>
      <c r="BG370" s="190">
        <f>IF(N370="zákl. prenesená",J370,0)</f>
        <v>0</v>
      </c>
      <c r="BH370" s="190">
        <f>IF(N370="zníž. prenesená",J370,0)</f>
        <v>0</v>
      </c>
      <c r="BI370" s="190">
        <f>IF(N370="nulová",J370,0)</f>
        <v>0</v>
      </c>
      <c r="BJ370" s="15" t="s">
        <v>174</v>
      </c>
      <c r="BK370" s="190">
        <f>ROUND(I370*H370,2)</f>
        <v>0</v>
      </c>
      <c r="BL370" s="15" t="s">
        <v>215</v>
      </c>
      <c r="BM370" s="189" t="s">
        <v>1247</v>
      </c>
    </row>
    <row r="371" s="2" customFormat="1" ht="37.8" customHeight="1">
      <c r="A371" s="34"/>
      <c r="B371" s="176"/>
      <c r="C371" s="177" t="s">
        <v>1248</v>
      </c>
      <c r="D371" s="177" t="s">
        <v>169</v>
      </c>
      <c r="E371" s="178" t="s">
        <v>1249</v>
      </c>
      <c r="F371" s="179" t="s">
        <v>1250</v>
      </c>
      <c r="G371" s="180" t="s">
        <v>172</v>
      </c>
      <c r="H371" s="181">
        <v>165.83000000000001</v>
      </c>
      <c r="I371" s="182"/>
      <c r="J371" s="183">
        <f>ROUND(I371*H371,2)</f>
        <v>0</v>
      </c>
      <c r="K371" s="184"/>
      <c r="L371" s="35"/>
      <c r="M371" s="185" t="s">
        <v>1</v>
      </c>
      <c r="N371" s="186" t="s">
        <v>41</v>
      </c>
      <c r="O371" s="78"/>
      <c r="P371" s="187">
        <f>O371*H371</f>
        <v>0</v>
      </c>
      <c r="Q371" s="187">
        <v>0.0081300000000000001</v>
      </c>
      <c r="R371" s="187">
        <f>Q371*H371</f>
        <v>1.3481979000000002</v>
      </c>
      <c r="S371" s="187">
        <v>0</v>
      </c>
      <c r="T371" s="188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89" t="s">
        <v>215</v>
      </c>
      <c r="AT371" s="189" t="s">
        <v>169</v>
      </c>
      <c r="AU371" s="189" t="s">
        <v>174</v>
      </c>
      <c r="AY371" s="15" t="s">
        <v>165</v>
      </c>
      <c r="BE371" s="190">
        <f>IF(N371="základná",J371,0)</f>
        <v>0</v>
      </c>
      <c r="BF371" s="190">
        <f>IF(N371="znížená",J371,0)</f>
        <v>0</v>
      </c>
      <c r="BG371" s="190">
        <f>IF(N371="zákl. prenesená",J371,0)</f>
        <v>0</v>
      </c>
      <c r="BH371" s="190">
        <f>IF(N371="zníž. prenesená",J371,0)</f>
        <v>0</v>
      </c>
      <c r="BI371" s="190">
        <f>IF(N371="nulová",J371,0)</f>
        <v>0</v>
      </c>
      <c r="BJ371" s="15" t="s">
        <v>174</v>
      </c>
      <c r="BK371" s="190">
        <f>ROUND(I371*H371,2)</f>
        <v>0</v>
      </c>
      <c r="BL371" s="15" t="s">
        <v>215</v>
      </c>
      <c r="BM371" s="189" t="s">
        <v>1251</v>
      </c>
    </row>
    <row r="372" s="2" customFormat="1" ht="33" customHeight="1">
      <c r="A372" s="34"/>
      <c r="B372" s="176"/>
      <c r="C372" s="177" t="s">
        <v>1252</v>
      </c>
      <c r="D372" s="177" t="s">
        <v>169</v>
      </c>
      <c r="E372" s="178" t="s">
        <v>1253</v>
      </c>
      <c r="F372" s="179" t="s">
        <v>1254</v>
      </c>
      <c r="G372" s="180" t="s">
        <v>172</v>
      </c>
      <c r="H372" s="181">
        <v>81.629999999999995</v>
      </c>
      <c r="I372" s="182"/>
      <c r="J372" s="183">
        <f>ROUND(I372*H372,2)</f>
        <v>0</v>
      </c>
      <c r="K372" s="184"/>
      <c r="L372" s="35"/>
      <c r="M372" s="185" t="s">
        <v>1</v>
      </c>
      <c r="N372" s="186" t="s">
        <v>41</v>
      </c>
      <c r="O372" s="78"/>
      <c r="P372" s="187">
        <f>O372*H372</f>
        <v>0</v>
      </c>
      <c r="Q372" s="187">
        <v>0.0081300000000000001</v>
      </c>
      <c r="R372" s="187">
        <f>Q372*H372</f>
        <v>0.66365189999999996</v>
      </c>
      <c r="S372" s="187">
        <v>0</v>
      </c>
      <c r="T372" s="188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89" t="s">
        <v>215</v>
      </c>
      <c r="AT372" s="189" t="s">
        <v>169</v>
      </c>
      <c r="AU372" s="189" t="s">
        <v>174</v>
      </c>
      <c r="AY372" s="15" t="s">
        <v>165</v>
      </c>
      <c r="BE372" s="190">
        <f>IF(N372="základná",J372,0)</f>
        <v>0</v>
      </c>
      <c r="BF372" s="190">
        <f>IF(N372="znížená",J372,0)</f>
        <v>0</v>
      </c>
      <c r="BG372" s="190">
        <f>IF(N372="zákl. prenesená",J372,0)</f>
        <v>0</v>
      </c>
      <c r="BH372" s="190">
        <f>IF(N372="zníž. prenesená",J372,0)</f>
        <v>0</v>
      </c>
      <c r="BI372" s="190">
        <f>IF(N372="nulová",J372,0)</f>
        <v>0</v>
      </c>
      <c r="BJ372" s="15" t="s">
        <v>174</v>
      </c>
      <c r="BK372" s="190">
        <f>ROUND(I372*H372,2)</f>
        <v>0</v>
      </c>
      <c r="BL372" s="15" t="s">
        <v>215</v>
      </c>
      <c r="BM372" s="189" t="s">
        <v>1255</v>
      </c>
    </row>
    <row r="373" s="2" customFormat="1" ht="24.15" customHeight="1">
      <c r="A373" s="34"/>
      <c r="B373" s="176"/>
      <c r="C373" s="177" t="s">
        <v>1256</v>
      </c>
      <c r="D373" s="177" t="s">
        <v>169</v>
      </c>
      <c r="E373" s="178" t="s">
        <v>1257</v>
      </c>
      <c r="F373" s="179" t="s">
        <v>1258</v>
      </c>
      <c r="G373" s="180" t="s">
        <v>172</v>
      </c>
      <c r="H373" s="181">
        <v>142.41</v>
      </c>
      <c r="I373" s="182"/>
      <c r="J373" s="183">
        <f>ROUND(I373*H373,2)</f>
        <v>0</v>
      </c>
      <c r="K373" s="184"/>
      <c r="L373" s="35"/>
      <c r="M373" s="185" t="s">
        <v>1</v>
      </c>
      <c r="N373" s="186" t="s">
        <v>41</v>
      </c>
      <c r="O373" s="78"/>
      <c r="P373" s="187">
        <f>O373*H373</f>
        <v>0</v>
      </c>
      <c r="Q373" s="187">
        <v>0.0079699999999999997</v>
      </c>
      <c r="R373" s="187">
        <f>Q373*H373</f>
        <v>1.1350076999999998</v>
      </c>
      <c r="S373" s="187">
        <v>0</v>
      </c>
      <c r="T373" s="188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89" t="s">
        <v>215</v>
      </c>
      <c r="AT373" s="189" t="s">
        <v>169</v>
      </c>
      <c r="AU373" s="189" t="s">
        <v>174</v>
      </c>
      <c r="AY373" s="15" t="s">
        <v>165</v>
      </c>
      <c r="BE373" s="190">
        <f>IF(N373="základná",J373,0)</f>
        <v>0</v>
      </c>
      <c r="BF373" s="190">
        <f>IF(N373="znížená",J373,0)</f>
        <v>0</v>
      </c>
      <c r="BG373" s="190">
        <f>IF(N373="zákl. prenesená",J373,0)</f>
        <v>0</v>
      </c>
      <c r="BH373" s="190">
        <f>IF(N373="zníž. prenesená",J373,0)</f>
        <v>0</v>
      </c>
      <c r="BI373" s="190">
        <f>IF(N373="nulová",J373,0)</f>
        <v>0</v>
      </c>
      <c r="BJ373" s="15" t="s">
        <v>174</v>
      </c>
      <c r="BK373" s="190">
        <f>ROUND(I373*H373,2)</f>
        <v>0</v>
      </c>
      <c r="BL373" s="15" t="s">
        <v>215</v>
      </c>
      <c r="BM373" s="189" t="s">
        <v>1259</v>
      </c>
    </row>
    <row r="374" s="2" customFormat="1" ht="33" customHeight="1">
      <c r="A374" s="34"/>
      <c r="B374" s="176"/>
      <c r="C374" s="177" t="s">
        <v>1260</v>
      </c>
      <c r="D374" s="177" t="s">
        <v>169</v>
      </c>
      <c r="E374" s="178" t="s">
        <v>1261</v>
      </c>
      <c r="F374" s="179" t="s">
        <v>1262</v>
      </c>
      <c r="G374" s="180" t="s">
        <v>172</v>
      </c>
      <c r="H374" s="181">
        <v>134.25999999999999</v>
      </c>
      <c r="I374" s="182"/>
      <c r="J374" s="183">
        <f>ROUND(I374*H374,2)</f>
        <v>0</v>
      </c>
      <c r="K374" s="184"/>
      <c r="L374" s="35"/>
      <c r="M374" s="185" t="s">
        <v>1</v>
      </c>
      <c r="N374" s="186" t="s">
        <v>41</v>
      </c>
      <c r="O374" s="78"/>
      <c r="P374" s="187">
        <f>O374*H374</f>
        <v>0</v>
      </c>
      <c r="Q374" s="187">
        <v>0.011336600000000001</v>
      </c>
      <c r="R374" s="187">
        <f>Q374*H374</f>
        <v>1.5220519159999999</v>
      </c>
      <c r="S374" s="187">
        <v>0</v>
      </c>
      <c r="T374" s="188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89" t="s">
        <v>215</v>
      </c>
      <c r="AT374" s="189" t="s">
        <v>169</v>
      </c>
      <c r="AU374" s="189" t="s">
        <v>174</v>
      </c>
      <c r="AY374" s="15" t="s">
        <v>165</v>
      </c>
      <c r="BE374" s="190">
        <f>IF(N374="základná",J374,0)</f>
        <v>0</v>
      </c>
      <c r="BF374" s="190">
        <f>IF(N374="znížená",J374,0)</f>
        <v>0</v>
      </c>
      <c r="BG374" s="190">
        <f>IF(N374="zákl. prenesená",J374,0)</f>
        <v>0</v>
      </c>
      <c r="BH374" s="190">
        <f>IF(N374="zníž. prenesená",J374,0)</f>
        <v>0</v>
      </c>
      <c r="BI374" s="190">
        <f>IF(N374="nulová",J374,0)</f>
        <v>0</v>
      </c>
      <c r="BJ374" s="15" t="s">
        <v>174</v>
      </c>
      <c r="BK374" s="190">
        <f>ROUND(I374*H374,2)</f>
        <v>0</v>
      </c>
      <c r="BL374" s="15" t="s">
        <v>215</v>
      </c>
      <c r="BM374" s="189" t="s">
        <v>1263</v>
      </c>
    </row>
    <row r="375" s="2" customFormat="1" ht="33" customHeight="1">
      <c r="A375" s="34"/>
      <c r="B375" s="176"/>
      <c r="C375" s="177" t="s">
        <v>1264</v>
      </c>
      <c r="D375" s="177" t="s">
        <v>169</v>
      </c>
      <c r="E375" s="178" t="s">
        <v>1265</v>
      </c>
      <c r="F375" s="179" t="s">
        <v>1266</v>
      </c>
      <c r="G375" s="180" t="s">
        <v>172</v>
      </c>
      <c r="H375" s="181">
        <v>149.95599999999999</v>
      </c>
      <c r="I375" s="182"/>
      <c r="J375" s="183">
        <f>ROUND(I375*H375,2)</f>
        <v>0</v>
      </c>
      <c r="K375" s="184"/>
      <c r="L375" s="35"/>
      <c r="M375" s="185" t="s">
        <v>1</v>
      </c>
      <c r="N375" s="186" t="s">
        <v>41</v>
      </c>
      <c r="O375" s="78"/>
      <c r="P375" s="187">
        <f>O375*H375</f>
        <v>0</v>
      </c>
      <c r="Q375" s="187">
        <v>0.012239999999999999</v>
      </c>
      <c r="R375" s="187">
        <f>Q375*H375</f>
        <v>1.8354614399999998</v>
      </c>
      <c r="S375" s="187">
        <v>0</v>
      </c>
      <c r="T375" s="188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89" t="s">
        <v>215</v>
      </c>
      <c r="AT375" s="189" t="s">
        <v>169</v>
      </c>
      <c r="AU375" s="189" t="s">
        <v>174</v>
      </c>
      <c r="AY375" s="15" t="s">
        <v>165</v>
      </c>
      <c r="BE375" s="190">
        <f>IF(N375="základná",J375,0)</f>
        <v>0</v>
      </c>
      <c r="BF375" s="190">
        <f>IF(N375="znížená",J375,0)</f>
        <v>0</v>
      </c>
      <c r="BG375" s="190">
        <f>IF(N375="zákl. prenesená",J375,0)</f>
        <v>0</v>
      </c>
      <c r="BH375" s="190">
        <f>IF(N375="zníž. prenesená",J375,0)</f>
        <v>0</v>
      </c>
      <c r="BI375" s="190">
        <f>IF(N375="nulová",J375,0)</f>
        <v>0</v>
      </c>
      <c r="BJ375" s="15" t="s">
        <v>174</v>
      </c>
      <c r="BK375" s="190">
        <f>ROUND(I375*H375,2)</f>
        <v>0</v>
      </c>
      <c r="BL375" s="15" t="s">
        <v>215</v>
      </c>
      <c r="BM375" s="189" t="s">
        <v>1267</v>
      </c>
    </row>
    <row r="376" s="2" customFormat="1" ht="37.8" customHeight="1">
      <c r="A376" s="34"/>
      <c r="B376" s="176"/>
      <c r="C376" s="177" t="s">
        <v>1268</v>
      </c>
      <c r="D376" s="177" t="s">
        <v>169</v>
      </c>
      <c r="E376" s="178" t="s">
        <v>1269</v>
      </c>
      <c r="F376" s="179" t="s">
        <v>1270</v>
      </c>
      <c r="G376" s="180" t="s">
        <v>172</v>
      </c>
      <c r="H376" s="181">
        <v>2.6000000000000001</v>
      </c>
      <c r="I376" s="182"/>
      <c r="J376" s="183">
        <f>ROUND(I376*H376,2)</f>
        <v>0</v>
      </c>
      <c r="K376" s="184"/>
      <c r="L376" s="35"/>
      <c r="M376" s="185" t="s">
        <v>1</v>
      </c>
      <c r="N376" s="186" t="s">
        <v>41</v>
      </c>
      <c r="O376" s="78"/>
      <c r="P376" s="187">
        <f>O376*H376</f>
        <v>0</v>
      </c>
      <c r="Q376" s="187">
        <v>0.011860000000000001</v>
      </c>
      <c r="R376" s="187">
        <f>Q376*H376</f>
        <v>0.030836000000000002</v>
      </c>
      <c r="S376" s="187">
        <v>0</v>
      </c>
      <c r="T376" s="188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89" t="s">
        <v>215</v>
      </c>
      <c r="AT376" s="189" t="s">
        <v>169</v>
      </c>
      <c r="AU376" s="189" t="s">
        <v>174</v>
      </c>
      <c r="AY376" s="15" t="s">
        <v>165</v>
      </c>
      <c r="BE376" s="190">
        <f>IF(N376="základná",J376,0)</f>
        <v>0</v>
      </c>
      <c r="BF376" s="190">
        <f>IF(N376="znížená",J376,0)</f>
        <v>0</v>
      </c>
      <c r="BG376" s="190">
        <f>IF(N376="zákl. prenesená",J376,0)</f>
        <v>0</v>
      </c>
      <c r="BH376" s="190">
        <f>IF(N376="zníž. prenesená",J376,0)</f>
        <v>0</v>
      </c>
      <c r="BI376" s="190">
        <f>IF(N376="nulová",J376,0)</f>
        <v>0</v>
      </c>
      <c r="BJ376" s="15" t="s">
        <v>174</v>
      </c>
      <c r="BK376" s="190">
        <f>ROUND(I376*H376,2)</f>
        <v>0</v>
      </c>
      <c r="BL376" s="15" t="s">
        <v>215</v>
      </c>
      <c r="BM376" s="189" t="s">
        <v>1271</v>
      </c>
    </row>
    <row r="377" s="2" customFormat="1" ht="37.8" customHeight="1">
      <c r="A377" s="34"/>
      <c r="B377" s="176"/>
      <c r="C377" s="177" t="s">
        <v>1272</v>
      </c>
      <c r="D377" s="177" t="s">
        <v>169</v>
      </c>
      <c r="E377" s="178" t="s">
        <v>1273</v>
      </c>
      <c r="F377" s="179" t="s">
        <v>1274</v>
      </c>
      <c r="G377" s="180" t="s">
        <v>172</v>
      </c>
      <c r="H377" s="181">
        <v>94.144000000000005</v>
      </c>
      <c r="I377" s="182"/>
      <c r="J377" s="183">
        <f>ROUND(I377*H377,2)</f>
        <v>0</v>
      </c>
      <c r="K377" s="184"/>
      <c r="L377" s="35"/>
      <c r="M377" s="185" t="s">
        <v>1</v>
      </c>
      <c r="N377" s="186" t="s">
        <v>41</v>
      </c>
      <c r="O377" s="78"/>
      <c r="P377" s="187">
        <f>O377*H377</f>
        <v>0</v>
      </c>
      <c r="Q377" s="187">
        <v>0.013440000000000001</v>
      </c>
      <c r="R377" s="187">
        <f>Q377*H377</f>
        <v>1.2652953600000001</v>
      </c>
      <c r="S377" s="187">
        <v>0</v>
      </c>
      <c r="T377" s="188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89" t="s">
        <v>215</v>
      </c>
      <c r="AT377" s="189" t="s">
        <v>169</v>
      </c>
      <c r="AU377" s="189" t="s">
        <v>174</v>
      </c>
      <c r="AY377" s="15" t="s">
        <v>165</v>
      </c>
      <c r="BE377" s="190">
        <f>IF(N377="základná",J377,0)</f>
        <v>0</v>
      </c>
      <c r="BF377" s="190">
        <f>IF(N377="znížená",J377,0)</f>
        <v>0</v>
      </c>
      <c r="BG377" s="190">
        <f>IF(N377="zákl. prenesená",J377,0)</f>
        <v>0</v>
      </c>
      <c r="BH377" s="190">
        <f>IF(N377="zníž. prenesená",J377,0)</f>
        <v>0</v>
      </c>
      <c r="BI377" s="190">
        <f>IF(N377="nulová",J377,0)</f>
        <v>0</v>
      </c>
      <c r="BJ377" s="15" t="s">
        <v>174</v>
      </c>
      <c r="BK377" s="190">
        <f>ROUND(I377*H377,2)</f>
        <v>0</v>
      </c>
      <c r="BL377" s="15" t="s">
        <v>215</v>
      </c>
      <c r="BM377" s="189" t="s">
        <v>1275</v>
      </c>
    </row>
    <row r="378" s="2" customFormat="1" ht="24.15" customHeight="1">
      <c r="A378" s="34"/>
      <c r="B378" s="176"/>
      <c r="C378" s="177" t="s">
        <v>1276</v>
      </c>
      <c r="D378" s="177" t="s">
        <v>169</v>
      </c>
      <c r="E378" s="178" t="s">
        <v>1277</v>
      </c>
      <c r="F378" s="179" t="s">
        <v>1278</v>
      </c>
      <c r="G378" s="180" t="s">
        <v>172</v>
      </c>
      <c r="H378" s="181">
        <v>362.81</v>
      </c>
      <c r="I378" s="182"/>
      <c r="J378" s="183">
        <f>ROUND(I378*H378,2)</f>
        <v>0</v>
      </c>
      <c r="K378" s="184"/>
      <c r="L378" s="35"/>
      <c r="M378" s="185" t="s">
        <v>1</v>
      </c>
      <c r="N378" s="186" t="s">
        <v>41</v>
      </c>
      <c r="O378" s="78"/>
      <c r="P378" s="187">
        <f>O378*H378</f>
        <v>0</v>
      </c>
      <c r="Q378" s="187">
        <v>0.011792820000000001</v>
      </c>
      <c r="R378" s="187">
        <f>Q378*H378</f>
        <v>4.2785530242000007</v>
      </c>
      <c r="S378" s="187">
        <v>0</v>
      </c>
      <c r="T378" s="188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89" t="s">
        <v>173</v>
      </c>
      <c r="AT378" s="189" t="s">
        <v>169</v>
      </c>
      <c r="AU378" s="189" t="s">
        <v>174</v>
      </c>
      <c r="AY378" s="15" t="s">
        <v>165</v>
      </c>
      <c r="BE378" s="190">
        <f>IF(N378="základná",J378,0)</f>
        <v>0</v>
      </c>
      <c r="BF378" s="190">
        <f>IF(N378="znížená",J378,0)</f>
        <v>0</v>
      </c>
      <c r="BG378" s="190">
        <f>IF(N378="zákl. prenesená",J378,0)</f>
        <v>0</v>
      </c>
      <c r="BH378" s="190">
        <f>IF(N378="zníž. prenesená",J378,0)</f>
        <v>0</v>
      </c>
      <c r="BI378" s="190">
        <f>IF(N378="nulová",J378,0)</f>
        <v>0</v>
      </c>
      <c r="BJ378" s="15" t="s">
        <v>174</v>
      </c>
      <c r="BK378" s="190">
        <f>ROUND(I378*H378,2)</f>
        <v>0</v>
      </c>
      <c r="BL378" s="15" t="s">
        <v>173</v>
      </c>
      <c r="BM378" s="189" t="s">
        <v>1279</v>
      </c>
    </row>
    <row r="379" s="2" customFormat="1" ht="24.15" customHeight="1">
      <c r="A379" s="34"/>
      <c r="B379" s="176"/>
      <c r="C379" s="177" t="s">
        <v>1280</v>
      </c>
      <c r="D379" s="177" t="s">
        <v>169</v>
      </c>
      <c r="E379" s="178" t="s">
        <v>1281</v>
      </c>
      <c r="F379" s="179" t="s">
        <v>1282</v>
      </c>
      <c r="G379" s="180" t="s">
        <v>1046</v>
      </c>
      <c r="H379" s="207"/>
      <c r="I379" s="182"/>
      <c r="J379" s="183">
        <f>ROUND(I379*H379,2)</f>
        <v>0</v>
      </c>
      <c r="K379" s="184"/>
      <c r="L379" s="35"/>
      <c r="M379" s="185" t="s">
        <v>1</v>
      </c>
      <c r="N379" s="186" t="s">
        <v>41</v>
      </c>
      <c r="O379" s="78"/>
      <c r="P379" s="187">
        <f>O379*H379</f>
        <v>0</v>
      </c>
      <c r="Q379" s="187">
        <v>0</v>
      </c>
      <c r="R379" s="187">
        <f>Q379*H379</f>
        <v>0</v>
      </c>
      <c r="S379" s="187">
        <v>0</v>
      </c>
      <c r="T379" s="188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89" t="s">
        <v>215</v>
      </c>
      <c r="AT379" s="189" t="s">
        <v>169</v>
      </c>
      <c r="AU379" s="189" t="s">
        <v>174</v>
      </c>
      <c r="AY379" s="15" t="s">
        <v>165</v>
      </c>
      <c r="BE379" s="190">
        <f>IF(N379="základná",J379,0)</f>
        <v>0</v>
      </c>
      <c r="BF379" s="190">
        <f>IF(N379="znížená",J379,0)</f>
        <v>0</v>
      </c>
      <c r="BG379" s="190">
        <f>IF(N379="zákl. prenesená",J379,0)</f>
        <v>0</v>
      </c>
      <c r="BH379" s="190">
        <f>IF(N379="zníž. prenesená",J379,0)</f>
        <v>0</v>
      </c>
      <c r="BI379" s="190">
        <f>IF(N379="nulová",J379,0)</f>
        <v>0</v>
      </c>
      <c r="BJ379" s="15" t="s">
        <v>174</v>
      </c>
      <c r="BK379" s="190">
        <f>ROUND(I379*H379,2)</f>
        <v>0</v>
      </c>
      <c r="BL379" s="15" t="s">
        <v>215</v>
      </c>
      <c r="BM379" s="189" t="s">
        <v>1283</v>
      </c>
    </row>
    <row r="380" s="12" customFormat="1" ht="22.8" customHeight="1">
      <c r="A380" s="12"/>
      <c r="B380" s="163"/>
      <c r="C380" s="12"/>
      <c r="D380" s="164" t="s">
        <v>74</v>
      </c>
      <c r="E380" s="174" t="s">
        <v>371</v>
      </c>
      <c r="F380" s="174" t="s">
        <v>372</v>
      </c>
      <c r="G380" s="12"/>
      <c r="H380" s="12"/>
      <c r="I380" s="166"/>
      <c r="J380" s="175">
        <f>BK380</f>
        <v>0</v>
      </c>
      <c r="K380" s="12"/>
      <c r="L380" s="163"/>
      <c r="M380" s="168"/>
      <c r="N380" s="169"/>
      <c r="O380" s="169"/>
      <c r="P380" s="170">
        <f>SUM(P381:P387)</f>
        <v>0</v>
      </c>
      <c r="Q380" s="169"/>
      <c r="R380" s="170">
        <f>SUM(R381:R387)</f>
        <v>1.7433542309999999</v>
      </c>
      <c r="S380" s="169"/>
      <c r="T380" s="171">
        <f>SUM(T381:T387)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64" t="s">
        <v>174</v>
      </c>
      <c r="AT380" s="172" t="s">
        <v>74</v>
      </c>
      <c r="AU380" s="172" t="s">
        <v>83</v>
      </c>
      <c r="AY380" s="164" t="s">
        <v>165</v>
      </c>
      <c r="BK380" s="173">
        <f>SUM(BK381:BK387)</f>
        <v>0</v>
      </c>
    </row>
    <row r="381" s="2" customFormat="1" ht="33" customHeight="1">
      <c r="A381" s="34"/>
      <c r="B381" s="176"/>
      <c r="C381" s="177" t="s">
        <v>1284</v>
      </c>
      <c r="D381" s="177" t="s">
        <v>169</v>
      </c>
      <c r="E381" s="178" t="s">
        <v>1285</v>
      </c>
      <c r="F381" s="179" t="s">
        <v>1286</v>
      </c>
      <c r="G381" s="180" t="s">
        <v>172</v>
      </c>
      <c r="H381" s="181">
        <v>2.7549999999999999</v>
      </c>
      <c r="I381" s="182"/>
      <c r="J381" s="183">
        <f>ROUND(I381*H381,2)</f>
        <v>0</v>
      </c>
      <c r="K381" s="184"/>
      <c r="L381" s="35"/>
      <c r="M381" s="185" t="s">
        <v>1</v>
      </c>
      <c r="N381" s="186" t="s">
        <v>41</v>
      </c>
      <c r="O381" s="78"/>
      <c r="P381" s="187">
        <f>O381*H381</f>
        <v>0</v>
      </c>
      <c r="Q381" s="187">
        <v>0.00281</v>
      </c>
      <c r="R381" s="187">
        <f>Q381*H381</f>
        <v>0.0077415499999999998</v>
      </c>
      <c r="S381" s="187">
        <v>0</v>
      </c>
      <c r="T381" s="188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89" t="s">
        <v>215</v>
      </c>
      <c r="AT381" s="189" t="s">
        <v>169</v>
      </c>
      <c r="AU381" s="189" t="s">
        <v>174</v>
      </c>
      <c r="AY381" s="15" t="s">
        <v>165</v>
      </c>
      <c r="BE381" s="190">
        <f>IF(N381="základná",J381,0)</f>
        <v>0</v>
      </c>
      <c r="BF381" s="190">
        <f>IF(N381="znížená",J381,0)</f>
        <v>0</v>
      </c>
      <c r="BG381" s="190">
        <f>IF(N381="zákl. prenesená",J381,0)</f>
        <v>0</v>
      </c>
      <c r="BH381" s="190">
        <f>IF(N381="zníž. prenesená",J381,0)</f>
        <v>0</v>
      </c>
      <c r="BI381" s="190">
        <f>IF(N381="nulová",J381,0)</f>
        <v>0</v>
      </c>
      <c r="BJ381" s="15" t="s">
        <v>174</v>
      </c>
      <c r="BK381" s="190">
        <f>ROUND(I381*H381,2)</f>
        <v>0</v>
      </c>
      <c r="BL381" s="15" t="s">
        <v>215</v>
      </c>
      <c r="BM381" s="189" t="s">
        <v>1287</v>
      </c>
    </row>
    <row r="382" s="2" customFormat="1" ht="24.15" customHeight="1">
      <c r="A382" s="34"/>
      <c r="B382" s="176"/>
      <c r="C382" s="177" t="s">
        <v>1288</v>
      </c>
      <c r="D382" s="177" t="s">
        <v>169</v>
      </c>
      <c r="E382" s="178" t="s">
        <v>1289</v>
      </c>
      <c r="F382" s="179" t="s">
        <v>1290</v>
      </c>
      <c r="G382" s="180" t="s">
        <v>249</v>
      </c>
      <c r="H382" s="181">
        <v>284</v>
      </c>
      <c r="I382" s="182"/>
      <c r="J382" s="183">
        <f>ROUND(I382*H382,2)</f>
        <v>0</v>
      </c>
      <c r="K382" s="184"/>
      <c r="L382" s="35"/>
      <c r="M382" s="185" t="s">
        <v>1</v>
      </c>
      <c r="N382" s="186" t="s">
        <v>41</v>
      </c>
      <c r="O382" s="78"/>
      <c r="P382" s="187">
        <f>O382*H382</f>
        <v>0</v>
      </c>
      <c r="Q382" s="187">
        <v>0.0022649499999999999</v>
      </c>
      <c r="R382" s="187">
        <f>Q382*H382</f>
        <v>0.64324579999999998</v>
      </c>
      <c r="S382" s="187">
        <v>0</v>
      </c>
      <c r="T382" s="188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89" t="s">
        <v>215</v>
      </c>
      <c r="AT382" s="189" t="s">
        <v>169</v>
      </c>
      <c r="AU382" s="189" t="s">
        <v>174</v>
      </c>
      <c r="AY382" s="15" t="s">
        <v>165</v>
      </c>
      <c r="BE382" s="190">
        <f>IF(N382="základná",J382,0)</f>
        <v>0</v>
      </c>
      <c r="BF382" s="190">
        <f>IF(N382="znížená",J382,0)</f>
        <v>0</v>
      </c>
      <c r="BG382" s="190">
        <f>IF(N382="zákl. prenesená",J382,0)</f>
        <v>0</v>
      </c>
      <c r="BH382" s="190">
        <f>IF(N382="zníž. prenesená",J382,0)</f>
        <v>0</v>
      </c>
      <c r="BI382" s="190">
        <f>IF(N382="nulová",J382,0)</f>
        <v>0</v>
      </c>
      <c r="BJ382" s="15" t="s">
        <v>174</v>
      </c>
      <c r="BK382" s="190">
        <f>ROUND(I382*H382,2)</f>
        <v>0</v>
      </c>
      <c r="BL382" s="15" t="s">
        <v>215</v>
      </c>
      <c r="BM382" s="189" t="s">
        <v>1291</v>
      </c>
    </row>
    <row r="383" s="2" customFormat="1" ht="24.15" customHeight="1">
      <c r="A383" s="34"/>
      <c r="B383" s="176"/>
      <c r="C383" s="177" t="s">
        <v>1292</v>
      </c>
      <c r="D383" s="177" t="s">
        <v>169</v>
      </c>
      <c r="E383" s="178" t="s">
        <v>1293</v>
      </c>
      <c r="F383" s="179" t="s">
        <v>1294</v>
      </c>
      <c r="G383" s="180" t="s">
        <v>249</v>
      </c>
      <c r="H383" s="181">
        <v>298</v>
      </c>
      <c r="I383" s="182"/>
      <c r="J383" s="183">
        <f>ROUND(I383*H383,2)</f>
        <v>0</v>
      </c>
      <c r="K383" s="184"/>
      <c r="L383" s="35"/>
      <c r="M383" s="185" t="s">
        <v>1</v>
      </c>
      <c r="N383" s="186" t="s">
        <v>41</v>
      </c>
      <c r="O383" s="78"/>
      <c r="P383" s="187">
        <f>O383*H383</f>
        <v>0</v>
      </c>
      <c r="Q383" s="187">
        <v>0.0022649499999999999</v>
      </c>
      <c r="R383" s="187">
        <f>Q383*H383</f>
        <v>0.67495510000000003</v>
      </c>
      <c r="S383" s="187">
        <v>0</v>
      </c>
      <c r="T383" s="188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89" t="s">
        <v>215</v>
      </c>
      <c r="AT383" s="189" t="s">
        <v>169</v>
      </c>
      <c r="AU383" s="189" t="s">
        <v>174</v>
      </c>
      <c r="AY383" s="15" t="s">
        <v>165</v>
      </c>
      <c r="BE383" s="190">
        <f>IF(N383="základná",J383,0)</f>
        <v>0</v>
      </c>
      <c r="BF383" s="190">
        <f>IF(N383="znížená",J383,0)</f>
        <v>0</v>
      </c>
      <c r="BG383" s="190">
        <f>IF(N383="zákl. prenesená",J383,0)</f>
        <v>0</v>
      </c>
      <c r="BH383" s="190">
        <f>IF(N383="zníž. prenesená",J383,0)</f>
        <v>0</v>
      </c>
      <c r="BI383" s="190">
        <f>IF(N383="nulová",J383,0)</f>
        <v>0</v>
      </c>
      <c r="BJ383" s="15" t="s">
        <v>174</v>
      </c>
      <c r="BK383" s="190">
        <f>ROUND(I383*H383,2)</f>
        <v>0</v>
      </c>
      <c r="BL383" s="15" t="s">
        <v>215</v>
      </c>
      <c r="BM383" s="189" t="s">
        <v>1295</v>
      </c>
    </row>
    <row r="384" s="2" customFormat="1" ht="24.15" customHeight="1">
      <c r="A384" s="34"/>
      <c r="B384" s="176"/>
      <c r="C384" s="177" t="s">
        <v>1296</v>
      </c>
      <c r="D384" s="177" t="s">
        <v>169</v>
      </c>
      <c r="E384" s="178" t="s">
        <v>1297</v>
      </c>
      <c r="F384" s="179" t="s">
        <v>1298</v>
      </c>
      <c r="G384" s="180" t="s">
        <v>249</v>
      </c>
      <c r="H384" s="181">
        <v>71.5</v>
      </c>
      <c r="I384" s="182"/>
      <c r="J384" s="183">
        <f>ROUND(I384*H384,2)</f>
        <v>0</v>
      </c>
      <c r="K384" s="184"/>
      <c r="L384" s="35"/>
      <c r="M384" s="185" t="s">
        <v>1</v>
      </c>
      <c r="N384" s="186" t="s">
        <v>41</v>
      </c>
      <c r="O384" s="78"/>
      <c r="P384" s="187">
        <f>O384*H384</f>
        <v>0</v>
      </c>
      <c r="Q384" s="187">
        <v>0.0022649499999999999</v>
      </c>
      <c r="R384" s="187">
        <f>Q384*H384</f>
        <v>0.16194392499999999</v>
      </c>
      <c r="S384" s="187">
        <v>0</v>
      </c>
      <c r="T384" s="188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89" t="s">
        <v>215</v>
      </c>
      <c r="AT384" s="189" t="s">
        <v>169</v>
      </c>
      <c r="AU384" s="189" t="s">
        <v>174</v>
      </c>
      <c r="AY384" s="15" t="s">
        <v>165</v>
      </c>
      <c r="BE384" s="190">
        <f>IF(N384="základná",J384,0)</f>
        <v>0</v>
      </c>
      <c r="BF384" s="190">
        <f>IF(N384="znížená",J384,0)</f>
        <v>0</v>
      </c>
      <c r="BG384" s="190">
        <f>IF(N384="zákl. prenesená",J384,0)</f>
        <v>0</v>
      </c>
      <c r="BH384" s="190">
        <f>IF(N384="zníž. prenesená",J384,0)</f>
        <v>0</v>
      </c>
      <c r="BI384" s="190">
        <f>IF(N384="nulová",J384,0)</f>
        <v>0</v>
      </c>
      <c r="BJ384" s="15" t="s">
        <v>174</v>
      </c>
      <c r="BK384" s="190">
        <f>ROUND(I384*H384,2)</f>
        <v>0</v>
      </c>
      <c r="BL384" s="15" t="s">
        <v>215</v>
      </c>
      <c r="BM384" s="189" t="s">
        <v>1299</v>
      </c>
    </row>
    <row r="385" s="2" customFormat="1" ht="37.8" customHeight="1">
      <c r="A385" s="34"/>
      <c r="B385" s="176"/>
      <c r="C385" s="177" t="s">
        <v>1300</v>
      </c>
      <c r="D385" s="177" t="s">
        <v>169</v>
      </c>
      <c r="E385" s="178" t="s">
        <v>1301</v>
      </c>
      <c r="F385" s="179" t="s">
        <v>1302</v>
      </c>
      <c r="G385" s="180" t="s">
        <v>249</v>
      </c>
      <c r="H385" s="181">
        <v>228</v>
      </c>
      <c r="I385" s="182"/>
      <c r="J385" s="183">
        <f>ROUND(I385*H385,2)</f>
        <v>0</v>
      </c>
      <c r="K385" s="184"/>
      <c r="L385" s="35"/>
      <c r="M385" s="185" t="s">
        <v>1</v>
      </c>
      <c r="N385" s="186" t="s">
        <v>41</v>
      </c>
      <c r="O385" s="78"/>
      <c r="P385" s="187">
        <f>O385*H385</f>
        <v>0</v>
      </c>
      <c r="Q385" s="187">
        <v>0.00077904000000000005</v>
      </c>
      <c r="R385" s="187">
        <f>Q385*H385</f>
        <v>0.17762112000000002</v>
      </c>
      <c r="S385" s="187">
        <v>0</v>
      </c>
      <c r="T385" s="188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89" t="s">
        <v>215</v>
      </c>
      <c r="AT385" s="189" t="s">
        <v>169</v>
      </c>
      <c r="AU385" s="189" t="s">
        <v>174</v>
      </c>
      <c r="AY385" s="15" t="s">
        <v>165</v>
      </c>
      <c r="BE385" s="190">
        <f>IF(N385="základná",J385,0)</f>
        <v>0</v>
      </c>
      <c r="BF385" s="190">
        <f>IF(N385="znížená",J385,0)</f>
        <v>0</v>
      </c>
      <c r="BG385" s="190">
        <f>IF(N385="zákl. prenesená",J385,0)</f>
        <v>0</v>
      </c>
      <c r="BH385" s="190">
        <f>IF(N385="zníž. prenesená",J385,0)</f>
        <v>0</v>
      </c>
      <c r="BI385" s="190">
        <f>IF(N385="nulová",J385,0)</f>
        <v>0</v>
      </c>
      <c r="BJ385" s="15" t="s">
        <v>174</v>
      </c>
      <c r="BK385" s="190">
        <f>ROUND(I385*H385,2)</f>
        <v>0</v>
      </c>
      <c r="BL385" s="15" t="s">
        <v>215</v>
      </c>
      <c r="BM385" s="189" t="s">
        <v>1303</v>
      </c>
    </row>
    <row r="386" s="2" customFormat="1" ht="33" customHeight="1">
      <c r="A386" s="34"/>
      <c r="B386" s="176"/>
      <c r="C386" s="177" t="s">
        <v>1304</v>
      </c>
      <c r="D386" s="177" t="s">
        <v>169</v>
      </c>
      <c r="E386" s="178" t="s">
        <v>1305</v>
      </c>
      <c r="F386" s="179" t="s">
        <v>1306</v>
      </c>
      <c r="G386" s="180" t="s">
        <v>249</v>
      </c>
      <c r="H386" s="181">
        <v>13.199999999999999</v>
      </c>
      <c r="I386" s="182"/>
      <c r="J386" s="183">
        <f>ROUND(I386*H386,2)</f>
        <v>0</v>
      </c>
      <c r="K386" s="184"/>
      <c r="L386" s="35"/>
      <c r="M386" s="185" t="s">
        <v>1</v>
      </c>
      <c r="N386" s="186" t="s">
        <v>41</v>
      </c>
      <c r="O386" s="78"/>
      <c r="P386" s="187">
        <f>O386*H386</f>
        <v>0</v>
      </c>
      <c r="Q386" s="187">
        <v>0.0058974800000000001</v>
      </c>
      <c r="R386" s="187">
        <f>Q386*H386</f>
        <v>0.077846736</v>
      </c>
      <c r="S386" s="187">
        <v>0</v>
      </c>
      <c r="T386" s="188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89" t="s">
        <v>215</v>
      </c>
      <c r="AT386" s="189" t="s">
        <v>169</v>
      </c>
      <c r="AU386" s="189" t="s">
        <v>174</v>
      </c>
      <c r="AY386" s="15" t="s">
        <v>165</v>
      </c>
      <c r="BE386" s="190">
        <f>IF(N386="základná",J386,0)</f>
        <v>0</v>
      </c>
      <c r="BF386" s="190">
        <f>IF(N386="znížená",J386,0)</f>
        <v>0</v>
      </c>
      <c r="BG386" s="190">
        <f>IF(N386="zákl. prenesená",J386,0)</f>
        <v>0</v>
      </c>
      <c r="BH386" s="190">
        <f>IF(N386="zníž. prenesená",J386,0)</f>
        <v>0</v>
      </c>
      <c r="BI386" s="190">
        <f>IF(N386="nulová",J386,0)</f>
        <v>0</v>
      </c>
      <c r="BJ386" s="15" t="s">
        <v>174</v>
      </c>
      <c r="BK386" s="190">
        <f>ROUND(I386*H386,2)</f>
        <v>0</v>
      </c>
      <c r="BL386" s="15" t="s">
        <v>215</v>
      </c>
      <c r="BM386" s="189" t="s">
        <v>1307</v>
      </c>
    </row>
    <row r="387" s="2" customFormat="1" ht="24.15" customHeight="1">
      <c r="A387" s="34"/>
      <c r="B387" s="176"/>
      <c r="C387" s="177" t="s">
        <v>1308</v>
      </c>
      <c r="D387" s="177" t="s">
        <v>169</v>
      </c>
      <c r="E387" s="178" t="s">
        <v>1309</v>
      </c>
      <c r="F387" s="179" t="s">
        <v>1310</v>
      </c>
      <c r="G387" s="180" t="s">
        <v>1046</v>
      </c>
      <c r="H387" s="207"/>
      <c r="I387" s="182"/>
      <c r="J387" s="183">
        <f>ROUND(I387*H387,2)</f>
        <v>0</v>
      </c>
      <c r="K387" s="184"/>
      <c r="L387" s="35"/>
      <c r="M387" s="185" t="s">
        <v>1</v>
      </c>
      <c r="N387" s="186" t="s">
        <v>41</v>
      </c>
      <c r="O387" s="78"/>
      <c r="P387" s="187">
        <f>O387*H387</f>
        <v>0</v>
      </c>
      <c r="Q387" s="187">
        <v>0</v>
      </c>
      <c r="R387" s="187">
        <f>Q387*H387</f>
        <v>0</v>
      </c>
      <c r="S387" s="187">
        <v>0</v>
      </c>
      <c r="T387" s="188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89" t="s">
        <v>215</v>
      </c>
      <c r="AT387" s="189" t="s">
        <v>169</v>
      </c>
      <c r="AU387" s="189" t="s">
        <v>174</v>
      </c>
      <c r="AY387" s="15" t="s">
        <v>165</v>
      </c>
      <c r="BE387" s="190">
        <f>IF(N387="základná",J387,0)</f>
        <v>0</v>
      </c>
      <c r="BF387" s="190">
        <f>IF(N387="znížená",J387,0)</f>
        <v>0</v>
      </c>
      <c r="BG387" s="190">
        <f>IF(N387="zákl. prenesená",J387,0)</f>
        <v>0</v>
      </c>
      <c r="BH387" s="190">
        <f>IF(N387="zníž. prenesená",J387,0)</f>
        <v>0</v>
      </c>
      <c r="BI387" s="190">
        <f>IF(N387="nulová",J387,0)</f>
        <v>0</v>
      </c>
      <c r="BJ387" s="15" t="s">
        <v>174</v>
      </c>
      <c r="BK387" s="190">
        <f>ROUND(I387*H387,2)</f>
        <v>0</v>
      </c>
      <c r="BL387" s="15" t="s">
        <v>215</v>
      </c>
      <c r="BM387" s="189" t="s">
        <v>1311</v>
      </c>
    </row>
    <row r="388" s="12" customFormat="1" ht="22.8" customHeight="1">
      <c r="A388" s="12"/>
      <c r="B388" s="163"/>
      <c r="C388" s="12"/>
      <c r="D388" s="164" t="s">
        <v>74</v>
      </c>
      <c r="E388" s="174" t="s">
        <v>377</v>
      </c>
      <c r="F388" s="174" t="s">
        <v>378</v>
      </c>
      <c r="G388" s="12"/>
      <c r="H388" s="12"/>
      <c r="I388" s="166"/>
      <c r="J388" s="175">
        <f>BK388</f>
        <v>0</v>
      </c>
      <c r="K388" s="12"/>
      <c r="L388" s="163"/>
      <c r="M388" s="168"/>
      <c r="N388" s="169"/>
      <c r="O388" s="169"/>
      <c r="P388" s="170">
        <f>SUM(P389:P426)</f>
        <v>0</v>
      </c>
      <c r="Q388" s="169"/>
      <c r="R388" s="170">
        <f>SUM(R389:R426)</f>
        <v>5.8977919600000011</v>
      </c>
      <c r="S388" s="169"/>
      <c r="T388" s="171">
        <f>SUM(T389:T426)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164" t="s">
        <v>174</v>
      </c>
      <c r="AT388" s="172" t="s">
        <v>74</v>
      </c>
      <c r="AU388" s="172" t="s">
        <v>83</v>
      </c>
      <c r="AY388" s="164" t="s">
        <v>165</v>
      </c>
      <c r="BK388" s="173">
        <f>SUM(BK389:BK426)</f>
        <v>0</v>
      </c>
    </row>
    <row r="389" s="2" customFormat="1" ht="24.15" customHeight="1">
      <c r="A389" s="34"/>
      <c r="B389" s="176"/>
      <c r="C389" s="177" t="s">
        <v>1312</v>
      </c>
      <c r="D389" s="177" t="s">
        <v>169</v>
      </c>
      <c r="E389" s="178" t="s">
        <v>1313</v>
      </c>
      <c r="F389" s="179" t="s">
        <v>1314</v>
      </c>
      <c r="G389" s="180" t="s">
        <v>172</v>
      </c>
      <c r="H389" s="181">
        <v>39.600000000000001</v>
      </c>
      <c r="I389" s="182"/>
      <c r="J389" s="183">
        <f>ROUND(I389*H389,2)</f>
        <v>0</v>
      </c>
      <c r="K389" s="184"/>
      <c r="L389" s="35"/>
      <c r="M389" s="185" t="s">
        <v>1</v>
      </c>
      <c r="N389" s="186" t="s">
        <v>41</v>
      </c>
      <c r="O389" s="78"/>
      <c r="P389" s="187">
        <f>O389*H389</f>
        <v>0</v>
      </c>
      <c r="Q389" s="187">
        <v>4.0000000000000003E-05</v>
      </c>
      <c r="R389" s="187">
        <f>Q389*H389</f>
        <v>0.0015840000000000001</v>
      </c>
      <c r="S389" s="187">
        <v>0</v>
      </c>
      <c r="T389" s="188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89" t="s">
        <v>215</v>
      </c>
      <c r="AT389" s="189" t="s">
        <v>169</v>
      </c>
      <c r="AU389" s="189" t="s">
        <v>174</v>
      </c>
      <c r="AY389" s="15" t="s">
        <v>165</v>
      </c>
      <c r="BE389" s="190">
        <f>IF(N389="základná",J389,0)</f>
        <v>0</v>
      </c>
      <c r="BF389" s="190">
        <f>IF(N389="znížená",J389,0)</f>
        <v>0</v>
      </c>
      <c r="BG389" s="190">
        <f>IF(N389="zákl. prenesená",J389,0)</f>
        <v>0</v>
      </c>
      <c r="BH389" s="190">
        <f>IF(N389="zníž. prenesená",J389,0)</f>
        <v>0</v>
      </c>
      <c r="BI389" s="190">
        <f>IF(N389="nulová",J389,0)</f>
        <v>0</v>
      </c>
      <c r="BJ389" s="15" t="s">
        <v>174</v>
      </c>
      <c r="BK389" s="190">
        <f>ROUND(I389*H389,2)</f>
        <v>0</v>
      </c>
      <c r="BL389" s="15" t="s">
        <v>215</v>
      </c>
      <c r="BM389" s="189" t="s">
        <v>1315</v>
      </c>
    </row>
    <row r="390" s="2" customFormat="1" ht="33" customHeight="1">
      <c r="A390" s="34"/>
      <c r="B390" s="176"/>
      <c r="C390" s="196" t="s">
        <v>1316</v>
      </c>
      <c r="D390" s="196" t="s">
        <v>551</v>
      </c>
      <c r="E390" s="197" t="s">
        <v>1317</v>
      </c>
      <c r="F390" s="198" t="s">
        <v>1318</v>
      </c>
      <c r="G390" s="199" t="s">
        <v>172</v>
      </c>
      <c r="H390" s="200">
        <v>39.600000000000001</v>
      </c>
      <c r="I390" s="201"/>
      <c r="J390" s="202">
        <f>ROUND(I390*H390,2)</f>
        <v>0</v>
      </c>
      <c r="K390" s="203"/>
      <c r="L390" s="204"/>
      <c r="M390" s="205" t="s">
        <v>1</v>
      </c>
      <c r="N390" s="206" t="s">
        <v>41</v>
      </c>
      <c r="O390" s="78"/>
      <c r="P390" s="187">
        <f>O390*H390</f>
        <v>0</v>
      </c>
      <c r="Q390" s="187">
        <v>0.010999999999999999</v>
      </c>
      <c r="R390" s="187">
        <f>Q390*H390</f>
        <v>0.43559999999999999</v>
      </c>
      <c r="S390" s="187">
        <v>0</v>
      </c>
      <c r="T390" s="188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89" t="s">
        <v>284</v>
      </c>
      <c r="AT390" s="189" t="s">
        <v>551</v>
      </c>
      <c r="AU390" s="189" t="s">
        <v>174</v>
      </c>
      <c r="AY390" s="15" t="s">
        <v>165</v>
      </c>
      <c r="BE390" s="190">
        <f>IF(N390="základná",J390,0)</f>
        <v>0</v>
      </c>
      <c r="BF390" s="190">
        <f>IF(N390="znížená",J390,0)</f>
        <v>0</v>
      </c>
      <c r="BG390" s="190">
        <f>IF(N390="zákl. prenesená",J390,0)</f>
        <v>0</v>
      </c>
      <c r="BH390" s="190">
        <f>IF(N390="zníž. prenesená",J390,0)</f>
        <v>0</v>
      </c>
      <c r="BI390" s="190">
        <f>IF(N390="nulová",J390,0)</f>
        <v>0</v>
      </c>
      <c r="BJ390" s="15" t="s">
        <v>174</v>
      </c>
      <c r="BK390" s="190">
        <f>ROUND(I390*H390,2)</f>
        <v>0</v>
      </c>
      <c r="BL390" s="15" t="s">
        <v>215</v>
      </c>
      <c r="BM390" s="189" t="s">
        <v>1319</v>
      </c>
    </row>
    <row r="391" s="2" customFormat="1" ht="24.15" customHeight="1">
      <c r="A391" s="34"/>
      <c r="B391" s="176"/>
      <c r="C391" s="177" t="s">
        <v>1320</v>
      </c>
      <c r="D391" s="177" t="s">
        <v>169</v>
      </c>
      <c r="E391" s="178" t="s">
        <v>1321</v>
      </c>
      <c r="F391" s="179" t="s">
        <v>1322</v>
      </c>
      <c r="G391" s="180" t="s">
        <v>172</v>
      </c>
      <c r="H391" s="181">
        <v>31.611999999999998</v>
      </c>
      <c r="I391" s="182"/>
      <c r="J391" s="183">
        <f>ROUND(I391*H391,2)</f>
        <v>0</v>
      </c>
      <c r="K391" s="184"/>
      <c r="L391" s="35"/>
      <c r="M391" s="185" t="s">
        <v>1</v>
      </c>
      <c r="N391" s="186" t="s">
        <v>41</v>
      </c>
      <c r="O391" s="78"/>
      <c r="P391" s="187">
        <f>O391*H391</f>
        <v>0</v>
      </c>
      <c r="Q391" s="187">
        <v>3.0000000000000001E-05</v>
      </c>
      <c r="R391" s="187">
        <f>Q391*H391</f>
        <v>0.00094835999999999998</v>
      </c>
      <c r="S391" s="187">
        <v>0</v>
      </c>
      <c r="T391" s="188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89" t="s">
        <v>215</v>
      </c>
      <c r="AT391" s="189" t="s">
        <v>169</v>
      </c>
      <c r="AU391" s="189" t="s">
        <v>174</v>
      </c>
      <c r="AY391" s="15" t="s">
        <v>165</v>
      </c>
      <c r="BE391" s="190">
        <f>IF(N391="základná",J391,0)</f>
        <v>0</v>
      </c>
      <c r="BF391" s="190">
        <f>IF(N391="znížená",J391,0)</f>
        <v>0</v>
      </c>
      <c r="BG391" s="190">
        <f>IF(N391="zákl. prenesená",J391,0)</f>
        <v>0</v>
      </c>
      <c r="BH391" s="190">
        <f>IF(N391="zníž. prenesená",J391,0)</f>
        <v>0</v>
      </c>
      <c r="BI391" s="190">
        <f>IF(N391="nulová",J391,0)</f>
        <v>0</v>
      </c>
      <c r="BJ391" s="15" t="s">
        <v>174</v>
      </c>
      <c r="BK391" s="190">
        <f>ROUND(I391*H391,2)</f>
        <v>0</v>
      </c>
      <c r="BL391" s="15" t="s">
        <v>215</v>
      </c>
      <c r="BM391" s="189" t="s">
        <v>1323</v>
      </c>
    </row>
    <row r="392" s="2" customFormat="1" ht="37.8" customHeight="1">
      <c r="A392" s="34"/>
      <c r="B392" s="176"/>
      <c r="C392" s="196" t="s">
        <v>1324</v>
      </c>
      <c r="D392" s="196" t="s">
        <v>551</v>
      </c>
      <c r="E392" s="197" t="s">
        <v>1325</v>
      </c>
      <c r="F392" s="198" t="s">
        <v>1326</v>
      </c>
      <c r="G392" s="199" t="s">
        <v>172</v>
      </c>
      <c r="H392" s="200">
        <v>32.560000000000002</v>
      </c>
      <c r="I392" s="201"/>
      <c r="J392" s="202">
        <f>ROUND(I392*H392,2)</f>
        <v>0</v>
      </c>
      <c r="K392" s="203"/>
      <c r="L392" s="204"/>
      <c r="M392" s="205" t="s">
        <v>1</v>
      </c>
      <c r="N392" s="206" t="s">
        <v>41</v>
      </c>
      <c r="O392" s="78"/>
      <c r="P392" s="187">
        <f>O392*H392</f>
        <v>0</v>
      </c>
      <c r="Q392" s="187">
        <v>0.0043400000000000001</v>
      </c>
      <c r="R392" s="187">
        <f>Q392*H392</f>
        <v>0.1413104</v>
      </c>
      <c r="S392" s="187">
        <v>0</v>
      </c>
      <c r="T392" s="188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89" t="s">
        <v>284</v>
      </c>
      <c r="AT392" s="189" t="s">
        <v>551</v>
      </c>
      <c r="AU392" s="189" t="s">
        <v>174</v>
      </c>
      <c r="AY392" s="15" t="s">
        <v>165</v>
      </c>
      <c r="BE392" s="190">
        <f>IF(N392="základná",J392,0)</f>
        <v>0</v>
      </c>
      <c r="BF392" s="190">
        <f>IF(N392="znížená",J392,0)</f>
        <v>0</v>
      </c>
      <c r="BG392" s="190">
        <f>IF(N392="zákl. prenesená",J392,0)</f>
        <v>0</v>
      </c>
      <c r="BH392" s="190">
        <f>IF(N392="zníž. prenesená",J392,0)</f>
        <v>0</v>
      </c>
      <c r="BI392" s="190">
        <f>IF(N392="nulová",J392,0)</f>
        <v>0</v>
      </c>
      <c r="BJ392" s="15" t="s">
        <v>174</v>
      </c>
      <c r="BK392" s="190">
        <f>ROUND(I392*H392,2)</f>
        <v>0</v>
      </c>
      <c r="BL392" s="15" t="s">
        <v>215</v>
      </c>
      <c r="BM392" s="189" t="s">
        <v>1327</v>
      </c>
    </row>
    <row r="393" s="2" customFormat="1" ht="24.15" customHeight="1">
      <c r="A393" s="34"/>
      <c r="B393" s="176"/>
      <c r="C393" s="177" t="s">
        <v>1328</v>
      </c>
      <c r="D393" s="177" t="s">
        <v>169</v>
      </c>
      <c r="E393" s="178" t="s">
        <v>1329</v>
      </c>
      <c r="F393" s="179" t="s">
        <v>1330</v>
      </c>
      <c r="G393" s="180" t="s">
        <v>172</v>
      </c>
      <c r="H393" s="181">
        <v>971.12199999999996</v>
      </c>
      <c r="I393" s="182"/>
      <c r="J393" s="183">
        <f>ROUND(I393*H393,2)</f>
        <v>0</v>
      </c>
      <c r="K393" s="184"/>
      <c r="L393" s="35"/>
      <c r="M393" s="185" t="s">
        <v>1</v>
      </c>
      <c r="N393" s="186" t="s">
        <v>41</v>
      </c>
      <c r="O393" s="78"/>
      <c r="P393" s="187">
        <f>O393*H393</f>
        <v>0</v>
      </c>
      <c r="Q393" s="187">
        <v>3.0000000000000001E-05</v>
      </c>
      <c r="R393" s="187">
        <f>Q393*H393</f>
        <v>0.029133659999999999</v>
      </c>
      <c r="S393" s="187">
        <v>0</v>
      </c>
      <c r="T393" s="188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89" t="s">
        <v>215</v>
      </c>
      <c r="AT393" s="189" t="s">
        <v>169</v>
      </c>
      <c r="AU393" s="189" t="s">
        <v>174</v>
      </c>
      <c r="AY393" s="15" t="s">
        <v>165</v>
      </c>
      <c r="BE393" s="190">
        <f>IF(N393="základná",J393,0)</f>
        <v>0</v>
      </c>
      <c r="BF393" s="190">
        <f>IF(N393="znížená",J393,0)</f>
        <v>0</v>
      </c>
      <c r="BG393" s="190">
        <f>IF(N393="zákl. prenesená",J393,0)</f>
        <v>0</v>
      </c>
      <c r="BH393" s="190">
        <f>IF(N393="zníž. prenesená",J393,0)</f>
        <v>0</v>
      </c>
      <c r="BI393" s="190">
        <f>IF(N393="nulová",J393,0)</f>
        <v>0</v>
      </c>
      <c r="BJ393" s="15" t="s">
        <v>174</v>
      </c>
      <c r="BK393" s="190">
        <f>ROUND(I393*H393,2)</f>
        <v>0</v>
      </c>
      <c r="BL393" s="15" t="s">
        <v>215</v>
      </c>
      <c r="BM393" s="189" t="s">
        <v>1331</v>
      </c>
    </row>
    <row r="394" s="2" customFormat="1" ht="24.15" customHeight="1">
      <c r="A394" s="34"/>
      <c r="B394" s="176"/>
      <c r="C394" s="196" t="s">
        <v>1332</v>
      </c>
      <c r="D394" s="196" t="s">
        <v>551</v>
      </c>
      <c r="E394" s="197" t="s">
        <v>1333</v>
      </c>
      <c r="F394" s="198" t="s">
        <v>1334</v>
      </c>
      <c r="G394" s="199" t="s">
        <v>172</v>
      </c>
      <c r="H394" s="200">
        <v>1000.256</v>
      </c>
      <c r="I394" s="201"/>
      <c r="J394" s="202">
        <f>ROUND(I394*H394,2)</f>
        <v>0</v>
      </c>
      <c r="K394" s="203"/>
      <c r="L394" s="204"/>
      <c r="M394" s="205" t="s">
        <v>1</v>
      </c>
      <c r="N394" s="206" t="s">
        <v>41</v>
      </c>
      <c r="O394" s="78"/>
      <c r="P394" s="187">
        <f>O394*H394</f>
        <v>0</v>
      </c>
      <c r="Q394" s="187">
        <v>0.0038999999999999998</v>
      </c>
      <c r="R394" s="187">
        <f>Q394*H394</f>
        <v>3.9009983999999998</v>
      </c>
      <c r="S394" s="187">
        <v>0</v>
      </c>
      <c r="T394" s="188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89" t="s">
        <v>284</v>
      </c>
      <c r="AT394" s="189" t="s">
        <v>551</v>
      </c>
      <c r="AU394" s="189" t="s">
        <v>174</v>
      </c>
      <c r="AY394" s="15" t="s">
        <v>165</v>
      </c>
      <c r="BE394" s="190">
        <f>IF(N394="základná",J394,0)</f>
        <v>0</v>
      </c>
      <c r="BF394" s="190">
        <f>IF(N394="znížená",J394,0)</f>
        <v>0</v>
      </c>
      <c r="BG394" s="190">
        <f>IF(N394="zákl. prenesená",J394,0)</f>
        <v>0</v>
      </c>
      <c r="BH394" s="190">
        <f>IF(N394="zníž. prenesená",J394,0)</f>
        <v>0</v>
      </c>
      <c r="BI394" s="190">
        <f>IF(N394="nulová",J394,0)</f>
        <v>0</v>
      </c>
      <c r="BJ394" s="15" t="s">
        <v>174</v>
      </c>
      <c r="BK394" s="190">
        <f>ROUND(I394*H394,2)</f>
        <v>0</v>
      </c>
      <c r="BL394" s="15" t="s">
        <v>215</v>
      </c>
      <c r="BM394" s="189" t="s">
        <v>1335</v>
      </c>
    </row>
    <row r="395" s="2" customFormat="1" ht="24.15" customHeight="1">
      <c r="A395" s="34"/>
      <c r="B395" s="176"/>
      <c r="C395" s="177" t="s">
        <v>1336</v>
      </c>
      <c r="D395" s="177" t="s">
        <v>169</v>
      </c>
      <c r="E395" s="178" t="s">
        <v>1337</v>
      </c>
      <c r="F395" s="179" t="s">
        <v>1338</v>
      </c>
      <c r="G395" s="180" t="s">
        <v>172</v>
      </c>
      <c r="H395" s="181">
        <v>438.80200000000002</v>
      </c>
      <c r="I395" s="182"/>
      <c r="J395" s="183">
        <f>ROUND(I395*H395,2)</f>
        <v>0</v>
      </c>
      <c r="K395" s="184"/>
      <c r="L395" s="35"/>
      <c r="M395" s="185" t="s">
        <v>1</v>
      </c>
      <c r="N395" s="186" t="s">
        <v>41</v>
      </c>
      <c r="O395" s="78"/>
      <c r="P395" s="187">
        <f>O395*H395</f>
        <v>0</v>
      </c>
      <c r="Q395" s="187">
        <v>3.0000000000000001E-05</v>
      </c>
      <c r="R395" s="187">
        <f>Q395*H395</f>
        <v>0.013164060000000002</v>
      </c>
      <c r="S395" s="187">
        <v>0</v>
      </c>
      <c r="T395" s="188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89" t="s">
        <v>215</v>
      </c>
      <c r="AT395" s="189" t="s">
        <v>169</v>
      </c>
      <c r="AU395" s="189" t="s">
        <v>174</v>
      </c>
      <c r="AY395" s="15" t="s">
        <v>165</v>
      </c>
      <c r="BE395" s="190">
        <f>IF(N395="základná",J395,0)</f>
        <v>0</v>
      </c>
      <c r="BF395" s="190">
        <f>IF(N395="znížená",J395,0)</f>
        <v>0</v>
      </c>
      <c r="BG395" s="190">
        <f>IF(N395="zákl. prenesená",J395,0)</f>
        <v>0</v>
      </c>
      <c r="BH395" s="190">
        <f>IF(N395="zníž. prenesená",J395,0)</f>
        <v>0</v>
      </c>
      <c r="BI395" s="190">
        <f>IF(N395="nulová",J395,0)</f>
        <v>0</v>
      </c>
      <c r="BJ395" s="15" t="s">
        <v>174</v>
      </c>
      <c r="BK395" s="190">
        <f>ROUND(I395*H395,2)</f>
        <v>0</v>
      </c>
      <c r="BL395" s="15" t="s">
        <v>215</v>
      </c>
      <c r="BM395" s="189" t="s">
        <v>1339</v>
      </c>
    </row>
    <row r="396" s="2" customFormat="1" ht="44.25" customHeight="1">
      <c r="A396" s="34"/>
      <c r="B396" s="176"/>
      <c r="C396" s="196" t="s">
        <v>1340</v>
      </c>
      <c r="D396" s="196" t="s">
        <v>551</v>
      </c>
      <c r="E396" s="197" t="s">
        <v>1341</v>
      </c>
      <c r="F396" s="198" t="s">
        <v>1342</v>
      </c>
      <c r="G396" s="199" t="s">
        <v>172</v>
      </c>
      <c r="H396" s="200">
        <v>658.20299999999997</v>
      </c>
      <c r="I396" s="201"/>
      <c r="J396" s="202">
        <f>ROUND(I396*H396,2)</f>
        <v>0</v>
      </c>
      <c r="K396" s="203"/>
      <c r="L396" s="204"/>
      <c r="M396" s="205" t="s">
        <v>1</v>
      </c>
      <c r="N396" s="206" t="s">
        <v>41</v>
      </c>
      <c r="O396" s="78"/>
      <c r="P396" s="187">
        <f>O396*H396</f>
        <v>0</v>
      </c>
      <c r="Q396" s="187">
        <v>0</v>
      </c>
      <c r="R396" s="187">
        <f>Q396*H396</f>
        <v>0</v>
      </c>
      <c r="S396" s="187">
        <v>0</v>
      </c>
      <c r="T396" s="188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89" t="s">
        <v>284</v>
      </c>
      <c r="AT396" s="189" t="s">
        <v>551</v>
      </c>
      <c r="AU396" s="189" t="s">
        <v>174</v>
      </c>
      <c r="AY396" s="15" t="s">
        <v>165</v>
      </c>
      <c r="BE396" s="190">
        <f>IF(N396="základná",J396,0)</f>
        <v>0</v>
      </c>
      <c r="BF396" s="190">
        <f>IF(N396="znížená",J396,0)</f>
        <v>0</v>
      </c>
      <c r="BG396" s="190">
        <f>IF(N396="zákl. prenesená",J396,0)</f>
        <v>0</v>
      </c>
      <c r="BH396" s="190">
        <f>IF(N396="zníž. prenesená",J396,0)</f>
        <v>0</v>
      </c>
      <c r="BI396" s="190">
        <f>IF(N396="nulová",J396,0)</f>
        <v>0</v>
      </c>
      <c r="BJ396" s="15" t="s">
        <v>174</v>
      </c>
      <c r="BK396" s="190">
        <f>ROUND(I396*H396,2)</f>
        <v>0</v>
      </c>
      <c r="BL396" s="15" t="s">
        <v>215</v>
      </c>
      <c r="BM396" s="189" t="s">
        <v>1343</v>
      </c>
    </row>
    <row r="397" s="2" customFormat="1" ht="37.8" customHeight="1">
      <c r="A397" s="34"/>
      <c r="B397" s="176"/>
      <c r="C397" s="177" t="s">
        <v>1344</v>
      </c>
      <c r="D397" s="177" t="s">
        <v>169</v>
      </c>
      <c r="E397" s="178" t="s">
        <v>1345</v>
      </c>
      <c r="F397" s="179" t="s">
        <v>1346</v>
      </c>
      <c r="G397" s="180" t="s">
        <v>172</v>
      </c>
      <c r="H397" s="181">
        <v>279.43599999999998</v>
      </c>
      <c r="I397" s="182"/>
      <c r="J397" s="183">
        <f>ROUND(I397*H397,2)</f>
        <v>0</v>
      </c>
      <c r="K397" s="184"/>
      <c r="L397" s="35"/>
      <c r="M397" s="185" t="s">
        <v>1</v>
      </c>
      <c r="N397" s="186" t="s">
        <v>41</v>
      </c>
      <c r="O397" s="78"/>
      <c r="P397" s="187">
        <f>O397*H397</f>
        <v>0</v>
      </c>
      <c r="Q397" s="187">
        <v>3.0000000000000001E-05</v>
      </c>
      <c r="R397" s="187">
        <f>Q397*H397</f>
        <v>0.0083830799999999994</v>
      </c>
      <c r="S397" s="187">
        <v>0</v>
      </c>
      <c r="T397" s="188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89" t="s">
        <v>215</v>
      </c>
      <c r="AT397" s="189" t="s">
        <v>169</v>
      </c>
      <c r="AU397" s="189" t="s">
        <v>174</v>
      </c>
      <c r="AY397" s="15" t="s">
        <v>165</v>
      </c>
      <c r="BE397" s="190">
        <f>IF(N397="základná",J397,0)</f>
        <v>0</v>
      </c>
      <c r="BF397" s="190">
        <f>IF(N397="znížená",J397,0)</f>
        <v>0</v>
      </c>
      <c r="BG397" s="190">
        <f>IF(N397="zákl. prenesená",J397,0)</f>
        <v>0</v>
      </c>
      <c r="BH397" s="190">
        <f>IF(N397="zníž. prenesená",J397,0)</f>
        <v>0</v>
      </c>
      <c r="BI397" s="190">
        <f>IF(N397="nulová",J397,0)</f>
        <v>0</v>
      </c>
      <c r="BJ397" s="15" t="s">
        <v>174</v>
      </c>
      <c r="BK397" s="190">
        <f>ROUND(I397*H397,2)</f>
        <v>0</v>
      </c>
      <c r="BL397" s="15" t="s">
        <v>215</v>
      </c>
      <c r="BM397" s="189" t="s">
        <v>1347</v>
      </c>
    </row>
    <row r="398" s="2" customFormat="1" ht="37.8" customHeight="1">
      <c r="A398" s="34"/>
      <c r="B398" s="176"/>
      <c r="C398" s="196" t="s">
        <v>1348</v>
      </c>
      <c r="D398" s="196" t="s">
        <v>551</v>
      </c>
      <c r="E398" s="197" t="s">
        <v>1349</v>
      </c>
      <c r="F398" s="198" t="s">
        <v>1350</v>
      </c>
      <c r="G398" s="199" t="s">
        <v>172</v>
      </c>
      <c r="H398" s="200">
        <v>279.43599999999998</v>
      </c>
      <c r="I398" s="201"/>
      <c r="J398" s="202">
        <f>ROUND(I398*H398,2)</f>
        <v>0</v>
      </c>
      <c r="K398" s="203"/>
      <c r="L398" s="204"/>
      <c r="M398" s="205" t="s">
        <v>1</v>
      </c>
      <c r="N398" s="206" t="s">
        <v>41</v>
      </c>
      <c r="O398" s="78"/>
      <c r="P398" s="187">
        <f>O398*H398</f>
        <v>0</v>
      </c>
      <c r="Q398" s="187">
        <v>0</v>
      </c>
      <c r="R398" s="187">
        <f>Q398*H398</f>
        <v>0</v>
      </c>
      <c r="S398" s="187">
        <v>0</v>
      </c>
      <c r="T398" s="188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89" t="s">
        <v>284</v>
      </c>
      <c r="AT398" s="189" t="s">
        <v>551</v>
      </c>
      <c r="AU398" s="189" t="s">
        <v>174</v>
      </c>
      <c r="AY398" s="15" t="s">
        <v>165</v>
      </c>
      <c r="BE398" s="190">
        <f>IF(N398="základná",J398,0)</f>
        <v>0</v>
      </c>
      <c r="BF398" s="190">
        <f>IF(N398="znížená",J398,0)</f>
        <v>0</v>
      </c>
      <c r="BG398" s="190">
        <f>IF(N398="zákl. prenesená",J398,0)</f>
        <v>0</v>
      </c>
      <c r="BH398" s="190">
        <f>IF(N398="zníž. prenesená",J398,0)</f>
        <v>0</v>
      </c>
      <c r="BI398" s="190">
        <f>IF(N398="nulová",J398,0)</f>
        <v>0</v>
      </c>
      <c r="BJ398" s="15" t="s">
        <v>174</v>
      </c>
      <c r="BK398" s="190">
        <f>ROUND(I398*H398,2)</f>
        <v>0</v>
      </c>
      <c r="BL398" s="15" t="s">
        <v>215</v>
      </c>
      <c r="BM398" s="189" t="s">
        <v>1351</v>
      </c>
    </row>
    <row r="399" s="2" customFormat="1" ht="21.75" customHeight="1">
      <c r="A399" s="34"/>
      <c r="B399" s="176"/>
      <c r="C399" s="177" t="s">
        <v>1352</v>
      </c>
      <c r="D399" s="177" t="s">
        <v>169</v>
      </c>
      <c r="E399" s="178" t="s">
        <v>1353</v>
      </c>
      <c r="F399" s="179" t="s">
        <v>1354</v>
      </c>
      <c r="G399" s="180" t="s">
        <v>193</v>
      </c>
      <c r="H399" s="181">
        <v>9</v>
      </c>
      <c r="I399" s="182"/>
      <c r="J399" s="183">
        <f>ROUND(I399*H399,2)</f>
        <v>0</v>
      </c>
      <c r="K399" s="184"/>
      <c r="L399" s="35"/>
      <c r="M399" s="185" t="s">
        <v>1</v>
      </c>
      <c r="N399" s="186" t="s">
        <v>41</v>
      </c>
      <c r="O399" s="78"/>
      <c r="P399" s="187">
        <f>O399*H399</f>
        <v>0</v>
      </c>
      <c r="Q399" s="187">
        <v>3.0000000000000001E-05</v>
      </c>
      <c r="R399" s="187">
        <f>Q399*H399</f>
        <v>0.00027</v>
      </c>
      <c r="S399" s="187">
        <v>0</v>
      </c>
      <c r="T399" s="188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89" t="s">
        <v>215</v>
      </c>
      <c r="AT399" s="189" t="s">
        <v>169</v>
      </c>
      <c r="AU399" s="189" t="s">
        <v>174</v>
      </c>
      <c r="AY399" s="15" t="s">
        <v>165</v>
      </c>
      <c r="BE399" s="190">
        <f>IF(N399="základná",J399,0)</f>
        <v>0</v>
      </c>
      <c r="BF399" s="190">
        <f>IF(N399="znížená",J399,0)</f>
        <v>0</v>
      </c>
      <c r="BG399" s="190">
        <f>IF(N399="zákl. prenesená",J399,0)</f>
        <v>0</v>
      </c>
      <c r="BH399" s="190">
        <f>IF(N399="zníž. prenesená",J399,0)</f>
        <v>0</v>
      </c>
      <c r="BI399" s="190">
        <f>IF(N399="nulová",J399,0)</f>
        <v>0</v>
      </c>
      <c r="BJ399" s="15" t="s">
        <v>174</v>
      </c>
      <c r="BK399" s="190">
        <f>ROUND(I399*H399,2)</f>
        <v>0</v>
      </c>
      <c r="BL399" s="15" t="s">
        <v>215</v>
      </c>
      <c r="BM399" s="189" t="s">
        <v>1355</v>
      </c>
    </row>
    <row r="400" s="2" customFormat="1" ht="16.5" customHeight="1">
      <c r="A400" s="34"/>
      <c r="B400" s="176"/>
      <c r="C400" s="177" t="s">
        <v>1356</v>
      </c>
      <c r="D400" s="177" t="s">
        <v>169</v>
      </c>
      <c r="E400" s="178" t="s">
        <v>1357</v>
      </c>
      <c r="F400" s="179" t="s">
        <v>1358</v>
      </c>
      <c r="G400" s="180" t="s">
        <v>193</v>
      </c>
      <c r="H400" s="181">
        <v>1</v>
      </c>
      <c r="I400" s="182"/>
      <c r="J400" s="183">
        <f>ROUND(I400*H400,2)</f>
        <v>0</v>
      </c>
      <c r="K400" s="184"/>
      <c r="L400" s="35"/>
      <c r="M400" s="185" t="s">
        <v>1</v>
      </c>
      <c r="N400" s="186" t="s">
        <v>41</v>
      </c>
      <c r="O400" s="78"/>
      <c r="P400" s="187">
        <f>O400*H400</f>
        <v>0</v>
      </c>
      <c r="Q400" s="187">
        <v>0.0011999999999999999</v>
      </c>
      <c r="R400" s="187">
        <f>Q400*H400</f>
        <v>0.0011999999999999999</v>
      </c>
      <c r="S400" s="187">
        <v>0</v>
      </c>
      <c r="T400" s="188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89" t="s">
        <v>215</v>
      </c>
      <c r="AT400" s="189" t="s">
        <v>169</v>
      </c>
      <c r="AU400" s="189" t="s">
        <v>174</v>
      </c>
      <c r="AY400" s="15" t="s">
        <v>165</v>
      </c>
      <c r="BE400" s="190">
        <f>IF(N400="základná",J400,0)</f>
        <v>0</v>
      </c>
      <c r="BF400" s="190">
        <f>IF(N400="znížená",J400,0)</f>
        <v>0</v>
      </c>
      <c r="BG400" s="190">
        <f>IF(N400="zákl. prenesená",J400,0)</f>
        <v>0</v>
      </c>
      <c r="BH400" s="190">
        <f>IF(N400="zníž. prenesená",J400,0)</f>
        <v>0</v>
      </c>
      <c r="BI400" s="190">
        <f>IF(N400="nulová",J400,0)</f>
        <v>0</v>
      </c>
      <c r="BJ400" s="15" t="s">
        <v>174</v>
      </c>
      <c r="BK400" s="190">
        <f>ROUND(I400*H400,2)</f>
        <v>0</v>
      </c>
      <c r="BL400" s="15" t="s">
        <v>215</v>
      </c>
      <c r="BM400" s="189" t="s">
        <v>1359</v>
      </c>
    </row>
    <row r="401" s="2" customFormat="1" ht="33" customHeight="1">
      <c r="A401" s="34"/>
      <c r="B401" s="176"/>
      <c r="C401" s="196" t="s">
        <v>1360</v>
      </c>
      <c r="D401" s="196" t="s">
        <v>551</v>
      </c>
      <c r="E401" s="197" t="s">
        <v>1361</v>
      </c>
      <c r="F401" s="198" t="s">
        <v>1362</v>
      </c>
      <c r="G401" s="199" t="s">
        <v>193</v>
      </c>
      <c r="H401" s="200">
        <v>1</v>
      </c>
      <c r="I401" s="201"/>
      <c r="J401" s="202">
        <f>ROUND(I401*H401,2)</f>
        <v>0</v>
      </c>
      <c r="K401" s="203"/>
      <c r="L401" s="204"/>
      <c r="M401" s="205" t="s">
        <v>1</v>
      </c>
      <c r="N401" s="206" t="s">
        <v>41</v>
      </c>
      <c r="O401" s="78"/>
      <c r="P401" s="187">
        <f>O401*H401</f>
        <v>0</v>
      </c>
      <c r="Q401" s="187">
        <v>0.032000000000000001</v>
      </c>
      <c r="R401" s="187">
        <f>Q401*H401</f>
        <v>0.032000000000000001</v>
      </c>
      <c r="S401" s="187">
        <v>0</v>
      </c>
      <c r="T401" s="188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89" t="s">
        <v>284</v>
      </c>
      <c r="AT401" s="189" t="s">
        <v>551</v>
      </c>
      <c r="AU401" s="189" t="s">
        <v>174</v>
      </c>
      <c r="AY401" s="15" t="s">
        <v>165</v>
      </c>
      <c r="BE401" s="190">
        <f>IF(N401="základná",J401,0)</f>
        <v>0</v>
      </c>
      <c r="BF401" s="190">
        <f>IF(N401="znížená",J401,0)</f>
        <v>0</v>
      </c>
      <c r="BG401" s="190">
        <f>IF(N401="zákl. prenesená",J401,0)</f>
        <v>0</v>
      </c>
      <c r="BH401" s="190">
        <f>IF(N401="zníž. prenesená",J401,0)</f>
        <v>0</v>
      </c>
      <c r="BI401" s="190">
        <f>IF(N401="nulová",J401,0)</f>
        <v>0</v>
      </c>
      <c r="BJ401" s="15" t="s">
        <v>174</v>
      </c>
      <c r="BK401" s="190">
        <f>ROUND(I401*H401,2)</f>
        <v>0</v>
      </c>
      <c r="BL401" s="15" t="s">
        <v>215</v>
      </c>
      <c r="BM401" s="189" t="s">
        <v>1363</v>
      </c>
    </row>
    <row r="402" s="2" customFormat="1" ht="16.5" customHeight="1">
      <c r="A402" s="34"/>
      <c r="B402" s="176"/>
      <c r="C402" s="177" t="s">
        <v>1364</v>
      </c>
      <c r="D402" s="177" t="s">
        <v>169</v>
      </c>
      <c r="E402" s="178" t="s">
        <v>1365</v>
      </c>
      <c r="F402" s="179" t="s">
        <v>1366</v>
      </c>
      <c r="G402" s="180" t="s">
        <v>193</v>
      </c>
      <c r="H402" s="181">
        <v>6</v>
      </c>
      <c r="I402" s="182"/>
      <c r="J402" s="183">
        <f>ROUND(I402*H402,2)</f>
        <v>0</v>
      </c>
      <c r="K402" s="184"/>
      <c r="L402" s="35"/>
      <c r="M402" s="185" t="s">
        <v>1</v>
      </c>
      <c r="N402" s="186" t="s">
        <v>41</v>
      </c>
      <c r="O402" s="78"/>
      <c r="P402" s="187">
        <f>O402*H402</f>
        <v>0</v>
      </c>
      <c r="Q402" s="187">
        <v>0.0011999999999999999</v>
      </c>
      <c r="R402" s="187">
        <f>Q402*H402</f>
        <v>0.0071999999999999998</v>
      </c>
      <c r="S402" s="187">
        <v>0</v>
      </c>
      <c r="T402" s="188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89" t="s">
        <v>215</v>
      </c>
      <c r="AT402" s="189" t="s">
        <v>169</v>
      </c>
      <c r="AU402" s="189" t="s">
        <v>174</v>
      </c>
      <c r="AY402" s="15" t="s">
        <v>165</v>
      </c>
      <c r="BE402" s="190">
        <f>IF(N402="základná",J402,0)</f>
        <v>0</v>
      </c>
      <c r="BF402" s="190">
        <f>IF(N402="znížená",J402,0)</f>
        <v>0</v>
      </c>
      <c r="BG402" s="190">
        <f>IF(N402="zákl. prenesená",J402,0)</f>
        <v>0</v>
      </c>
      <c r="BH402" s="190">
        <f>IF(N402="zníž. prenesená",J402,0)</f>
        <v>0</v>
      </c>
      <c r="BI402" s="190">
        <f>IF(N402="nulová",J402,0)</f>
        <v>0</v>
      </c>
      <c r="BJ402" s="15" t="s">
        <v>174</v>
      </c>
      <c r="BK402" s="190">
        <f>ROUND(I402*H402,2)</f>
        <v>0</v>
      </c>
      <c r="BL402" s="15" t="s">
        <v>215</v>
      </c>
      <c r="BM402" s="189" t="s">
        <v>1367</v>
      </c>
    </row>
    <row r="403" s="2" customFormat="1" ht="33" customHeight="1">
      <c r="A403" s="34"/>
      <c r="B403" s="176"/>
      <c r="C403" s="196" t="s">
        <v>1368</v>
      </c>
      <c r="D403" s="196" t="s">
        <v>551</v>
      </c>
      <c r="E403" s="197" t="s">
        <v>1369</v>
      </c>
      <c r="F403" s="198" t="s">
        <v>1370</v>
      </c>
      <c r="G403" s="199" t="s">
        <v>193</v>
      </c>
      <c r="H403" s="200">
        <v>1</v>
      </c>
      <c r="I403" s="201"/>
      <c r="J403" s="202">
        <f>ROUND(I403*H403,2)</f>
        <v>0</v>
      </c>
      <c r="K403" s="203"/>
      <c r="L403" s="204"/>
      <c r="M403" s="205" t="s">
        <v>1</v>
      </c>
      <c r="N403" s="206" t="s">
        <v>41</v>
      </c>
      <c r="O403" s="78"/>
      <c r="P403" s="187">
        <f>O403*H403</f>
        <v>0</v>
      </c>
      <c r="Q403" s="187">
        <v>0.032000000000000001</v>
      </c>
      <c r="R403" s="187">
        <f>Q403*H403</f>
        <v>0.032000000000000001</v>
      </c>
      <c r="S403" s="187">
        <v>0</v>
      </c>
      <c r="T403" s="188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89" t="s">
        <v>284</v>
      </c>
      <c r="AT403" s="189" t="s">
        <v>551</v>
      </c>
      <c r="AU403" s="189" t="s">
        <v>174</v>
      </c>
      <c r="AY403" s="15" t="s">
        <v>165</v>
      </c>
      <c r="BE403" s="190">
        <f>IF(N403="základná",J403,0)</f>
        <v>0</v>
      </c>
      <c r="BF403" s="190">
        <f>IF(N403="znížená",J403,0)</f>
        <v>0</v>
      </c>
      <c r="BG403" s="190">
        <f>IF(N403="zákl. prenesená",J403,0)</f>
        <v>0</v>
      </c>
      <c r="BH403" s="190">
        <f>IF(N403="zníž. prenesená",J403,0)</f>
        <v>0</v>
      </c>
      <c r="BI403" s="190">
        <f>IF(N403="nulová",J403,0)</f>
        <v>0</v>
      </c>
      <c r="BJ403" s="15" t="s">
        <v>174</v>
      </c>
      <c r="BK403" s="190">
        <f>ROUND(I403*H403,2)</f>
        <v>0</v>
      </c>
      <c r="BL403" s="15" t="s">
        <v>215</v>
      </c>
      <c r="BM403" s="189" t="s">
        <v>1371</v>
      </c>
    </row>
    <row r="404" s="2" customFormat="1" ht="33" customHeight="1">
      <c r="A404" s="34"/>
      <c r="B404" s="176"/>
      <c r="C404" s="196" t="s">
        <v>1372</v>
      </c>
      <c r="D404" s="196" t="s">
        <v>551</v>
      </c>
      <c r="E404" s="197" t="s">
        <v>1373</v>
      </c>
      <c r="F404" s="198" t="s">
        <v>1374</v>
      </c>
      <c r="G404" s="199" t="s">
        <v>193</v>
      </c>
      <c r="H404" s="200">
        <v>1</v>
      </c>
      <c r="I404" s="201"/>
      <c r="J404" s="202">
        <f>ROUND(I404*H404,2)</f>
        <v>0</v>
      </c>
      <c r="K404" s="203"/>
      <c r="L404" s="204"/>
      <c r="M404" s="205" t="s">
        <v>1</v>
      </c>
      <c r="N404" s="206" t="s">
        <v>41</v>
      </c>
      <c r="O404" s="78"/>
      <c r="P404" s="187">
        <f>O404*H404</f>
        <v>0</v>
      </c>
      <c r="Q404" s="187">
        <v>0.032000000000000001</v>
      </c>
      <c r="R404" s="187">
        <f>Q404*H404</f>
        <v>0.032000000000000001</v>
      </c>
      <c r="S404" s="187">
        <v>0</v>
      </c>
      <c r="T404" s="188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89" t="s">
        <v>284</v>
      </c>
      <c r="AT404" s="189" t="s">
        <v>551</v>
      </c>
      <c r="AU404" s="189" t="s">
        <v>174</v>
      </c>
      <c r="AY404" s="15" t="s">
        <v>165</v>
      </c>
      <c r="BE404" s="190">
        <f>IF(N404="základná",J404,0)</f>
        <v>0</v>
      </c>
      <c r="BF404" s="190">
        <f>IF(N404="znížená",J404,0)</f>
        <v>0</v>
      </c>
      <c r="BG404" s="190">
        <f>IF(N404="zákl. prenesená",J404,0)</f>
        <v>0</v>
      </c>
      <c r="BH404" s="190">
        <f>IF(N404="zníž. prenesená",J404,0)</f>
        <v>0</v>
      </c>
      <c r="BI404" s="190">
        <f>IF(N404="nulová",J404,0)</f>
        <v>0</v>
      </c>
      <c r="BJ404" s="15" t="s">
        <v>174</v>
      </c>
      <c r="BK404" s="190">
        <f>ROUND(I404*H404,2)</f>
        <v>0</v>
      </c>
      <c r="BL404" s="15" t="s">
        <v>215</v>
      </c>
      <c r="BM404" s="189" t="s">
        <v>1375</v>
      </c>
    </row>
    <row r="405" s="2" customFormat="1" ht="33" customHeight="1">
      <c r="A405" s="34"/>
      <c r="B405" s="176"/>
      <c r="C405" s="196" t="s">
        <v>1376</v>
      </c>
      <c r="D405" s="196" t="s">
        <v>551</v>
      </c>
      <c r="E405" s="197" t="s">
        <v>1377</v>
      </c>
      <c r="F405" s="198" t="s">
        <v>1378</v>
      </c>
      <c r="G405" s="199" t="s">
        <v>193</v>
      </c>
      <c r="H405" s="200">
        <v>1</v>
      </c>
      <c r="I405" s="201"/>
      <c r="J405" s="202">
        <f>ROUND(I405*H405,2)</f>
        <v>0</v>
      </c>
      <c r="K405" s="203"/>
      <c r="L405" s="204"/>
      <c r="M405" s="205" t="s">
        <v>1</v>
      </c>
      <c r="N405" s="206" t="s">
        <v>41</v>
      </c>
      <c r="O405" s="78"/>
      <c r="P405" s="187">
        <f>O405*H405</f>
        <v>0</v>
      </c>
      <c r="Q405" s="187">
        <v>0.032000000000000001</v>
      </c>
      <c r="R405" s="187">
        <f>Q405*H405</f>
        <v>0.032000000000000001</v>
      </c>
      <c r="S405" s="187">
        <v>0</v>
      </c>
      <c r="T405" s="188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89" t="s">
        <v>284</v>
      </c>
      <c r="AT405" s="189" t="s">
        <v>551</v>
      </c>
      <c r="AU405" s="189" t="s">
        <v>174</v>
      </c>
      <c r="AY405" s="15" t="s">
        <v>165</v>
      </c>
      <c r="BE405" s="190">
        <f>IF(N405="základná",J405,0)</f>
        <v>0</v>
      </c>
      <c r="BF405" s="190">
        <f>IF(N405="znížená",J405,0)</f>
        <v>0</v>
      </c>
      <c r="BG405" s="190">
        <f>IF(N405="zákl. prenesená",J405,0)</f>
        <v>0</v>
      </c>
      <c r="BH405" s="190">
        <f>IF(N405="zníž. prenesená",J405,0)</f>
        <v>0</v>
      </c>
      <c r="BI405" s="190">
        <f>IF(N405="nulová",J405,0)</f>
        <v>0</v>
      </c>
      <c r="BJ405" s="15" t="s">
        <v>174</v>
      </c>
      <c r="BK405" s="190">
        <f>ROUND(I405*H405,2)</f>
        <v>0</v>
      </c>
      <c r="BL405" s="15" t="s">
        <v>215</v>
      </c>
      <c r="BM405" s="189" t="s">
        <v>1379</v>
      </c>
    </row>
    <row r="406" s="2" customFormat="1" ht="33" customHeight="1">
      <c r="A406" s="34"/>
      <c r="B406" s="176"/>
      <c r="C406" s="196" t="s">
        <v>1380</v>
      </c>
      <c r="D406" s="196" t="s">
        <v>551</v>
      </c>
      <c r="E406" s="197" t="s">
        <v>1381</v>
      </c>
      <c r="F406" s="198" t="s">
        <v>1382</v>
      </c>
      <c r="G406" s="199" t="s">
        <v>193</v>
      </c>
      <c r="H406" s="200">
        <v>1</v>
      </c>
      <c r="I406" s="201"/>
      <c r="J406" s="202">
        <f>ROUND(I406*H406,2)</f>
        <v>0</v>
      </c>
      <c r="K406" s="203"/>
      <c r="L406" s="204"/>
      <c r="M406" s="205" t="s">
        <v>1</v>
      </c>
      <c r="N406" s="206" t="s">
        <v>41</v>
      </c>
      <c r="O406" s="78"/>
      <c r="P406" s="187">
        <f>O406*H406</f>
        <v>0</v>
      </c>
      <c r="Q406" s="187">
        <v>0.032000000000000001</v>
      </c>
      <c r="R406" s="187">
        <f>Q406*H406</f>
        <v>0.032000000000000001</v>
      </c>
      <c r="S406" s="187">
        <v>0</v>
      </c>
      <c r="T406" s="188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89" t="s">
        <v>284</v>
      </c>
      <c r="AT406" s="189" t="s">
        <v>551</v>
      </c>
      <c r="AU406" s="189" t="s">
        <v>174</v>
      </c>
      <c r="AY406" s="15" t="s">
        <v>165</v>
      </c>
      <c r="BE406" s="190">
        <f>IF(N406="základná",J406,0)</f>
        <v>0</v>
      </c>
      <c r="BF406" s="190">
        <f>IF(N406="znížená",J406,0)</f>
        <v>0</v>
      </c>
      <c r="BG406" s="190">
        <f>IF(N406="zákl. prenesená",J406,0)</f>
        <v>0</v>
      </c>
      <c r="BH406" s="190">
        <f>IF(N406="zníž. prenesená",J406,0)</f>
        <v>0</v>
      </c>
      <c r="BI406" s="190">
        <f>IF(N406="nulová",J406,0)</f>
        <v>0</v>
      </c>
      <c r="BJ406" s="15" t="s">
        <v>174</v>
      </c>
      <c r="BK406" s="190">
        <f>ROUND(I406*H406,2)</f>
        <v>0</v>
      </c>
      <c r="BL406" s="15" t="s">
        <v>215</v>
      </c>
      <c r="BM406" s="189" t="s">
        <v>1383</v>
      </c>
    </row>
    <row r="407" s="2" customFormat="1" ht="33" customHeight="1">
      <c r="A407" s="34"/>
      <c r="B407" s="176"/>
      <c r="C407" s="196" t="s">
        <v>1384</v>
      </c>
      <c r="D407" s="196" t="s">
        <v>551</v>
      </c>
      <c r="E407" s="197" t="s">
        <v>1385</v>
      </c>
      <c r="F407" s="198" t="s">
        <v>1386</v>
      </c>
      <c r="G407" s="199" t="s">
        <v>193</v>
      </c>
      <c r="H407" s="200">
        <v>1</v>
      </c>
      <c r="I407" s="201"/>
      <c r="J407" s="202">
        <f>ROUND(I407*H407,2)</f>
        <v>0</v>
      </c>
      <c r="K407" s="203"/>
      <c r="L407" s="204"/>
      <c r="M407" s="205" t="s">
        <v>1</v>
      </c>
      <c r="N407" s="206" t="s">
        <v>41</v>
      </c>
      <c r="O407" s="78"/>
      <c r="P407" s="187">
        <f>O407*H407</f>
        <v>0</v>
      </c>
      <c r="Q407" s="187">
        <v>0.032000000000000001</v>
      </c>
      <c r="R407" s="187">
        <f>Q407*H407</f>
        <v>0.032000000000000001</v>
      </c>
      <c r="S407" s="187">
        <v>0</v>
      </c>
      <c r="T407" s="188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89" t="s">
        <v>284</v>
      </c>
      <c r="AT407" s="189" t="s">
        <v>551</v>
      </c>
      <c r="AU407" s="189" t="s">
        <v>174</v>
      </c>
      <c r="AY407" s="15" t="s">
        <v>165</v>
      </c>
      <c r="BE407" s="190">
        <f>IF(N407="základná",J407,0)</f>
        <v>0</v>
      </c>
      <c r="BF407" s="190">
        <f>IF(N407="znížená",J407,0)</f>
        <v>0</v>
      </c>
      <c r="BG407" s="190">
        <f>IF(N407="zákl. prenesená",J407,0)</f>
        <v>0</v>
      </c>
      <c r="BH407" s="190">
        <f>IF(N407="zníž. prenesená",J407,0)</f>
        <v>0</v>
      </c>
      <c r="BI407" s="190">
        <f>IF(N407="nulová",J407,0)</f>
        <v>0</v>
      </c>
      <c r="BJ407" s="15" t="s">
        <v>174</v>
      </c>
      <c r="BK407" s="190">
        <f>ROUND(I407*H407,2)</f>
        <v>0</v>
      </c>
      <c r="BL407" s="15" t="s">
        <v>215</v>
      </c>
      <c r="BM407" s="189" t="s">
        <v>1387</v>
      </c>
    </row>
    <row r="408" s="2" customFormat="1" ht="33" customHeight="1">
      <c r="A408" s="34"/>
      <c r="B408" s="176"/>
      <c r="C408" s="196" t="s">
        <v>1388</v>
      </c>
      <c r="D408" s="196" t="s">
        <v>551</v>
      </c>
      <c r="E408" s="197" t="s">
        <v>1389</v>
      </c>
      <c r="F408" s="198" t="s">
        <v>1390</v>
      </c>
      <c r="G408" s="199" t="s">
        <v>193</v>
      </c>
      <c r="H408" s="200">
        <v>1</v>
      </c>
      <c r="I408" s="201"/>
      <c r="J408" s="202">
        <f>ROUND(I408*H408,2)</f>
        <v>0</v>
      </c>
      <c r="K408" s="203"/>
      <c r="L408" s="204"/>
      <c r="M408" s="205" t="s">
        <v>1</v>
      </c>
      <c r="N408" s="206" t="s">
        <v>41</v>
      </c>
      <c r="O408" s="78"/>
      <c r="P408" s="187">
        <f>O408*H408</f>
        <v>0</v>
      </c>
      <c r="Q408" s="187">
        <v>0.032000000000000001</v>
      </c>
      <c r="R408" s="187">
        <f>Q408*H408</f>
        <v>0.032000000000000001</v>
      </c>
      <c r="S408" s="187">
        <v>0</v>
      </c>
      <c r="T408" s="188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89" t="s">
        <v>284</v>
      </c>
      <c r="AT408" s="189" t="s">
        <v>551</v>
      </c>
      <c r="AU408" s="189" t="s">
        <v>174</v>
      </c>
      <c r="AY408" s="15" t="s">
        <v>165</v>
      </c>
      <c r="BE408" s="190">
        <f>IF(N408="základná",J408,0)</f>
        <v>0</v>
      </c>
      <c r="BF408" s="190">
        <f>IF(N408="znížená",J408,0)</f>
        <v>0</v>
      </c>
      <c r="BG408" s="190">
        <f>IF(N408="zákl. prenesená",J408,0)</f>
        <v>0</v>
      </c>
      <c r="BH408" s="190">
        <f>IF(N408="zníž. prenesená",J408,0)</f>
        <v>0</v>
      </c>
      <c r="BI408" s="190">
        <f>IF(N408="nulová",J408,0)</f>
        <v>0</v>
      </c>
      <c r="BJ408" s="15" t="s">
        <v>174</v>
      </c>
      <c r="BK408" s="190">
        <f>ROUND(I408*H408,2)</f>
        <v>0</v>
      </c>
      <c r="BL408" s="15" t="s">
        <v>215</v>
      </c>
      <c r="BM408" s="189" t="s">
        <v>1391</v>
      </c>
    </row>
    <row r="409" s="2" customFormat="1" ht="24.15" customHeight="1">
      <c r="A409" s="34"/>
      <c r="B409" s="176"/>
      <c r="C409" s="177" t="s">
        <v>1392</v>
      </c>
      <c r="D409" s="177" t="s">
        <v>169</v>
      </c>
      <c r="E409" s="178" t="s">
        <v>1393</v>
      </c>
      <c r="F409" s="179" t="s">
        <v>1394</v>
      </c>
      <c r="G409" s="180" t="s">
        <v>193</v>
      </c>
      <c r="H409" s="181">
        <v>5</v>
      </c>
      <c r="I409" s="182"/>
      <c r="J409" s="183">
        <f>ROUND(I409*H409,2)</f>
        <v>0</v>
      </c>
      <c r="K409" s="184"/>
      <c r="L409" s="35"/>
      <c r="M409" s="185" t="s">
        <v>1</v>
      </c>
      <c r="N409" s="186" t="s">
        <v>41</v>
      </c>
      <c r="O409" s="78"/>
      <c r="P409" s="187">
        <f>O409*H409</f>
        <v>0</v>
      </c>
      <c r="Q409" s="187">
        <v>0.0011999999999999999</v>
      </c>
      <c r="R409" s="187">
        <f>Q409*H409</f>
        <v>0.0059999999999999993</v>
      </c>
      <c r="S409" s="187">
        <v>0</v>
      </c>
      <c r="T409" s="188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89" t="s">
        <v>215</v>
      </c>
      <c r="AT409" s="189" t="s">
        <v>169</v>
      </c>
      <c r="AU409" s="189" t="s">
        <v>174</v>
      </c>
      <c r="AY409" s="15" t="s">
        <v>165</v>
      </c>
      <c r="BE409" s="190">
        <f>IF(N409="základná",J409,0)</f>
        <v>0</v>
      </c>
      <c r="BF409" s="190">
        <f>IF(N409="znížená",J409,0)</f>
        <v>0</v>
      </c>
      <c r="BG409" s="190">
        <f>IF(N409="zákl. prenesená",J409,0)</f>
        <v>0</v>
      </c>
      <c r="BH409" s="190">
        <f>IF(N409="zníž. prenesená",J409,0)</f>
        <v>0</v>
      </c>
      <c r="BI409" s="190">
        <f>IF(N409="nulová",J409,0)</f>
        <v>0</v>
      </c>
      <c r="BJ409" s="15" t="s">
        <v>174</v>
      </c>
      <c r="BK409" s="190">
        <f>ROUND(I409*H409,2)</f>
        <v>0</v>
      </c>
      <c r="BL409" s="15" t="s">
        <v>215</v>
      </c>
      <c r="BM409" s="189" t="s">
        <v>1395</v>
      </c>
    </row>
    <row r="410" s="2" customFormat="1" ht="37.8" customHeight="1">
      <c r="A410" s="34"/>
      <c r="B410" s="176"/>
      <c r="C410" s="196" t="s">
        <v>1396</v>
      </c>
      <c r="D410" s="196" t="s">
        <v>551</v>
      </c>
      <c r="E410" s="197" t="s">
        <v>1397</v>
      </c>
      <c r="F410" s="198" t="s">
        <v>1398</v>
      </c>
      <c r="G410" s="199" t="s">
        <v>193</v>
      </c>
      <c r="H410" s="200">
        <v>2</v>
      </c>
      <c r="I410" s="201"/>
      <c r="J410" s="202">
        <f>ROUND(I410*H410,2)</f>
        <v>0</v>
      </c>
      <c r="K410" s="203"/>
      <c r="L410" s="204"/>
      <c r="M410" s="205" t="s">
        <v>1</v>
      </c>
      <c r="N410" s="206" t="s">
        <v>41</v>
      </c>
      <c r="O410" s="78"/>
      <c r="P410" s="187">
        <f>O410*H410</f>
        <v>0</v>
      </c>
      <c r="Q410" s="187">
        <v>0.037999999999999999</v>
      </c>
      <c r="R410" s="187">
        <f>Q410*H410</f>
        <v>0.075999999999999998</v>
      </c>
      <c r="S410" s="187">
        <v>0</v>
      </c>
      <c r="T410" s="188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89" t="s">
        <v>284</v>
      </c>
      <c r="AT410" s="189" t="s">
        <v>551</v>
      </c>
      <c r="AU410" s="189" t="s">
        <v>174</v>
      </c>
      <c r="AY410" s="15" t="s">
        <v>165</v>
      </c>
      <c r="BE410" s="190">
        <f>IF(N410="základná",J410,0)</f>
        <v>0</v>
      </c>
      <c r="BF410" s="190">
        <f>IF(N410="znížená",J410,0)</f>
        <v>0</v>
      </c>
      <c r="BG410" s="190">
        <f>IF(N410="zákl. prenesená",J410,0)</f>
        <v>0</v>
      </c>
      <c r="BH410" s="190">
        <f>IF(N410="zníž. prenesená",J410,0)</f>
        <v>0</v>
      </c>
      <c r="BI410" s="190">
        <f>IF(N410="nulová",J410,0)</f>
        <v>0</v>
      </c>
      <c r="BJ410" s="15" t="s">
        <v>174</v>
      </c>
      <c r="BK410" s="190">
        <f>ROUND(I410*H410,2)</f>
        <v>0</v>
      </c>
      <c r="BL410" s="15" t="s">
        <v>215</v>
      </c>
      <c r="BM410" s="189" t="s">
        <v>1399</v>
      </c>
    </row>
    <row r="411" s="2" customFormat="1" ht="37.8" customHeight="1">
      <c r="A411" s="34"/>
      <c r="B411" s="176"/>
      <c r="C411" s="196" t="s">
        <v>1400</v>
      </c>
      <c r="D411" s="196" t="s">
        <v>551</v>
      </c>
      <c r="E411" s="197" t="s">
        <v>1401</v>
      </c>
      <c r="F411" s="198" t="s">
        <v>1402</v>
      </c>
      <c r="G411" s="199" t="s">
        <v>193</v>
      </c>
      <c r="H411" s="200">
        <v>1</v>
      </c>
      <c r="I411" s="201"/>
      <c r="J411" s="202">
        <f>ROUND(I411*H411,2)</f>
        <v>0</v>
      </c>
      <c r="K411" s="203"/>
      <c r="L411" s="204"/>
      <c r="M411" s="205" t="s">
        <v>1</v>
      </c>
      <c r="N411" s="206" t="s">
        <v>41</v>
      </c>
      <c r="O411" s="78"/>
      <c r="P411" s="187">
        <f>O411*H411</f>
        <v>0</v>
      </c>
      <c r="Q411" s="187">
        <v>0.037999999999999999</v>
      </c>
      <c r="R411" s="187">
        <f>Q411*H411</f>
        <v>0.037999999999999999</v>
      </c>
      <c r="S411" s="187">
        <v>0</v>
      </c>
      <c r="T411" s="188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89" t="s">
        <v>284</v>
      </c>
      <c r="AT411" s="189" t="s">
        <v>551</v>
      </c>
      <c r="AU411" s="189" t="s">
        <v>174</v>
      </c>
      <c r="AY411" s="15" t="s">
        <v>165</v>
      </c>
      <c r="BE411" s="190">
        <f>IF(N411="základná",J411,0)</f>
        <v>0</v>
      </c>
      <c r="BF411" s="190">
        <f>IF(N411="znížená",J411,0)</f>
        <v>0</v>
      </c>
      <c r="BG411" s="190">
        <f>IF(N411="zákl. prenesená",J411,0)</f>
        <v>0</v>
      </c>
      <c r="BH411" s="190">
        <f>IF(N411="zníž. prenesená",J411,0)</f>
        <v>0</v>
      </c>
      <c r="BI411" s="190">
        <f>IF(N411="nulová",J411,0)</f>
        <v>0</v>
      </c>
      <c r="BJ411" s="15" t="s">
        <v>174</v>
      </c>
      <c r="BK411" s="190">
        <f>ROUND(I411*H411,2)</f>
        <v>0</v>
      </c>
      <c r="BL411" s="15" t="s">
        <v>215</v>
      </c>
      <c r="BM411" s="189" t="s">
        <v>1403</v>
      </c>
    </row>
    <row r="412" s="2" customFormat="1" ht="37.8" customHeight="1">
      <c r="A412" s="34"/>
      <c r="B412" s="176"/>
      <c r="C412" s="196" t="s">
        <v>1404</v>
      </c>
      <c r="D412" s="196" t="s">
        <v>551</v>
      </c>
      <c r="E412" s="197" t="s">
        <v>1405</v>
      </c>
      <c r="F412" s="198" t="s">
        <v>1406</v>
      </c>
      <c r="G412" s="199" t="s">
        <v>193</v>
      </c>
      <c r="H412" s="200">
        <v>1</v>
      </c>
      <c r="I412" s="201"/>
      <c r="J412" s="202">
        <f>ROUND(I412*H412,2)</f>
        <v>0</v>
      </c>
      <c r="K412" s="203"/>
      <c r="L412" s="204"/>
      <c r="M412" s="205" t="s">
        <v>1</v>
      </c>
      <c r="N412" s="206" t="s">
        <v>41</v>
      </c>
      <c r="O412" s="78"/>
      <c r="P412" s="187">
        <f>O412*H412</f>
        <v>0</v>
      </c>
      <c r="Q412" s="187">
        <v>0.037999999999999999</v>
      </c>
      <c r="R412" s="187">
        <f>Q412*H412</f>
        <v>0.037999999999999999</v>
      </c>
      <c r="S412" s="187">
        <v>0</v>
      </c>
      <c r="T412" s="188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89" t="s">
        <v>284</v>
      </c>
      <c r="AT412" s="189" t="s">
        <v>551</v>
      </c>
      <c r="AU412" s="189" t="s">
        <v>174</v>
      </c>
      <c r="AY412" s="15" t="s">
        <v>165</v>
      </c>
      <c r="BE412" s="190">
        <f>IF(N412="základná",J412,0)</f>
        <v>0</v>
      </c>
      <c r="BF412" s="190">
        <f>IF(N412="znížená",J412,0)</f>
        <v>0</v>
      </c>
      <c r="BG412" s="190">
        <f>IF(N412="zákl. prenesená",J412,0)</f>
        <v>0</v>
      </c>
      <c r="BH412" s="190">
        <f>IF(N412="zníž. prenesená",J412,0)</f>
        <v>0</v>
      </c>
      <c r="BI412" s="190">
        <f>IF(N412="nulová",J412,0)</f>
        <v>0</v>
      </c>
      <c r="BJ412" s="15" t="s">
        <v>174</v>
      </c>
      <c r="BK412" s="190">
        <f>ROUND(I412*H412,2)</f>
        <v>0</v>
      </c>
      <c r="BL412" s="15" t="s">
        <v>215</v>
      </c>
      <c r="BM412" s="189" t="s">
        <v>1407</v>
      </c>
    </row>
    <row r="413" s="2" customFormat="1" ht="37.8" customHeight="1">
      <c r="A413" s="34"/>
      <c r="B413" s="176"/>
      <c r="C413" s="196" t="s">
        <v>1408</v>
      </c>
      <c r="D413" s="196" t="s">
        <v>551</v>
      </c>
      <c r="E413" s="197" t="s">
        <v>1409</v>
      </c>
      <c r="F413" s="198" t="s">
        <v>1410</v>
      </c>
      <c r="G413" s="199" t="s">
        <v>193</v>
      </c>
      <c r="H413" s="200">
        <v>1</v>
      </c>
      <c r="I413" s="201"/>
      <c r="J413" s="202">
        <f>ROUND(I413*H413,2)</f>
        <v>0</v>
      </c>
      <c r="K413" s="203"/>
      <c r="L413" s="204"/>
      <c r="M413" s="205" t="s">
        <v>1</v>
      </c>
      <c r="N413" s="206" t="s">
        <v>41</v>
      </c>
      <c r="O413" s="78"/>
      <c r="P413" s="187">
        <f>O413*H413</f>
        <v>0</v>
      </c>
      <c r="Q413" s="187">
        <v>0.037999999999999999</v>
      </c>
      <c r="R413" s="187">
        <f>Q413*H413</f>
        <v>0.037999999999999999</v>
      </c>
      <c r="S413" s="187">
        <v>0</v>
      </c>
      <c r="T413" s="188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89" t="s">
        <v>284</v>
      </c>
      <c r="AT413" s="189" t="s">
        <v>551</v>
      </c>
      <c r="AU413" s="189" t="s">
        <v>174</v>
      </c>
      <c r="AY413" s="15" t="s">
        <v>165</v>
      </c>
      <c r="BE413" s="190">
        <f>IF(N413="základná",J413,0)</f>
        <v>0</v>
      </c>
      <c r="BF413" s="190">
        <f>IF(N413="znížená",J413,0)</f>
        <v>0</v>
      </c>
      <c r="BG413" s="190">
        <f>IF(N413="zákl. prenesená",J413,0)</f>
        <v>0</v>
      </c>
      <c r="BH413" s="190">
        <f>IF(N413="zníž. prenesená",J413,0)</f>
        <v>0</v>
      </c>
      <c r="BI413" s="190">
        <f>IF(N413="nulová",J413,0)</f>
        <v>0</v>
      </c>
      <c r="BJ413" s="15" t="s">
        <v>174</v>
      </c>
      <c r="BK413" s="190">
        <f>ROUND(I413*H413,2)</f>
        <v>0</v>
      </c>
      <c r="BL413" s="15" t="s">
        <v>215</v>
      </c>
      <c r="BM413" s="189" t="s">
        <v>1411</v>
      </c>
    </row>
    <row r="414" s="2" customFormat="1" ht="37.8" customHeight="1">
      <c r="A414" s="34"/>
      <c r="B414" s="176"/>
      <c r="C414" s="177" t="s">
        <v>1412</v>
      </c>
      <c r="D414" s="177" t="s">
        <v>169</v>
      </c>
      <c r="E414" s="178" t="s">
        <v>1413</v>
      </c>
      <c r="F414" s="179" t="s">
        <v>1414</v>
      </c>
      <c r="G414" s="180" t="s">
        <v>193</v>
      </c>
      <c r="H414" s="181">
        <v>34</v>
      </c>
      <c r="I414" s="182"/>
      <c r="J414" s="183">
        <f>ROUND(I414*H414,2)</f>
        <v>0</v>
      </c>
      <c r="K414" s="184"/>
      <c r="L414" s="35"/>
      <c r="M414" s="185" t="s">
        <v>1</v>
      </c>
      <c r="N414" s="186" t="s">
        <v>41</v>
      </c>
      <c r="O414" s="78"/>
      <c r="P414" s="187">
        <f>O414*H414</f>
        <v>0</v>
      </c>
      <c r="Q414" s="187">
        <v>0</v>
      </c>
      <c r="R414" s="187">
        <f>Q414*H414</f>
        <v>0</v>
      </c>
      <c r="S414" s="187">
        <v>0</v>
      </c>
      <c r="T414" s="188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89" t="s">
        <v>173</v>
      </c>
      <c r="AT414" s="189" t="s">
        <v>169</v>
      </c>
      <c r="AU414" s="189" t="s">
        <v>174</v>
      </c>
      <c r="AY414" s="15" t="s">
        <v>165</v>
      </c>
      <c r="BE414" s="190">
        <f>IF(N414="základná",J414,0)</f>
        <v>0</v>
      </c>
      <c r="BF414" s="190">
        <f>IF(N414="znížená",J414,0)</f>
        <v>0</v>
      </c>
      <c r="BG414" s="190">
        <f>IF(N414="zákl. prenesená",J414,0)</f>
        <v>0</v>
      </c>
      <c r="BH414" s="190">
        <f>IF(N414="zníž. prenesená",J414,0)</f>
        <v>0</v>
      </c>
      <c r="BI414" s="190">
        <f>IF(N414="nulová",J414,0)</f>
        <v>0</v>
      </c>
      <c r="BJ414" s="15" t="s">
        <v>174</v>
      </c>
      <c r="BK414" s="190">
        <f>ROUND(I414*H414,2)</f>
        <v>0</v>
      </c>
      <c r="BL414" s="15" t="s">
        <v>173</v>
      </c>
      <c r="BM414" s="189" t="s">
        <v>1415</v>
      </c>
    </row>
    <row r="415" s="2" customFormat="1" ht="24.15" customHeight="1">
      <c r="A415" s="34"/>
      <c r="B415" s="176"/>
      <c r="C415" s="196" t="s">
        <v>1416</v>
      </c>
      <c r="D415" s="196" t="s">
        <v>551</v>
      </c>
      <c r="E415" s="197" t="s">
        <v>1417</v>
      </c>
      <c r="F415" s="198" t="s">
        <v>1418</v>
      </c>
      <c r="G415" s="199" t="s">
        <v>193</v>
      </c>
      <c r="H415" s="200">
        <v>34</v>
      </c>
      <c r="I415" s="201"/>
      <c r="J415" s="202">
        <f>ROUND(I415*H415,2)</f>
        <v>0</v>
      </c>
      <c r="K415" s="203"/>
      <c r="L415" s="204"/>
      <c r="M415" s="205" t="s">
        <v>1</v>
      </c>
      <c r="N415" s="206" t="s">
        <v>41</v>
      </c>
      <c r="O415" s="78"/>
      <c r="P415" s="187">
        <f>O415*H415</f>
        <v>0</v>
      </c>
      <c r="Q415" s="187">
        <v>0.001</v>
      </c>
      <c r="R415" s="187">
        <f>Q415*H415</f>
        <v>0.034000000000000002</v>
      </c>
      <c r="S415" s="187">
        <v>0</v>
      </c>
      <c r="T415" s="188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89" t="s">
        <v>541</v>
      </c>
      <c r="AT415" s="189" t="s">
        <v>551</v>
      </c>
      <c r="AU415" s="189" t="s">
        <v>174</v>
      </c>
      <c r="AY415" s="15" t="s">
        <v>165</v>
      </c>
      <c r="BE415" s="190">
        <f>IF(N415="základná",J415,0)</f>
        <v>0</v>
      </c>
      <c r="BF415" s="190">
        <f>IF(N415="znížená",J415,0)</f>
        <v>0</v>
      </c>
      <c r="BG415" s="190">
        <f>IF(N415="zákl. prenesená",J415,0)</f>
        <v>0</v>
      </c>
      <c r="BH415" s="190">
        <f>IF(N415="zníž. prenesená",J415,0)</f>
        <v>0</v>
      </c>
      <c r="BI415" s="190">
        <f>IF(N415="nulová",J415,0)</f>
        <v>0</v>
      </c>
      <c r="BJ415" s="15" t="s">
        <v>174</v>
      </c>
      <c r="BK415" s="190">
        <f>ROUND(I415*H415,2)</f>
        <v>0</v>
      </c>
      <c r="BL415" s="15" t="s">
        <v>173</v>
      </c>
      <c r="BM415" s="189" t="s">
        <v>1419</v>
      </c>
    </row>
    <row r="416" s="2" customFormat="1" ht="24.15" customHeight="1">
      <c r="A416" s="34"/>
      <c r="B416" s="176"/>
      <c r="C416" s="196" t="s">
        <v>1420</v>
      </c>
      <c r="D416" s="196" t="s">
        <v>551</v>
      </c>
      <c r="E416" s="197" t="s">
        <v>1421</v>
      </c>
      <c r="F416" s="198" t="s">
        <v>1422</v>
      </c>
      <c r="G416" s="199" t="s">
        <v>193</v>
      </c>
      <c r="H416" s="200">
        <v>20</v>
      </c>
      <c r="I416" s="201"/>
      <c r="J416" s="202">
        <f>ROUND(I416*H416,2)</f>
        <v>0</v>
      </c>
      <c r="K416" s="203"/>
      <c r="L416" s="204"/>
      <c r="M416" s="205" t="s">
        <v>1</v>
      </c>
      <c r="N416" s="206" t="s">
        <v>41</v>
      </c>
      <c r="O416" s="78"/>
      <c r="P416" s="187">
        <f>O416*H416</f>
        <v>0</v>
      </c>
      <c r="Q416" s="187">
        <v>0.025000000000000001</v>
      </c>
      <c r="R416" s="187">
        <f>Q416*H416</f>
        <v>0.5</v>
      </c>
      <c r="S416" s="187">
        <v>0</v>
      </c>
      <c r="T416" s="188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89" t="s">
        <v>541</v>
      </c>
      <c r="AT416" s="189" t="s">
        <v>551</v>
      </c>
      <c r="AU416" s="189" t="s">
        <v>174</v>
      </c>
      <c r="AY416" s="15" t="s">
        <v>165</v>
      </c>
      <c r="BE416" s="190">
        <f>IF(N416="základná",J416,0)</f>
        <v>0</v>
      </c>
      <c r="BF416" s="190">
        <f>IF(N416="znížená",J416,0)</f>
        <v>0</v>
      </c>
      <c r="BG416" s="190">
        <f>IF(N416="zákl. prenesená",J416,0)</f>
        <v>0</v>
      </c>
      <c r="BH416" s="190">
        <f>IF(N416="zníž. prenesená",J416,0)</f>
        <v>0</v>
      </c>
      <c r="BI416" s="190">
        <f>IF(N416="nulová",J416,0)</f>
        <v>0</v>
      </c>
      <c r="BJ416" s="15" t="s">
        <v>174</v>
      </c>
      <c r="BK416" s="190">
        <f>ROUND(I416*H416,2)</f>
        <v>0</v>
      </c>
      <c r="BL416" s="15" t="s">
        <v>173</v>
      </c>
      <c r="BM416" s="189" t="s">
        <v>1423</v>
      </c>
    </row>
    <row r="417" s="2" customFormat="1" ht="24.15" customHeight="1">
      <c r="A417" s="34"/>
      <c r="B417" s="176"/>
      <c r="C417" s="196" t="s">
        <v>1424</v>
      </c>
      <c r="D417" s="196" t="s">
        <v>551</v>
      </c>
      <c r="E417" s="197" t="s">
        <v>1425</v>
      </c>
      <c r="F417" s="198" t="s">
        <v>1426</v>
      </c>
      <c r="G417" s="199" t="s">
        <v>193</v>
      </c>
      <c r="H417" s="200">
        <v>7</v>
      </c>
      <c r="I417" s="201"/>
      <c r="J417" s="202">
        <f>ROUND(I417*H417,2)</f>
        <v>0</v>
      </c>
      <c r="K417" s="203"/>
      <c r="L417" s="204"/>
      <c r="M417" s="205" t="s">
        <v>1</v>
      </c>
      <c r="N417" s="206" t="s">
        <v>41</v>
      </c>
      <c r="O417" s="78"/>
      <c r="P417" s="187">
        <f>O417*H417</f>
        <v>0</v>
      </c>
      <c r="Q417" s="187">
        <v>0.025000000000000001</v>
      </c>
      <c r="R417" s="187">
        <f>Q417*H417</f>
        <v>0.17500000000000002</v>
      </c>
      <c r="S417" s="187">
        <v>0</v>
      </c>
      <c r="T417" s="188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89" t="s">
        <v>541</v>
      </c>
      <c r="AT417" s="189" t="s">
        <v>551</v>
      </c>
      <c r="AU417" s="189" t="s">
        <v>174</v>
      </c>
      <c r="AY417" s="15" t="s">
        <v>165</v>
      </c>
      <c r="BE417" s="190">
        <f>IF(N417="základná",J417,0)</f>
        <v>0</v>
      </c>
      <c r="BF417" s="190">
        <f>IF(N417="znížená",J417,0)</f>
        <v>0</v>
      </c>
      <c r="BG417" s="190">
        <f>IF(N417="zákl. prenesená",J417,0)</f>
        <v>0</v>
      </c>
      <c r="BH417" s="190">
        <f>IF(N417="zníž. prenesená",J417,0)</f>
        <v>0</v>
      </c>
      <c r="BI417" s="190">
        <f>IF(N417="nulová",J417,0)</f>
        <v>0</v>
      </c>
      <c r="BJ417" s="15" t="s">
        <v>174</v>
      </c>
      <c r="BK417" s="190">
        <f>ROUND(I417*H417,2)</f>
        <v>0</v>
      </c>
      <c r="BL417" s="15" t="s">
        <v>173</v>
      </c>
      <c r="BM417" s="189" t="s">
        <v>1427</v>
      </c>
    </row>
    <row r="418" s="2" customFormat="1" ht="24.15" customHeight="1">
      <c r="A418" s="34"/>
      <c r="B418" s="176"/>
      <c r="C418" s="196" t="s">
        <v>1428</v>
      </c>
      <c r="D418" s="196" t="s">
        <v>551</v>
      </c>
      <c r="E418" s="197" t="s">
        <v>1429</v>
      </c>
      <c r="F418" s="198" t="s">
        <v>1430</v>
      </c>
      <c r="G418" s="199" t="s">
        <v>193</v>
      </c>
      <c r="H418" s="200">
        <v>4</v>
      </c>
      <c r="I418" s="201"/>
      <c r="J418" s="202">
        <f>ROUND(I418*H418,2)</f>
        <v>0</v>
      </c>
      <c r="K418" s="203"/>
      <c r="L418" s="204"/>
      <c r="M418" s="205" t="s">
        <v>1</v>
      </c>
      <c r="N418" s="206" t="s">
        <v>41</v>
      </c>
      <c r="O418" s="78"/>
      <c r="P418" s="187">
        <f>O418*H418</f>
        <v>0</v>
      </c>
      <c r="Q418" s="187">
        <v>0.025000000000000001</v>
      </c>
      <c r="R418" s="187">
        <f>Q418*H418</f>
        <v>0.10000000000000001</v>
      </c>
      <c r="S418" s="187">
        <v>0</v>
      </c>
      <c r="T418" s="188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89" t="s">
        <v>541</v>
      </c>
      <c r="AT418" s="189" t="s">
        <v>551</v>
      </c>
      <c r="AU418" s="189" t="s">
        <v>174</v>
      </c>
      <c r="AY418" s="15" t="s">
        <v>165</v>
      </c>
      <c r="BE418" s="190">
        <f>IF(N418="základná",J418,0)</f>
        <v>0</v>
      </c>
      <c r="BF418" s="190">
        <f>IF(N418="znížená",J418,0)</f>
        <v>0</v>
      </c>
      <c r="BG418" s="190">
        <f>IF(N418="zákl. prenesená",J418,0)</f>
        <v>0</v>
      </c>
      <c r="BH418" s="190">
        <f>IF(N418="zníž. prenesená",J418,0)</f>
        <v>0</v>
      </c>
      <c r="BI418" s="190">
        <f>IF(N418="nulová",J418,0)</f>
        <v>0</v>
      </c>
      <c r="BJ418" s="15" t="s">
        <v>174</v>
      </c>
      <c r="BK418" s="190">
        <f>ROUND(I418*H418,2)</f>
        <v>0</v>
      </c>
      <c r="BL418" s="15" t="s">
        <v>173</v>
      </c>
      <c r="BM418" s="189" t="s">
        <v>1431</v>
      </c>
    </row>
    <row r="419" s="2" customFormat="1" ht="24.15" customHeight="1">
      <c r="A419" s="34"/>
      <c r="B419" s="176"/>
      <c r="C419" s="196" t="s">
        <v>1432</v>
      </c>
      <c r="D419" s="196" t="s">
        <v>551</v>
      </c>
      <c r="E419" s="197" t="s">
        <v>1433</v>
      </c>
      <c r="F419" s="198" t="s">
        <v>1434</v>
      </c>
      <c r="G419" s="199" t="s">
        <v>193</v>
      </c>
      <c r="H419" s="200">
        <v>1</v>
      </c>
      <c r="I419" s="201"/>
      <c r="J419" s="202">
        <f>ROUND(I419*H419,2)</f>
        <v>0</v>
      </c>
      <c r="K419" s="203"/>
      <c r="L419" s="204"/>
      <c r="M419" s="205" t="s">
        <v>1</v>
      </c>
      <c r="N419" s="206" t="s">
        <v>41</v>
      </c>
      <c r="O419" s="78"/>
      <c r="P419" s="187">
        <f>O419*H419</f>
        <v>0</v>
      </c>
      <c r="Q419" s="187">
        <v>0.025000000000000001</v>
      </c>
      <c r="R419" s="187">
        <f>Q419*H419</f>
        <v>0.025000000000000001</v>
      </c>
      <c r="S419" s="187">
        <v>0</v>
      </c>
      <c r="T419" s="188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89" t="s">
        <v>541</v>
      </c>
      <c r="AT419" s="189" t="s">
        <v>551</v>
      </c>
      <c r="AU419" s="189" t="s">
        <v>174</v>
      </c>
      <c r="AY419" s="15" t="s">
        <v>165</v>
      </c>
      <c r="BE419" s="190">
        <f>IF(N419="základná",J419,0)</f>
        <v>0</v>
      </c>
      <c r="BF419" s="190">
        <f>IF(N419="znížená",J419,0)</f>
        <v>0</v>
      </c>
      <c r="BG419" s="190">
        <f>IF(N419="zákl. prenesená",J419,0)</f>
        <v>0</v>
      </c>
      <c r="BH419" s="190">
        <f>IF(N419="zníž. prenesená",J419,0)</f>
        <v>0</v>
      </c>
      <c r="BI419" s="190">
        <f>IF(N419="nulová",J419,0)</f>
        <v>0</v>
      </c>
      <c r="BJ419" s="15" t="s">
        <v>174</v>
      </c>
      <c r="BK419" s="190">
        <f>ROUND(I419*H419,2)</f>
        <v>0</v>
      </c>
      <c r="BL419" s="15" t="s">
        <v>173</v>
      </c>
      <c r="BM419" s="189" t="s">
        <v>1435</v>
      </c>
    </row>
    <row r="420" s="2" customFormat="1" ht="24.15" customHeight="1">
      <c r="A420" s="34"/>
      <c r="B420" s="176"/>
      <c r="C420" s="196" t="s">
        <v>1436</v>
      </c>
      <c r="D420" s="196" t="s">
        <v>551</v>
      </c>
      <c r="E420" s="197" t="s">
        <v>1437</v>
      </c>
      <c r="F420" s="198" t="s">
        <v>1438</v>
      </c>
      <c r="G420" s="199" t="s">
        <v>193</v>
      </c>
      <c r="H420" s="200">
        <v>1</v>
      </c>
      <c r="I420" s="201"/>
      <c r="J420" s="202">
        <f>ROUND(I420*H420,2)</f>
        <v>0</v>
      </c>
      <c r="K420" s="203"/>
      <c r="L420" s="204"/>
      <c r="M420" s="205" t="s">
        <v>1</v>
      </c>
      <c r="N420" s="206" t="s">
        <v>41</v>
      </c>
      <c r="O420" s="78"/>
      <c r="P420" s="187">
        <f>O420*H420</f>
        <v>0</v>
      </c>
      <c r="Q420" s="187">
        <v>0.025000000000000001</v>
      </c>
      <c r="R420" s="187">
        <f>Q420*H420</f>
        <v>0.025000000000000001</v>
      </c>
      <c r="S420" s="187">
        <v>0</v>
      </c>
      <c r="T420" s="188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89" t="s">
        <v>541</v>
      </c>
      <c r="AT420" s="189" t="s">
        <v>551</v>
      </c>
      <c r="AU420" s="189" t="s">
        <v>174</v>
      </c>
      <c r="AY420" s="15" t="s">
        <v>165</v>
      </c>
      <c r="BE420" s="190">
        <f>IF(N420="základná",J420,0)</f>
        <v>0</v>
      </c>
      <c r="BF420" s="190">
        <f>IF(N420="znížená",J420,0)</f>
        <v>0</v>
      </c>
      <c r="BG420" s="190">
        <f>IF(N420="zákl. prenesená",J420,0)</f>
        <v>0</v>
      </c>
      <c r="BH420" s="190">
        <f>IF(N420="zníž. prenesená",J420,0)</f>
        <v>0</v>
      </c>
      <c r="BI420" s="190">
        <f>IF(N420="nulová",J420,0)</f>
        <v>0</v>
      </c>
      <c r="BJ420" s="15" t="s">
        <v>174</v>
      </c>
      <c r="BK420" s="190">
        <f>ROUND(I420*H420,2)</f>
        <v>0</v>
      </c>
      <c r="BL420" s="15" t="s">
        <v>173</v>
      </c>
      <c r="BM420" s="189" t="s">
        <v>1439</v>
      </c>
    </row>
    <row r="421" s="2" customFormat="1" ht="24.15" customHeight="1">
      <c r="A421" s="34"/>
      <c r="B421" s="176"/>
      <c r="C421" s="196" t="s">
        <v>1440</v>
      </c>
      <c r="D421" s="196" t="s">
        <v>551</v>
      </c>
      <c r="E421" s="197" t="s">
        <v>1441</v>
      </c>
      <c r="F421" s="198" t="s">
        <v>1442</v>
      </c>
      <c r="G421" s="199" t="s">
        <v>193</v>
      </c>
      <c r="H421" s="200">
        <v>1</v>
      </c>
      <c r="I421" s="201"/>
      <c r="J421" s="202">
        <f>ROUND(I421*H421,2)</f>
        <v>0</v>
      </c>
      <c r="K421" s="203"/>
      <c r="L421" s="204"/>
      <c r="M421" s="205" t="s">
        <v>1</v>
      </c>
      <c r="N421" s="206" t="s">
        <v>41</v>
      </c>
      <c r="O421" s="78"/>
      <c r="P421" s="187">
        <f>O421*H421</f>
        <v>0</v>
      </c>
      <c r="Q421" s="187">
        <v>0.025000000000000001</v>
      </c>
      <c r="R421" s="187">
        <f>Q421*H421</f>
        <v>0.025000000000000001</v>
      </c>
      <c r="S421" s="187">
        <v>0</v>
      </c>
      <c r="T421" s="188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89" t="s">
        <v>541</v>
      </c>
      <c r="AT421" s="189" t="s">
        <v>551</v>
      </c>
      <c r="AU421" s="189" t="s">
        <v>174</v>
      </c>
      <c r="AY421" s="15" t="s">
        <v>165</v>
      </c>
      <c r="BE421" s="190">
        <f>IF(N421="základná",J421,0)</f>
        <v>0</v>
      </c>
      <c r="BF421" s="190">
        <f>IF(N421="znížená",J421,0)</f>
        <v>0</v>
      </c>
      <c r="BG421" s="190">
        <f>IF(N421="zákl. prenesená",J421,0)</f>
        <v>0</v>
      </c>
      <c r="BH421" s="190">
        <f>IF(N421="zníž. prenesená",J421,0)</f>
        <v>0</v>
      </c>
      <c r="BI421" s="190">
        <f>IF(N421="nulová",J421,0)</f>
        <v>0</v>
      </c>
      <c r="BJ421" s="15" t="s">
        <v>174</v>
      </c>
      <c r="BK421" s="190">
        <f>ROUND(I421*H421,2)</f>
        <v>0</v>
      </c>
      <c r="BL421" s="15" t="s">
        <v>173</v>
      </c>
      <c r="BM421" s="189" t="s">
        <v>1443</v>
      </c>
    </row>
    <row r="422" s="2" customFormat="1" ht="37.8" customHeight="1">
      <c r="A422" s="34"/>
      <c r="B422" s="176"/>
      <c r="C422" s="177" t="s">
        <v>1444</v>
      </c>
      <c r="D422" s="177" t="s">
        <v>169</v>
      </c>
      <c r="E422" s="178" t="s">
        <v>1445</v>
      </c>
      <c r="F422" s="179" t="s">
        <v>1446</v>
      </c>
      <c r="G422" s="180" t="s">
        <v>193</v>
      </c>
      <c r="H422" s="181">
        <v>2</v>
      </c>
      <c r="I422" s="182"/>
      <c r="J422" s="183">
        <f>ROUND(I422*H422,2)</f>
        <v>0</v>
      </c>
      <c r="K422" s="184"/>
      <c r="L422" s="35"/>
      <c r="M422" s="185" t="s">
        <v>1</v>
      </c>
      <c r="N422" s="186" t="s">
        <v>41</v>
      </c>
      <c r="O422" s="78"/>
      <c r="P422" s="187">
        <f>O422*H422</f>
        <v>0</v>
      </c>
      <c r="Q422" s="187">
        <v>0</v>
      </c>
      <c r="R422" s="187">
        <f>Q422*H422</f>
        <v>0</v>
      </c>
      <c r="S422" s="187">
        <v>0</v>
      </c>
      <c r="T422" s="188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89" t="s">
        <v>215</v>
      </c>
      <c r="AT422" s="189" t="s">
        <v>169</v>
      </c>
      <c r="AU422" s="189" t="s">
        <v>174</v>
      </c>
      <c r="AY422" s="15" t="s">
        <v>165</v>
      </c>
      <c r="BE422" s="190">
        <f>IF(N422="základná",J422,0)</f>
        <v>0</v>
      </c>
      <c r="BF422" s="190">
        <f>IF(N422="znížená",J422,0)</f>
        <v>0</v>
      </c>
      <c r="BG422" s="190">
        <f>IF(N422="zákl. prenesená",J422,0)</f>
        <v>0</v>
      </c>
      <c r="BH422" s="190">
        <f>IF(N422="zníž. prenesená",J422,0)</f>
        <v>0</v>
      </c>
      <c r="BI422" s="190">
        <f>IF(N422="nulová",J422,0)</f>
        <v>0</v>
      </c>
      <c r="BJ422" s="15" t="s">
        <v>174</v>
      </c>
      <c r="BK422" s="190">
        <f>ROUND(I422*H422,2)</f>
        <v>0</v>
      </c>
      <c r="BL422" s="15" t="s">
        <v>215</v>
      </c>
      <c r="BM422" s="189" t="s">
        <v>1447</v>
      </c>
    </row>
    <row r="423" s="2" customFormat="1" ht="24.15" customHeight="1">
      <c r="A423" s="34"/>
      <c r="B423" s="176"/>
      <c r="C423" s="196" t="s">
        <v>1448</v>
      </c>
      <c r="D423" s="196" t="s">
        <v>551</v>
      </c>
      <c r="E423" s="197" t="s">
        <v>1417</v>
      </c>
      <c r="F423" s="198" t="s">
        <v>1418</v>
      </c>
      <c r="G423" s="199" t="s">
        <v>193</v>
      </c>
      <c r="H423" s="200">
        <v>4</v>
      </c>
      <c r="I423" s="201"/>
      <c r="J423" s="202">
        <f>ROUND(I423*H423,2)</f>
        <v>0</v>
      </c>
      <c r="K423" s="203"/>
      <c r="L423" s="204"/>
      <c r="M423" s="205" t="s">
        <v>1</v>
      </c>
      <c r="N423" s="206" t="s">
        <v>41</v>
      </c>
      <c r="O423" s="78"/>
      <c r="P423" s="187">
        <f>O423*H423</f>
        <v>0</v>
      </c>
      <c r="Q423" s="187">
        <v>0.001</v>
      </c>
      <c r="R423" s="187">
        <f>Q423*H423</f>
        <v>0.0040000000000000001</v>
      </c>
      <c r="S423" s="187">
        <v>0</v>
      </c>
      <c r="T423" s="188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89" t="s">
        <v>284</v>
      </c>
      <c r="AT423" s="189" t="s">
        <v>551</v>
      </c>
      <c r="AU423" s="189" t="s">
        <v>174</v>
      </c>
      <c r="AY423" s="15" t="s">
        <v>165</v>
      </c>
      <c r="BE423" s="190">
        <f>IF(N423="základná",J423,0)</f>
        <v>0</v>
      </c>
      <c r="BF423" s="190">
        <f>IF(N423="znížená",J423,0)</f>
        <v>0</v>
      </c>
      <c r="BG423" s="190">
        <f>IF(N423="zákl. prenesená",J423,0)</f>
        <v>0</v>
      </c>
      <c r="BH423" s="190">
        <f>IF(N423="zníž. prenesená",J423,0)</f>
        <v>0</v>
      </c>
      <c r="BI423" s="190">
        <f>IF(N423="nulová",J423,0)</f>
        <v>0</v>
      </c>
      <c r="BJ423" s="15" t="s">
        <v>174</v>
      </c>
      <c r="BK423" s="190">
        <f>ROUND(I423*H423,2)</f>
        <v>0</v>
      </c>
      <c r="BL423" s="15" t="s">
        <v>215</v>
      </c>
      <c r="BM423" s="189" t="s">
        <v>1449</v>
      </c>
    </row>
    <row r="424" s="2" customFormat="1" ht="24.15" customHeight="1">
      <c r="A424" s="34"/>
      <c r="B424" s="176"/>
      <c r="C424" s="196" t="s">
        <v>1450</v>
      </c>
      <c r="D424" s="196" t="s">
        <v>551</v>
      </c>
      <c r="E424" s="197" t="s">
        <v>1451</v>
      </c>
      <c r="F424" s="198" t="s">
        <v>1452</v>
      </c>
      <c r="G424" s="199" t="s">
        <v>193</v>
      </c>
      <c r="H424" s="200">
        <v>1</v>
      </c>
      <c r="I424" s="201"/>
      <c r="J424" s="202">
        <f>ROUND(I424*H424,2)</f>
        <v>0</v>
      </c>
      <c r="K424" s="203"/>
      <c r="L424" s="204"/>
      <c r="M424" s="205" t="s">
        <v>1</v>
      </c>
      <c r="N424" s="206" t="s">
        <v>41</v>
      </c>
      <c r="O424" s="78"/>
      <c r="P424" s="187">
        <f>O424*H424</f>
        <v>0</v>
      </c>
      <c r="Q424" s="187">
        <v>0.025000000000000001</v>
      </c>
      <c r="R424" s="187">
        <f>Q424*H424</f>
        <v>0.025000000000000001</v>
      </c>
      <c r="S424" s="187">
        <v>0</v>
      </c>
      <c r="T424" s="188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89" t="s">
        <v>284</v>
      </c>
      <c r="AT424" s="189" t="s">
        <v>551</v>
      </c>
      <c r="AU424" s="189" t="s">
        <v>174</v>
      </c>
      <c r="AY424" s="15" t="s">
        <v>165</v>
      </c>
      <c r="BE424" s="190">
        <f>IF(N424="základná",J424,0)</f>
        <v>0</v>
      </c>
      <c r="BF424" s="190">
        <f>IF(N424="znížená",J424,0)</f>
        <v>0</v>
      </c>
      <c r="BG424" s="190">
        <f>IF(N424="zákl. prenesená",J424,0)</f>
        <v>0</v>
      </c>
      <c r="BH424" s="190">
        <f>IF(N424="zníž. prenesená",J424,0)</f>
        <v>0</v>
      </c>
      <c r="BI424" s="190">
        <f>IF(N424="nulová",J424,0)</f>
        <v>0</v>
      </c>
      <c r="BJ424" s="15" t="s">
        <v>174</v>
      </c>
      <c r="BK424" s="190">
        <f>ROUND(I424*H424,2)</f>
        <v>0</v>
      </c>
      <c r="BL424" s="15" t="s">
        <v>215</v>
      </c>
      <c r="BM424" s="189" t="s">
        <v>1453</v>
      </c>
    </row>
    <row r="425" s="2" customFormat="1" ht="24.15" customHeight="1">
      <c r="A425" s="34"/>
      <c r="B425" s="176"/>
      <c r="C425" s="196" t="s">
        <v>1454</v>
      </c>
      <c r="D425" s="196" t="s">
        <v>551</v>
      </c>
      <c r="E425" s="197" t="s">
        <v>1455</v>
      </c>
      <c r="F425" s="198" t="s">
        <v>1456</v>
      </c>
      <c r="G425" s="199" t="s">
        <v>193</v>
      </c>
      <c r="H425" s="200">
        <v>1</v>
      </c>
      <c r="I425" s="201"/>
      <c r="J425" s="202">
        <f>ROUND(I425*H425,2)</f>
        <v>0</v>
      </c>
      <c r="K425" s="203"/>
      <c r="L425" s="204"/>
      <c r="M425" s="205" t="s">
        <v>1</v>
      </c>
      <c r="N425" s="206" t="s">
        <v>41</v>
      </c>
      <c r="O425" s="78"/>
      <c r="P425" s="187">
        <f>O425*H425</f>
        <v>0</v>
      </c>
      <c r="Q425" s="187">
        <v>0.025000000000000001</v>
      </c>
      <c r="R425" s="187">
        <f>Q425*H425</f>
        <v>0.025000000000000001</v>
      </c>
      <c r="S425" s="187">
        <v>0</v>
      </c>
      <c r="T425" s="188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89" t="s">
        <v>284</v>
      </c>
      <c r="AT425" s="189" t="s">
        <v>551</v>
      </c>
      <c r="AU425" s="189" t="s">
        <v>174</v>
      </c>
      <c r="AY425" s="15" t="s">
        <v>165</v>
      </c>
      <c r="BE425" s="190">
        <f>IF(N425="základná",J425,0)</f>
        <v>0</v>
      </c>
      <c r="BF425" s="190">
        <f>IF(N425="znížená",J425,0)</f>
        <v>0</v>
      </c>
      <c r="BG425" s="190">
        <f>IF(N425="zákl. prenesená",J425,0)</f>
        <v>0</v>
      </c>
      <c r="BH425" s="190">
        <f>IF(N425="zníž. prenesená",J425,0)</f>
        <v>0</v>
      </c>
      <c r="BI425" s="190">
        <f>IF(N425="nulová",J425,0)</f>
        <v>0</v>
      </c>
      <c r="BJ425" s="15" t="s">
        <v>174</v>
      </c>
      <c r="BK425" s="190">
        <f>ROUND(I425*H425,2)</f>
        <v>0</v>
      </c>
      <c r="BL425" s="15" t="s">
        <v>215</v>
      </c>
      <c r="BM425" s="189" t="s">
        <v>1457</v>
      </c>
    </row>
    <row r="426" s="2" customFormat="1" ht="24.15" customHeight="1">
      <c r="A426" s="34"/>
      <c r="B426" s="176"/>
      <c r="C426" s="177" t="s">
        <v>1458</v>
      </c>
      <c r="D426" s="177" t="s">
        <v>169</v>
      </c>
      <c r="E426" s="178" t="s">
        <v>1459</v>
      </c>
      <c r="F426" s="179" t="s">
        <v>1460</v>
      </c>
      <c r="G426" s="180" t="s">
        <v>1046</v>
      </c>
      <c r="H426" s="207"/>
      <c r="I426" s="182"/>
      <c r="J426" s="183">
        <f>ROUND(I426*H426,2)</f>
        <v>0</v>
      </c>
      <c r="K426" s="184"/>
      <c r="L426" s="35"/>
      <c r="M426" s="185" t="s">
        <v>1</v>
      </c>
      <c r="N426" s="186" t="s">
        <v>41</v>
      </c>
      <c r="O426" s="78"/>
      <c r="P426" s="187">
        <f>O426*H426</f>
        <v>0</v>
      </c>
      <c r="Q426" s="187">
        <v>0</v>
      </c>
      <c r="R426" s="187">
        <f>Q426*H426</f>
        <v>0</v>
      </c>
      <c r="S426" s="187">
        <v>0</v>
      </c>
      <c r="T426" s="188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89" t="s">
        <v>215</v>
      </c>
      <c r="AT426" s="189" t="s">
        <v>169</v>
      </c>
      <c r="AU426" s="189" t="s">
        <v>174</v>
      </c>
      <c r="AY426" s="15" t="s">
        <v>165</v>
      </c>
      <c r="BE426" s="190">
        <f>IF(N426="základná",J426,0)</f>
        <v>0</v>
      </c>
      <c r="BF426" s="190">
        <f>IF(N426="znížená",J426,0)</f>
        <v>0</v>
      </c>
      <c r="BG426" s="190">
        <f>IF(N426="zákl. prenesená",J426,0)</f>
        <v>0</v>
      </c>
      <c r="BH426" s="190">
        <f>IF(N426="zníž. prenesená",J426,0)</f>
        <v>0</v>
      </c>
      <c r="BI426" s="190">
        <f>IF(N426="nulová",J426,0)</f>
        <v>0</v>
      </c>
      <c r="BJ426" s="15" t="s">
        <v>174</v>
      </c>
      <c r="BK426" s="190">
        <f>ROUND(I426*H426,2)</f>
        <v>0</v>
      </c>
      <c r="BL426" s="15" t="s">
        <v>215</v>
      </c>
      <c r="BM426" s="189" t="s">
        <v>1461</v>
      </c>
    </row>
    <row r="427" s="12" customFormat="1" ht="22.8" customHeight="1">
      <c r="A427" s="12"/>
      <c r="B427" s="163"/>
      <c r="C427" s="12"/>
      <c r="D427" s="164" t="s">
        <v>74</v>
      </c>
      <c r="E427" s="174" t="s">
        <v>1462</v>
      </c>
      <c r="F427" s="174" t="s">
        <v>1463</v>
      </c>
      <c r="G427" s="12"/>
      <c r="H427" s="12"/>
      <c r="I427" s="166"/>
      <c r="J427" s="175">
        <f>BK427</f>
        <v>0</v>
      </c>
      <c r="K427" s="12"/>
      <c r="L427" s="163"/>
      <c r="M427" s="168"/>
      <c r="N427" s="169"/>
      <c r="O427" s="169"/>
      <c r="P427" s="170">
        <f>SUM(P428:P437)</f>
        <v>0</v>
      </c>
      <c r="Q427" s="169"/>
      <c r="R427" s="170">
        <f>SUM(R428:R437)</f>
        <v>0</v>
      </c>
      <c r="S427" s="169"/>
      <c r="T427" s="171">
        <f>SUM(T428:T437)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164" t="s">
        <v>174</v>
      </c>
      <c r="AT427" s="172" t="s">
        <v>74</v>
      </c>
      <c r="AU427" s="172" t="s">
        <v>83</v>
      </c>
      <c r="AY427" s="164" t="s">
        <v>165</v>
      </c>
      <c r="BK427" s="173">
        <f>SUM(BK428:BK437)</f>
        <v>0</v>
      </c>
    </row>
    <row r="428" s="2" customFormat="1" ht="24.15" customHeight="1">
      <c r="A428" s="34"/>
      <c r="B428" s="176"/>
      <c r="C428" s="177" t="s">
        <v>1464</v>
      </c>
      <c r="D428" s="177" t="s">
        <v>169</v>
      </c>
      <c r="E428" s="178" t="s">
        <v>1465</v>
      </c>
      <c r="F428" s="179" t="s">
        <v>1466</v>
      </c>
      <c r="G428" s="180" t="s">
        <v>402</v>
      </c>
      <c r="H428" s="181">
        <v>1</v>
      </c>
      <c r="I428" s="182"/>
      <c r="J428" s="183">
        <f>ROUND(I428*H428,2)</f>
        <v>0</v>
      </c>
      <c r="K428" s="184"/>
      <c r="L428" s="35"/>
      <c r="M428" s="185" t="s">
        <v>1</v>
      </c>
      <c r="N428" s="186" t="s">
        <v>41</v>
      </c>
      <c r="O428" s="78"/>
      <c r="P428" s="187">
        <f>O428*H428</f>
        <v>0</v>
      </c>
      <c r="Q428" s="187">
        <v>0</v>
      </c>
      <c r="R428" s="187">
        <f>Q428*H428</f>
        <v>0</v>
      </c>
      <c r="S428" s="187">
        <v>0</v>
      </c>
      <c r="T428" s="188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89" t="s">
        <v>215</v>
      </c>
      <c r="AT428" s="189" t="s">
        <v>169</v>
      </c>
      <c r="AU428" s="189" t="s">
        <v>174</v>
      </c>
      <c r="AY428" s="15" t="s">
        <v>165</v>
      </c>
      <c r="BE428" s="190">
        <f>IF(N428="základná",J428,0)</f>
        <v>0</v>
      </c>
      <c r="BF428" s="190">
        <f>IF(N428="znížená",J428,0)</f>
        <v>0</v>
      </c>
      <c r="BG428" s="190">
        <f>IF(N428="zákl. prenesená",J428,0)</f>
        <v>0</v>
      </c>
      <c r="BH428" s="190">
        <f>IF(N428="zníž. prenesená",J428,0)</f>
        <v>0</v>
      </c>
      <c r="BI428" s="190">
        <f>IF(N428="nulová",J428,0)</f>
        <v>0</v>
      </c>
      <c r="BJ428" s="15" t="s">
        <v>174</v>
      </c>
      <c r="BK428" s="190">
        <f>ROUND(I428*H428,2)</f>
        <v>0</v>
      </c>
      <c r="BL428" s="15" t="s">
        <v>215</v>
      </c>
      <c r="BM428" s="189" t="s">
        <v>1467</v>
      </c>
    </row>
    <row r="429" s="2" customFormat="1">
      <c r="A429" s="34"/>
      <c r="B429" s="35"/>
      <c r="C429" s="34"/>
      <c r="D429" s="208" t="s">
        <v>1468</v>
      </c>
      <c r="E429" s="34"/>
      <c r="F429" s="209" t="s">
        <v>1469</v>
      </c>
      <c r="G429" s="34"/>
      <c r="H429" s="34"/>
      <c r="I429" s="210"/>
      <c r="J429" s="34"/>
      <c r="K429" s="34"/>
      <c r="L429" s="35"/>
      <c r="M429" s="211"/>
      <c r="N429" s="212"/>
      <c r="O429" s="78"/>
      <c r="P429" s="78"/>
      <c r="Q429" s="78"/>
      <c r="R429" s="78"/>
      <c r="S429" s="78"/>
      <c r="T429" s="79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T429" s="15" t="s">
        <v>1468</v>
      </c>
      <c r="AU429" s="15" t="s">
        <v>174</v>
      </c>
    </row>
    <row r="430" s="2" customFormat="1" ht="16.5" customHeight="1">
      <c r="A430" s="34"/>
      <c r="B430" s="176"/>
      <c r="C430" s="177" t="s">
        <v>1470</v>
      </c>
      <c r="D430" s="177" t="s">
        <v>169</v>
      </c>
      <c r="E430" s="178" t="s">
        <v>1471</v>
      </c>
      <c r="F430" s="179" t="s">
        <v>1472</v>
      </c>
      <c r="G430" s="180" t="s">
        <v>402</v>
      </c>
      <c r="H430" s="181">
        <v>1</v>
      </c>
      <c r="I430" s="182"/>
      <c r="J430" s="183">
        <f>ROUND(I430*H430,2)</f>
        <v>0</v>
      </c>
      <c r="K430" s="184"/>
      <c r="L430" s="35"/>
      <c r="M430" s="185" t="s">
        <v>1</v>
      </c>
      <c r="N430" s="186" t="s">
        <v>41</v>
      </c>
      <c r="O430" s="78"/>
      <c r="P430" s="187">
        <f>O430*H430</f>
        <v>0</v>
      </c>
      <c r="Q430" s="187">
        <v>0</v>
      </c>
      <c r="R430" s="187">
        <f>Q430*H430</f>
        <v>0</v>
      </c>
      <c r="S430" s="187">
        <v>0</v>
      </c>
      <c r="T430" s="188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89" t="s">
        <v>215</v>
      </c>
      <c r="AT430" s="189" t="s">
        <v>169</v>
      </c>
      <c r="AU430" s="189" t="s">
        <v>174</v>
      </c>
      <c r="AY430" s="15" t="s">
        <v>165</v>
      </c>
      <c r="BE430" s="190">
        <f>IF(N430="základná",J430,0)</f>
        <v>0</v>
      </c>
      <c r="BF430" s="190">
        <f>IF(N430="znížená",J430,0)</f>
        <v>0</v>
      </c>
      <c r="BG430" s="190">
        <f>IF(N430="zákl. prenesená",J430,0)</f>
        <v>0</v>
      </c>
      <c r="BH430" s="190">
        <f>IF(N430="zníž. prenesená",J430,0)</f>
        <v>0</v>
      </c>
      <c r="BI430" s="190">
        <f>IF(N430="nulová",J430,0)</f>
        <v>0</v>
      </c>
      <c r="BJ430" s="15" t="s">
        <v>174</v>
      </c>
      <c r="BK430" s="190">
        <f>ROUND(I430*H430,2)</f>
        <v>0</v>
      </c>
      <c r="BL430" s="15" t="s">
        <v>215</v>
      </c>
      <c r="BM430" s="189" t="s">
        <v>1473</v>
      </c>
    </row>
    <row r="431" s="2" customFormat="1" ht="24.15" customHeight="1">
      <c r="A431" s="34"/>
      <c r="B431" s="176"/>
      <c r="C431" s="196" t="s">
        <v>1474</v>
      </c>
      <c r="D431" s="196" t="s">
        <v>551</v>
      </c>
      <c r="E431" s="197" t="s">
        <v>1475</v>
      </c>
      <c r="F431" s="198" t="s">
        <v>1476</v>
      </c>
      <c r="G431" s="199" t="s">
        <v>193</v>
      </c>
      <c r="H431" s="200">
        <v>1</v>
      </c>
      <c r="I431" s="201"/>
      <c r="J431" s="202">
        <f>ROUND(I431*H431,2)</f>
        <v>0</v>
      </c>
      <c r="K431" s="203"/>
      <c r="L431" s="204"/>
      <c r="M431" s="205" t="s">
        <v>1</v>
      </c>
      <c r="N431" s="206" t="s">
        <v>41</v>
      </c>
      <c r="O431" s="78"/>
      <c r="P431" s="187">
        <f>O431*H431</f>
        <v>0</v>
      </c>
      <c r="Q431" s="187">
        <v>0</v>
      </c>
      <c r="R431" s="187">
        <f>Q431*H431</f>
        <v>0</v>
      </c>
      <c r="S431" s="187">
        <v>0</v>
      </c>
      <c r="T431" s="188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89" t="s">
        <v>284</v>
      </c>
      <c r="AT431" s="189" t="s">
        <v>551</v>
      </c>
      <c r="AU431" s="189" t="s">
        <v>174</v>
      </c>
      <c r="AY431" s="15" t="s">
        <v>165</v>
      </c>
      <c r="BE431" s="190">
        <f>IF(N431="základná",J431,0)</f>
        <v>0</v>
      </c>
      <c r="BF431" s="190">
        <f>IF(N431="znížená",J431,0)</f>
        <v>0</v>
      </c>
      <c r="BG431" s="190">
        <f>IF(N431="zákl. prenesená",J431,0)</f>
        <v>0</v>
      </c>
      <c r="BH431" s="190">
        <f>IF(N431="zníž. prenesená",J431,0)</f>
        <v>0</v>
      </c>
      <c r="BI431" s="190">
        <f>IF(N431="nulová",J431,0)</f>
        <v>0</v>
      </c>
      <c r="BJ431" s="15" t="s">
        <v>174</v>
      </c>
      <c r="BK431" s="190">
        <f>ROUND(I431*H431,2)</f>
        <v>0</v>
      </c>
      <c r="BL431" s="15" t="s">
        <v>215</v>
      </c>
      <c r="BM431" s="189" t="s">
        <v>1477</v>
      </c>
    </row>
    <row r="432" s="2" customFormat="1" ht="24.15" customHeight="1">
      <c r="A432" s="34"/>
      <c r="B432" s="176"/>
      <c r="C432" s="196" t="s">
        <v>1478</v>
      </c>
      <c r="D432" s="196" t="s">
        <v>551</v>
      </c>
      <c r="E432" s="197" t="s">
        <v>1479</v>
      </c>
      <c r="F432" s="198" t="s">
        <v>1480</v>
      </c>
      <c r="G432" s="199" t="s">
        <v>193</v>
      </c>
      <c r="H432" s="200">
        <v>5</v>
      </c>
      <c r="I432" s="201"/>
      <c r="J432" s="202">
        <f>ROUND(I432*H432,2)</f>
        <v>0</v>
      </c>
      <c r="K432" s="203"/>
      <c r="L432" s="204"/>
      <c r="M432" s="205" t="s">
        <v>1</v>
      </c>
      <c r="N432" s="206" t="s">
        <v>41</v>
      </c>
      <c r="O432" s="78"/>
      <c r="P432" s="187">
        <f>O432*H432</f>
        <v>0</v>
      </c>
      <c r="Q432" s="187">
        <v>0</v>
      </c>
      <c r="R432" s="187">
        <f>Q432*H432</f>
        <v>0</v>
      </c>
      <c r="S432" s="187">
        <v>0</v>
      </c>
      <c r="T432" s="188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89" t="s">
        <v>284</v>
      </c>
      <c r="AT432" s="189" t="s">
        <v>551</v>
      </c>
      <c r="AU432" s="189" t="s">
        <v>174</v>
      </c>
      <c r="AY432" s="15" t="s">
        <v>165</v>
      </c>
      <c r="BE432" s="190">
        <f>IF(N432="základná",J432,0)</f>
        <v>0</v>
      </c>
      <c r="BF432" s="190">
        <f>IF(N432="znížená",J432,0)</f>
        <v>0</v>
      </c>
      <c r="BG432" s="190">
        <f>IF(N432="zákl. prenesená",J432,0)</f>
        <v>0</v>
      </c>
      <c r="BH432" s="190">
        <f>IF(N432="zníž. prenesená",J432,0)</f>
        <v>0</v>
      </c>
      <c r="BI432" s="190">
        <f>IF(N432="nulová",J432,0)</f>
        <v>0</v>
      </c>
      <c r="BJ432" s="15" t="s">
        <v>174</v>
      </c>
      <c r="BK432" s="190">
        <f>ROUND(I432*H432,2)</f>
        <v>0</v>
      </c>
      <c r="BL432" s="15" t="s">
        <v>215</v>
      </c>
      <c r="BM432" s="189" t="s">
        <v>1481</v>
      </c>
    </row>
    <row r="433" s="2" customFormat="1" ht="16.5" customHeight="1">
      <c r="A433" s="34"/>
      <c r="B433" s="176"/>
      <c r="C433" s="196" t="s">
        <v>1482</v>
      </c>
      <c r="D433" s="196" t="s">
        <v>551</v>
      </c>
      <c r="E433" s="197" t="s">
        <v>1483</v>
      </c>
      <c r="F433" s="198" t="s">
        <v>1484</v>
      </c>
      <c r="G433" s="199" t="s">
        <v>193</v>
      </c>
      <c r="H433" s="200">
        <v>1</v>
      </c>
      <c r="I433" s="201"/>
      <c r="J433" s="202">
        <f>ROUND(I433*H433,2)</f>
        <v>0</v>
      </c>
      <c r="K433" s="203"/>
      <c r="L433" s="204"/>
      <c r="M433" s="205" t="s">
        <v>1</v>
      </c>
      <c r="N433" s="206" t="s">
        <v>41</v>
      </c>
      <c r="O433" s="78"/>
      <c r="P433" s="187">
        <f>O433*H433</f>
        <v>0</v>
      </c>
      <c r="Q433" s="187">
        <v>0</v>
      </c>
      <c r="R433" s="187">
        <f>Q433*H433</f>
        <v>0</v>
      </c>
      <c r="S433" s="187">
        <v>0</v>
      </c>
      <c r="T433" s="188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89" t="s">
        <v>284</v>
      </c>
      <c r="AT433" s="189" t="s">
        <v>551</v>
      </c>
      <c r="AU433" s="189" t="s">
        <v>174</v>
      </c>
      <c r="AY433" s="15" t="s">
        <v>165</v>
      </c>
      <c r="BE433" s="190">
        <f>IF(N433="základná",J433,0)</f>
        <v>0</v>
      </c>
      <c r="BF433" s="190">
        <f>IF(N433="znížená",J433,0)</f>
        <v>0</v>
      </c>
      <c r="BG433" s="190">
        <f>IF(N433="zákl. prenesená",J433,0)</f>
        <v>0</v>
      </c>
      <c r="BH433" s="190">
        <f>IF(N433="zníž. prenesená",J433,0)</f>
        <v>0</v>
      </c>
      <c r="BI433" s="190">
        <f>IF(N433="nulová",J433,0)</f>
        <v>0</v>
      </c>
      <c r="BJ433" s="15" t="s">
        <v>174</v>
      </c>
      <c r="BK433" s="190">
        <f>ROUND(I433*H433,2)</f>
        <v>0</v>
      </c>
      <c r="BL433" s="15" t="s">
        <v>215</v>
      </c>
      <c r="BM433" s="189" t="s">
        <v>1485</v>
      </c>
    </row>
    <row r="434" s="2" customFormat="1" ht="16.5" customHeight="1">
      <c r="A434" s="34"/>
      <c r="B434" s="176"/>
      <c r="C434" s="196" t="s">
        <v>1486</v>
      </c>
      <c r="D434" s="196" t="s">
        <v>551</v>
      </c>
      <c r="E434" s="197" t="s">
        <v>1487</v>
      </c>
      <c r="F434" s="198" t="s">
        <v>1488</v>
      </c>
      <c r="G434" s="199" t="s">
        <v>193</v>
      </c>
      <c r="H434" s="200">
        <v>5</v>
      </c>
      <c r="I434" s="201"/>
      <c r="J434" s="202">
        <f>ROUND(I434*H434,2)</f>
        <v>0</v>
      </c>
      <c r="K434" s="203"/>
      <c r="L434" s="204"/>
      <c r="M434" s="205" t="s">
        <v>1</v>
      </c>
      <c r="N434" s="206" t="s">
        <v>41</v>
      </c>
      <c r="O434" s="78"/>
      <c r="P434" s="187">
        <f>O434*H434</f>
        <v>0</v>
      </c>
      <c r="Q434" s="187">
        <v>0</v>
      </c>
      <c r="R434" s="187">
        <f>Q434*H434</f>
        <v>0</v>
      </c>
      <c r="S434" s="187">
        <v>0</v>
      </c>
      <c r="T434" s="188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89" t="s">
        <v>284</v>
      </c>
      <c r="AT434" s="189" t="s">
        <v>551</v>
      </c>
      <c r="AU434" s="189" t="s">
        <v>174</v>
      </c>
      <c r="AY434" s="15" t="s">
        <v>165</v>
      </c>
      <c r="BE434" s="190">
        <f>IF(N434="základná",J434,0)</f>
        <v>0</v>
      </c>
      <c r="BF434" s="190">
        <f>IF(N434="znížená",J434,0)</f>
        <v>0</v>
      </c>
      <c r="BG434" s="190">
        <f>IF(N434="zákl. prenesená",J434,0)</f>
        <v>0</v>
      </c>
      <c r="BH434" s="190">
        <f>IF(N434="zníž. prenesená",J434,0)</f>
        <v>0</v>
      </c>
      <c r="BI434" s="190">
        <f>IF(N434="nulová",J434,0)</f>
        <v>0</v>
      </c>
      <c r="BJ434" s="15" t="s">
        <v>174</v>
      </c>
      <c r="BK434" s="190">
        <f>ROUND(I434*H434,2)</f>
        <v>0</v>
      </c>
      <c r="BL434" s="15" t="s">
        <v>215</v>
      </c>
      <c r="BM434" s="189" t="s">
        <v>1489</v>
      </c>
    </row>
    <row r="435" s="2" customFormat="1" ht="16.5" customHeight="1">
      <c r="A435" s="34"/>
      <c r="B435" s="176"/>
      <c r="C435" s="196" t="s">
        <v>1490</v>
      </c>
      <c r="D435" s="196" t="s">
        <v>551</v>
      </c>
      <c r="E435" s="197" t="s">
        <v>1491</v>
      </c>
      <c r="F435" s="198" t="s">
        <v>1492</v>
      </c>
      <c r="G435" s="199" t="s">
        <v>193</v>
      </c>
      <c r="H435" s="200">
        <v>1</v>
      </c>
      <c r="I435" s="201"/>
      <c r="J435" s="202">
        <f>ROUND(I435*H435,2)</f>
        <v>0</v>
      </c>
      <c r="K435" s="203"/>
      <c r="L435" s="204"/>
      <c r="M435" s="205" t="s">
        <v>1</v>
      </c>
      <c r="N435" s="206" t="s">
        <v>41</v>
      </c>
      <c r="O435" s="78"/>
      <c r="P435" s="187">
        <f>O435*H435</f>
        <v>0</v>
      </c>
      <c r="Q435" s="187">
        <v>0</v>
      </c>
      <c r="R435" s="187">
        <f>Q435*H435</f>
        <v>0</v>
      </c>
      <c r="S435" s="187">
        <v>0</v>
      </c>
      <c r="T435" s="188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89" t="s">
        <v>284</v>
      </c>
      <c r="AT435" s="189" t="s">
        <v>551</v>
      </c>
      <c r="AU435" s="189" t="s">
        <v>174</v>
      </c>
      <c r="AY435" s="15" t="s">
        <v>165</v>
      </c>
      <c r="BE435" s="190">
        <f>IF(N435="základná",J435,0)</f>
        <v>0</v>
      </c>
      <c r="BF435" s="190">
        <f>IF(N435="znížená",J435,0)</f>
        <v>0</v>
      </c>
      <c r="BG435" s="190">
        <f>IF(N435="zákl. prenesená",J435,0)</f>
        <v>0</v>
      </c>
      <c r="BH435" s="190">
        <f>IF(N435="zníž. prenesená",J435,0)</f>
        <v>0</v>
      </c>
      <c r="BI435" s="190">
        <f>IF(N435="nulová",J435,0)</f>
        <v>0</v>
      </c>
      <c r="BJ435" s="15" t="s">
        <v>174</v>
      </c>
      <c r="BK435" s="190">
        <f>ROUND(I435*H435,2)</f>
        <v>0</v>
      </c>
      <c r="BL435" s="15" t="s">
        <v>215</v>
      </c>
      <c r="BM435" s="189" t="s">
        <v>1493</v>
      </c>
    </row>
    <row r="436" s="2" customFormat="1" ht="16.5" customHeight="1">
      <c r="A436" s="34"/>
      <c r="B436" s="176"/>
      <c r="C436" s="196" t="s">
        <v>1494</v>
      </c>
      <c r="D436" s="196" t="s">
        <v>551</v>
      </c>
      <c r="E436" s="197" t="s">
        <v>1495</v>
      </c>
      <c r="F436" s="198" t="s">
        <v>1496</v>
      </c>
      <c r="G436" s="199" t="s">
        <v>193</v>
      </c>
      <c r="H436" s="200">
        <v>1</v>
      </c>
      <c r="I436" s="201"/>
      <c r="J436" s="202">
        <f>ROUND(I436*H436,2)</f>
        <v>0</v>
      </c>
      <c r="K436" s="203"/>
      <c r="L436" s="204"/>
      <c r="M436" s="205" t="s">
        <v>1</v>
      </c>
      <c r="N436" s="206" t="s">
        <v>41</v>
      </c>
      <c r="O436" s="78"/>
      <c r="P436" s="187">
        <f>O436*H436</f>
        <v>0</v>
      </c>
      <c r="Q436" s="187">
        <v>0</v>
      </c>
      <c r="R436" s="187">
        <f>Q436*H436</f>
        <v>0</v>
      </c>
      <c r="S436" s="187">
        <v>0</v>
      </c>
      <c r="T436" s="188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89" t="s">
        <v>284</v>
      </c>
      <c r="AT436" s="189" t="s">
        <v>551</v>
      </c>
      <c r="AU436" s="189" t="s">
        <v>174</v>
      </c>
      <c r="AY436" s="15" t="s">
        <v>165</v>
      </c>
      <c r="BE436" s="190">
        <f>IF(N436="základná",J436,0)</f>
        <v>0</v>
      </c>
      <c r="BF436" s="190">
        <f>IF(N436="znížená",J436,0)</f>
        <v>0</v>
      </c>
      <c r="BG436" s="190">
        <f>IF(N436="zákl. prenesená",J436,0)</f>
        <v>0</v>
      </c>
      <c r="BH436" s="190">
        <f>IF(N436="zníž. prenesená",J436,0)</f>
        <v>0</v>
      </c>
      <c r="BI436" s="190">
        <f>IF(N436="nulová",J436,0)</f>
        <v>0</v>
      </c>
      <c r="BJ436" s="15" t="s">
        <v>174</v>
      </c>
      <c r="BK436" s="190">
        <f>ROUND(I436*H436,2)</f>
        <v>0</v>
      </c>
      <c r="BL436" s="15" t="s">
        <v>215</v>
      </c>
      <c r="BM436" s="189" t="s">
        <v>1497</v>
      </c>
    </row>
    <row r="437" s="2" customFormat="1" ht="16.5" customHeight="1">
      <c r="A437" s="34"/>
      <c r="B437" s="176"/>
      <c r="C437" s="196" t="s">
        <v>1498</v>
      </c>
      <c r="D437" s="196" t="s">
        <v>551</v>
      </c>
      <c r="E437" s="197" t="s">
        <v>1499</v>
      </c>
      <c r="F437" s="198" t="s">
        <v>1500</v>
      </c>
      <c r="G437" s="199" t="s">
        <v>193</v>
      </c>
      <c r="H437" s="200">
        <v>1</v>
      </c>
      <c r="I437" s="201"/>
      <c r="J437" s="202">
        <f>ROUND(I437*H437,2)</f>
        <v>0</v>
      </c>
      <c r="K437" s="203"/>
      <c r="L437" s="204"/>
      <c r="M437" s="205" t="s">
        <v>1</v>
      </c>
      <c r="N437" s="206" t="s">
        <v>41</v>
      </c>
      <c r="O437" s="78"/>
      <c r="P437" s="187">
        <f>O437*H437</f>
        <v>0</v>
      </c>
      <c r="Q437" s="187">
        <v>0</v>
      </c>
      <c r="R437" s="187">
        <f>Q437*H437</f>
        <v>0</v>
      </c>
      <c r="S437" s="187">
        <v>0</v>
      </c>
      <c r="T437" s="188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89" t="s">
        <v>284</v>
      </c>
      <c r="AT437" s="189" t="s">
        <v>551</v>
      </c>
      <c r="AU437" s="189" t="s">
        <v>174</v>
      </c>
      <c r="AY437" s="15" t="s">
        <v>165</v>
      </c>
      <c r="BE437" s="190">
        <f>IF(N437="základná",J437,0)</f>
        <v>0</v>
      </c>
      <c r="BF437" s="190">
        <f>IF(N437="znížená",J437,0)</f>
        <v>0</v>
      </c>
      <c r="BG437" s="190">
        <f>IF(N437="zákl. prenesená",J437,0)</f>
        <v>0</v>
      </c>
      <c r="BH437" s="190">
        <f>IF(N437="zníž. prenesená",J437,0)</f>
        <v>0</v>
      </c>
      <c r="BI437" s="190">
        <f>IF(N437="nulová",J437,0)</f>
        <v>0</v>
      </c>
      <c r="BJ437" s="15" t="s">
        <v>174</v>
      </c>
      <c r="BK437" s="190">
        <f>ROUND(I437*H437,2)</f>
        <v>0</v>
      </c>
      <c r="BL437" s="15" t="s">
        <v>215</v>
      </c>
      <c r="BM437" s="189" t="s">
        <v>1501</v>
      </c>
    </row>
    <row r="438" s="12" customFormat="1" ht="22.8" customHeight="1">
      <c r="A438" s="12"/>
      <c r="B438" s="163"/>
      <c r="C438" s="12"/>
      <c r="D438" s="164" t="s">
        <v>74</v>
      </c>
      <c r="E438" s="174" t="s">
        <v>408</v>
      </c>
      <c r="F438" s="174" t="s">
        <v>409</v>
      </c>
      <c r="G438" s="12"/>
      <c r="H438" s="12"/>
      <c r="I438" s="166"/>
      <c r="J438" s="175">
        <f>BK438</f>
        <v>0</v>
      </c>
      <c r="K438" s="12"/>
      <c r="L438" s="163"/>
      <c r="M438" s="168"/>
      <c r="N438" s="169"/>
      <c r="O438" s="169"/>
      <c r="P438" s="170">
        <f>SUM(P439:P532)</f>
        <v>0</v>
      </c>
      <c r="Q438" s="169"/>
      <c r="R438" s="170">
        <f>SUM(R439:R532)</f>
        <v>1989.1483129681201</v>
      </c>
      <c r="S438" s="169"/>
      <c r="T438" s="171">
        <f>SUM(T439:T532)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164" t="s">
        <v>174</v>
      </c>
      <c r="AT438" s="172" t="s">
        <v>74</v>
      </c>
      <c r="AU438" s="172" t="s">
        <v>83</v>
      </c>
      <c r="AY438" s="164" t="s">
        <v>165</v>
      </c>
      <c r="BK438" s="173">
        <f>SUM(BK439:BK532)</f>
        <v>0</v>
      </c>
    </row>
    <row r="439" s="2" customFormat="1" ht="24.15" customHeight="1">
      <c r="A439" s="34"/>
      <c r="B439" s="176"/>
      <c r="C439" s="177" t="s">
        <v>1502</v>
      </c>
      <c r="D439" s="177" t="s">
        <v>169</v>
      </c>
      <c r="E439" s="178" t="s">
        <v>1503</v>
      </c>
      <c r="F439" s="179" t="s">
        <v>1504</v>
      </c>
      <c r="G439" s="180" t="s">
        <v>425</v>
      </c>
      <c r="H439" s="181">
        <v>1827.76</v>
      </c>
      <c r="I439" s="182"/>
      <c r="J439" s="183">
        <f>ROUND(I439*H439,2)</f>
        <v>0</v>
      </c>
      <c r="K439" s="184"/>
      <c r="L439" s="35"/>
      <c r="M439" s="185" t="s">
        <v>1</v>
      </c>
      <c r="N439" s="186" t="s">
        <v>41</v>
      </c>
      <c r="O439" s="78"/>
      <c r="P439" s="187">
        <f>O439*H439</f>
        <v>0</v>
      </c>
      <c r="Q439" s="187">
        <v>5.0000000000000002E-05</v>
      </c>
      <c r="R439" s="187">
        <f>Q439*H439</f>
        <v>0.091387999999999997</v>
      </c>
      <c r="S439" s="187">
        <v>0</v>
      </c>
      <c r="T439" s="188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89" t="s">
        <v>215</v>
      </c>
      <c r="AT439" s="189" t="s">
        <v>169</v>
      </c>
      <c r="AU439" s="189" t="s">
        <v>174</v>
      </c>
      <c r="AY439" s="15" t="s">
        <v>165</v>
      </c>
      <c r="BE439" s="190">
        <f>IF(N439="základná",J439,0)</f>
        <v>0</v>
      </c>
      <c r="BF439" s="190">
        <f>IF(N439="znížená",J439,0)</f>
        <v>0</v>
      </c>
      <c r="BG439" s="190">
        <f>IF(N439="zákl. prenesená",J439,0)</f>
        <v>0</v>
      </c>
      <c r="BH439" s="190">
        <f>IF(N439="zníž. prenesená",J439,0)</f>
        <v>0</v>
      </c>
      <c r="BI439" s="190">
        <f>IF(N439="nulová",J439,0)</f>
        <v>0</v>
      </c>
      <c r="BJ439" s="15" t="s">
        <v>174</v>
      </c>
      <c r="BK439" s="190">
        <f>ROUND(I439*H439,2)</f>
        <v>0</v>
      </c>
      <c r="BL439" s="15" t="s">
        <v>215</v>
      </c>
      <c r="BM439" s="189" t="s">
        <v>1505</v>
      </c>
    </row>
    <row r="440" s="2" customFormat="1" ht="16.5" customHeight="1">
      <c r="A440" s="34"/>
      <c r="B440" s="176"/>
      <c r="C440" s="196" t="s">
        <v>1506</v>
      </c>
      <c r="D440" s="196" t="s">
        <v>551</v>
      </c>
      <c r="E440" s="197" t="s">
        <v>1507</v>
      </c>
      <c r="F440" s="198" t="s">
        <v>1508</v>
      </c>
      <c r="G440" s="199" t="s">
        <v>425</v>
      </c>
      <c r="H440" s="200">
        <v>1827.76</v>
      </c>
      <c r="I440" s="201"/>
      <c r="J440" s="202">
        <f>ROUND(I440*H440,2)</f>
        <v>0</v>
      </c>
      <c r="K440" s="203"/>
      <c r="L440" s="204"/>
      <c r="M440" s="205" t="s">
        <v>1</v>
      </c>
      <c r="N440" s="206" t="s">
        <v>41</v>
      </c>
      <c r="O440" s="78"/>
      <c r="P440" s="187">
        <f>O440*H440</f>
        <v>0</v>
      </c>
      <c r="Q440" s="187">
        <v>0.59999999999999998</v>
      </c>
      <c r="R440" s="187">
        <f>Q440*H440</f>
        <v>1096.656</v>
      </c>
      <c r="S440" s="187">
        <v>0</v>
      </c>
      <c r="T440" s="188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89" t="s">
        <v>284</v>
      </c>
      <c r="AT440" s="189" t="s">
        <v>551</v>
      </c>
      <c r="AU440" s="189" t="s">
        <v>174</v>
      </c>
      <c r="AY440" s="15" t="s">
        <v>165</v>
      </c>
      <c r="BE440" s="190">
        <f>IF(N440="základná",J440,0)</f>
        <v>0</v>
      </c>
      <c r="BF440" s="190">
        <f>IF(N440="znížená",J440,0)</f>
        <v>0</v>
      </c>
      <c r="BG440" s="190">
        <f>IF(N440="zákl. prenesená",J440,0)</f>
        <v>0</v>
      </c>
      <c r="BH440" s="190">
        <f>IF(N440="zníž. prenesená",J440,0)</f>
        <v>0</v>
      </c>
      <c r="BI440" s="190">
        <f>IF(N440="nulová",J440,0)</f>
        <v>0</v>
      </c>
      <c r="BJ440" s="15" t="s">
        <v>174</v>
      </c>
      <c r="BK440" s="190">
        <f>ROUND(I440*H440,2)</f>
        <v>0</v>
      </c>
      <c r="BL440" s="15" t="s">
        <v>215</v>
      </c>
      <c r="BM440" s="189" t="s">
        <v>1509</v>
      </c>
    </row>
    <row r="441" s="2" customFormat="1" ht="37.8" customHeight="1">
      <c r="A441" s="34"/>
      <c r="B441" s="176"/>
      <c r="C441" s="177" t="s">
        <v>1510</v>
      </c>
      <c r="D441" s="177" t="s">
        <v>169</v>
      </c>
      <c r="E441" s="178" t="s">
        <v>1511</v>
      </c>
      <c r="F441" s="179" t="s">
        <v>1512</v>
      </c>
      <c r="G441" s="180" t="s">
        <v>249</v>
      </c>
      <c r="H441" s="181">
        <v>50.170000000000002</v>
      </c>
      <c r="I441" s="182"/>
      <c r="J441" s="183">
        <f>ROUND(I441*H441,2)</f>
        <v>0</v>
      </c>
      <c r="K441" s="184"/>
      <c r="L441" s="35"/>
      <c r="M441" s="185" t="s">
        <v>1</v>
      </c>
      <c r="N441" s="186" t="s">
        <v>41</v>
      </c>
      <c r="O441" s="78"/>
      <c r="P441" s="187">
        <f>O441*H441</f>
        <v>0</v>
      </c>
      <c r="Q441" s="187">
        <v>5.0000000000000002E-05</v>
      </c>
      <c r="R441" s="187">
        <f>Q441*H441</f>
        <v>0.0025085000000000003</v>
      </c>
      <c r="S441" s="187">
        <v>0</v>
      </c>
      <c r="T441" s="188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89" t="s">
        <v>215</v>
      </c>
      <c r="AT441" s="189" t="s">
        <v>169</v>
      </c>
      <c r="AU441" s="189" t="s">
        <v>174</v>
      </c>
      <c r="AY441" s="15" t="s">
        <v>165</v>
      </c>
      <c r="BE441" s="190">
        <f>IF(N441="základná",J441,0)</f>
        <v>0</v>
      </c>
      <c r="BF441" s="190">
        <f>IF(N441="znížená",J441,0)</f>
        <v>0</v>
      </c>
      <c r="BG441" s="190">
        <f>IF(N441="zákl. prenesená",J441,0)</f>
        <v>0</v>
      </c>
      <c r="BH441" s="190">
        <f>IF(N441="zníž. prenesená",J441,0)</f>
        <v>0</v>
      </c>
      <c r="BI441" s="190">
        <f>IF(N441="nulová",J441,0)</f>
        <v>0</v>
      </c>
      <c r="BJ441" s="15" t="s">
        <v>174</v>
      </c>
      <c r="BK441" s="190">
        <f>ROUND(I441*H441,2)</f>
        <v>0</v>
      </c>
      <c r="BL441" s="15" t="s">
        <v>215</v>
      </c>
      <c r="BM441" s="189" t="s">
        <v>1513</v>
      </c>
    </row>
    <row r="442" s="2" customFormat="1" ht="37.8" customHeight="1">
      <c r="A442" s="34"/>
      <c r="B442" s="176"/>
      <c r="C442" s="196" t="s">
        <v>1514</v>
      </c>
      <c r="D442" s="196" t="s">
        <v>551</v>
      </c>
      <c r="E442" s="197" t="s">
        <v>1515</v>
      </c>
      <c r="F442" s="198" t="s">
        <v>1516</v>
      </c>
      <c r="G442" s="199" t="s">
        <v>249</v>
      </c>
      <c r="H442" s="200">
        <v>4.4249999999999998</v>
      </c>
      <c r="I442" s="201"/>
      <c r="J442" s="202">
        <f>ROUND(I442*H442,2)</f>
        <v>0</v>
      </c>
      <c r="K442" s="203"/>
      <c r="L442" s="204"/>
      <c r="M442" s="205" t="s">
        <v>1</v>
      </c>
      <c r="N442" s="206" t="s">
        <v>41</v>
      </c>
      <c r="O442" s="78"/>
      <c r="P442" s="187">
        <f>O442*H442</f>
        <v>0</v>
      </c>
      <c r="Q442" s="187">
        <v>0.0050000000000000001</v>
      </c>
      <c r="R442" s="187">
        <f>Q442*H442</f>
        <v>0.022124999999999999</v>
      </c>
      <c r="S442" s="187">
        <v>0</v>
      </c>
      <c r="T442" s="188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89" t="s">
        <v>284</v>
      </c>
      <c r="AT442" s="189" t="s">
        <v>551</v>
      </c>
      <c r="AU442" s="189" t="s">
        <v>174</v>
      </c>
      <c r="AY442" s="15" t="s">
        <v>165</v>
      </c>
      <c r="BE442" s="190">
        <f>IF(N442="základná",J442,0)</f>
        <v>0</v>
      </c>
      <c r="BF442" s="190">
        <f>IF(N442="znížená",J442,0)</f>
        <v>0</v>
      </c>
      <c r="BG442" s="190">
        <f>IF(N442="zákl. prenesená",J442,0)</f>
        <v>0</v>
      </c>
      <c r="BH442" s="190">
        <f>IF(N442="zníž. prenesená",J442,0)</f>
        <v>0</v>
      </c>
      <c r="BI442" s="190">
        <f>IF(N442="nulová",J442,0)</f>
        <v>0</v>
      </c>
      <c r="BJ442" s="15" t="s">
        <v>174</v>
      </c>
      <c r="BK442" s="190">
        <f>ROUND(I442*H442,2)</f>
        <v>0</v>
      </c>
      <c r="BL442" s="15" t="s">
        <v>215</v>
      </c>
      <c r="BM442" s="189" t="s">
        <v>1517</v>
      </c>
    </row>
    <row r="443" s="2" customFormat="1" ht="37.8" customHeight="1">
      <c r="A443" s="34"/>
      <c r="B443" s="176"/>
      <c r="C443" s="196" t="s">
        <v>1518</v>
      </c>
      <c r="D443" s="196" t="s">
        <v>551</v>
      </c>
      <c r="E443" s="197" t="s">
        <v>1519</v>
      </c>
      <c r="F443" s="198" t="s">
        <v>1520</v>
      </c>
      <c r="G443" s="199" t="s">
        <v>193</v>
      </c>
      <c r="H443" s="200">
        <v>3</v>
      </c>
      <c r="I443" s="201"/>
      <c r="J443" s="202">
        <f>ROUND(I443*H443,2)</f>
        <v>0</v>
      </c>
      <c r="K443" s="203"/>
      <c r="L443" s="204"/>
      <c r="M443" s="205" t="s">
        <v>1</v>
      </c>
      <c r="N443" s="206" t="s">
        <v>41</v>
      </c>
      <c r="O443" s="78"/>
      <c r="P443" s="187">
        <f>O443*H443</f>
        <v>0</v>
      </c>
      <c r="Q443" s="187">
        <v>0.0050000000000000001</v>
      </c>
      <c r="R443" s="187">
        <f>Q443*H443</f>
        <v>0.014999999999999999</v>
      </c>
      <c r="S443" s="187">
        <v>0</v>
      </c>
      <c r="T443" s="188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89" t="s">
        <v>284</v>
      </c>
      <c r="AT443" s="189" t="s">
        <v>551</v>
      </c>
      <c r="AU443" s="189" t="s">
        <v>174</v>
      </c>
      <c r="AY443" s="15" t="s">
        <v>165</v>
      </c>
      <c r="BE443" s="190">
        <f>IF(N443="základná",J443,0)</f>
        <v>0</v>
      </c>
      <c r="BF443" s="190">
        <f>IF(N443="znížená",J443,0)</f>
        <v>0</v>
      </c>
      <c r="BG443" s="190">
        <f>IF(N443="zákl. prenesená",J443,0)</f>
        <v>0</v>
      </c>
      <c r="BH443" s="190">
        <f>IF(N443="zníž. prenesená",J443,0)</f>
        <v>0</v>
      </c>
      <c r="BI443" s="190">
        <f>IF(N443="nulová",J443,0)</f>
        <v>0</v>
      </c>
      <c r="BJ443" s="15" t="s">
        <v>174</v>
      </c>
      <c r="BK443" s="190">
        <f>ROUND(I443*H443,2)</f>
        <v>0</v>
      </c>
      <c r="BL443" s="15" t="s">
        <v>215</v>
      </c>
      <c r="BM443" s="189" t="s">
        <v>1521</v>
      </c>
    </row>
    <row r="444" s="2" customFormat="1" ht="37.8" customHeight="1">
      <c r="A444" s="34"/>
      <c r="B444" s="176"/>
      <c r="C444" s="196" t="s">
        <v>1522</v>
      </c>
      <c r="D444" s="196" t="s">
        <v>551</v>
      </c>
      <c r="E444" s="197" t="s">
        <v>1523</v>
      </c>
      <c r="F444" s="198" t="s">
        <v>1524</v>
      </c>
      <c r="G444" s="199" t="s">
        <v>193</v>
      </c>
      <c r="H444" s="200">
        <v>1</v>
      </c>
      <c r="I444" s="201"/>
      <c r="J444" s="202">
        <f>ROUND(I444*H444,2)</f>
        <v>0</v>
      </c>
      <c r="K444" s="203"/>
      <c r="L444" s="204"/>
      <c r="M444" s="205" t="s">
        <v>1</v>
      </c>
      <c r="N444" s="206" t="s">
        <v>41</v>
      </c>
      <c r="O444" s="78"/>
      <c r="P444" s="187">
        <f>O444*H444</f>
        <v>0</v>
      </c>
      <c r="Q444" s="187">
        <v>0.0050000000000000001</v>
      </c>
      <c r="R444" s="187">
        <f>Q444*H444</f>
        <v>0.0050000000000000001</v>
      </c>
      <c r="S444" s="187">
        <v>0</v>
      </c>
      <c r="T444" s="188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189" t="s">
        <v>284</v>
      </c>
      <c r="AT444" s="189" t="s">
        <v>551</v>
      </c>
      <c r="AU444" s="189" t="s">
        <v>174</v>
      </c>
      <c r="AY444" s="15" t="s">
        <v>165</v>
      </c>
      <c r="BE444" s="190">
        <f>IF(N444="základná",J444,0)</f>
        <v>0</v>
      </c>
      <c r="BF444" s="190">
        <f>IF(N444="znížená",J444,0)</f>
        <v>0</v>
      </c>
      <c r="BG444" s="190">
        <f>IF(N444="zákl. prenesená",J444,0)</f>
        <v>0</v>
      </c>
      <c r="BH444" s="190">
        <f>IF(N444="zníž. prenesená",J444,0)</f>
        <v>0</v>
      </c>
      <c r="BI444" s="190">
        <f>IF(N444="nulová",J444,0)</f>
        <v>0</v>
      </c>
      <c r="BJ444" s="15" t="s">
        <v>174</v>
      </c>
      <c r="BK444" s="190">
        <f>ROUND(I444*H444,2)</f>
        <v>0</v>
      </c>
      <c r="BL444" s="15" t="s">
        <v>215</v>
      </c>
      <c r="BM444" s="189" t="s">
        <v>1525</v>
      </c>
    </row>
    <row r="445" s="2" customFormat="1" ht="37.8" customHeight="1">
      <c r="A445" s="34"/>
      <c r="B445" s="176"/>
      <c r="C445" s="196" t="s">
        <v>1526</v>
      </c>
      <c r="D445" s="196" t="s">
        <v>551</v>
      </c>
      <c r="E445" s="197" t="s">
        <v>1527</v>
      </c>
      <c r="F445" s="198" t="s">
        <v>1528</v>
      </c>
      <c r="G445" s="199" t="s">
        <v>193</v>
      </c>
      <c r="H445" s="200">
        <v>2</v>
      </c>
      <c r="I445" s="201"/>
      <c r="J445" s="202">
        <f>ROUND(I445*H445,2)</f>
        <v>0</v>
      </c>
      <c r="K445" s="203"/>
      <c r="L445" s="204"/>
      <c r="M445" s="205" t="s">
        <v>1</v>
      </c>
      <c r="N445" s="206" t="s">
        <v>41</v>
      </c>
      <c r="O445" s="78"/>
      <c r="P445" s="187">
        <f>O445*H445</f>
        <v>0</v>
      </c>
      <c r="Q445" s="187">
        <v>0.0050000000000000001</v>
      </c>
      <c r="R445" s="187">
        <f>Q445*H445</f>
        <v>0.01</v>
      </c>
      <c r="S445" s="187">
        <v>0</v>
      </c>
      <c r="T445" s="188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89" t="s">
        <v>284</v>
      </c>
      <c r="AT445" s="189" t="s">
        <v>551</v>
      </c>
      <c r="AU445" s="189" t="s">
        <v>174</v>
      </c>
      <c r="AY445" s="15" t="s">
        <v>165</v>
      </c>
      <c r="BE445" s="190">
        <f>IF(N445="základná",J445,0)</f>
        <v>0</v>
      </c>
      <c r="BF445" s="190">
        <f>IF(N445="znížená",J445,0)</f>
        <v>0</v>
      </c>
      <c r="BG445" s="190">
        <f>IF(N445="zákl. prenesená",J445,0)</f>
        <v>0</v>
      </c>
      <c r="BH445" s="190">
        <f>IF(N445="zníž. prenesená",J445,0)</f>
        <v>0</v>
      </c>
      <c r="BI445" s="190">
        <f>IF(N445="nulová",J445,0)</f>
        <v>0</v>
      </c>
      <c r="BJ445" s="15" t="s">
        <v>174</v>
      </c>
      <c r="BK445" s="190">
        <f>ROUND(I445*H445,2)</f>
        <v>0</v>
      </c>
      <c r="BL445" s="15" t="s">
        <v>215</v>
      </c>
      <c r="BM445" s="189" t="s">
        <v>1529</v>
      </c>
    </row>
    <row r="446" s="2" customFormat="1" ht="16.5" customHeight="1">
      <c r="A446" s="34"/>
      <c r="B446" s="176"/>
      <c r="C446" s="177" t="s">
        <v>1530</v>
      </c>
      <c r="D446" s="177" t="s">
        <v>169</v>
      </c>
      <c r="E446" s="178" t="s">
        <v>1531</v>
      </c>
      <c r="F446" s="179" t="s">
        <v>1532</v>
      </c>
      <c r="G446" s="180" t="s">
        <v>193</v>
      </c>
      <c r="H446" s="181">
        <v>6</v>
      </c>
      <c r="I446" s="182"/>
      <c r="J446" s="183">
        <f>ROUND(I446*H446,2)</f>
        <v>0</v>
      </c>
      <c r="K446" s="184"/>
      <c r="L446" s="35"/>
      <c r="M446" s="185" t="s">
        <v>1</v>
      </c>
      <c r="N446" s="186" t="s">
        <v>41</v>
      </c>
      <c r="O446" s="78"/>
      <c r="P446" s="187">
        <f>O446*H446</f>
        <v>0</v>
      </c>
      <c r="Q446" s="187">
        <v>4.6600000000000001E-05</v>
      </c>
      <c r="R446" s="187">
        <f>Q446*H446</f>
        <v>0.00027960000000000002</v>
      </c>
      <c r="S446" s="187">
        <v>0</v>
      </c>
      <c r="T446" s="188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89" t="s">
        <v>215</v>
      </c>
      <c r="AT446" s="189" t="s">
        <v>169</v>
      </c>
      <c r="AU446" s="189" t="s">
        <v>174</v>
      </c>
      <c r="AY446" s="15" t="s">
        <v>165</v>
      </c>
      <c r="BE446" s="190">
        <f>IF(N446="základná",J446,0)</f>
        <v>0</v>
      </c>
      <c r="BF446" s="190">
        <f>IF(N446="znížená",J446,0)</f>
        <v>0</v>
      </c>
      <c r="BG446" s="190">
        <f>IF(N446="zákl. prenesená",J446,0)</f>
        <v>0</v>
      </c>
      <c r="BH446" s="190">
        <f>IF(N446="zníž. prenesená",J446,0)</f>
        <v>0</v>
      </c>
      <c r="BI446" s="190">
        <f>IF(N446="nulová",J446,0)</f>
        <v>0</v>
      </c>
      <c r="BJ446" s="15" t="s">
        <v>174</v>
      </c>
      <c r="BK446" s="190">
        <f>ROUND(I446*H446,2)</f>
        <v>0</v>
      </c>
      <c r="BL446" s="15" t="s">
        <v>215</v>
      </c>
      <c r="BM446" s="189" t="s">
        <v>1533</v>
      </c>
    </row>
    <row r="447" s="2" customFormat="1" ht="37.8" customHeight="1">
      <c r="A447" s="34"/>
      <c r="B447" s="176"/>
      <c r="C447" s="196" t="s">
        <v>1534</v>
      </c>
      <c r="D447" s="196" t="s">
        <v>551</v>
      </c>
      <c r="E447" s="197" t="s">
        <v>1535</v>
      </c>
      <c r="F447" s="198" t="s">
        <v>1536</v>
      </c>
      <c r="G447" s="199" t="s">
        <v>193</v>
      </c>
      <c r="H447" s="200">
        <v>6</v>
      </c>
      <c r="I447" s="201"/>
      <c r="J447" s="202">
        <f>ROUND(I447*H447,2)</f>
        <v>0</v>
      </c>
      <c r="K447" s="203"/>
      <c r="L447" s="204"/>
      <c r="M447" s="205" t="s">
        <v>1</v>
      </c>
      <c r="N447" s="206" t="s">
        <v>41</v>
      </c>
      <c r="O447" s="78"/>
      <c r="P447" s="187">
        <f>O447*H447</f>
        <v>0</v>
      </c>
      <c r="Q447" s="187">
        <v>0.12428</v>
      </c>
      <c r="R447" s="187">
        <f>Q447*H447</f>
        <v>0.74568000000000001</v>
      </c>
      <c r="S447" s="187">
        <v>0</v>
      </c>
      <c r="T447" s="188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89" t="s">
        <v>284</v>
      </c>
      <c r="AT447" s="189" t="s">
        <v>551</v>
      </c>
      <c r="AU447" s="189" t="s">
        <v>174</v>
      </c>
      <c r="AY447" s="15" t="s">
        <v>165</v>
      </c>
      <c r="BE447" s="190">
        <f>IF(N447="základná",J447,0)</f>
        <v>0</v>
      </c>
      <c r="BF447" s="190">
        <f>IF(N447="znížená",J447,0)</f>
        <v>0</v>
      </c>
      <c r="BG447" s="190">
        <f>IF(N447="zákl. prenesená",J447,0)</f>
        <v>0</v>
      </c>
      <c r="BH447" s="190">
        <f>IF(N447="zníž. prenesená",J447,0)</f>
        <v>0</v>
      </c>
      <c r="BI447" s="190">
        <f>IF(N447="nulová",J447,0)</f>
        <v>0</v>
      </c>
      <c r="BJ447" s="15" t="s">
        <v>174</v>
      </c>
      <c r="BK447" s="190">
        <f>ROUND(I447*H447,2)</f>
        <v>0</v>
      </c>
      <c r="BL447" s="15" t="s">
        <v>215</v>
      </c>
      <c r="BM447" s="189" t="s">
        <v>1537</v>
      </c>
    </row>
    <row r="448" s="2" customFormat="1" ht="33" customHeight="1">
      <c r="A448" s="34"/>
      <c r="B448" s="176"/>
      <c r="C448" s="177" t="s">
        <v>1538</v>
      </c>
      <c r="D448" s="177" t="s">
        <v>169</v>
      </c>
      <c r="E448" s="178" t="s">
        <v>1539</v>
      </c>
      <c r="F448" s="179" t="s">
        <v>1540</v>
      </c>
      <c r="G448" s="180" t="s">
        <v>172</v>
      </c>
      <c r="H448" s="181">
        <v>60.049999999999997</v>
      </c>
      <c r="I448" s="182"/>
      <c r="J448" s="183">
        <f>ROUND(I448*H448,2)</f>
        <v>0</v>
      </c>
      <c r="K448" s="184"/>
      <c r="L448" s="35"/>
      <c r="M448" s="185" t="s">
        <v>1</v>
      </c>
      <c r="N448" s="186" t="s">
        <v>41</v>
      </c>
      <c r="O448" s="78"/>
      <c r="P448" s="187">
        <f>O448*H448</f>
        <v>0</v>
      </c>
      <c r="Q448" s="187">
        <v>0.00042020000000000002</v>
      </c>
      <c r="R448" s="187">
        <f>Q448*H448</f>
        <v>0.02523301</v>
      </c>
      <c r="S448" s="187">
        <v>0</v>
      </c>
      <c r="T448" s="188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89" t="s">
        <v>215</v>
      </c>
      <c r="AT448" s="189" t="s">
        <v>169</v>
      </c>
      <c r="AU448" s="189" t="s">
        <v>174</v>
      </c>
      <c r="AY448" s="15" t="s">
        <v>165</v>
      </c>
      <c r="BE448" s="190">
        <f>IF(N448="základná",J448,0)</f>
        <v>0</v>
      </c>
      <c r="BF448" s="190">
        <f>IF(N448="znížená",J448,0)</f>
        <v>0</v>
      </c>
      <c r="BG448" s="190">
        <f>IF(N448="zákl. prenesená",J448,0)</f>
        <v>0</v>
      </c>
      <c r="BH448" s="190">
        <f>IF(N448="zníž. prenesená",J448,0)</f>
        <v>0</v>
      </c>
      <c r="BI448" s="190">
        <f>IF(N448="nulová",J448,0)</f>
        <v>0</v>
      </c>
      <c r="BJ448" s="15" t="s">
        <v>174</v>
      </c>
      <c r="BK448" s="190">
        <f>ROUND(I448*H448,2)</f>
        <v>0</v>
      </c>
      <c r="BL448" s="15" t="s">
        <v>215</v>
      </c>
      <c r="BM448" s="189" t="s">
        <v>1541</v>
      </c>
    </row>
    <row r="449" s="2" customFormat="1" ht="37.8" customHeight="1">
      <c r="A449" s="34"/>
      <c r="B449" s="176"/>
      <c r="C449" s="196" t="s">
        <v>1542</v>
      </c>
      <c r="D449" s="196" t="s">
        <v>551</v>
      </c>
      <c r="E449" s="197" t="s">
        <v>1543</v>
      </c>
      <c r="F449" s="198" t="s">
        <v>1544</v>
      </c>
      <c r="G449" s="199" t="s">
        <v>172</v>
      </c>
      <c r="H449" s="200">
        <v>60.049999999999997</v>
      </c>
      <c r="I449" s="201"/>
      <c r="J449" s="202">
        <f>ROUND(I449*H449,2)</f>
        <v>0</v>
      </c>
      <c r="K449" s="203"/>
      <c r="L449" s="204"/>
      <c r="M449" s="205" t="s">
        <v>1</v>
      </c>
      <c r="N449" s="206" t="s">
        <v>41</v>
      </c>
      <c r="O449" s="78"/>
      <c r="P449" s="187">
        <f>O449*H449</f>
        <v>0</v>
      </c>
      <c r="Q449" s="187">
        <v>0.025010000000000001</v>
      </c>
      <c r="R449" s="187">
        <f>Q449*H449</f>
        <v>1.5018505</v>
      </c>
      <c r="S449" s="187">
        <v>0</v>
      </c>
      <c r="T449" s="188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89" t="s">
        <v>284</v>
      </c>
      <c r="AT449" s="189" t="s">
        <v>551</v>
      </c>
      <c r="AU449" s="189" t="s">
        <v>174</v>
      </c>
      <c r="AY449" s="15" t="s">
        <v>165</v>
      </c>
      <c r="BE449" s="190">
        <f>IF(N449="základná",J449,0)</f>
        <v>0</v>
      </c>
      <c r="BF449" s="190">
        <f>IF(N449="znížená",J449,0)</f>
        <v>0</v>
      </c>
      <c r="BG449" s="190">
        <f>IF(N449="zákl. prenesená",J449,0)</f>
        <v>0</v>
      </c>
      <c r="BH449" s="190">
        <f>IF(N449="zníž. prenesená",J449,0)</f>
        <v>0</v>
      </c>
      <c r="BI449" s="190">
        <f>IF(N449="nulová",J449,0)</f>
        <v>0</v>
      </c>
      <c r="BJ449" s="15" t="s">
        <v>174</v>
      </c>
      <c r="BK449" s="190">
        <f>ROUND(I449*H449,2)</f>
        <v>0</v>
      </c>
      <c r="BL449" s="15" t="s">
        <v>215</v>
      </c>
      <c r="BM449" s="189" t="s">
        <v>1545</v>
      </c>
    </row>
    <row r="450" s="2" customFormat="1" ht="24.15" customHeight="1">
      <c r="A450" s="34"/>
      <c r="B450" s="176"/>
      <c r="C450" s="177" t="s">
        <v>1546</v>
      </c>
      <c r="D450" s="177" t="s">
        <v>169</v>
      </c>
      <c r="E450" s="178" t="s">
        <v>1547</v>
      </c>
      <c r="F450" s="179" t="s">
        <v>1548</v>
      </c>
      <c r="G450" s="180" t="s">
        <v>172</v>
      </c>
      <c r="H450" s="181">
        <v>239.75999999999999</v>
      </c>
      <c r="I450" s="182"/>
      <c r="J450" s="183">
        <f>ROUND(I450*H450,2)</f>
        <v>0</v>
      </c>
      <c r="K450" s="184"/>
      <c r="L450" s="35"/>
      <c r="M450" s="185" t="s">
        <v>1</v>
      </c>
      <c r="N450" s="186" t="s">
        <v>41</v>
      </c>
      <c r="O450" s="78"/>
      <c r="P450" s="187">
        <f>O450*H450</f>
        <v>0</v>
      </c>
      <c r="Q450" s="187">
        <v>0</v>
      </c>
      <c r="R450" s="187">
        <f>Q450*H450</f>
        <v>0</v>
      </c>
      <c r="S450" s="187">
        <v>0</v>
      </c>
      <c r="T450" s="188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89" t="s">
        <v>215</v>
      </c>
      <c r="AT450" s="189" t="s">
        <v>169</v>
      </c>
      <c r="AU450" s="189" t="s">
        <v>174</v>
      </c>
      <c r="AY450" s="15" t="s">
        <v>165</v>
      </c>
      <c r="BE450" s="190">
        <f>IF(N450="základná",J450,0)</f>
        <v>0</v>
      </c>
      <c r="BF450" s="190">
        <f>IF(N450="znížená",J450,0)</f>
        <v>0</v>
      </c>
      <c r="BG450" s="190">
        <f>IF(N450="zákl. prenesená",J450,0)</f>
        <v>0</v>
      </c>
      <c r="BH450" s="190">
        <f>IF(N450="zníž. prenesená",J450,0)</f>
        <v>0</v>
      </c>
      <c r="BI450" s="190">
        <f>IF(N450="nulová",J450,0)</f>
        <v>0</v>
      </c>
      <c r="BJ450" s="15" t="s">
        <v>174</v>
      </c>
      <c r="BK450" s="190">
        <f>ROUND(I450*H450,2)</f>
        <v>0</v>
      </c>
      <c r="BL450" s="15" t="s">
        <v>215</v>
      </c>
      <c r="BM450" s="189" t="s">
        <v>1549</v>
      </c>
    </row>
    <row r="451" s="2" customFormat="1" ht="37.8" customHeight="1">
      <c r="A451" s="34"/>
      <c r="B451" s="176"/>
      <c r="C451" s="196" t="s">
        <v>1550</v>
      </c>
      <c r="D451" s="196" t="s">
        <v>551</v>
      </c>
      <c r="E451" s="197" t="s">
        <v>1551</v>
      </c>
      <c r="F451" s="198" t="s">
        <v>1552</v>
      </c>
      <c r="G451" s="199" t="s">
        <v>193</v>
      </c>
      <c r="H451" s="200">
        <v>9</v>
      </c>
      <c r="I451" s="201"/>
      <c r="J451" s="202">
        <f>ROUND(I451*H451,2)</f>
        <v>0</v>
      </c>
      <c r="K451" s="203"/>
      <c r="L451" s="204"/>
      <c r="M451" s="205" t="s">
        <v>1</v>
      </c>
      <c r="N451" s="206" t="s">
        <v>41</v>
      </c>
      <c r="O451" s="78"/>
      <c r="P451" s="187">
        <f>O451*H451</f>
        <v>0</v>
      </c>
      <c r="Q451" s="187">
        <v>0.014999999999999999</v>
      </c>
      <c r="R451" s="187">
        <f>Q451*H451</f>
        <v>0.13500000000000001</v>
      </c>
      <c r="S451" s="187">
        <v>0</v>
      </c>
      <c r="T451" s="188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89" t="s">
        <v>284</v>
      </c>
      <c r="AT451" s="189" t="s">
        <v>551</v>
      </c>
      <c r="AU451" s="189" t="s">
        <v>174</v>
      </c>
      <c r="AY451" s="15" t="s">
        <v>165</v>
      </c>
      <c r="BE451" s="190">
        <f>IF(N451="základná",J451,0)</f>
        <v>0</v>
      </c>
      <c r="BF451" s="190">
        <f>IF(N451="znížená",J451,0)</f>
        <v>0</v>
      </c>
      <c r="BG451" s="190">
        <f>IF(N451="zákl. prenesená",J451,0)</f>
        <v>0</v>
      </c>
      <c r="BH451" s="190">
        <f>IF(N451="zníž. prenesená",J451,0)</f>
        <v>0</v>
      </c>
      <c r="BI451" s="190">
        <f>IF(N451="nulová",J451,0)</f>
        <v>0</v>
      </c>
      <c r="BJ451" s="15" t="s">
        <v>174</v>
      </c>
      <c r="BK451" s="190">
        <f>ROUND(I451*H451,2)</f>
        <v>0</v>
      </c>
      <c r="BL451" s="15" t="s">
        <v>215</v>
      </c>
      <c r="BM451" s="189" t="s">
        <v>1553</v>
      </c>
    </row>
    <row r="452" s="2" customFormat="1" ht="21.75" customHeight="1">
      <c r="A452" s="34"/>
      <c r="B452" s="176"/>
      <c r="C452" s="177" t="s">
        <v>1554</v>
      </c>
      <c r="D452" s="177" t="s">
        <v>169</v>
      </c>
      <c r="E452" s="178" t="s">
        <v>1555</v>
      </c>
      <c r="F452" s="179" t="s">
        <v>1556</v>
      </c>
      <c r="G452" s="180" t="s">
        <v>172</v>
      </c>
      <c r="H452" s="181">
        <v>100</v>
      </c>
      <c r="I452" s="182"/>
      <c r="J452" s="183">
        <f>ROUND(I452*H452,2)</f>
        <v>0</v>
      </c>
      <c r="K452" s="184"/>
      <c r="L452" s="35"/>
      <c r="M452" s="185" t="s">
        <v>1</v>
      </c>
      <c r="N452" s="186" t="s">
        <v>41</v>
      </c>
      <c r="O452" s="78"/>
      <c r="P452" s="187">
        <f>O452*H452</f>
        <v>0</v>
      </c>
      <c r="Q452" s="187">
        <v>6.9999999999999994E-05</v>
      </c>
      <c r="R452" s="187">
        <f>Q452*H452</f>
        <v>0.0069999999999999993</v>
      </c>
      <c r="S452" s="187">
        <v>0</v>
      </c>
      <c r="T452" s="188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89" t="s">
        <v>215</v>
      </c>
      <c r="AT452" s="189" t="s">
        <v>169</v>
      </c>
      <c r="AU452" s="189" t="s">
        <v>174</v>
      </c>
      <c r="AY452" s="15" t="s">
        <v>165</v>
      </c>
      <c r="BE452" s="190">
        <f>IF(N452="základná",J452,0)</f>
        <v>0</v>
      </c>
      <c r="BF452" s="190">
        <f>IF(N452="znížená",J452,0)</f>
        <v>0</v>
      </c>
      <c r="BG452" s="190">
        <f>IF(N452="zákl. prenesená",J452,0)</f>
        <v>0</v>
      </c>
      <c r="BH452" s="190">
        <f>IF(N452="zníž. prenesená",J452,0)</f>
        <v>0</v>
      </c>
      <c r="BI452" s="190">
        <f>IF(N452="nulová",J452,0)</f>
        <v>0</v>
      </c>
      <c r="BJ452" s="15" t="s">
        <v>174</v>
      </c>
      <c r="BK452" s="190">
        <f>ROUND(I452*H452,2)</f>
        <v>0</v>
      </c>
      <c r="BL452" s="15" t="s">
        <v>215</v>
      </c>
      <c r="BM452" s="189" t="s">
        <v>1557</v>
      </c>
    </row>
    <row r="453" s="2" customFormat="1" ht="24.15" customHeight="1">
      <c r="A453" s="34"/>
      <c r="B453" s="176"/>
      <c r="C453" s="177" t="s">
        <v>1558</v>
      </c>
      <c r="D453" s="177" t="s">
        <v>169</v>
      </c>
      <c r="E453" s="178" t="s">
        <v>1559</v>
      </c>
      <c r="F453" s="179" t="s">
        <v>1560</v>
      </c>
      <c r="G453" s="180" t="s">
        <v>172</v>
      </c>
      <c r="H453" s="181">
        <v>100</v>
      </c>
      <c r="I453" s="182"/>
      <c r="J453" s="183">
        <f>ROUND(I453*H453,2)</f>
        <v>0</v>
      </c>
      <c r="K453" s="184"/>
      <c r="L453" s="35"/>
      <c r="M453" s="185" t="s">
        <v>1</v>
      </c>
      <c r="N453" s="186" t="s">
        <v>41</v>
      </c>
      <c r="O453" s="78"/>
      <c r="P453" s="187">
        <f>O453*H453</f>
        <v>0</v>
      </c>
      <c r="Q453" s="187">
        <v>0.00011826</v>
      </c>
      <c r="R453" s="187">
        <f>Q453*H453</f>
        <v>0.011826</v>
      </c>
      <c r="S453" s="187">
        <v>0</v>
      </c>
      <c r="T453" s="188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89" t="s">
        <v>215</v>
      </c>
      <c r="AT453" s="189" t="s">
        <v>169</v>
      </c>
      <c r="AU453" s="189" t="s">
        <v>174</v>
      </c>
      <c r="AY453" s="15" t="s">
        <v>165</v>
      </c>
      <c r="BE453" s="190">
        <f>IF(N453="základná",J453,0)</f>
        <v>0</v>
      </c>
      <c r="BF453" s="190">
        <f>IF(N453="znížená",J453,0)</f>
        <v>0</v>
      </c>
      <c r="BG453" s="190">
        <f>IF(N453="zákl. prenesená",J453,0)</f>
        <v>0</v>
      </c>
      <c r="BH453" s="190">
        <f>IF(N453="zníž. prenesená",J453,0)</f>
        <v>0</v>
      </c>
      <c r="BI453" s="190">
        <f>IF(N453="nulová",J453,0)</f>
        <v>0</v>
      </c>
      <c r="BJ453" s="15" t="s">
        <v>174</v>
      </c>
      <c r="BK453" s="190">
        <f>ROUND(I453*H453,2)</f>
        <v>0</v>
      </c>
      <c r="BL453" s="15" t="s">
        <v>215</v>
      </c>
      <c r="BM453" s="189" t="s">
        <v>1561</v>
      </c>
    </row>
    <row r="454" s="2" customFormat="1" ht="24.15" customHeight="1">
      <c r="A454" s="34"/>
      <c r="B454" s="176"/>
      <c r="C454" s="196" t="s">
        <v>1562</v>
      </c>
      <c r="D454" s="196" t="s">
        <v>551</v>
      </c>
      <c r="E454" s="197" t="s">
        <v>1563</v>
      </c>
      <c r="F454" s="198" t="s">
        <v>1564</v>
      </c>
      <c r="G454" s="199" t="s">
        <v>172</v>
      </c>
      <c r="H454" s="200">
        <v>110</v>
      </c>
      <c r="I454" s="201"/>
      <c r="J454" s="202">
        <f>ROUND(I454*H454,2)</f>
        <v>0</v>
      </c>
      <c r="K454" s="203"/>
      <c r="L454" s="204"/>
      <c r="M454" s="205" t="s">
        <v>1</v>
      </c>
      <c r="N454" s="206" t="s">
        <v>41</v>
      </c>
      <c r="O454" s="78"/>
      <c r="P454" s="187">
        <f>O454*H454</f>
        <v>0</v>
      </c>
      <c r="Q454" s="187">
        <v>0.0081200000000000005</v>
      </c>
      <c r="R454" s="187">
        <f>Q454*H454</f>
        <v>0.8932000000000001</v>
      </c>
      <c r="S454" s="187">
        <v>0</v>
      </c>
      <c r="T454" s="188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89" t="s">
        <v>284</v>
      </c>
      <c r="AT454" s="189" t="s">
        <v>551</v>
      </c>
      <c r="AU454" s="189" t="s">
        <v>174</v>
      </c>
      <c r="AY454" s="15" t="s">
        <v>165</v>
      </c>
      <c r="BE454" s="190">
        <f>IF(N454="základná",J454,0)</f>
        <v>0</v>
      </c>
      <c r="BF454" s="190">
        <f>IF(N454="znížená",J454,0)</f>
        <v>0</v>
      </c>
      <c r="BG454" s="190">
        <f>IF(N454="zákl. prenesená",J454,0)</f>
        <v>0</v>
      </c>
      <c r="BH454" s="190">
        <f>IF(N454="zníž. prenesená",J454,0)</f>
        <v>0</v>
      </c>
      <c r="BI454" s="190">
        <f>IF(N454="nulová",J454,0)</f>
        <v>0</v>
      </c>
      <c r="BJ454" s="15" t="s">
        <v>174</v>
      </c>
      <c r="BK454" s="190">
        <f>ROUND(I454*H454,2)</f>
        <v>0</v>
      </c>
      <c r="BL454" s="15" t="s">
        <v>215</v>
      </c>
      <c r="BM454" s="189" t="s">
        <v>1565</v>
      </c>
    </row>
    <row r="455" s="2" customFormat="1" ht="24.15" customHeight="1">
      <c r="A455" s="34"/>
      <c r="B455" s="176"/>
      <c r="C455" s="177" t="s">
        <v>1566</v>
      </c>
      <c r="D455" s="177" t="s">
        <v>169</v>
      </c>
      <c r="E455" s="178" t="s">
        <v>1567</v>
      </c>
      <c r="F455" s="179" t="s">
        <v>1568</v>
      </c>
      <c r="G455" s="180" t="s">
        <v>172</v>
      </c>
      <c r="H455" s="181">
        <v>6</v>
      </c>
      <c r="I455" s="182"/>
      <c r="J455" s="183">
        <f>ROUND(I455*H455,2)</f>
        <v>0</v>
      </c>
      <c r="K455" s="184"/>
      <c r="L455" s="35"/>
      <c r="M455" s="185" t="s">
        <v>1</v>
      </c>
      <c r="N455" s="186" t="s">
        <v>41</v>
      </c>
      <c r="O455" s="78"/>
      <c r="P455" s="187">
        <f>O455*H455</f>
        <v>0</v>
      </c>
      <c r="Q455" s="187">
        <v>0</v>
      </c>
      <c r="R455" s="187">
        <f>Q455*H455</f>
        <v>0</v>
      </c>
      <c r="S455" s="187">
        <v>0</v>
      </c>
      <c r="T455" s="188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89" t="s">
        <v>215</v>
      </c>
      <c r="AT455" s="189" t="s">
        <v>169</v>
      </c>
      <c r="AU455" s="189" t="s">
        <v>174</v>
      </c>
      <c r="AY455" s="15" t="s">
        <v>165</v>
      </c>
      <c r="BE455" s="190">
        <f>IF(N455="základná",J455,0)</f>
        <v>0</v>
      </c>
      <c r="BF455" s="190">
        <f>IF(N455="znížená",J455,0)</f>
        <v>0</v>
      </c>
      <c r="BG455" s="190">
        <f>IF(N455="zákl. prenesená",J455,0)</f>
        <v>0</v>
      </c>
      <c r="BH455" s="190">
        <f>IF(N455="zníž. prenesená",J455,0)</f>
        <v>0</v>
      </c>
      <c r="BI455" s="190">
        <f>IF(N455="nulová",J455,0)</f>
        <v>0</v>
      </c>
      <c r="BJ455" s="15" t="s">
        <v>174</v>
      </c>
      <c r="BK455" s="190">
        <f>ROUND(I455*H455,2)</f>
        <v>0</v>
      </c>
      <c r="BL455" s="15" t="s">
        <v>215</v>
      </c>
      <c r="BM455" s="189" t="s">
        <v>1569</v>
      </c>
    </row>
    <row r="456" s="2" customFormat="1" ht="33" customHeight="1">
      <c r="A456" s="34"/>
      <c r="B456" s="176"/>
      <c r="C456" s="196" t="s">
        <v>1570</v>
      </c>
      <c r="D456" s="196" t="s">
        <v>551</v>
      </c>
      <c r="E456" s="197" t="s">
        <v>1571</v>
      </c>
      <c r="F456" s="198" t="s">
        <v>1572</v>
      </c>
      <c r="G456" s="199" t="s">
        <v>172</v>
      </c>
      <c r="H456" s="200">
        <v>6</v>
      </c>
      <c r="I456" s="201"/>
      <c r="J456" s="202">
        <f>ROUND(I456*H456,2)</f>
        <v>0</v>
      </c>
      <c r="K456" s="203"/>
      <c r="L456" s="204"/>
      <c r="M456" s="205" t="s">
        <v>1</v>
      </c>
      <c r="N456" s="206" t="s">
        <v>41</v>
      </c>
      <c r="O456" s="78"/>
      <c r="P456" s="187">
        <f>O456*H456</f>
        <v>0</v>
      </c>
      <c r="Q456" s="187">
        <v>0.014</v>
      </c>
      <c r="R456" s="187">
        <f>Q456*H456</f>
        <v>0.084000000000000005</v>
      </c>
      <c r="S456" s="187">
        <v>0</v>
      </c>
      <c r="T456" s="188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89" t="s">
        <v>284</v>
      </c>
      <c r="AT456" s="189" t="s">
        <v>551</v>
      </c>
      <c r="AU456" s="189" t="s">
        <v>174</v>
      </c>
      <c r="AY456" s="15" t="s">
        <v>165</v>
      </c>
      <c r="BE456" s="190">
        <f>IF(N456="základná",J456,0)</f>
        <v>0</v>
      </c>
      <c r="BF456" s="190">
        <f>IF(N456="znížená",J456,0)</f>
        <v>0</v>
      </c>
      <c r="BG456" s="190">
        <f>IF(N456="zákl. prenesená",J456,0)</f>
        <v>0</v>
      </c>
      <c r="BH456" s="190">
        <f>IF(N456="zníž. prenesená",J456,0)</f>
        <v>0</v>
      </c>
      <c r="BI456" s="190">
        <f>IF(N456="nulová",J456,0)</f>
        <v>0</v>
      </c>
      <c r="BJ456" s="15" t="s">
        <v>174</v>
      </c>
      <c r="BK456" s="190">
        <f>ROUND(I456*H456,2)</f>
        <v>0</v>
      </c>
      <c r="BL456" s="15" t="s">
        <v>215</v>
      </c>
      <c r="BM456" s="189" t="s">
        <v>1573</v>
      </c>
    </row>
    <row r="457" s="2" customFormat="1" ht="37.8" customHeight="1">
      <c r="A457" s="34"/>
      <c r="B457" s="176"/>
      <c r="C457" s="177" t="s">
        <v>1574</v>
      </c>
      <c r="D457" s="177" t="s">
        <v>169</v>
      </c>
      <c r="E457" s="178" t="s">
        <v>1575</v>
      </c>
      <c r="F457" s="179" t="s">
        <v>1576</v>
      </c>
      <c r="G457" s="180" t="s">
        <v>249</v>
      </c>
      <c r="H457" s="181">
        <v>154</v>
      </c>
      <c r="I457" s="182"/>
      <c r="J457" s="183">
        <f>ROUND(I457*H457,2)</f>
        <v>0</v>
      </c>
      <c r="K457" s="184"/>
      <c r="L457" s="35"/>
      <c r="M457" s="185" t="s">
        <v>1</v>
      </c>
      <c r="N457" s="186" t="s">
        <v>41</v>
      </c>
      <c r="O457" s="78"/>
      <c r="P457" s="187">
        <f>O457*H457</f>
        <v>0</v>
      </c>
      <c r="Q457" s="187">
        <v>0.00022000000000000001</v>
      </c>
      <c r="R457" s="187">
        <f>Q457*H457</f>
        <v>0.03388</v>
      </c>
      <c r="S457" s="187">
        <v>0</v>
      </c>
      <c r="T457" s="188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89" t="s">
        <v>215</v>
      </c>
      <c r="AT457" s="189" t="s">
        <v>169</v>
      </c>
      <c r="AU457" s="189" t="s">
        <v>174</v>
      </c>
      <c r="AY457" s="15" t="s">
        <v>165</v>
      </c>
      <c r="BE457" s="190">
        <f>IF(N457="základná",J457,0)</f>
        <v>0</v>
      </c>
      <c r="BF457" s="190">
        <f>IF(N457="znížená",J457,0)</f>
        <v>0</v>
      </c>
      <c r="BG457" s="190">
        <f>IF(N457="zákl. prenesená",J457,0)</f>
        <v>0</v>
      </c>
      <c r="BH457" s="190">
        <f>IF(N457="zníž. prenesená",J457,0)</f>
        <v>0</v>
      </c>
      <c r="BI457" s="190">
        <f>IF(N457="nulová",J457,0)</f>
        <v>0</v>
      </c>
      <c r="BJ457" s="15" t="s">
        <v>174</v>
      </c>
      <c r="BK457" s="190">
        <f>ROUND(I457*H457,2)</f>
        <v>0</v>
      </c>
      <c r="BL457" s="15" t="s">
        <v>215</v>
      </c>
      <c r="BM457" s="189" t="s">
        <v>1577</v>
      </c>
    </row>
    <row r="458" s="2" customFormat="1" ht="37.8" customHeight="1">
      <c r="A458" s="34"/>
      <c r="B458" s="176"/>
      <c r="C458" s="196" t="s">
        <v>1578</v>
      </c>
      <c r="D458" s="196" t="s">
        <v>551</v>
      </c>
      <c r="E458" s="197" t="s">
        <v>1579</v>
      </c>
      <c r="F458" s="198" t="s">
        <v>1580</v>
      </c>
      <c r="G458" s="199" t="s">
        <v>249</v>
      </c>
      <c r="H458" s="200">
        <v>161.69999999999999</v>
      </c>
      <c r="I458" s="201"/>
      <c r="J458" s="202">
        <f>ROUND(I458*H458,2)</f>
        <v>0</v>
      </c>
      <c r="K458" s="203"/>
      <c r="L458" s="204"/>
      <c r="M458" s="205" t="s">
        <v>1</v>
      </c>
      <c r="N458" s="206" t="s">
        <v>41</v>
      </c>
      <c r="O458" s="78"/>
      <c r="P458" s="187">
        <f>O458*H458</f>
        <v>0</v>
      </c>
      <c r="Q458" s="187">
        <v>0.00010000000000000001</v>
      </c>
      <c r="R458" s="187">
        <f>Q458*H458</f>
        <v>0.01617</v>
      </c>
      <c r="S458" s="187">
        <v>0</v>
      </c>
      <c r="T458" s="188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89" t="s">
        <v>284</v>
      </c>
      <c r="AT458" s="189" t="s">
        <v>551</v>
      </c>
      <c r="AU458" s="189" t="s">
        <v>174</v>
      </c>
      <c r="AY458" s="15" t="s">
        <v>165</v>
      </c>
      <c r="BE458" s="190">
        <f>IF(N458="základná",J458,0)</f>
        <v>0</v>
      </c>
      <c r="BF458" s="190">
        <f>IF(N458="znížená",J458,0)</f>
        <v>0</v>
      </c>
      <c r="BG458" s="190">
        <f>IF(N458="zákl. prenesená",J458,0)</f>
        <v>0</v>
      </c>
      <c r="BH458" s="190">
        <f>IF(N458="zníž. prenesená",J458,0)</f>
        <v>0</v>
      </c>
      <c r="BI458" s="190">
        <f>IF(N458="nulová",J458,0)</f>
        <v>0</v>
      </c>
      <c r="BJ458" s="15" t="s">
        <v>174</v>
      </c>
      <c r="BK458" s="190">
        <f>ROUND(I458*H458,2)</f>
        <v>0</v>
      </c>
      <c r="BL458" s="15" t="s">
        <v>215</v>
      </c>
      <c r="BM458" s="189" t="s">
        <v>1581</v>
      </c>
    </row>
    <row r="459" s="2" customFormat="1" ht="37.8" customHeight="1">
      <c r="A459" s="34"/>
      <c r="B459" s="176"/>
      <c r="C459" s="196" t="s">
        <v>1582</v>
      </c>
      <c r="D459" s="196" t="s">
        <v>551</v>
      </c>
      <c r="E459" s="197" t="s">
        <v>1583</v>
      </c>
      <c r="F459" s="198" t="s">
        <v>1584</v>
      </c>
      <c r="G459" s="199" t="s">
        <v>249</v>
      </c>
      <c r="H459" s="200">
        <v>161.69999999999999</v>
      </c>
      <c r="I459" s="201"/>
      <c r="J459" s="202">
        <f>ROUND(I459*H459,2)</f>
        <v>0</v>
      </c>
      <c r="K459" s="203"/>
      <c r="L459" s="204"/>
      <c r="M459" s="205" t="s">
        <v>1</v>
      </c>
      <c r="N459" s="206" t="s">
        <v>41</v>
      </c>
      <c r="O459" s="78"/>
      <c r="P459" s="187">
        <f>O459*H459</f>
        <v>0</v>
      </c>
      <c r="Q459" s="187">
        <v>0.00010000000000000001</v>
      </c>
      <c r="R459" s="187">
        <f>Q459*H459</f>
        <v>0.01617</v>
      </c>
      <c r="S459" s="187">
        <v>0</v>
      </c>
      <c r="T459" s="188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89" t="s">
        <v>284</v>
      </c>
      <c r="AT459" s="189" t="s">
        <v>551</v>
      </c>
      <c r="AU459" s="189" t="s">
        <v>174</v>
      </c>
      <c r="AY459" s="15" t="s">
        <v>165</v>
      </c>
      <c r="BE459" s="190">
        <f>IF(N459="základná",J459,0)</f>
        <v>0</v>
      </c>
      <c r="BF459" s="190">
        <f>IF(N459="znížená",J459,0)</f>
        <v>0</v>
      </c>
      <c r="BG459" s="190">
        <f>IF(N459="zákl. prenesená",J459,0)</f>
        <v>0</v>
      </c>
      <c r="BH459" s="190">
        <f>IF(N459="zníž. prenesená",J459,0)</f>
        <v>0</v>
      </c>
      <c r="BI459" s="190">
        <f>IF(N459="nulová",J459,0)</f>
        <v>0</v>
      </c>
      <c r="BJ459" s="15" t="s">
        <v>174</v>
      </c>
      <c r="BK459" s="190">
        <f>ROUND(I459*H459,2)</f>
        <v>0</v>
      </c>
      <c r="BL459" s="15" t="s">
        <v>215</v>
      </c>
      <c r="BM459" s="189" t="s">
        <v>1585</v>
      </c>
    </row>
    <row r="460" s="2" customFormat="1" ht="37.8" customHeight="1">
      <c r="A460" s="34"/>
      <c r="B460" s="176"/>
      <c r="C460" s="196" t="s">
        <v>1586</v>
      </c>
      <c r="D460" s="196" t="s">
        <v>551</v>
      </c>
      <c r="E460" s="197" t="s">
        <v>1587</v>
      </c>
      <c r="F460" s="198" t="s">
        <v>1588</v>
      </c>
      <c r="G460" s="199" t="s">
        <v>193</v>
      </c>
      <c r="H460" s="200">
        <v>1</v>
      </c>
      <c r="I460" s="201"/>
      <c r="J460" s="202">
        <f>ROUND(I460*H460,2)</f>
        <v>0</v>
      </c>
      <c r="K460" s="203"/>
      <c r="L460" s="204"/>
      <c r="M460" s="205" t="s">
        <v>1</v>
      </c>
      <c r="N460" s="206" t="s">
        <v>41</v>
      </c>
      <c r="O460" s="78"/>
      <c r="P460" s="187">
        <f>O460*H460</f>
        <v>0</v>
      </c>
      <c r="Q460" s="187">
        <v>0.032000000000000001</v>
      </c>
      <c r="R460" s="187">
        <f>Q460*H460</f>
        <v>0.032000000000000001</v>
      </c>
      <c r="S460" s="187">
        <v>0</v>
      </c>
      <c r="T460" s="188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89" t="s">
        <v>284</v>
      </c>
      <c r="AT460" s="189" t="s">
        <v>551</v>
      </c>
      <c r="AU460" s="189" t="s">
        <v>174</v>
      </c>
      <c r="AY460" s="15" t="s">
        <v>165</v>
      </c>
      <c r="BE460" s="190">
        <f>IF(N460="základná",J460,0)</f>
        <v>0</v>
      </c>
      <c r="BF460" s="190">
        <f>IF(N460="znížená",J460,0)</f>
        <v>0</v>
      </c>
      <c r="BG460" s="190">
        <f>IF(N460="zákl. prenesená",J460,0)</f>
        <v>0</v>
      </c>
      <c r="BH460" s="190">
        <f>IF(N460="zníž. prenesená",J460,0)</f>
        <v>0</v>
      </c>
      <c r="BI460" s="190">
        <f>IF(N460="nulová",J460,0)</f>
        <v>0</v>
      </c>
      <c r="BJ460" s="15" t="s">
        <v>174</v>
      </c>
      <c r="BK460" s="190">
        <f>ROUND(I460*H460,2)</f>
        <v>0</v>
      </c>
      <c r="BL460" s="15" t="s">
        <v>215</v>
      </c>
      <c r="BM460" s="189" t="s">
        <v>1589</v>
      </c>
    </row>
    <row r="461" s="2" customFormat="1">
      <c r="A461" s="34"/>
      <c r="B461" s="35"/>
      <c r="C461" s="34"/>
      <c r="D461" s="208" t="s">
        <v>1468</v>
      </c>
      <c r="E461" s="34"/>
      <c r="F461" s="209" t="s">
        <v>1590</v>
      </c>
      <c r="G461" s="34"/>
      <c r="H461" s="34"/>
      <c r="I461" s="210"/>
      <c r="J461" s="34"/>
      <c r="K461" s="34"/>
      <c r="L461" s="35"/>
      <c r="M461" s="211"/>
      <c r="N461" s="212"/>
      <c r="O461" s="78"/>
      <c r="P461" s="78"/>
      <c r="Q461" s="78"/>
      <c r="R461" s="78"/>
      <c r="S461" s="78"/>
      <c r="T461" s="79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T461" s="15" t="s">
        <v>1468</v>
      </c>
      <c r="AU461" s="15" t="s">
        <v>174</v>
      </c>
    </row>
    <row r="462" s="2" customFormat="1" ht="24.15" customHeight="1">
      <c r="A462" s="34"/>
      <c r="B462" s="176"/>
      <c r="C462" s="196" t="s">
        <v>1591</v>
      </c>
      <c r="D462" s="196" t="s">
        <v>551</v>
      </c>
      <c r="E462" s="197" t="s">
        <v>1592</v>
      </c>
      <c r="F462" s="198" t="s">
        <v>1593</v>
      </c>
      <c r="G462" s="199" t="s">
        <v>193</v>
      </c>
      <c r="H462" s="200">
        <v>2</v>
      </c>
      <c r="I462" s="201"/>
      <c r="J462" s="202">
        <f>ROUND(I462*H462,2)</f>
        <v>0</v>
      </c>
      <c r="K462" s="203"/>
      <c r="L462" s="204"/>
      <c r="M462" s="205" t="s">
        <v>1</v>
      </c>
      <c r="N462" s="206" t="s">
        <v>41</v>
      </c>
      <c r="O462" s="78"/>
      <c r="P462" s="187">
        <f>O462*H462</f>
        <v>0</v>
      </c>
      <c r="Q462" s="187">
        <v>0.032000000000000001</v>
      </c>
      <c r="R462" s="187">
        <f>Q462*H462</f>
        <v>0.064000000000000001</v>
      </c>
      <c r="S462" s="187">
        <v>0</v>
      </c>
      <c r="T462" s="188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89" t="s">
        <v>284</v>
      </c>
      <c r="AT462" s="189" t="s">
        <v>551</v>
      </c>
      <c r="AU462" s="189" t="s">
        <v>174</v>
      </c>
      <c r="AY462" s="15" t="s">
        <v>165</v>
      </c>
      <c r="BE462" s="190">
        <f>IF(N462="základná",J462,0)</f>
        <v>0</v>
      </c>
      <c r="BF462" s="190">
        <f>IF(N462="znížená",J462,0)</f>
        <v>0</v>
      </c>
      <c r="BG462" s="190">
        <f>IF(N462="zákl. prenesená",J462,0)</f>
        <v>0</v>
      </c>
      <c r="BH462" s="190">
        <f>IF(N462="zníž. prenesená",J462,0)</f>
        <v>0</v>
      </c>
      <c r="BI462" s="190">
        <f>IF(N462="nulová",J462,0)</f>
        <v>0</v>
      </c>
      <c r="BJ462" s="15" t="s">
        <v>174</v>
      </c>
      <c r="BK462" s="190">
        <f>ROUND(I462*H462,2)</f>
        <v>0</v>
      </c>
      <c r="BL462" s="15" t="s">
        <v>215</v>
      </c>
      <c r="BM462" s="189" t="s">
        <v>1594</v>
      </c>
    </row>
    <row r="463" s="2" customFormat="1">
      <c r="A463" s="34"/>
      <c r="B463" s="35"/>
      <c r="C463" s="34"/>
      <c r="D463" s="208" t="s">
        <v>1468</v>
      </c>
      <c r="E463" s="34"/>
      <c r="F463" s="209" t="s">
        <v>1590</v>
      </c>
      <c r="G463" s="34"/>
      <c r="H463" s="34"/>
      <c r="I463" s="210"/>
      <c r="J463" s="34"/>
      <c r="K463" s="34"/>
      <c r="L463" s="35"/>
      <c r="M463" s="211"/>
      <c r="N463" s="212"/>
      <c r="O463" s="78"/>
      <c r="P463" s="78"/>
      <c r="Q463" s="78"/>
      <c r="R463" s="78"/>
      <c r="S463" s="78"/>
      <c r="T463" s="79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T463" s="15" t="s">
        <v>1468</v>
      </c>
      <c r="AU463" s="15" t="s">
        <v>174</v>
      </c>
    </row>
    <row r="464" s="2" customFormat="1" ht="33" customHeight="1">
      <c r="A464" s="34"/>
      <c r="B464" s="176"/>
      <c r="C464" s="196" t="s">
        <v>1595</v>
      </c>
      <c r="D464" s="196" t="s">
        <v>551</v>
      </c>
      <c r="E464" s="197" t="s">
        <v>1596</v>
      </c>
      <c r="F464" s="198" t="s">
        <v>1597</v>
      </c>
      <c r="G464" s="199" t="s">
        <v>193</v>
      </c>
      <c r="H464" s="200">
        <v>1</v>
      </c>
      <c r="I464" s="201"/>
      <c r="J464" s="202">
        <f>ROUND(I464*H464,2)</f>
        <v>0</v>
      </c>
      <c r="K464" s="203"/>
      <c r="L464" s="204"/>
      <c r="M464" s="205" t="s">
        <v>1</v>
      </c>
      <c r="N464" s="206" t="s">
        <v>41</v>
      </c>
      <c r="O464" s="78"/>
      <c r="P464" s="187">
        <f>O464*H464</f>
        <v>0</v>
      </c>
      <c r="Q464" s="187">
        <v>0.032000000000000001</v>
      </c>
      <c r="R464" s="187">
        <f>Q464*H464</f>
        <v>0.032000000000000001</v>
      </c>
      <c r="S464" s="187">
        <v>0</v>
      </c>
      <c r="T464" s="188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89" t="s">
        <v>284</v>
      </c>
      <c r="AT464" s="189" t="s">
        <v>551</v>
      </c>
      <c r="AU464" s="189" t="s">
        <v>174</v>
      </c>
      <c r="AY464" s="15" t="s">
        <v>165</v>
      </c>
      <c r="BE464" s="190">
        <f>IF(N464="základná",J464,0)</f>
        <v>0</v>
      </c>
      <c r="BF464" s="190">
        <f>IF(N464="znížená",J464,0)</f>
        <v>0</v>
      </c>
      <c r="BG464" s="190">
        <f>IF(N464="zákl. prenesená",J464,0)</f>
        <v>0</v>
      </c>
      <c r="BH464" s="190">
        <f>IF(N464="zníž. prenesená",J464,0)</f>
        <v>0</v>
      </c>
      <c r="BI464" s="190">
        <f>IF(N464="nulová",J464,0)</f>
        <v>0</v>
      </c>
      <c r="BJ464" s="15" t="s">
        <v>174</v>
      </c>
      <c r="BK464" s="190">
        <f>ROUND(I464*H464,2)</f>
        <v>0</v>
      </c>
      <c r="BL464" s="15" t="s">
        <v>215</v>
      </c>
      <c r="BM464" s="189" t="s">
        <v>1598</v>
      </c>
    </row>
    <row r="465" s="2" customFormat="1">
      <c r="A465" s="34"/>
      <c r="B465" s="35"/>
      <c r="C465" s="34"/>
      <c r="D465" s="208" t="s">
        <v>1468</v>
      </c>
      <c r="E465" s="34"/>
      <c r="F465" s="209" t="s">
        <v>1599</v>
      </c>
      <c r="G465" s="34"/>
      <c r="H465" s="34"/>
      <c r="I465" s="210"/>
      <c r="J465" s="34"/>
      <c r="K465" s="34"/>
      <c r="L465" s="35"/>
      <c r="M465" s="211"/>
      <c r="N465" s="212"/>
      <c r="O465" s="78"/>
      <c r="P465" s="78"/>
      <c r="Q465" s="78"/>
      <c r="R465" s="78"/>
      <c r="S465" s="78"/>
      <c r="T465" s="79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T465" s="15" t="s">
        <v>1468</v>
      </c>
      <c r="AU465" s="15" t="s">
        <v>174</v>
      </c>
    </row>
    <row r="466" s="2" customFormat="1" ht="37.8" customHeight="1">
      <c r="A466" s="34"/>
      <c r="B466" s="176"/>
      <c r="C466" s="196" t="s">
        <v>1600</v>
      </c>
      <c r="D466" s="196" t="s">
        <v>551</v>
      </c>
      <c r="E466" s="197" t="s">
        <v>1601</v>
      </c>
      <c r="F466" s="198" t="s">
        <v>1602</v>
      </c>
      <c r="G466" s="199" t="s">
        <v>193</v>
      </c>
      <c r="H466" s="200">
        <v>3</v>
      </c>
      <c r="I466" s="201"/>
      <c r="J466" s="202">
        <f>ROUND(I466*H466,2)</f>
        <v>0</v>
      </c>
      <c r="K466" s="203"/>
      <c r="L466" s="204"/>
      <c r="M466" s="205" t="s">
        <v>1</v>
      </c>
      <c r="N466" s="206" t="s">
        <v>41</v>
      </c>
      <c r="O466" s="78"/>
      <c r="P466" s="187">
        <f>O466*H466</f>
        <v>0</v>
      </c>
      <c r="Q466" s="187">
        <v>0.032000000000000001</v>
      </c>
      <c r="R466" s="187">
        <f>Q466*H466</f>
        <v>0.096000000000000002</v>
      </c>
      <c r="S466" s="187">
        <v>0</v>
      </c>
      <c r="T466" s="188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89" t="s">
        <v>284</v>
      </c>
      <c r="AT466" s="189" t="s">
        <v>551</v>
      </c>
      <c r="AU466" s="189" t="s">
        <v>174</v>
      </c>
      <c r="AY466" s="15" t="s">
        <v>165</v>
      </c>
      <c r="BE466" s="190">
        <f>IF(N466="základná",J466,0)</f>
        <v>0</v>
      </c>
      <c r="BF466" s="190">
        <f>IF(N466="znížená",J466,0)</f>
        <v>0</v>
      </c>
      <c r="BG466" s="190">
        <f>IF(N466="zákl. prenesená",J466,0)</f>
        <v>0</v>
      </c>
      <c r="BH466" s="190">
        <f>IF(N466="zníž. prenesená",J466,0)</f>
        <v>0</v>
      </c>
      <c r="BI466" s="190">
        <f>IF(N466="nulová",J466,0)</f>
        <v>0</v>
      </c>
      <c r="BJ466" s="15" t="s">
        <v>174</v>
      </c>
      <c r="BK466" s="190">
        <f>ROUND(I466*H466,2)</f>
        <v>0</v>
      </c>
      <c r="BL466" s="15" t="s">
        <v>215</v>
      </c>
      <c r="BM466" s="189" t="s">
        <v>1603</v>
      </c>
    </row>
    <row r="467" s="2" customFormat="1">
      <c r="A467" s="34"/>
      <c r="B467" s="35"/>
      <c r="C467" s="34"/>
      <c r="D467" s="208" t="s">
        <v>1468</v>
      </c>
      <c r="E467" s="34"/>
      <c r="F467" s="209" t="s">
        <v>1599</v>
      </c>
      <c r="G467" s="34"/>
      <c r="H467" s="34"/>
      <c r="I467" s="210"/>
      <c r="J467" s="34"/>
      <c r="K467" s="34"/>
      <c r="L467" s="35"/>
      <c r="M467" s="211"/>
      <c r="N467" s="212"/>
      <c r="O467" s="78"/>
      <c r="P467" s="78"/>
      <c r="Q467" s="78"/>
      <c r="R467" s="78"/>
      <c r="S467" s="78"/>
      <c r="T467" s="79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T467" s="15" t="s">
        <v>1468</v>
      </c>
      <c r="AU467" s="15" t="s">
        <v>174</v>
      </c>
    </row>
    <row r="468" s="2" customFormat="1" ht="33" customHeight="1">
      <c r="A468" s="34"/>
      <c r="B468" s="176"/>
      <c r="C468" s="196" t="s">
        <v>1604</v>
      </c>
      <c r="D468" s="196" t="s">
        <v>551</v>
      </c>
      <c r="E468" s="197" t="s">
        <v>1605</v>
      </c>
      <c r="F468" s="198" t="s">
        <v>1606</v>
      </c>
      <c r="G468" s="199" t="s">
        <v>193</v>
      </c>
      <c r="H468" s="200">
        <v>1</v>
      </c>
      <c r="I468" s="201"/>
      <c r="J468" s="202">
        <f>ROUND(I468*H468,2)</f>
        <v>0</v>
      </c>
      <c r="K468" s="203"/>
      <c r="L468" s="204"/>
      <c r="M468" s="205" t="s">
        <v>1</v>
      </c>
      <c r="N468" s="206" t="s">
        <v>41</v>
      </c>
      <c r="O468" s="78"/>
      <c r="P468" s="187">
        <f>O468*H468</f>
        <v>0</v>
      </c>
      <c r="Q468" s="187">
        <v>0.032000000000000001</v>
      </c>
      <c r="R468" s="187">
        <f>Q468*H468</f>
        <v>0.032000000000000001</v>
      </c>
      <c r="S468" s="187">
        <v>0</v>
      </c>
      <c r="T468" s="188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89" t="s">
        <v>284</v>
      </c>
      <c r="AT468" s="189" t="s">
        <v>551</v>
      </c>
      <c r="AU468" s="189" t="s">
        <v>174</v>
      </c>
      <c r="AY468" s="15" t="s">
        <v>165</v>
      </c>
      <c r="BE468" s="190">
        <f>IF(N468="základná",J468,0)</f>
        <v>0</v>
      </c>
      <c r="BF468" s="190">
        <f>IF(N468="znížená",J468,0)</f>
        <v>0</v>
      </c>
      <c r="BG468" s="190">
        <f>IF(N468="zákl. prenesená",J468,0)</f>
        <v>0</v>
      </c>
      <c r="BH468" s="190">
        <f>IF(N468="zníž. prenesená",J468,0)</f>
        <v>0</v>
      </c>
      <c r="BI468" s="190">
        <f>IF(N468="nulová",J468,0)</f>
        <v>0</v>
      </c>
      <c r="BJ468" s="15" t="s">
        <v>174</v>
      </c>
      <c r="BK468" s="190">
        <f>ROUND(I468*H468,2)</f>
        <v>0</v>
      </c>
      <c r="BL468" s="15" t="s">
        <v>215</v>
      </c>
      <c r="BM468" s="189" t="s">
        <v>1607</v>
      </c>
    </row>
    <row r="469" s="2" customFormat="1">
      <c r="A469" s="34"/>
      <c r="B469" s="35"/>
      <c r="C469" s="34"/>
      <c r="D469" s="208" t="s">
        <v>1468</v>
      </c>
      <c r="E469" s="34"/>
      <c r="F469" s="209" t="s">
        <v>1608</v>
      </c>
      <c r="G469" s="34"/>
      <c r="H469" s="34"/>
      <c r="I469" s="210"/>
      <c r="J469" s="34"/>
      <c r="K469" s="34"/>
      <c r="L469" s="35"/>
      <c r="M469" s="211"/>
      <c r="N469" s="212"/>
      <c r="O469" s="78"/>
      <c r="P469" s="78"/>
      <c r="Q469" s="78"/>
      <c r="R469" s="78"/>
      <c r="S469" s="78"/>
      <c r="T469" s="79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T469" s="15" t="s">
        <v>1468</v>
      </c>
      <c r="AU469" s="15" t="s">
        <v>174</v>
      </c>
    </row>
    <row r="470" s="2" customFormat="1" ht="33" customHeight="1">
      <c r="A470" s="34"/>
      <c r="B470" s="176"/>
      <c r="C470" s="196" t="s">
        <v>1609</v>
      </c>
      <c r="D470" s="196" t="s">
        <v>551</v>
      </c>
      <c r="E470" s="197" t="s">
        <v>1610</v>
      </c>
      <c r="F470" s="198" t="s">
        <v>1611</v>
      </c>
      <c r="G470" s="199" t="s">
        <v>193</v>
      </c>
      <c r="H470" s="200">
        <v>3</v>
      </c>
      <c r="I470" s="201"/>
      <c r="J470" s="202">
        <f>ROUND(I470*H470,2)</f>
        <v>0</v>
      </c>
      <c r="K470" s="203"/>
      <c r="L470" s="204"/>
      <c r="M470" s="205" t="s">
        <v>1</v>
      </c>
      <c r="N470" s="206" t="s">
        <v>41</v>
      </c>
      <c r="O470" s="78"/>
      <c r="P470" s="187">
        <f>O470*H470</f>
        <v>0</v>
      </c>
      <c r="Q470" s="187">
        <v>0.032000000000000001</v>
      </c>
      <c r="R470" s="187">
        <f>Q470*H470</f>
        <v>0.096000000000000002</v>
      </c>
      <c r="S470" s="187">
        <v>0</v>
      </c>
      <c r="T470" s="188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89" t="s">
        <v>284</v>
      </c>
      <c r="AT470" s="189" t="s">
        <v>551</v>
      </c>
      <c r="AU470" s="189" t="s">
        <v>174</v>
      </c>
      <c r="AY470" s="15" t="s">
        <v>165</v>
      </c>
      <c r="BE470" s="190">
        <f>IF(N470="základná",J470,0)</f>
        <v>0</v>
      </c>
      <c r="BF470" s="190">
        <f>IF(N470="znížená",J470,0)</f>
        <v>0</v>
      </c>
      <c r="BG470" s="190">
        <f>IF(N470="zákl. prenesená",J470,0)</f>
        <v>0</v>
      </c>
      <c r="BH470" s="190">
        <f>IF(N470="zníž. prenesená",J470,0)</f>
        <v>0</v>
      </c>
      <c r="BI470" s="190">
        <f>IF(N470="nulová",J470,0)</f>
        <v>0</v>
      </c>
      <c r="BJ470" s="15" t="s">
        <v>174</v>
      </c>
      <c r="BK470" s="190">
        <f>ROUND(I470*H470,2)</f>
        <v>0</v>
      </c>
      <c r="BL470" s="15" t="s">
        <v>215</v>
      </c>
      <c r="BM470" s="189" t="s">
        <v>1612</v>
      </c>
    </row>
    <row r="471" s="2" customFormat="1">
      <c r="A471" s="34"/>
      <c r="B471" s="35"/>
      <c r="C471" s="34"/>
      <c r="D471" s="208" t="s">
        <v>1468</v>
      </c>
      <c r="E471" s="34"/>
      <c r="F471" s="209" t="s">
        <v>1613</v>
      </c>
      <c r="G471" s="34"/>
      <c r="H471" s="34"/>
      <c r="I471" s="210"/>
      <c r="J471" s="34"/>
      <c r="K471" s="34"/>
      <c r="L471" s="35"/>
      <c r="M471" s="211"/>
      <c r="N471" s="212"/>
      <c r="O471" s="78"/>
      <c r="P471" s="78"/>
      <c r="Q471" s="78"/>
      <c r="R471" s="78"/>
      <c r="S471" s="78"/>
      <c r="T471" s="79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T471" s="15" t="s">
        <v>1468</v>
      </c>
      <c r="AU471" s="15" t="s">
        <v>174</v>
      </c>
    </row>
    <row r="472" s="2" customFormat="1" ht="37.8" customHeight="1">
      <c r="A472" s="34"/>
      <c r="B472" s="176"/>
      <c r="C472" s="177" t="s">
        <v>1614</v>
      </c>
      <c r="D472" s="177" t="s">
        <v>169</v>
      </c>
      <c r="E472" s="178" t="s">
        <v>1615</v>
      </c>
      <c r="F472" s="179" t="s">
        <v>1616</v>
      </c>
      <c r="G472" s="180" t="s">
        <v>249</v>
      </c>
      <c r="H472" s="181">
        <v>260.10000000000002</v>
      </c>
      <c r="I472" s="182"/>
      <c r="J472" s="183">
        <f>ROUND(I472*H472,2)</f>
        <v>0</v>
      </c>
      <c r="K472" s="184"/>
      <c r="L472" s="35"/>
      <c r="M472" s="185" t="s">
        <v>1</v>
      </c>
      <c r="N472" s="186" t="s">
        <v>41</v>
      </c>
      <c r="O472" s="78"/>
      <c r="P472" s="187">
        <f>O472*H472</f>
        <v>0</v>
      </c>
      <c r="Q472" s="187">
        <v>0.000215</v>
      </c>
      <c r="R472" s="187">
        <f>Q472*H472</f>
        <v>0.055921500000000006</v>
      </c>
      <c r="S472" s="187">
        <v>0</v>
      </c>
      <c r="T472" s="188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89" t="s">
        <v>215</v>
      </c>
      <c r="AT472" s="189" t="s">
        <v>169</v>
      </c>
      <c r="AU472" s="189" t="s">
        <v>174</v>
      </c>
      <c r="AY472" s="15" t="s">
        <v>165</v>
      </c>
      <c r="BE472" s="190">
        <f>IF(N472="základná",J472,0)</f>
        <v>0</v>
      </c>
      <c r="BF472" s="190">
        <f>IF(N472="znížená",J472,0)</f>
        <v>0</v>
      </c>
      <c r="BG472" s="190">
        <f>IF(N472="zákl. prenesená",J472,0)</f>
        <v>0</v>
      </c>
      <c r="BH472" s="190">
        <f>IF(N472="zníž. prenesená",J472,0)</f>
        <v>0</v>
      </c>
      <c r="BI472" s="190">
        <f>IF(N472="nulová",J472,0)</f>
        <v>0</v>
      </c>
      <c r="BJ472" s="15" t="s">
        <v>174</v>
      </c>
      <c r="BK472" s="190">
        <f>ROUND(I472*H472,2)</f>
        <v>0</v>
      </c>
      <c r="BL472" s="15" t="s">
        <v>215</v>
      </c>
      <c r="BM472" s="189" t="s">
        <v>1617</v>
      </c>
    </row>
    <row r="473" s="2" customFormat="1" ht="37.8" customHeight="1">
      <c r="A473" s="34"/>
      <c r="B473" s="176"/>
      <c r="C473" s="196" t="s">
        <v>1618</v>
      </c>
      <c r="D473" s="196" t="s">
        <v>551</v>
      </c>
      <c r="E473" s="197" t="s">
        <v>1579</v>
      </c>
      <c r="F473" s="198" t="s">
        <v>1580</v>
      </c>
      <c r="G473" s="199" t="s">
        <v>249</v>
      </c>
      <c r="H473" s="200">
        <v>273.10500000000002</v>
      </c>
      <c r="I473" s="201"/>
      <c r="J473" s="202">
        <f>ROUND(I473*H473,2)</f>
        <v>0</v>
      </c>
      <c r="K473" s="203"/>
      <c r="L473" s="204"/>
      <c r="M473" s="205" t="s">
        <v>1</v>
      </c>
      <c r="N473" s="206" t="s">
        <v>41</v>
      </c>
      <c r="O473" s="78"/>
      <c r="P473" s="187">
        <f>O473*H473</f>
        <v>0</v>
      </c>
      <c r="Q473" s="187">
        <v>0.00010000000000000001</v>
      </c>
      <c r="R473" s="187">
        <f>Q473*H473</f>
        <v>0.027310500000000001</v>
      </c>
      <c r="S473" s="187">
        <v>0</v>
      </c>
      <c r="T473" s="188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89" t="s">
        <v>284</v>
      </c>
      <c r="AT473" s="189" t="s">
        <v>551</v>
      </c>
      <c r="AU473" s="189" t="s">
        <v>174</v>
      </c>
      <c r="AY473" s="15" t="s">
        <v>165</v>
      </c>
      <c r="BE473" s="190">
        <f>IF(N473="základná",J473,0)</f>
        <v>0</v>
      </c>
      <c r="BF473" s="190">
        <f>IF(N473="znížená",J473,0)</f>
        <v>0</v>
      </c>
      <c r="BG473" s="190">
        <f>IF(N473="zákl. prenesená",J473,0)</f>
        <v>0</v>
      </c>
      <c r="BH473" s="190">
        <f>IF(N473="zníž. prenesená",J473,0)</f>
        <v>0</v>
      </c>
      <c r="BI473" s="190">
        <f>IF(N473="nulová",J473,0)</f>
        <v>0</v>
      </c>
      <c r="BJ473" s="15" t="s">
        <v>174</v>
      </c>
      <c r="BK473" s="190">
        <f>ROUND(I473*H473,2)</f>
        <v>0</v>
      </c>
      <c r="BL473" s="15" t="s">
        <v>215</v>
      </c>
      <c r="BM473" s="189" t="s">
        <v>1619</v>
      </c>
    </row>
    <row r="474" s="2" customFormat="1" ht="37.8" customHeight="1">
      <c r="A474" s="34"/>
      <c r="B474" s="176"/>
      <c r="C474" s="196" t="s">
        <v>1620</v>
      </c>
      <c r="D474" s="196" t="s">
        <v>551</v>
      </c>
      <c r="E474" s="197" t="s">
        <v>1583</v>
      </c>
      <c r="F474" s="198" t="s">
        <v>1584</v>
      </c>
      <c r="G474" s="199" t="s">
        <v>249</v>
      </c>
      <c r="H474" s="200">
        <v>273.10500000000002</v>
      </c>
      <c r="I474" s="201"/>
      <c r="J474" s="202">
        <f>ROUND(I474*H474,2)</f>
        <v>0</v>
      </c>
      <c r="K474" s="203"/>
      <c r="L474" s="204"/>
      <c r="M474" s="205" t="s">
        <v>1</v>
      </c>
      <c r="N474" s="206" t="s">
        <v>41</v>
      </c>
      <c r="O474" s="78"/>
      <c r="P474" s="187">
        <f>O474*H474</f>
        <v>0</v>
      </c>
      <c r="Q474" s="187">
        <v>0.00010000000000000001</v>
      </c>
      <c r="R474" s="187">
        <f>Q474*H474</f>
        <v>0.027310500000000001</v>
      </c>
      <c r="S474" s="187">
        <v>0</v>
      </c>
      <c r="T474" s="188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89" t="s">
        <v>284</v>
      </c>
      <c r="AT474" s="189" t="s">
        <v>551</v>
      </c>
      <c r="AU474" s="189" t="s">
        <v>174</v>
      </c>
      <c r="AY474" s="15" t="s">
        <v>165</v>
      </c>
      <c r="BE474" s="190">
        <f>IF(N474="základná",J474,0)</f>
        <v>0</v>
      </c>
      <c r="BF474" s="190">
        <f>IF(N474="znížená",J474,0)</f>
        <v>0</v>
      </c>
      <c r="BG474" s="190">
        <f>IF(N474="zákl. prenesená",J474,0)</f>
        <v>0</v>
      </c>
      <c r="BH474" s="190">
        <f>IF(N474="zníž. prenesená",J474,0)</f>
        <v>0</v>
      </c>
      <c r="BI474" s="190">
        <f>IF(N474="nulová",J474,0)</f>
        <v>0</v>
      </c>
      <c r="BJ474" s="15" t="s">
        <v>174</v>
      </c>
      <c r="BK474" s="190">
        <f>ROUND(I474*H474,2)</f>
        <v>0</v>
      </c>
      <c r="BL474" s="15" t="s">
        <v>215</v>
      </c>
      <c r="BM474" s="189" t="s">
        <v>1621</v>
      </c>
    </row>
    <row r="475" s="2" customFormat="1" ht="24.15" customHeight="1">
      <c r="A475" s="34"/>
      <c r="B475" s="176"/>
      <c r="C475" s="196" t="s">
        <v>1622</v>
      </c>
      <c r="D475" s="196" t="s">
        <v>551</v>
      </c>
      <c r="E475" s="197" t="s">
        <v>1623</v>
      </c>
      <c r="F475" s="198" t="s">
        <v>1624</v>
      </c>
      <c r="G475" s="199" t="s">
        <v>193</v>
      </c>
      <c r="H475" s="200">
        <v>1</v>
      </c>
      <c r="I475" s="201"/>
      <c r="J475" s="202">
        <f>ROUND(I475*H475,2)</f>
        <v>0</v>
      </c>
      <c r="K475" s="203"/>
      <c r="L475" s="204"/>
      <c r="M475" s="205" t="s">
        <v>1</v>
      </c>
      <c r="N475" s="206" t="s">
        <v>41</v>
      </c>
      <c r="O475" s="78"/>
      <c r="P475" s="187">
        <f>O475*H475</f>
        <v>0</v>
      </c>
      <c r="Q475" s="187">
        <v>0.032000000000000001</v>
      </c>
      <c r="R475" s="187">
        <f>Q475*H475</f>
        <v>0.032000000000000001</v>
      </c>
      <c r="S475" s="187">
        <v>0</v>
      </c>
      <c r="T475" s="188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89" t="s">
        <v>284</v>
      </c>
      <c r="AT475" s="189" t="s">
        <v>551</v>
      </c>
      <c r="AU475" s="189" t="s">
        <v>174</v>
      </c>
      <c r="AY475" s="15" t="s">
        <v>165</v>
      </c>
      <c r="BE475" s="190">
        <f>IF(N475="základná",J475,0)</f>
        <v>0</v>
      </c>
      <c r="BF475" s="190">
        <f>IF(N475="znížená",J475,0)</f>
        <v>0</v>
      </c>
      <c r="BG475" s="190">
        <f>IF(N475="zákl. prenesená",J475,0)</f>
        <v>0</v>
      </c>
      <c r="BH475" s="190">
        <f>IF(N475="zníž. prenesená",J475,0)</f>
        <v>0</v>
      </c>
      <c r="BI475" s="190">
        <f>IF(N475="nulová",J475,0)</f>
        <v>0</v>
      </c>
      <c r="BJ475" s="15" t="s">
        <v>174</v>
      </c>
      <c r="BK475" s="190">
        <f>ROUND(I475*H475,2)</f>
        <v>0</v>
      </c>
      <c r="BL475" s="15" t="s">
        <v>215</v>
      </c>
      <c r="BM475" s="189" t="s">
        <v>1625</v>
      </c>
    </row>
    <row r="476" s="2" customFormat="1">
      <c r="A476" s="34"/>
      <c r="B476" s="35"/>
      <c r="C476" s="34"/>
      <c r="D476" s="208" t="s">
        <v>1468</v>
      </c>
      <c r="E476" s="34"/>
      <c r="F476" s="209" t="s">
        <v>1626</v>
      </c>
      <c r="G476" s="34"/>
      <c r="H476" s="34"/>
      <c r="I476" s="210"/>
      <c r="J476" s="34"/>
      <c r="K476" s="34"/>
      <c r="L476" s="35"/>
      <c r="M476" s="211"/>
      <c r="N476" s="212"/>
      <c r="O476" s="78"/>
      <c r="P476" s="78"/>
      <c r="Q476" s="78"/>
      <c r="R476" s="78"/>
      <c r="S476" s="78"/>
      <c r="T476" s="79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T476" s="15" t="s">
        <v>1468</v>
      </c>
      <c r="AU476" s="15" t="s">
        <v>174</v>
      </c>
    </row>
    <row r="477" s="2" customFormat="1" ht="24.15" customHeight="1">
      <c r="A477" s="34"/>
      <c r="B477" s="176"/>
      <c r="C477" s="196" t="s">
        <v>1627</v>
      </c>
      <c r="D477" s="196" t="s">
        <v>551</v>
      </c>
      <c r="E477" s="197" t="s">
        <v>1628</v>
      </c>
      <c r="F477" s="198" t="s">
        <v>1629</v>
      </c>
      <c r="G477" s="199" t="s">
        <v>193</v>
      </c>
      <c r="H477" s="200">
        <v>2</v>
      </c>
      <c r="I477" s="201"/>
      <c r="J477" s="202">
        <f>ROUND(I477*H477,2)</f>
        <v>0</v>
      </c>
      <c r="K477" s="203"/>
      <c r="L477" s="204"/>
      <c r="M477" s="205" t="s">
        <v>1</v>
      </c>
      <c r="N477" s="206" t="s">
        <v>41</v>
      </c>
      <c r="O477" s="78"/>
      <c r="P477" s="187">
        <f>O477*H477</f>
        <v>0</v>
      </c>
      <c r="Q477" s="187">
        <v>0.032000000000000001</v>
      </c>
      <c r="R477" s="187">
        <f>Q477*H477</f>
        <v>0.064000000000000001</v>
      </c>
      <c r="S477" s="187">
        <v>0</v>
      </c>
      <c r="T477" s="188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89" t="s">
        <v>284</v>
      </c>
      <c r="AT477" s="189" t="s">
        <v>551</v>
      </c>
      <c r="AU477" s="189" t="s">
        <v>174</v>
      </c>
      <c r="AY477" s="15" t="s">
        <v>165</v>
      </c>
      <c r="BE477" s="190">
        <f>IF(N477="základná",J477,0)</f>
        <v>0</v>
      </c>
      <c r="BF477" s="190">
        <f>IF(N477="znížená",J477,0)</f>
        <v>0</v>
      </c>
      <c r="BG477" s="190">
        <f>IF(N477="zákl. prenesená",J477,0)</f>
        <v>0</v>
      </c>
      <c r="BH477" s="190">
        <f>IF(N477="zníž. prenesená",J477,0)</f>
        <v>0</v>
      </c>
      <c r="BI477" s="190">
        <f>IF(N477="nulová",J477,0)</f>
        <v>0</v>
      </c>
      <c r="BJ477" s="15" t="s">
        <v>174</v>
      </c>
      <c r="BK477" s="190">
        <f>ROUND(I477*H477,2)</f>
        <v>0</v>
      </c>
      <c r="BL477" s="15" t="s">
        <v>215</v>
      </c>
      <c r="BM477" s="189" t="s">
        <v>1630</v>
      </c>
    </row>
    <row r="478" s="2" customFormat="1">
      <c r="A478" s="34"/>
      <c r="B478" s="35"/>
      <c r="C478" s="34"/>
      <c r="D478" s="208" t="s">
        <v>1468</v>
      </c>
      <c r="E478" s="34"/>
      <c r="F478" s="209" t="s">
        <v>1631</v>
      </c>
      <c r="G478" s="34"/>
      <c r="H478" s="34"/>
      <c r="I478" s="210"/>
      <c r="J478" s="34"/>
      <c r="K478" s="34"/>
      <c r="L478" s="35"/>
      <c r="M478" s="211"/>
      <c r="N478" s="212"/>
      <c r="O478" s="78"/>
      <c r="P478" s="78"/>
      <c r="Q478" s="78"/>
      <c r="R478" s="78"/>
      <c r="S478" s="78"/>
      <c r="T478" s="79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T478" s="15" t="s">
        <v>1468</v>
      </c>
      <c r="AU478" s="15" t="s">
        <v>174</v>
      </c>
    </row>
    <row r="479" s="2" customFormat="1" ht="37.8" customHeight="1">
      <c r="A479" s="34"/>
      <c r="B479" s="176"/>
      <c r="C479" s="196" t="s">
        <v>1632</v>
      </c>
      <c r="D479" s="196" t="s">
        <v>551</v>
      </c>
      <c r="E479" s="197" t="s">
        <v>1633</v>
      </c>
      <c r="F479" s="198" t="s">
        <v>1634</v>
      </c>
      <c r="G479" s="199" t="s">
        <v>193</v>
      </c>
      <c r="H479" s="200">
        <v>9</v>
      </c>
      <c r="I479" s="201"/>
      <c r="J479" s="202">
        <f>ROUND(I479*H479,2)</f>
        <v>0</v>
      </c>
      <c r="K479" s="203"/>
      <c r="L479" s="204"/>
      <c r="M479" s="205" t="s">
        <v>1</v>
      </c>
      <c r="N479" s="206" t="s">
        <v>41</v>
      </c>
      <c r="O479" s="78"/>
      <c r="P479" s="187">
        <f>O479*H479</f>
        <v>0</v>
      </c>
      <c r="Q479" s="187">
        <v>0.032000000000000001</v>
      </c>
      <c r="R479" s="187">
        <f>Q479*H479</f>
        <v>0.28800000000000003</v>
      </c>
      <c r="S479" s="187">
        <v>0</v>
      </c>
      <c r="T479" s="188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89" t="s">
        <v>284</v>
      </c>
      <c r="AT479" s="189" t="s">
        <v>551</v>
      </c>
      <c r="AU479" s="189" t="s">
        <v>174</v>
      </c>
      <c r="AY479" s="15" t="s">
        <v>165</v>
      </c>
      <c r="BE479" s="190">
        <f>IF(N479="základná",J479,0)</f>
        <v>0</v>
      </c>
      <c r="BF479" s="190">
        <f>IF(N479="znížená",J479,0)</f>
        <v>0</v>
      </c>
      <c r="BG479" s="190">
        <f>IF(N479="zákl. prenesená",J479,0)</f>
        <v>0</v>
      </c>
      <c r="BH479" s="190">
        <f>IF(N479="zníž. prenesená",J479,0)</f>
        <v>0</v>
      </c>
      <c r="BI479" s="190">
        <f>IF(N479="nulová",J479,0)</f>
        <v>0</v>
      </c>
      <c r="BJ479" s="15" t="s">
        <v>174</v>
      </c>
      <c r="BK479" s="190">
        <f>ROUND(I479*H479,2)</f>
        <v>0</v>
      </c>
      <c r="BL479" s="15" t="s">
        <v>215</v>
      </c>
      <c r="BM479" s="189" t="s">
        <v>1635</v>
      </c>
    </row>
    <row r="480" s="2" customFormat="1">
      <c r="A480" s="34"/>
      <c r="B480" s="35"/>
      <c r="C480" s="34"/>
      <c r="D480" s="208" t="s">
        <v>1468</v>
      </c>
      <c r="E480" s="34"/>
      <c r="F480" s="209" t="s">
        <v>1636</v>
      </c>
      <c r="G480" s="34"/>
      <c r="H480" s="34"/>
      <c r="I480" s="210"/>
      <c r="J480" s="34"/>
      <c r="K480" s="34"/>
      <c r="L480" s="35"/>
      <c r="M480" s="211"/>
      <c r="N480" s="212"/>
      <c r="O480" s="78"/>
      <c r="P480" s="78"/>
      <c r="Q480" s="78"/>
      <c r="R480" s="78"/>
      <c r="S480" s="78"/>
      <c r="T480" s="79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T480" s="15" t="s">
        <v>1468</v>
      </c>
      <c r="AU480" s="15" t="s">
        <v>174</v>
      </c>
    </row>
    <row r="481" s="2" customFormat="1" ht="24.15" customHeight="1">
      <c r="A481" s="34"/>
      <c r="B481" s="176"/>
      <c r="C481" s="177" t="s">
        <v>1637</v>
      </c>
      <c r="D481" s="177" t="s">
        <v>169</v>
      </c>
      <c r="E481" s="178" t="s">
        <v>1638</v>
      </c>
      <c r="F481" s="179" t="s">
        <v>1639</v>
      </c>
      <c r="G481" s="180" t="s">
        <v>249</v>
      </c>
      <c r="H481" s="181">
        <v>344.85000000000002</v>
      </c>
      <c r="I481" s="182"/>
      <c r="J481" s="183">
        <f>ROUND(I481*H481,2)</f>
        <v>0</v>
      </c>
      <c r="K481" s="184"/>
      <c r="L481" s="35"/>
      <c r="M481" s="185" t="s">
        <v>1</v>
      </c>
      <c r="N481" s="186" t="s">
        <v>41</v>
      </c>
      <c r="O481" s="78"/>
      <c r="P481" s="187">
        <f>O481*H481</f>
        <v>0</v>
      </c>
      <c r="Q481" s="187">
        <v>0.000215</v>
      </c>
      <c r="R481" s="187">
        <f>Q481*H481</f>
        <v>0.074142750000000007</v>
      </c>
      <c r="S481" s="187">
        <v>0</v>
      </c>
      <c r="T481" s="188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89" t="s">
        <v>215</v>
      </c>
      <c r="AT481" s="189" t="s">
        <v>169</v>
      </c>
      <c r="AU481" s="189" t="s">
        <v>174</v>
      </c>
      <c r="AY481" s="15" t="s">
        <v>165</v>
      </c>
      <c r="BE481" s="190">
        <f>IF(N481="základná",J481,0)</f>
        <v>0</v>
      </c>
      <c r="BF481" s="190">
        <f>IF(N481="znížená",J481,0)</f>
        <v>0</v>
      </c>
      <c r="BG481" s="190">
        <f>IF(N481="zákl. prenesená",J481,0)</f>
        <v>0</v>
      </c>
      <c r="BH481" s="190">
        <f>IF(N481="zníž. prenesená",J481,0)</f>
        <v>0</v>
      </c>
      <c r="BI481" s="190">
        <f>IF(N481="nulová",J481,0)</f>
        <v>0</v>
      </c>
      <c r="BJ481" s="15" t="s">
        <v>174</v>
      </c>
      <c r="BK481" s="190">
        <f>ROUND(I481*H481,2)</f>
        <v>0</v>
      </c>
      <c r="BL481" s="15" t="s">
        <v>215</v>
      </c>
      <c r="BM481" s="189" t="s">
        <v>1640</v>
      </c>
    </row>
    <row r="482" s="2" customFormat="1" ht="37.8" customHeight="1">
      <c r="A482" s="34"/>
      <c r="B482" s="176"/>
      <c r="C482" s="196" t="s">
        <v>1641</v>
      </c>
      <c r="D482" s="196" t="s">
        <v>551</v>
      </c>
      <c r="E482" s="197" t="s">
        <v>1579</v>
      </c>
      <c r="F482" s="198" t="s">
        <v>1580</v>
      </c>
      <c r="G482" s="199" t="s">
        <v>249</v>
      </c>
      <c r="H482" s="200">
        <v>362.09300000000002</v>
      </c>
      <c r="I482" s="201"/>
      <c r="J482" s="202">
        <f>ROUND(I482*H482,2)</f>
        <v>0</v>
      </c>
      <c r="K482" s="203"/>
      <c r="L482" s="204"/>
      <c r="M482" s="205" t="s">
        <v>1</v>
      </c>
      <c r="N482" s="206" t="s">
        <v>41</v>
      </c>
      <c r="O482" s="78"/>
      <c r="P482" s="187">
        <f>O482*H482</f>
        <v>0</v>
      </c>
      <c r="Q482" s="187">
        <v>0.00010000000000000001</v>
      </c>
      <c r="R482" s="187">
        <f>Q482*H482</f>
        <v>0.036209300000000007</v>
      </c>
      <c r="S482" s="187">
        <v>0</v>
      </c>
      <c r="T482" s="188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89" t="s">
        <v>284</v>
      </c>
      <c r="AT482" s="189" t="s">
        <v>551</v>
      </c>
      <c r="AU482" s="189" t="s">
        <v>174</v>
      </c>
      <c r="AY482" s="15" t="s">
        <v>165</v>
      </c>
      <c r="BE482" s="190">
        <f>IF(N482="základná",J482,0)</f>
        <v>0</v>
      </c>
      <c r="BF482" s="190">
        <f>IF(N482="znížená",J482,0)</f>
        <v>0</v>
      </c>
      <c r="BG482" s="190">
        <f>IF(N482="zákl. prenesená",J482,0)</f>
        <v>0</v>
      </c>
      <c r="BH482" s="190">
        <f>IF(N482="zníž. prenesená",J482,0)</f>
        <v>0</v>
      </c>
      <c r="BI482" s="190">
        <f>IF(N482="nulová",J482,0)</f>
        <v>0</v>
      </c>
      <c r="BJ482" s="15" t="s">
        <v>174</v>
      </c>
      <c r="BK482" s="190">
        <f>ROUND(I482*H482,2)</f>
        <v>0</v>
      </c>
      <c r="BL482" s="15" t="s">
        <v>215</v>
      </c>
      <c r="BM482" s="189" t="s">
        <v>1642</v>
      </c>
    </row>
    <row r="483" s="2" customFormat="1" ht="37.8" customHeight="1">
      <c r="A483" s="34"/>
      <c r="B483" s="176"/>
      <c r="C483" s="196" t="s">
        <v>1643</v>
      </c>
      <c r="D483" s="196" t="s">
        <v>551</v>
      </c>
      <c r="E483" s="197" t="s">
        <v>1583</v>
      </c>
      <c r="F483" s="198" t="s">
        <v>1584</v>
      </c>
      <c r="G483" s="199" t="s">
        <v>249</v>
      </c>
      <c r="H483" s="200">
        <v>362.09300000000002</v>
      </c>
      <c r="I483" s="201"/>
      <c r="J483" s="202">
        <f>ROUND(I483*H483,2)</f>
        <v>0</v>
      </c>
      <c r="K483" s="203"/>
      <c r="L483" s="204"/>
      <c r="M483" s="205" t="s">
        <v>1</v>
      </c>
      <c r="N483" s="206" t="s">
        <v>41</v>
      </c>
      <c r="O483" s="78"/>
      <c r="P483" s="187">
        <f>O483*H483</f>
        <v>0</v>
      </c>
      <c r="Q483" s="187">
        <v>0.00010000000000000001</v>
      </c>
      <c r="R483" s="187">
        <f>Q483*H483</f>
        <v>0.036209300000000007</v>
      </c>
      <c r="S483" s="187">
        <v>0</v>
      </c>
      <c r="T483" s="188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89" t="s">
        <v>284</v>
      </c>
      <c r="AT483" s="189" t="s">
        <v>551</v>
      </c>
      <c r="AU483" s="189" t="s">
        <v>174</v>
      </c>
      <c r="AY483" s="15" t="s">
        <v>165</v>
      </c>
      <c r="BE483" s="190">
        <f>IF(N483="základná",J483,0)</f>
        <v>0</v>
      </c>
      <c r="BF483" s="190">
        <f>IF(N483="znížená",J483,0)</f>
        <v>0</v>
      </c>
      <c r="BG483" s="190">
        <f>IF(N483="zákl. prenesená",J483,0)</f>
        <v>0</v>
      </c>
      <c r="BH483" s="190">
        <f>IF(N483="zníž. prenesená",J483,0)</f>
        <v>0</v>
      </c>
      <c r="BI483" s="190">
        <f>IF(N483="nulová",J483,0)</f>
        <v>0</v>
      </c>
      <c r="BJ483" s="15" t="s">
        <v>174</v>
      </c>
      <c r="BK483" s="190">
        <f>ROUND(I483*H483,2)</f>
        <v>0</v>
      </c>
      <c r="BL483" s="15" t="s">
        <v>215</v>
      </c>
      <c r="BM483" s="189" t="s">
        <v>1644</v>
      </c>
    </row>
    <row r="484" s="2" customFormat="1" ht="44.25" customHeight="1">
      <c r="A484" s="34"/>
      <c r="B484" s="176"/>
      <c r="C484" s="196" t="s">
        <v>1645</v>
      </c>
      <c r="D484" s="196" t="s">
        <v>551</v>
      </c>
      <c r="E484" s="197" t="s">
        <v>1646</v>
      </c>
      <c r="F484" s="198" t="s">
        <v>1647</v>
      </c>
      <c r="G484" s="199" t="s">
        <v>193</v>
      </c>
      <c r="H484" s="200">
        <v>15</v>
      </c>
      <c r="I484" s="201"/>
      <c r="J484" s="202">
        <f>ROUND(I484*H484,2)</f>
        <v>0</v>
      </c>
      <c r="K484" s="203"/>
      <c r="L484" s="204"/>
      <c r="M484" s="205" t="s">
        <v>1</v>
      </c>
      <c r="N484" s="206" t="s">
        <v>41</v>
      </c>
      <c r="O484" s="78"/>
      <c r="P484" s="187">
        <f>O484*H484</f>
        <v>0</v>
      </c>
      <c r="Q484" s="187">
        <v>0.017600000000000001</v>
      </c>
      <c r="R484" s="187">
        <f>Q484*H484</f>
        <v>0.26400000000000001</v>
      </c>
      <c r="S484" s="187">
        <v>0</v>
      </c>
      <c r="T484" s="188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89" t="s">
        <v>284</v>
      </c>
      <c r="AT484" s="189" t="s">
        <v>551</v>
      </c>
      <c r="AU484" s="189" t="s">
        <v>174</v>
      </c>
      <c r="AY484" s="15" t="s">
        <v>165</v>
      </c>
      <c r="BE484" s="190">
        <f>IF(N484="základná",J484,0)</f>
        <v>0</v>
      </c>
      <c r="BF484" s="190">
        <f>IF(N484="znížená",J484,0)</f>
        <v>0</v>
      </c>
      <c r="BG484" s="190">
        <f>IF(N484="zákl. prenesená",J484,0)</f>
        <v>0</v>
      </c>
      <c r="BH484" s="190">
        <f>IF(N484="zníž. prenesená",J484,0)</f>
        <v>0</v>
      </c>
      <c r="BI484" s="190">
        <f>IF(N484="nulová",J484,0)</f>
        <v>0</v>
      </c>
      <c r="BJ484" s="15" t="s">
        <v>174</v>
      </c>
      <c r="BK484" s="190">
        <f>ROUND(I484*H484,2)</f>
        <v>0</v>
      </c>
      <c r="BL484" s="15" t="s">
        <v>215</v>
      </c>
      <c r="BM484" s="189" t="s">
        <v>1648</v>
      </c>
    </row>
    <row r="485" s="2" customFormat="1" ht="49.05" customHeight="1">
      <c r="A485" s="34"/>
      <c r="B485" s="176"/>
      <c r="C485" s="196" t="s">
        <v>1649</v>
      </c>
      <c r="D485" s="196" t="s">
        <v>551</v>
      </c>
      <c r="E485" s="197" t="s">
        <v>1650</v>
      </c>
      <c r="F485" s="198" t="s">
        <v>1651</v>
      </c>
      <c r="G485" s="199" t="s">
        <v>193</v>
      </c>
      <c r="H485" s="200">
        <v>1</v>
      </c>
      <c r="I485" s="201"/>
      <c r="J485" s="202">
        <f>ROUND(I485*H485,2)</f>
        <v>0</v>
      </c>
      <c r="K485" s="203"/>
      <c r="L485" s="204"/>
      <c r="M485" s="205" t="s">
        <v>1</v>
      </c>
      <c r="N485" s="206" t="s">
        <v>41</v>
      </c>
      <c r="O485" s="78"/>
      <c r="P485" s="187">
        <f>O485*H485</f>
        <v>0</v>
      </c>
      <c r="Q485" s="187">
        <v>0.017600000000000001</v>
      </c>
      <c r="R485" s="187">
        <f>Q485*H485</f>
        <v>0.017600000000000001</v>
      </c>
      <c r="S485" s="187">
        <v>0</v>
      </c>
      <c r="T485" s="188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89" t="s">
        <v>284</v>
      </c>
      <c r="AT485" s="189" t="s">
        <v>551</v>
      </c>
      <c r="AU485" s="189" t="s">
        <v>174</v>
      </c>
      <c r="AY485" s="15" t="s">
        <v>165</v>
      </c>
      <c r="BE485" s="190">
        <f>IF(N485="základná",J485,0)</f>
        <v>0</v>
      </c>
      <c r="BF485" s="190">
        <f>IF(N485="znížená",J485,0)</f>
        <v>0</v>
      </c>
      <c r="BG485" s="190">
        <f>IF(N485="zákl. prenesená",J485,0)</f>
        <v>0</v>
      </c>
      <c r="BH485" s="190">
        <f>IF(N485="zníž. prenesená",J485,0)</f>
        <v>0</v>
      </c>
      <c r="BI485" s="190">
        <f>IF(N485="nulová",J485,0)</f>
        <v>0</v>
      </c>
      <c r="BJ485" s="15" t="s">
        <v>174</v>
      </c>
      <c r="BK485" s="190">
        <f>ROUND(I485*H485,2)</f>
        <v>0</v>
      </c>
      <c r="BL485" s="15" t="s">
        <v>215</v>
      </c>
      <c r="BM485" s="189" t="s">
        <v>1652</v>
      </c>
    </row>
    <row r="486" s="2" customFormat="1" ht="49.05" customHeight="1">
      <c r="A486" s="34"/>
      <c r="B486" s="176"/>
      <c r="C486" s="196" t="s">
        <v>1653</v>
      </c>
      <c r="D486" s="196" t="s">
        <v>551</v>
      </c>
      <c r="E486" s="197" t="s">
        <v>1654</v>
      </c>
      <c r="F486" s="198" t="s">
        <v>1655</v>
      </c>
      <c r="G486" s="199" t="s">
        <v>193</v>
      </c>
      <c r="H486" s="200">
        <v>2</v>
      </c>
      <c r="I486" s="201"/>
      <c r="J486" s="202">
        <f>ROUND(I486*H486,2)</f>
        <v>0</v>
      </c>
      <c r="K486" s="203"/>
      <c r="L486" s="204"/>
      <c r="M486" s="205" t="s">
        <v>1</v>
      </c>
      <c r="N486" s="206" t="s">
        <v>41</v>
      </c>
      <c r="O486" s="78"/>
      <c r="P486" s="187">
        <f>O486*H486</f>
        <v>0</v>
      </c>
      <c r="Q486" s="187">
        <v>0.017600000000000001</v>
      </c>
      <c r="R486" s="187">
        <f>Q486*H486</f>
        <v>0.035200000000000002</v>
      </c>
      <c r="S486" s="187">
        <v>0</v>
      </c>
      <c r="T486" s="188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89" t="s">
        <v>284</v>
      </c>
      <c r="AT486" s="189" t="s">
        <v>551</v>
      </c>
      <c r="AU486" s="189" t="s">
        <v>174</v>
      </c>
      <c r="AY486" s="15" t="s">
        <v>165</v>
      </c>
      <c r="BE486" s="190">
        <f>IF(N486="základná",J486,0)</f>
        <v>0</v>
      </c>
      <c r="BF486" s="190">
        <f>IF(N486="znížená",J486,0)</f>
        <v>0</v>
      </c>
      <c r="BG486" s="190">
        <f>IF(N486="zákl. prenesená",J486,0)</f>
        <v>0</v>
      </c>
      <c r="BH486" s="190">
        <f>IF(N486="zníž. prenesená",J486,0)</f>
        <v>0</v>
      </c>
      <c r="BI486" s="190">
        <f>IF(N486="nulová",J486,0)</f>
        <v>0</v>
      </c>
      <c r="BJ486" s="15" t="s">
        <v>174</v>
      </c>
      <c r="BK486" s="190">
        <f>ROUND(I486*H486,2)</f>
        <v>0</v>
      </c>
      <c r="BL486" s="15" t="s">
        <v>215</v>
      </c>
      <c r="BM486" s="189" t="s">
        <v>1656</v>
      </c>
    </row>
    <row r="487" s="2" customFormat="1" ht="49.05" customHeight="1">
      <c r="A487" s="34"/>
      <c r="B487" s="176"/>
      <c r="C487" s="196" t="s">
        <v>1657</v>
      </c>
      <c r="D487" s="196" t="s">
        <v>551</v>
      </c>
      <c r="E487" s="197" t="s">
        <v>1658</v>
      </c>
      <c r="F487" s="198" t="s">
        <v>1659</v>
      </c>
      <c r="G487" s="199" t="s">
        <v>193</v>
      </c>
      <c r="H487" s="200">
        <v>1</v>
      </c>
      <c r="I487" s="201"/>
      <c r="J487" s="202">
        <f>ROUND(I487*H487,2)</f>
        <v>0</v>
      </c>
      <c r="K487" s="203"/>
      <c r="L487" s="204"/>
      <c r="M487" s="205" t="s">
        <v>1</v>
      </c>
      <c r="N487" s="206" t="s">
        <v>41</v>
      </c>
      <c r="O487" s="78"/>
      <c r="P487" s="187">
        <f>O487*H487</f>
        <v>0</v>
      </c>
      <c r="Q487" s="187">
        <v>0.017600000000000001</v>
      </c>
      <c r="R487" s="187">
        <f>Q487*H487</f>
        <v>0.017600000000000001</v>
      </c>
      <c r="S487" s="187">
        <v>0</v>
      </c>
      <c r="T487" s="188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89" t="s">
        <v>284</v>
      </c>
      <c r="AT487" s="189" t="s">
        <v>551</v>
      </c>
      <c r="AU487" s="189" t="s">
        <v>174</v>
      </c>
      <c r="AY487" s="15" t="s">
        <v>165</v>
      </c>
      <c r="BE487" s="190">
        <f>IF(N487="základná",J487,0)</f>
        <v>0</v>
      </c>
      <c r="BF487" s="190">
        <f>IF(N487="znížená",J487,0)</f>
        <v>0</v>
      </c>
      <c r="BG487" s="190">
        <f>IF(N487="zákl. prenesená",J487,0)</f>
        <v>0</v>
      </c>
      <c r="BH487" s="190">
        <f>IF(N487="zníž. prenesená",J487,0)</f>
        <v>0</v>
      </c>
      <c r="BI487" s="190">
        <f>IF(N487="nulová",J487,0)</f>
        <v>0</v>
      </c>
      <c r="BJ487" s="15" t="s">
        <v>174</v>
      </c>
      <c r="BK487" s="190">
        <f>ROUND(I487*H487,2)</f>
        <v>0</v>
      </c>
      <c r="BL487" s="15" t="s">
        <v>215</v>
      </c>
      <c r="BM487" s="189" t="s">
        <v>1660</v>
      </c>
    </row>
    <row r="488" s="2" customFormat="1" ht="37.8" customHeight="1">
      <c r="A488" s="34"/>
      <c r="B488" s="176"/>
      <c r="C488" s="196" t="s">
        <v>1661</v>
      </c>
      <c r="D488" s="196" t="s">
        <v>551</v>
      </c>
      <c r="E488" s="197" t="s">
        <v>1662</v>
      </c>
      <c r="F488" s="198" t="s">
        <v>1663</v>
      </c>
      <c r="G488" s="199" t="s">
        <v>193</v>
      </c>
      <c r="H488" s="200">
        <v>1</v>
      </c>
      <c r="I488" s="201"/>
      <c r="J488" s="202">
        <f>ROUND(I488*H488,2)</f>
        <v>0</v>
      </c>
      <c r="K488" s="203"/>
      <c r="L488" s="204"/>
      <c r="M488" s="205" t="s">
        <v>1</v>
      </c>
      <c r="N488" s="206" t="s">
        <v>41</v>
      </c>
      <c r="O488" s="78"/>
      <c r="P488" s="187">
        <f>O488*H488</f>
        <v>0</v>
      </c>
      <c r="Q488" s="187">
        <v>0.017600000000000001</v>
      </c>
      <c r="R488" s="187">
        <f>Q488*H488</f>
        <v>0.017600000000000001</v>
      </c>
      <c r="S488" s="187">
        <v>0</v>
      </c>
      <c r="T488" s="188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89" t="s">
        <v>284</v>
      </c>
      <c r="AT488" s="189" t="s">
        <v>551</v>
      </c>
      <c r="AU488" s="189" t="s">
        <v>174</v>
      </c>
      <c r="AY488" s="15" t="s">
        <v>165</v>
      </c>
      <c r="BE488" s="190">
        <f>IF(N488="základná",J488,0)</f>
        <v>0</v>
      </c>
      <c r="BF488" s="190">
        <f>IF(N488="znížená",J488,0)</f>
        <v>0</v>
      </c>
      <c r="BG488" s="190">
        <f>IF(N488="zákl. prenesená",J488,0)</f>
        <v>0</v>
      </c>
      <c r="BH488" s="190">
        <f>IF(N488="zníž. prenesená",J488,0)</f>
        <v>0</v>
      </c>
      <c r="BI488" s="190">
        <f>IF(N488="nulová",J488,0)</f>
        <v>0</v>
      </c>
      <c r="BJ488" s="15" t="s">
        <v>174</v>
      </c>
      <c r="BK488" s="190">
        <f>ROUND(I488*H488,2)</f>
        <v>0</v>
      </c>
      <c r="BL488" s="15" t="s">
        <v>215</v>
      </c>
      <c r="BM488" s="189" t="s">
        <v>1664</v>
      </c>
    </row>
    <row r="489" s="2" customFormat="1" ht="37.8" customHeight="1">
      <c r="A489" s="34"/>
      <c r="B489" s="176"/>
      <c r="C489" s="196" t="s">
        <v>1665</v>
      </c>
      <c r="D489" s="196" t="s">
        <v>551</v>
      </c>
      <c r="E489" s="197" t="s">
        <v>1666</v>
      </c>
      <c r="F489" s="198" t="s">
        <v>1667</v>
      </c>
      <c r="G489" s="199" t="s">
        <v>193</v>
      </c>
      <c r="H489" s="200">
        <v>8</v>
      </c>
      <c r="I489" s="201"/>
      <c r="J489" s="202">
        <f>ROUND(I489*H489,2)</f>
        <v>0</v>
      </c>
      <c r="K489" s="203"/>
      <c r="L489" s="204"/>
      <c r="M489" s="205" t="s">
        <v>1</v>
      </c>
      <c r="N489" s="206" t="s">
        <v>41</v>
      </c>
      <c r="O489" s="78"/>
      <c r="P489" s="187">
        <f>O489*H489</f>
        <v>0</v>
      </c>
      <c r="Q489" s="187">
        <v>0.017600000000000001</v>
      </c>
      <c r="R489" s="187">
        <f>Q489*H489</f>
        <v>0.14080000000000001</v>
      </c>
      <c r="S489" s="187">
        <v>0</v>
      </c>
      <c r="T489" s="188">
        <f>S489*H489</f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89" t="s">
        <v>284</v>
      </c>
      <c r="AT489" s="189" t="s">
        <v>551</v>
      </c>
      <c r="AU489" s="189" t="s">
        <v>174</v>
      </c>
      <c r="AY489" s="15" t="s">
        <v>165</v>
      </c>
      <c r="BE489" s="190">
        <f>IF(N489="základná",J489,0)</f>
        <v>0</v>
      </c>
      <c r="BF489" s="190">
        <f>IF(N489="znížená",J489,0)</f>
        <v>0</v>
      </c>
      <c r="BG489" s="190">
        <f>IF(N489="zákl. prenesená",J489,0)</f>
        <v>0</v>
      </c>
      <c r="BH489" s="190">
        <f>IF(N489="zníž. prenesená",J489,0)</f>
        <v>0</v>
      </c>
      <c r="BI489" s="190">
        <f>IF(N489="nulová",J489,0)</f>
        <v>0</v>
      </c>
      <c r="BJ489" s="15" t="s">
        <v>174</v>
      </c>
      <c r="BK489" s="190">
        <f>ROUND(I489*H489,2)</f>
        <v>0</v>
      </c>
      <c r="BL489" s="15" t="s">
        <v>215</v>
      </c>
      <c r="BM489" s="189" t="s">
        <v>1668</v>
      </c>
    </row>
    <row r="490" s="2" customFormat="1" ht="37.8" customHeight="1">
      <c r="A490" s="34"/>
      <c r="B490" s="176"/>
      <c r="C490" s="196" t="s">
        <v>1669</v>
      </c>
      <c r="D490" s="196" t="s">
        <v>551</v>
      </c>
      <c r="E490" s="197" t="s">
        <v>1670</v>
      </c>
      <c r="F490" s="198" t="s">
        <v>1671</v>
      </c>
      <c r="G490" s="199" t="s">
        <v>193</v>
      </c>
      <c r="H490" s="200">
        <v>1</v>
      </c>
      <c r="I490" s="201"/>
      <c r="J490" s="202">
        <f>ROUND(I490*H490,2)</f>
        <v>0</v>
      </c>
      <c r="K490" s="203"/>
      <c r="L490" s="204"/>
      <c r="M490" s="205" t="s">
        <v>1</v>
      </c>
      <c r="N490" s="206" t="s">
        <v>41</v>
      </c>
      <c r="O490" s="78"/>
      <c r="P490" s="187">
        <f>O490*H490</f>
        <v>0</v>
      </c>
      <c r="Q490" s="187">
        <v>0.017600000000000001</v>
      </c>
      <c r="R490" s="187">
        <f>Q490*H490</f>
        <v>0.017600000000000001</v>
      </c>
      <c r="S490" s="187">
        <v>0</v>
      </c>
      <c r="T490" s="188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89" t="s">
        <v>284</v>
      </c>
      <c r="AT490" s="189" t="s">
        <v>551</v>
      </c>
      <c r="AU490" s="189" t="s">
        <v>174</v>
      </c>
      <c r="AY490" s="15" t="s">
        <v>165</v>
      </c>
      <c r="BE490" s="190">
        <f>IF(N490="základná",J490,0)</f>
        <v>0</v>
      </c>
      <c r="BF490" s="190">
        <f>IF(N490="znížená",J490,0)</f>
        <v>0</v>
      </c>
      <c r="BG490" s="190">
        <f>IF(N490="zákl. prenesená",J490,0)</f>
        <v>0</v>
      </c>
      <c r="BH490" s="190">
        <f>IF(N490="zníž. prenesená",J490,0)</f>
        <v>0</v>
      </c>
      <c r="BI490" s="190">
        <f>IF(N490="nulová",J490,0)</f>
        <v>0</v>
      </c>
      <c r="BJ490" s="15" t="s">
        <v>174</v>
      </c>
      <c r="BK490" s="190">
        <f>ROUND(I490*H490,2)</f>
        <v>0</v>
      </c>
      <c r="BL490" s="15" t="s">
        <v>215</v>
      </c>
      <c r="BM490" s="189" t="s">
        <v>1672</v>
      </c>
    </row>
    <row r="491" s="2" customFormat="1" ht="37.8" customHeight="1">
      <c r="A491" s="34"/>
      <c r="B491" s="176"/>
      <c r="C491" s="196" t="s">
        <v>1673</v>
      </c>
      <c r="D491" s="196" t="s">
        <v>551</v>
      </c>
      <c r="E491" s="197" t="s">
        <v>1674</v>
      </c>
      <c r="F491" s="198" t="s">
        <v>1675</v>
      </c>
      <c r="G491" s="199" t="s">
        <v>193</v>
      </c>
      <c r="H491" s="200">
        <v>1</v>
      </c>
      <c r="I491" s="201"/>
      <c r="J491" s="202">
        <f>ROUND(I491*H491,2)</f>
        <v>0</v>
      </c>
      <c r="K491" s="203"/>
      <c r="L491" s="204"/>
      <c r="M491" s="205" t="s">
        <v>1</v>
      </c>
      <c r="N491" s="206" t="s">
        <v>41</v>
      </c>
      <c r="O491" s="78"/>
      <c r="P491" s="187">
        <f>O491*H491</f>
        <v>0</v>
      </c>
      <c r="Q491" s="187">
        <v>0.017600000000000001</v>
      </c>
      <c r="R491" s="187">
        <f>Q491*H491</f>
        <v>0.017600000000000001</v>
      </c>
      <c r="S491" s="187">
        <v>0</v>
      </c>
      <c r="T491" s="188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89" t="s">
        <v>284</v>
      </c>
      <c r="AT491" s="189" t="s">
        <v>551</v>
      </c>
      <c r="AU491" s="189" t="s">
        <v>174</v>
      </c>
      <c r="AY491" s="15" t="s">
        <v>165</v>
      </c>
      <c r="BE491" s="190">
        <f>IF(N491="základná",J491,0)</f>
        <v>0</v>
      </c>
      <c r="BF491" s="190">
        <f>IF(N491="znížená",J491,0)</f>
        <v>0</v>
      </c>
      <c r="BG491" s="190">
        <f>IF(N491="zákl. prenesená",J491,0)</f>
        <v>0</v>
      </c>
      <c r="BH491" s="190">
        <f>IF(N491="zníž. prenesená",J491,0)</f>
        <v>0</v>
      </c>
      <c r="BI491" s="190">
        <f>IF(N491="nulová",J491,0)</f>
        <v>0</v>
      </c>
      <c r="BJ491" s="15" t="s">
        <v>174</v>
      </c>
      <c r="BK491" s="190">
        <f>ROUND(I491*H491,2)</f>
        <v>0</v>
      </c>
      <c r="BL491" s="15" t="s">
        <v>215</v>
      </c>
      <c r="BM491" s="189" t="s">
        <v>1676</v>
      </c>
    </row>
    <row r="492" s="2" customFormat="1" ht="44.25" customHeight="1">
      <c r="A492" s="34"/>
      <c r="B492" s="176"/>
      <c r="C492" s="196" t="s">
        <v>1677</v>
      </c>
      <c r="D492" s="196" t="s">
        <v>551</v>
      </c>
      <c r="E492" s="197" t="s">
        <v>1678</v>
      </c>
      <c r="F492" s="198" t="s">
        <v>1679</v>
      </c>
      <c r="G492" s="199" t="s">
        <v>193</v>
      </c>
      <c r="H492" s="200">
        <v>1</v>
      </c>
      <c r="I492" s="201"/>
      <c r="J492" s="202">
        <f>ROUND(I492*H492,2)</f>
        <v>0</v>
      </c>
      <c r="K492" s="203"/>
      <c r="L492" s="204"/>
      <c r="M492" s="205" t="s">
        <v>1</v>
      </c>
      <c r="N492" s="206" t="s">
        <v>41</v>
      </c>
      <c r="O492" s="78"/>
      <c r="P492" s="187">
        <f>O492*H492</f>
        <v>0</v>
      </c>
      <c r="Q492" s="187">
        <v>0.017600000000000001</v>
      </c>
      <c r="R492" s="187">
        <f>Q492*H492</f>
        <v>0.017600000000000001</v>
      </c>
      <c r="S492" s="187">
        <v>0</v>
      </c>
      <c r="T492" s="188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89" t="s">
        <v>284</v>
      </c>
      <c r="AT492" s="189" t="s">
        <v>551</v>
      </c>
      <c r="AU492" s="189" t="s">
        <v>174</v>
      </c>
      <c r="AY492" s="15" t="s">
        <v>165</v>
      </c>
      <c r="BE492" s="190">
        <f>IF(N492="základná",J492,0)</f>
        <v>0</v>
      </c>
      <c r="BF492" s="190">
        <f>IF(N492="znížená",J492,0)</f>
        <v>0</v>
      </c>
      <c r="BG492" s="190">
        <f>IF(N492="zákl. prenesená",J492,0)</f>
        <v>0</v>
      </c>
      <c r="BH492" s="190">
        <f>IF(N492="zníž. prenesená",J492,0)</f>
        <v>0</v>
      </c>
      <c r="BI492" s="190">
        <f>IF(N492="nulová",J492,0)</f>
        <v>0</v>
      </c>
      <c r="BJ492" s="15" t="s">
        <v>174</v>
      </c>
      <c r="BK492" s="190">
        <f>ROUND(I492*H492,2)</f>
        <v>0</v>
      </c>
      <c r="BL492" s="15" t="s">
        <v>215</v>
      </c>
      <c r="BM492" s="189" t="s">
        <v>1680</v>
      </c>
    </row>
    <row r="493" s="2" customFormat="1" ht="44.25" customHeight="1">
      <c r="A493" s="34"/>
      <c r="B493" s="176"/>
      <c r="C493" s="196" t="s">
        <v>1681</v>
      </c>
      <c r="D493" s="196" t="s">
        <v>551</v>
      </c>
      <c r="E493" s="197" t="s">
        <v>1682</v>
      </c>
      <c r="F493" s="198" t="s">
        <v>1683</v>
      </c>
      <c r="G493" s="199" t="s">
        <v>193</v>
      </c>
      <c r="H493" s="200">
        <v>2</v>
      </c>
      <c r="I493" s="201"/>
      <c r="J493" s="202">
        <f>ROUND(I493*H493,2)</f>
        <v>0</v>
      </c>
      <c r="K493" s="203"/>
      <c r="L493" s="204"/>
      <c r="M493" s="205" t="s">
        <v>1</v>
      </c>
      <c r="N493" s="206" t="s">
        <v>41</v>
      </c>
      <c r="O493" s="78"/>
      <c r="P493" s="187">
        <f>O493*H493</f>
        <v>0</v>
      </c>
      <c r="Q493" s="187">
        <v>0.017600000000000001</v>
      </c>
      <c r="R493" s="187">
        <f>Q493*H493</f>
        <v>0.035200000000000002</v>
      </c>
      <c r="S493" s="187">
        <v>0</v>
      </c>
      <c r="T493" s="188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89" t="s">
        <v>284</v>
      </c>
      <c r="AT493" s="189" t="s">
        <v>551</v>
      </c>
      <c r="AU493" s="189" t="s">
        <v>174</v>
      </c>
      <c r="AY493" s="15" t="s">
        <v>165</v>
      </c>
      <c r="BE493" s="190">
        <f>IF(N493="základná",J493,0)</f>
        <v>0</v>
      </c>
      <c r="BF493" s="190">
        <f>IF(N493="znížená",J493,0)</f>
        <v>0</v>
      </c>
      <c r="BG493" s="190">
        <f>IF(N493="zákl. prenesená",J493,0)</f>
        <v>0</v>
      </c>
      <c r="BH493" s="190">
        <f>IF(N493="zníž. prenesená",J493,0)</f>
        <v>0</v>
      </c>
      <c r="BI493" s="190">
        <f>IF(N493="nulová",J493,0)</f>
        <v>0</v>
      </c>
      <c r="BJ493" s="15" t="s">
        <v>174</v>
      </c>
      <c r="BK493" s="190">
        <f>ROUND(I493*H493,2)</f>
        <v>0</v>
      </c>
      <c r="BL493" s="15" t="s">
        <v>215</v>
      </c>
      <c r="BM493" s="189" t="s">
        <v>1684</v>
      </c>
    </row>
    <row r="494" s="2" customFormat="1" ht="44.25" customHeight="1">
      <c r="A494" s="34"/>
      <c r="B494" s="176"/>
      <c r="C494" s="196" t="s">
        <v>1685</v>
      </c>
      <c r="D494" s="196" t="s">
        <v>551</v>
      </c>
      <c r="E494" s="197" t="s">
        <v>1686</v>
      </c>
      <c r="F494" s="198" t="s">
        <v>1687</v>
      </c>
      <c r="G494" s="199" t="s">
        <v>193</v>
      </c>
      <c r="H494" s="200">
        <v>1</v>
      </c>
      <c r="I494" s="201"/>
      <c r="J494" s="202">
        <f>ROUND(I494*H494,2)</f>
        <v>0</v>
      </c>
      <c r="K494" s="203"/>
      <c r="L494" s="204"/>
      <c r="M494" s="205" t="s">
        <v>1</v>
      </c>
      <c r="N494" s="206" t="s">
        <v>41</v>
      </c>
      <c r="O494" s="78"/>
      <c r="P494" s="187">
        <f>O494*H494</f>
        <v>0</v>
      </c>
      <c r="Q494" s="187">
        <v>0.017600000000000001</v>
      </c>
      <c r="R494" s="187">
        <f>Q494*H494</f>
        <v>0.017600000000000001</v>
      </c>
      <c r="S494" s="187">
        <v>0</v>
      </c>
      <c r="T494" s="188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89" t="s">
        <v>284</v>
      </c>
      <c r="AT494" s="189" t="s">
        <v>551</v>
      </c>
      <c r="AU494" s="189" t="s">
        <v>174</v>
      </c>
      <c r="AY494" s="15" t="s">
        <v>165</v>
      </c>
      <c r="BE494" s="190">
        <f>IF(N494="základná",J494,0)</f>
        <v>0</v>
      </c>
      <c r="BF494" s="190">
        <f>IF(N494="znížená",J494,0)</f>
        <v>0</v>
      </c>
      <c r="BG494" s="190">
        <f>IF(N494="zákl. prenesená",J494,0)</f>
        <v>0</v>
      </c>
      <c r="BH494" s="190">
        <f>IF(N494="zníž. prenesená",J494,0)</f>
        <v>0</v>
      </c>
      <c r="BI494" s="190">
        <f>IF(N494="nulová",J494,0)</f>
        <v>0</v>
      </c>
      <c r="BJ494" s="15" t="s">
        <v>174</v>
      </c>
      <c r="BK494" s="190">
        <f>ROUND(I494*H494,2)</f>
        <v>0</v>
      </c>
      <c r="BL494" s="15" t="s">
        <v>215</v>
      </c>
      <c r="BM494" s="189" t="s">
        <v>1688</v>
      </c>
    </row>
    <row r="495" s="2" customFormat="1" ht="37.8" customHeight="1">
      <c r="A495" s="34"/>
      <c r="B495" s="176"/>
      <c r="C495" s="196" t="s">
        <v>1689</v>
      </c>
      <c r="D495" s="196" t="s">
        <v>551</v>
      </c>
      <c r="E495" s="197" t="s">
        <v>1690</v>
      </c>
      <c r="F495" s="198" t="s">
        <v>1691</v>
      </c>
      <c r="G495" s="199" t="s">
        <v>193</v>
      </c>
      <c r="H495" s="200">
        <v>3</v>
      </c>
      <c r="I495" s="201"/>
      <c r="J495" s="202">
        <f>ROUND(I495*H495,2)</f>
        <v>0</v>
      </c>
      <c r="K495" s="203"/>
      <c r="L495" s="204"/>
      <c r="M495" s="205" t="s">
        <v>1</v>
      </c>
      <c r="N495" s="206" t="s">
        <v>41</v>
      </c>
      <c r="O495" s="78"/>
      <c r="P495" s="187">
        <f>O495*H495</f>
        <v>0</v>
      </c>
      <c r="Q495" s="187">
        <v>0.017600000000000001</v>
      </c>
      <c r="R495" s="187">
        <f>Q495*H495</f>
        <v>0.0528</v>
      </c>
      <c r="S495" s="187">
        <v>0</v>
      </c>
      <c r="T495" s="188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89" t="s">
        <v>284</v>
      </c>
      <c r="AT495" s="189" t="s">
        <v>551</v>
      </c>
      <c r="AU495" s="189" t="s">
        <v>174</v>
      </c>
      <c r="AY495" s="15" t="s">
        <v>165</v>
      </c>
      <c r="BE495" s="190">
        <f>IF(N495="základná",J495,0)</f>
        <v>0</v>
      </c>
      <c r="BF495" s="190">
        <f>IF(N495="znížená",J495,0)</f>
        <v>0</v>
      </c>
      <c r="BG495" s="190">
        <f>IF(N495="zákl. prenesená",J495,0)</f>
        <v>0</v>
      </c>
      <c r="BH495" s="190">
        <f>IF(N495="zníž. prenesená",J495,0)</f>
        <v>0</v>
      </c>
      <c r="BI495" s="190">
        <f>IF(N495="nulová",J495,0)</f>
        <v>0</v>
      </c>
      <c r="BJ495" s="15" t="s">
        <v>174</v>
      </c>
      <c r="BK495" s="190">
        <f>ROUND(I495*H495,2)</f>
        <v>0</v>
      </c>
      <c r="BL495" s="15" t="s">
        <v>215</v>
      </c>
      <c r="BM495" s="189" t="s">
        <v>1692</v>
      </c>
    </row>
    <row r="496" s="2" customFormat="1" ht="44.25" customHeight="1">
      <c r="A496" s="34"/>
      <c r="B496" s="176"/>
      <c r="C496" s="196" t="s">
        <v>1693</v>
      </c>
      <c r="D496" s="196" t="s">
        <v>551</v>
      </c>
      <c r="E496" s="197" t="s">
        <v>1694</v>
      </c>
      <c r="F496" s="198" t="s">
        <v>1695</v>
      </c>
      <c r="G496" s="199" t="s">
        <v>193</v>
      </c>
      <c r="H496" s="200">
        <v>1</v>
      </c>
      <c r="I496" s="201"/>
      <c r="J496" s="202">
        <f>ROUND(I496*H496,2)</f>
        <v>0</v>
      </c>
      <c r="K496" s="203"/>
      <c r="L496" s="204"/>
      <c r="M496" s="205" t="s">
        <v>1</v>
      </c>
      <c r="N496" s="206" t="s">
        <v>41</v>
      </c>
      <c r="O496" s="78"/>
      <c r="P496" s="187">
        <f>O496*H496</f>
        <v>0</v>
      </c>
      <c r="Q496" s="187">
        <v>0.017600000000000001</v>
      </c>
      <c r="R496" s="187">
        <f>Q496*H496</f>
        <v>0.017600000000000001</v>
      </c>
      <c r="S496" s="187">
        <v>0</v>
      </c>
      <c r="T496" s="188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89" t="s">
        <v>284</v>
      </c>
      <c r="AT496" s="189" t="s">
        <v>551</v>
      </c>
      <c r="AU496" s="189" t="s">
        <v>174</v>
      </c>
      <c r="AY496" s="15" t="s">
        <v>165</v>
      </c>
      <c r="BE496" s="190">
        <f>IF(N496="základná",J496,0)</f>
        <v>0</v>
      </c>
      <c r="BF496" s="190">
        <f>IF(N496="znížená",J496,0)</f>
        <v>0</v>
      </c>
      <c r="BG496" s="190">
        <f>IF(N496="zákl. prenesená",J496,0)</f>
        <v>0</v>
      </c>
      <c r="BH496" s="190">
        <f>IF(N496="zníž. prenesená",J496,0)</f>
        <v>0</v>
      </c>
      <c r="BI496" s="190">
        <f>IF(N496="nulová",J496,0)</f>
        <v>0</v>
      </c>
      <c r="BJ496" s="15" t="s">
        <v>174</v>
      </c>
      <c r="BK496" s="190">
        <f>ROUND(I496*H496,2)</f>
        <v>0</v>
      </c>
      <c r="BL496" s="15" t="s">
        <v>215</v>
      </c>
      <c r="BM496" s="189" t="s">
        <v>1696</v>
      </c>
    </row>
    <row r="497" s="2" customFormat="1" ht="37.8" customHeight="1">
      <c r="A497" s="34"/>
      <c r="B497" s="176"/>
      <c r="C497" s="196" t="s">
        <v>1697</v>
      </c>
      <c r="D497" s="196" t="s">
        <v>551</v>
      </c>
      <c r="E497" s="197" t="s">
        <v>1698</v>
      </c>
      <c r="F497" s="198" t="s">
        <v>1699</v>
      </c>
      <c r="G497" s="199" t="s">
        <v>193</v>
      </c>
      <c r="H497" s="200">
        <v>2</v>
      </c>
      <c r="I497" s="201"/>
      <c r="J497" s="202">
        <f>ROUND(I497*H497,2)</f>
        <v>0</v>
      </c>
      <c r="K497" s="203"/>
      <c r="L497" s="204"/>
      <c r="M497" s="205" t="s">
        <v>1</v>
      </c>
      <c r="N497" s="206" t="s">
        <v>41</v>
      </c>
      <c r="O497" s="78"/>
      <c r="P497" s="187">
        <f>O497*H497</f>
        <v>0</v>
      </c>
      <c r="Q497" s="187">
        <v>0.017600000000000001</v>
      </c>
      <c r="R497" s="187">
        <f>Q497*H497</f>
        <v>0.035200000000000002</v>
      </c>
      <c r="S497" s="187">
        <v>0</v>
      </c>
      <c r="T497" s="188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89" t="s">
        <v>284</v>
      </c>
      <c r="AT497" s="189" t="s">
        <v>551</v>
      </c>
      <c r="AU497" s="189" t="s">
        <v>174</v>
      </c>
      <c r="AY497" s="15" t="s">
        <v>165</v>
      </c>
      <c r="BE497" s="190">
        <f>IF(N497="základná",J497,0)</f>
        <v>0</v>
      </c>
      <c r="BF497" s="190">
        <f>IF(N497="znížená",J497,0)</f>
        <v>0</v>
      </c>
      <c r="BG497" s="190">
        <f>IF(N497="zákl. prenesená",J497,0)</f>
        <v>0</v>
      </c>
      <c r="BH497" s="190">
        <f>IF(N497="zníž. prenesená",J497,0)</f>
        <v>0</v>
      </c>
      <c r="BI497" s="190">
        <f>IF(N497="nulová",J497,0)</f>
        <v>0</v>
      </c>
      <c r="BJ497" s="15" t="s">
        <v>174</v>
      </c>
      <c r="BK497" s="190">
        <f>ROUND(I497*H497,2)</f>
        <v>0</v>
      </c>
      <c r="BL497" s="15" t="s">
        <v>215</v>
      </c>
      <c r="BM497" s="189" t="s">
        <v>1700</v>
      </c>
    </row>
    <row r="498" s="2" customFormat="1" ht="21.75" customHeight="1">
      <c r="A498" s="34"/>
      <c r="B498" s="176"/>
      <c r="C498" s="177" t="s">
        <v>1701</v>
      </c>
      <c r="D498" s="177" t="s">
        <v>169</v>
      </c>
      <c r="E498" s="178" t="s">
        <v>1702</v>
      </c>
      <c r="F498" s="179" t="s">
        <v>1703</v>
      </c>
      <c r="G498" s="180" t="s">
        <v>172</v>
      </c>
      <c r="H498" s="181">
        <v>4</v>
      </c>
      <c r="I498" s="182"/>
      <c r="J498" s="183">
        <f>ROUND(I498*H498,2)</f>
        <v>0</v>
      </c>
      <c r="K498" s="184"/>
      <c r="L498" s="35"/>
      <c r="M498" s="185" t="s">
        <v>1</v>
      </c>
      <c r="N498" s="186" t="s">
        <v>41</v>
      </c>
      <c r="O498" s="78"/>
      <c r="P498" s="187">
        <f>O498*H498</f>
        <v>0</v>
      </c>
      <c r="Q498" s="187">
        <v>8.208E-05</v>
      </c>
      <c r="R498" s="187">
        <f>Q498*H498</f>
        <v>0.00032832</v>
      </c>
      <c r="S498" s="187">
        <v>0</v>
      </c>
      <c r="T498" s="188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89" t="s">
        <v>215</v>
      </c>
      <c r="AT498" s="189" t="s">
        <v>169</v>
      </c>
      <c r="AU498" s="189" t="s">
        <v>174</v>
      </c>
      <c r="AY498" s="15" t="s">
        <v>165</v>
      </c>
      <c r="BE498" s="190">
        <f>IF(N498="základná",J498,0)</f>
        <v>0</v>
      </c>
      <c r="BF498" s="190">
        <f>IF(N498="znížená",J498,0)</f>
        <v>0</v>
      </c>
      <c r="BG498" s="190">
        <f>IF(N498="zákl. prenesená",J498,0)</f>
        <v>0</v>
      </c>
      <c r="BH498" s="190">
        <f>IF(N498="zníž. prenesená",J498,0)</f>
        <v>0</v>
      </c>
      <c r="BI498" s="190">
        <f>IF(N498="nulová",J498,0)</f>
        <v>0</v>
      </c>
      <c r="BJ498" s="15" t="s">
        <v>174</v>
      </c>
      <c r="BK498" s="190">
        <f>ROUND(I498*H498,2)</f>
        <v>0</v>
      </c>
      <c r="BL498" s="15" t="s">
        <v>215</v>
      </c>
      <c r="BM498" s="189" t="s">
        <v>1704</v>
      </c>
    </row>
    <row r="499" s="2" customFormat="1" ht="24.15" customHeight="1">
      <c r="A499" s="34"/>
      <c r="B499" s="176"/>
      <c r="C499" s="196" t="s">
        <v>1705</v>
      </c>
      <c r="D499" s="196" t="s">
        <v>551</v>
      </c>
      <c r="E499" s="197" t="s">
        <v>1706</v>
      </c>
      <c r="F499" s="198" t="s">
        <v>1707</v>
      </c>
      <c r="G499" s="199" t="s">
        <v>193</v>
      </c>
      <c r="H499" s="200">
        <v>1</v>
      </c>
      <c r="I499" s="201"/>
      <c r="J499" s="202">
        <f>ROUND(I499*H499,2)</f>
        <v>0</v>
      </c>
      <c r="K499" s="203"/>
      <c r="L499" s="204"/>
      <c r="M499" s="205" t="s">
        <v>1</v>
      </c>
      <c r="N499" s="206" t="s">
        <v>41</v>
      </c>
      <c r="O499" s="78"/>
      <c r="P499" s="187">
        <f>O499*H499</f>
        <v>0</v>
      </c>
      <c r="Q499" s="187">
        <v>0.11509999999999999</v>
      </c>
      <c r="R499" s="187">
        <f>Q499*H499</f>
        <v>0.11509999999999999</v>
      </c>
      <c r="S499" s="187">
        <v>0</v>
      </c>
      <c r="T499" s="188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89" t="s">
        <v>284</v>
      </c>
      <c r="AT499" s="189" t="s">
        <v>551</v>
      </c>
      <c r="AU499" s="189" t="s">
        <v>174</v>
      </c>
      <c r="AY499" s="15" t="s">
        <v>165</v>
      </c>
      <c r="BE499" s="190">
        <f>IF(N499="základná",J499,0)</f>
        <v>0</v>
      </c>
      <c r="BF499" s="190">
        <f>IF(N499="znížená",J499,0)</f>
        <v>0</v>
      </c>
      <c r="BG499" s="190">
        <f>IF(N499="zákl. prenesená",J499,0)</f>
        <v>0</v>
      </c>
      <c r="BH499" s="190">
        <f>IF(N499="zníž. prenesená",J499,0)</f>
        <v>0</v>
      </c>
      <c r="BI499" s="190">
        <f>IF(N499="nulová",J499,0)</f>
        <v>0</v>
      </c>
      <c r="BJ499" s="15" t="s">
        <v>174</v>
      </c>
      <c r="BK499" s="190">
        <f>ROUND(I499*H499,2)</f>
        <v>0</v>
      </c>
      <c r="BL499" s="15" t="s">
        <v>215</v>
      </c>
      <c r="BM499" s="189" t="s">
        <v>1708</v>
      </c>
    </row>
    <row r="500" s="2" customFormat="1" ht="21.75" customHeight="1">
      <c r="A500" s="34"/>
      <c r="B500" s="176"/>
      <c r="C500" s="177" t="s">
        <v>1709</v>
      </c>
      <c r="D500" s="177" t="s">
        <v>169</v>
      </c>
      <c r="E500" s="178" t="s">
        <v>1710</v>
      </c>
      <c r="F500" s="179" t="s">
        <v>1711</v>
      </c>
      <c r="G500" s="180" t="s">
        <v>249</v>
      </c>
      <c r="H500" s="181">
        <v>43.200000000000003</v>
      </c>
      <c r="I500" s="182"/>
      <c r="J500" s="183">
        <f>ROUND(I500*H500,2)</f>
        <v>0</v>
      </c>
      <c r="K500" s="184"/>
      <c r="L500" s="35"/>
      <c r="M500" s="185" t="s">
        <v>1</v>
      </c>
      <c r="N500" s="186" t="s">
        <v>41</v>
      </c>
      <c r="O500" s="78"/>
      <c r="P500" s="187">
        <f>O500*H500</f>
        <v>0</v>
      </c>
      <c r="Q500" s="187">
        <v>0.00042999999999999999</v>
      </c>
      <c r="R500" s="187">
        <f>Q500*H500</f>
        <v>0.018576000000000002</v>
      </c>
      <c r="S500" s="187">
        <v>0</v>
      </c>
      <c r="T500" s="188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89" t="s">
        <v>215</v>
      </c>
      <c r="AT500" s="189" t="s">
        <v>169</v>
      </c>
      <c r="AU500" s="189" t="s">
        <v>174</v>
      </c>
      <c r="AY500" s="15" t="s">
        <v>165</v>
      </c>
      <c r="BE500" s="190">
        <f>IF(N500="základná",J500,0)</f>
        <v>0</v>
      </c>
      <c r="BF500" s="190">
        <f>IF(N500="znížená",J500,0)</f>
        <v>0</v>
      </c>
      <c r="BG500" s="190">
        <f>IF(N500="zákl. prenesená",J500,0)</f>
        <v>0</v>
      </c>
      <c r="BH500" s="190">
        <f>IF(N500="zníž. prenesená",J500,0)</f>
        <v>0</v>
      </c>
      <c r="BI500" s="190">
        <f>IF(N500="nulová",J500,0)</f>
        <v>0</v>
      </c>
      <c r="BJ500" s="15" t="s">
        <v>174</v>
      </c>
      <c r="BK500" s="190">
        <f>ROUND(I500*H500,2)</f>
        <v>0</v>
      </c>
      <c r="BL500" s="15" t="s">
        <v>215</v>
      </c>
      <c r="BM500" s="189" t="s">
        <v>1712</v>
      </c>
    </row>
    <row r="501" s="2" customFormat="1" ht="37.8" customHeight="1">
      <c r="A501" s="34"/>
      <c r="B501" s="176"/>
      <c r="C501" s="196" t="s">
        <v>1713</v>
      </c>
      <c r="D501" s="196" t="s">
        <v>551</v>
      </c>
      <c r="E501" s="197" t="s">
        <v>1714</v>
      </c>
      <c r="F501" s="198" t="s">
        <v>1715</v>
      </c>
      <c r="G501" s="199" t="s">
        <v>193</v>
      </c>
      <c r="H501" s="200">
        <v>2</v>
      </c>
      <c r="I501" s="201"/>
      <c r="J501" s="202">
        <f>ROUND(I501*H501,2)</f>
        <v>0</v>
      </c>
      <c r="K501" s="203"/>
      <c r="L501" s="204"/>
      <c r="M501" s="205" t="s">
        <v>1</v>
      </c>
      <c r="N501" s="206" t="s">
        <v>41</v>
      </c>
      <c r="O501" s="78"/>
      <c r="P501" s="187">
        <f>O501*H501</f>
        <v>0</v>
      </c>
      <c r="Q501" s="187">
        <v>0.0152</v>
      </c>
      <c r="R501" s="187">
        <f>Q501*H501</f>
        <v>0.0304</v>
      </c>
      <c r="S501" s="187">
        <v>0</v>
      </c>
      <c r="T501" s="188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89" t="s">
        <v>284</v>
      </c>
      <c r="AT501" s="189" t="s">
        <v>551</v>
      </c>
      <c r="AU501" s="189" t="s">
        <v>174</v>
      </c>
      <c r="AY501" s="15" t="s">
        <v>165</v>
      </c>
      <c r="BE501" s="190">
        <f>IF(N501="základná",J501,0)</f>
        <v>0</v>
      </c>
      <c r="BF501" s="190">
        <f>IF(N501="znížená",J501,0)</f>
        <v>0</v>
      </c>
      <c r="BG501" s="190">
        <f>IF(N501="zákl. prenesená",J501,0)</f>
        <v>0</v>
      </c>
      <c r="BH501" s="190">
        <f>IF(N501="zníž. prenesená",J501,0)</f>
        <v>0</v>
      </c>
      <c r="BI501" s="190">
        <f>IF(N501="nulová",J501,0)</f>
        <v>0</v>
      </c>
      <c r="BJ501" s="15" t="s">
        <v>174</v>
      </c>
      <c r="BK501" s="190">
        <f>ROUND(I501*H501,2)</f>
        <v>0</v>
      </c>
      <c r="BL501" s="15" t="s">
        <v>215</v>
      </c>
      <c r="BM501" s="189" t="s">
        <v>1716</v>
      </c>
    </row>
    <row r="502" s="2" customFormat="1">
      <c r="A502" s="34"/>
      <c r="B502" s="35"/>
      <c r="C502" s="34"/>
      <c r="D502" s="208" t="s">
        <v>1468</v>
      </c>
      <c r="E502" s="34"/>
      <c r="F502" s="209" t="s">
        <v>1717</v>
      </c>
      <c r="G502" s="34"/>
      <c r="H502" s="34"/>
      <c r="I502" s="210"/>
      <c r="J502" s="34"/>
      <c r="K502" s="34"/>
      <c r="L502" s="35"/>
      <c r="M502" s="211"/>
      <c r="N502" s="212"/>
      <c r="O502" s="78"/>
      <c r="P502" s="78"/>
      <c r="Q502" s="78"/>
      <c r="R502" s="78"/>
      <c r="S502" s="78"/>
      <c r="T502" s="79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T502" s="15" t="s">
        <v>1468</v>
      </c>
      <c r="AU502" s="15" t="s">
        <v>174</v>
      </c>
    </row>
    <row r="503" s="2" customFormat="1" ht="37.8" customHeight="1">
      <c r="A503" s="34"/>
      <c r="B503" s="176"/>
      <c r="C503" s="196" t="s">
        <v>1718</v>
      </c>
      <c r="D503" s="196" t="s">
        <v>551</v>
      </c>
      <c r="E503" s="197" t="s">
        <v>1719</v>
      </c>
      <c r="F503" s="198" t="s">
        <v>1720</v>
      </c>
      <c r="G503" s="199" t="s">
        <v>193</v>
      </c>
      <c r="H503" s="200">
        <v>1</v>
      </c>
      <c r="I503" s="201"/>
      <c r="J503" s="202">
        <f>ROUND(I503*H503,2)</f>
        <v>0</v>
      </c>
      <c r="K503" s="203"/>
      <c r="L503" s="204"/>
      <c r="M503" s="205" t="s">
        <v>1</v>
      </c>
      <c r="N503" s="206" t="s">
        <v>41</v>
      </c>
      <c r="O503" s="78"/>
      <c r="P503" s="187">
        <f>O503*H503</f>
        <v>0</v>
      </c>
      <c r="Q503" s="187">
        <v>0.0152</v>
      </c>
      <c r="R503" s="187">
        <f>Q503*H503</f>
        <v>0.0152</v>
      </c>
      <c r="S503" s="187">
        <v>0</v>
      </c>
      <c r="T503" s="188">
        <f>S503*H503</f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89" t="s">
        <v>284</v>
      </c>
      <c r="AT503" s="189" t="s">
        <v>551</v>
      </c>
      <c r="AU503" s="189" t="s">
        <v>174</v>
      </c>
      <c r="AY503" s="15" t="s">
        <v>165</v>
      </c>
      <c r="BE503" s="190">
        <f>IF(N503="základná",J503,0)</f>
        <v>0</v>
      </c>
      <c r="BF503" s="190">
        <f>IF(N503="znížená",J503,0)</f>
        <v>0</v>
      </c>
      <c r="BG503" s="190">
        <f>IF(N503="zákl. prenesená",J503,0)</f>
        <v>0</v>
      </c>
      <c r="BH503" s="190">
        <f>IF(N503="zníž. prenesená",J503,0)</f>
        <v>0</v>
      </c>
      <c r="BI503" s="190">
        <f>IF(N503="nulová",J503,0)</f>
        <v>0</v>
      </c>
      <c r="BJ503" s="15" t="s">
        <v>174</v>
      </c>
      <c r="BK503" s="190">
        <f>ROUND(I503*H503,2)</f>
        <v>0</v>
      </c>
      <c r="BL503" s="15" t="s">
        <v>215</v>
      </c>
      <c r="BM503" s="189" t="s">
        <v>1721</v>
      </c>
    </row>
    <row r="504" s="2" customFormat="1">
      <c r="A504" s="34"/>
      <c r="B504" s="35"/>
      <c r="C504" s="34"/>
      <c r="D504" s="208" t="s">
        <v>1468</v>
      </c>
      <c r="E504" s="34"/>
      <c r="F504" s="209" t="s">
        <v>1717</v>
      </c>
      <c r="G504" s="34"/>
      <c r="H504" s="34"/>
      <c r="I504" s="210"/>
      <c r="J504" s="34"/>
      <c r="K504" s="34"/>
      <c r="L504" s="35"/>
      <c r="M504" s="211"/>
      <c r="N504" s="212"/>
      <c r="O504" s="78"/>
      <c r="P504" s="78"/>
      <c r="Q504" s="78"/>
      <c r="R504" s="78"/>
      <c r="S504" s="78"/>
      <c r="T504" s="79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T504" s="15" t="s">
        <v>1468</v>
      </c>
      <c r="AU504" s="15" t="s">
        <v>174</v>
      </c>
    </row>
    <row r="505" s="2" customFormat="1" ht="37.8" customHeight="1">
      <c r="A505" s="34"/>
      <c r="B505" s="176"/>
      <c r="C505" s="196" t="s">
        <v>1722</v>
      </c>
      <c r="D505" s="196" t="s">
        <v>551</v>
      </c>
      <c r="E505" s="197" t="s">
        <v>1723</v>
      </c>
      <c r="F505" s="198" t="s">
        <v>1724</v>
      </c>
      <c r="G505" s="199" t="s">
        <v>193</v>
      </c>
      <c r="H505" s="200">
        <v>1</v>
      </c>
      <c r="I505" s="201"/>
      <c r="J505" s="202">
        <f>ROUND(I505*H505,2)</f>
        <v>0</v>
      </c>
      <c r="K505" s="203"/>
      <c r="L505" s="204"/>
      <c r="M505" s="205" t="s">
        <v>1</v>
      </c>
      <c r="N505" s="206" t="s">
        <v>41</v>
      </c>
      <c r="O505" s="78"/>
      <c r="P505" s="187">
        <f>O505*H505</f>
        <v>0</v>
      </c>
      <c r="Q505" s="187">
        <v>0.0152</v>
      </c>
      <c r="R505" s="187">
        <f>Q505*H505</f>
        <v>0.0152</v>
      </c>
      <c r="S505" s="187">
        <v>0</v>
      </c>
      <c r="T505" s="188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89" t="s">
        <v>284</v>
      </c>
      <c r="AT505" s="189" t="s">
        <v>551</v>
      </c>
      <c r="AU505" s="189" t="s">
        <v>174</v>
      </c>
      <c r="AY505" s="15" t="s">
        <v>165</v>
      </c>
      <c r="BE505" s="190">
        <f>IF(N505="základná",J505,0)</f>
        <v>0</v>
      </c>
      <c r="BF505" s="190">
        <f>IF(N505="znížená",J505,0)</f>
        <v>0</v>
      </c>
      <c r="BG505" s="190">
        <f>IF(N505="zákl. prenesená",J505,0)</f>
        <v>0</v>
      </c>
      <c r="BH505" s="190">
        <f>IF(N505="zníž. prenesená",J505,0)</f>
        <v>0</v>
      </c>
      <c r="BI505" s="190">
        <f>IF(N505="nulová",J505,0)</f>
        <v>0</v>
      </c>
      <c r="BJ505" s="15" t="s">
        <v>174</v>
      </c>
      <c r="BK505" s="190">
        <f>ROUND(I505*H505,2)</f>
        <v>0</v>
      </c>
      <c r="BL505" s="15" t="s">
        <v>215</v>
      </c>
      <c r="BM505" s="189" t="s">
        <v>1725</v>
      </c>
    </row>
    <row r="506" s="2" customFormat="1">
      <c r="A506" s="34"/>
      <c r="B506" s="35"/>
      <c r="C506" s="34"/>
      <c r="D506" s="208" t="s">
        <v>1468</v>
      </c>
      <c r="E506" s="34"/>
      <c r="F506" s="209" t="s">
        <v>1717</v>
      </c>
      <c r="G506" s="34"/>
      <c r="H506" s="34"/>
      <c r="I506" s="210"/>
      <c r="J506" s="34"/>
      <c r="K506" s="34"/>
      <c r="L506" s="35"/>
      <c r="M506" s="211"/>
      <c r="N506" s="212"/>
      <c r="O506" s="78"/>
      <c r="P506" s="78"/>
      <c r="Q506" s="78"/>
      <c r="R506" s="78"/>
      <c r="S506" s="78"/>
      <c r="T506" s="79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T506" s="15" t="s">
        <v>1468</v>
      </c>
      <c r="AU506" s="15" t="s">
        <v>174</v>
      </c>
    </row>
    <row r="507" s="2" customFormat="1" ht="24.15" customHeight="1">
      <c r="A507" s="34"/>
      <c r="B507" s="176"/>
      <c r="C507" s="196" t="s">
        <v>1726</v>
      </c>
      <c r="D507" s="196" t="s">
        <v>551</v>
      </c>
      <c r="E507" s="197" t="s">
        <v>1727</v>
      </c>
      <c r="F507" s="198" t="s">
        <v>1728</v>
      </c>
      <c r="G507" s="199" t="s">
        <v>193</v>
      </c>
      <c r="H507" s="200">
        <v>1</v>
      </c>
      <c r="I507" s="201"/>
      <c r="J507" s="202">
        <f>ROUND(I507*H507,2)</f>
        <v>0</v>
      </c>
      <c r="K507" s="203"/>
      <c r="L507" s="204"/>
      <c r="M507" s="205" t="s">
        <v>1</v>
      </c>
      <c r="N507" s="206" t="s">
        <v>41</v>
      </c>
      <c r="O507" s="78"/>
      <c r="P507" s="187">
        <f>O507*H507</f>
        <v>0</v>
      </c>
      <c r="Q507" s="187">
        <v>0.0152</v>
      </c>
      <c r="R507" s="187">
        <f>Q507*H507</f>
        <v>0.0152</v>
      </c>
      <c r="S507" s="187">
        <v>0</v>
      </c>
      <c r="T507" s="188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89" t="s">
        <v>284</v>
      </c>
      <c r="AT507" s="189" t="s">
        <v>551</v>
      </c>
      <c r="AU507" s="189" t="s">
        <v>174</v>
      </c>
      <c r="AY507" s="15" t="s">
        <v>165</v>
      </c>
      <c r="BE507" s="190">
        <f>IF(N507="základná",J507,0)</f>
        <v>0</v>
      </c>
      <c r="BF507" s="190">
        <f>IF(N507="znížená",J507,0)</f>
        <v>0</v>
      </c>
      <c r="BG507" s="190">
        <f>IF(N507="zákl. prenesená",J507,0)</f>
        <v>0</v>
      </c>
      <c r="BH507" s="190">
        <f>IF(N507="zníž. prenesená",J507,0)</f>
        <v>0</v>
      </c>
      <c r="BI507" s="190">
        <f>IF(N507="nulová",J507,0)</f>
        <v>0</v>
      </c>
      <c r="BJ507" s="15" t="s">
        <v>174</v>
      </c>
      <c r="BK507" s="190">
        <f>ROUND(I507*H507,2)</f>
        <v>0</v>
      </c>
      <c r="BL507" s="15" t="s">
        <v>215</v>
      </c>
      <c r="BM507" s="189" t="s">
        <v>1729</v>
      </c>
    </row>
    <row r="508" s="2" customFormat="1">
      <c r="A508" s="34"/>
      <c r="B508" s="35"/>
      <c r="C508" s="34"/>
      <c r="D508" s="208" t="s">
        <v>1468</v>
      </c>
      <c r="E508" s="34"/>
      <c r="F508" s="209" t="s">
        <v>1717</v>
      </c>
      <c r="G508" s="34"/>
      <c r="H508" s="34"/>
      <c r="I508" s="210"/>
      <c r="J508" s="34"/>
      <c r="K508" s="34"/>
      <c r="L508" s="35"/>
      <c r="M508" s="211"/>
      <c r="N508" s="212"/>
      <c r="O508" s="78"/>
      <c r="P508" s="78"/>
      <c r="Q508" s="78"/>
      <c r="R508" s="78"/>
      <c r="S508" s="78"/>
      <c r="T508" s="79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T508" s="15" t="s">
        <v>1468</v>
      </c>
      <c r="AU508" s="15" t="s">
        <v>174</v>
      </c>
    </row>
    <row r="509" s="2" customFormat="1" ht="24.15" customHeight="1">
      <c r="A509" s="34"/>
      <c r="B509" s="176"/>
      <c r="C509" s="177" t="s">
        <v>1730</v>
      </c>
      <c r="D509" s="177" t="s">
        <v>169</v>
      </c>
      <c r="E509" s="178" t="s">
        <v>1731</v>
      </c>
      <c r="F509" s="179" t="s">
        <v>1732</v>
      </c>
      <c r="G509" s="180" t="s">
        <v>249</v>
      </c>
      <c r="H509" s="181">
        <v>8</v>
      </c>
      <c r="I509" s="182"/>
      <c r="J509" s="183">
        <f>ROUND(I509*H509,2)</f>
        <v>0</v>
      </c>
      <c r="K509" s="184"/>
      <c r="L509" s="35"/>
      <c r="M509" s="185" t="s">
        <v>1</v>
      </c>
      <c r="N509" s="186" t="s">
        <v>41</v>
      </c>
      <c r="O509" s="78"/>
      <c r="P509" s="187">
        <f>O509*H509</f>
        <v>0</v>
      </c>
      <c r="Q509" s="187">
        <v>9.1799999999999995E-05</v>
      </c>
      <c r="R509" s="187">
        <f>Q509*H509</f>
        <v>0.00073439999999999996</v>
      </c>
      <c r="S509" s="187">
        <v>0</v>
      </c>
      <c r="T509" s="188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89" t="s">
        <v>215</v>
      </c>
      <c r="AT509" s="189" t="s">
        <v>169</v>
      </c>
      <c r="AU509" s="189" t="s">
        <v>174</v>
      </c>
      <c r="AY509" s="15" t="s">
        <v>165</v>
      </c>
      <c r="BE509" s="190">
        <f>IF(N509="základná",J509,0)</f>
        <v>0</v>
      </c>
      <c r="BF509" s="190">
        <f>IF(N509="znížená",J509,0)</f>
        <v>0</v>
      </c>
      <c r="BG509" s="190">
        <f>IF(N509="zákl. prenesená",J509,0)</f>
        <v>0</v>
      </c>
      <c r="BH509" s="190">
        <f>IF(N509="zníž. prenesená",J509,0)</f>
        <v>0</v>
      </c>
      <c r="BI509" s="190">
        <f>IF(N509="nulová",J509,0)</f>
        <v>0</v>
      </c>
      <c r="BJ509" s="15" t="s">
        <v>174</v>
      </c>
      <c r="BK509" s="190">
        <f>ROUND(I509*H509,2)</f>
        <v>0</v>
      </c>
      <c r="BL509" s="15" t="s">
        <v>215</v>
      </c>
      <c r="BM509" s="189" t="s">
        <v>1733</v>
      </c>
    </row>
    <row r="510" s="2" customFormat="1" ht="33" customHeight="1">
      <c r="A510" s="34"/>
      <c r="B510" s="176"/>
      <c r="C510" s="196" t="s">
        <v>1734</v>
      </c>
      <c r="D510" s="196" t="s">
        <v>551</v>
      </c>
      <c r="E510" s="197" t="s">
        <v>1735</v>
      </c>
      <c r="F510" s="198" t="s">
        <v>1736</v>
      </c>
      <c r="G510" s="199" t="s">
        <v>193</v>
      </c>
      <c r="H510" s="200">
        <v>1</v>
      </c>
      <c r="I510" s="201"/>
      <c r="J510" s="202">
        <f>ROUND(I510*H510,2)</f>
        <v>0</v>
      </c>
      <c r="K510" s="203"/>
      <c r="L510" s="204"/>
      <c r="M510" s="205" t="s">
        <v>1</v>
      </c>
      <c r="N510" s="206" t="s">
        <v>41</v>
      </c>
      <c r="O510" s="78"/>
      <c r="P510" s="187">
        <f>O510*H510</f>
        <v>0</v>
      </c>
      <c r="Q510" s="187">
        <v>0.0050000000000000001</v>
      </c>
      <c r="R510" s="187">
        <f>Q510*H510</f>
        <v>0.0050000000000000001</v>
      </c>
      <c r="S510" s="187">
        <v>0</v>
      </c>
      <c r="T510" s="188">
        <f>S510*H510</f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89" t="s">
        <v>284</v>
      </c>
      <c r="AT510" s="189" t="s">
        <v>551</v>
      </c>
      <c r="AU510" s="189" t="s">
        <v>174</v>
      </c>
      <c r="AY510" s="15" t="s">
        <v>165</v>
      </c>
      <c r="BE510" s="190">
        <f>IF(N510="základná",J510,0)</f>
        <v>0</v>
      </c>
      <c r="BF510" s="190">
        <f>IF(N510="znížená",J510,0)</f>
        <v>0</v>
      </c>
      <c r="BG510" s="190">
        <f>IF(N510="zákl. prenesená",J510,0)</f>
        <v>0</v>
      </c>
      <c r="BH510" s="190">
        <f>IF(N510="zníž. prenesená",J510,0)</f>
        <v>0</v>
      </c>
      <c r="BI510" s="190">
        <f>IF(N510="nulová",J510,0)</f>
        <v>0</v>
      </c>
      <c r="BJ510" s="15" t="s">
        <v>174</v>
      </c>
      <c r="BK510" s="190">
        <f>ROUND(I510*H510,2)</f>
        <v>0</v>
      </c>
      <c r="BL510" s="15" t="s">
        <v>215</v>
      </c>
      <c r="BM510" s="189" t="s">
        <v>1737</v>
      </c>
    </row>
    <row r="511" s="2" customFormat="1" ht="33" customHeight="1">
      <c r="A511" s="34"/>
      <c r="B511" s="176"/>
      <c r="C511" s="177" t="s">
        <v>1738</v>
      </c>
      <c r="D511" s="177" t="s">
        <v>169</v>
      </c>
      <c r="E511" s="178" t="s">
        <v>1739</v>
      </c>
      <c r="F511" s="179" t="s">
        <v>1740</v>
      </c>
      <c r="G511" s="180" t="s">
        <v>249</v>
      </c>
      <c r="H511" s="181">
        <v>15.6</v>
      </c>
      <c r="I511" s="182"/>
      <c r="J511" s="183">
        <f>ROUND(I511*H511,2)</f>
        <v>0</v>
      </c>
      <c r="K511" s="184"/>
      <c r="L511" s="35"/>
      <c r="M511" s="185" t="s">
        <v>1</v>
      </c>
      <c r="N511" s="186" t="s">
        <v>41</v>
      </c>
      <c r="O511" s="78"/>
      <c r="P511" s="187">
        <f>O511*H511</f>
        <v>0</v>
      </c>
      <c r="Q511" s="187">
        <v>9.1799999999999995E-05</v>
      </c>
      <c r="R511" s="187">
        <f>Q511*H511</f>
        <v>0.0014320799999999999</v>
      </c>
      <c r="S511" s="187">
        <v>0</v>
      </c>
      <c r="T511" s="188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89" t="s">
        <v>215</v>
      </c>
      <c r="AT511" s="189" t="s">
        <v>169</v>
      </c>
      <c r="AU511" s="189" t="s">
        <v>174</v>
      </c>
      <c r="AY511" s="15" t="s">
        <v>165</v>
      </c>
      <c r="BE511" s="190">
        <f>IF(N511="základná",J511,0)</f>
        <v>0</v>
      </c>
      <c r="BF511" s="190">
        <f>IF(N511="znížená",J511,0)</f>
        <v>0</v>
      </c>
      <c r="BG511" s="190">
        <f>IF(N511="zákl. prenesená",J511,0)</f>
        <v>0</v>
      </c>
      <c r="BH511" s="190">
        <f>IF(N511="zníž. prenesená",J511,0)</f>
        <v>0</v>
      </c>
      <c r="BI511" s="190">
        <f>IF(N511="nulová",J511,0)</f>
        <v>0</v>
      </c>
      <c r="BJ511" s="15" t="s">
        <v>174</v>
      </c>
      <c r="BK511" s="190">
        <f>ROUND(I511*H511,2)</f>
        <v>0</v>
      </c>
      <c r="BL511" s="15" t="s">
        <v>215</v>
      </c>
      <c r="BM511" s="189" t="s">
        <v>1741</v>
      </c>
    </row>
    <row r="512" s="2" customFormat="1" ht="37.8" customHeight="1">
      <c r="A512" s="34"/>
      <c r="B512" s="176"/>
      <c r="C512" s="196" t="s">
        <v>1742</v>
      </c>
      <c r="D512" s="196" t="s">
        <v>551</v>
      </c>
      <c r="E512" s="197" t="s">
        <v>1743</v>
      </c>
      <c r="F512" s="198" t="s">
        <v>1744</v>
      </c>
      <c r="G512" s="199" t="s">
        <v>193</v>
      </c>
      <c r="H512" s="200">
        <v>1</v>
      </c>
      <c r="I512" s="201"/>
      <c r="J512" s="202">
        <f>ROUND(I512*H512,2)</f>
        <v>0</v>
      </c>
      <c r="K512" s="203"/>
      <c r="L512" s="204"/>
      <c r="M512" s="205" t="s">
        <v>1</v>
      </c>
      <c r="N512" s="206" t="s">
        <v>41</v>
      </c>
      <c r="O512" s="78"/>
      <c r="P512" s="187">
        <f>O512*H512</f>
        <v>0</v>
      </c>
      <c r="Q512" s="187">
        <v>0.0050000000000000001</v>
      </c>
      <c r="R512" s="187">
        <f>Q512*H512</f>
        <v>0.0050000000000000001</v>
      </c>
      <c r="S512" s="187">
        <v>0</v>
      </c>
      <c r="T512" s="188">
        <f>S512*H512</f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89" t="s">
        <v>284</v>
      </c>
      <c r="AT512" s="189" t="s">
        <v>551</v>
      </c>
      <c r="AU512" s="189" t="s">
        <v>174</v>
      </c>
      <c r="AY512" s="15" t="s">
        <v>165</v>
      </c>
      <c r="BE512" s="190">
        <f>IF(N512="základná",J512,0)</f>
        <v>0</v>
      </c>
      <c r="BF512" s="190">
        <f>IF(N512="znížená",J512,0)</f>
        <v>0</v>
      </c>
      <c r="BG512" s="190">
        <f>IF(N512="zákl. prenesená",J512,0)</f>
        <v>0</v>
      </c>
      <c r="BH512" s="190">
        <f>IF(N512="zníž. prenesená",J512,0)</f>
        <v>0</v>
      </c>
      <c r="BI512" s="190">
        <f>IF(N512="nulová",J512,0)</f>
        <v>0</v>
      </c>
      <c r="BJ512" s="15" t="s">
        <v>174</v>
      </c>
      <c r="BK512" s="190">
        <f>ROUND(I512*H512,2)</f>
        <v>0</v>
      </c>
      <c r="BL512" s="15" t="s">
        <v>215</v>
      </c>
      <c r="BM512" s="189" t="s">
        <v>1745</v>
      </c>
    </row>
    <row r="513" s="2" customFormat="1" ht="24.15" customHeight="1">
      <c r="A513" s="34"/>
      <c r="B513" s="176"/>
      <c r="C513" s="177" t="s">
        <v>1746</v>
      </c>
      <c r="D513" s="177" t="s">
        <v>169</v>
      </c>
      <c r="E513" s="178" t="s">
        <v>1747</v>
      </c>
      <c r="F513" s="179" t="s">
        <v>1748</v>
      </c>
      <c r="G513" s="180" t="s">
        <v>425</v>
      </c>
      <c r="H513" s="181">
        <v>37.725000000000001</v>
      </c>
      <c r="I513" s="182"/>
      <c r="J513" s="183">
        <f>ROUND(I513*H513,2)</f>
        <v>0</v>
      </c>
      <c r="K513" s="184"/>
      <c r="L513" s="35"/>
      <c r="M513" s="185" t="s">
        <v>1</v>
      </c>
      <c r="N513" s="186" t="s">
        <v>41</v>
      </c>
      <c r="O513" s="78"/>
      <c r="P513" s="187">
        <f>O513*H513</f>
        <v>0</v>
      </c>
      <c r="Q513" s="187">
        <v>6.3800000000000006E-05</v>
      </c>
      <c r="R513" s="187">
        <f>Q513*H513</f>
        <v>0.0024068550000000003</v>
      </c>
      <c r="S513" s="187">
        <v>0</v>
      </c>
      <c r="T513" s="188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89" t="s">
        <v>215</v>
      </c>
      <c r="AT513" s="189" t="s">
        <v>169</v>
      </c>
      <c r="AU513" s="189" t="s">
        <v>174</v>
      </c>
      <c r="AY513" s="15" t="s">
        <v>165</v>
      </c>
      <c r="BE513" s="190">
        <f>IF(N513="základná",J513,0)</f>
        <v>0</v>
      </c>
      <c r="BF513" s="190">
        <f>IF(N513="znížená",J513,0)</f>
        <v>0</v>
      </c>
      <c r="BG513" s="190">
        <f>IF(N513="zákl. prenesená",J513,0)</f>
        <v>0</v>
      </c>
      <c r="BH513" s="190">
        <f>IF(N513="zníž. prenesená",J513,0)</f>
        <v>0</v>
      </c>
      <c r="BI513" s="190">
        <f>IF(N513="nulová",J513,0)</f>
        <v>0</v>
      </c>
      <c r="BJ513" s="15" t="s">
        <v>174</v>
      </c>
      <c r="BK513" s="190">
        <f>ROUND(I513*H513,2)</f>
        <v>0</v>
      </c>
      <c r="BL513" s="15" t="s">
        <v>215</v>
      </c>
      <c r="BM513" s="189" t="s">
        <v>1749</v>
      </c>
    </row>
    <row r="514" s="2" customFormat="1" ht="21.75" customHeight="1">
      <c r="A514" s="34"/>
      <c r="B514" s="176"/>
      <c r="C514" s="196" t="s">
        <v>1750</v>
      </c>
      <c r="D514" s="196" t="s">
        <v>551</v>
      </c>
      <c r="E514" s="197" t="s">
        <v>1751</v>
      </c>
      <c r="F514" s="198" t="s">
        <v>1752</v>
      </c>
      <c r="G514" s="199" t="s">
        <v>425</v>
      </c>
      <c r="H514" s="200">
        <v>37.725000000000001</v>
      </c>
      <c r="I514" s="201"/>
      <c r="J514" s="202">
        <f>ROUND(I514*H514,2)</f>
        <v>0</v>
      </c>
      <c r="K514" s="203"/>
      <c r="L514" s="204"/>
      <c r="M514" s="205" t="s">
        <v>1</v>
      </c>
      <c r="N514" s="206" t="s">
        <v>41</v>
      </c>
      <c r="O514" s="78"/>
      <c r="P514" s="187">
        <f>O514*H514</f>
        <v>0</v>
      </c>
      <c r="Q514" s="187">
        <v>0.0081200000000000005</v>
      </c>
      <c r="R514" s="187">
        <f>Q514*H514</f>
        <v>0.30632700000000002</v>
      </c>
      <c r="S514" s="187">
        <v>0</v>
      </c>
      <c r="T514" s="188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89" t="s">
        <v>284</v>
      </c>
      <c r="AT514" s="189" t="s">
        <v>551</v>
      </c>
      <c r="AU514" s="189" t="s">
        <v>174</v>
      </c>
      <c r="AY514" s="15" t="s">
        <v>165</v>
      </c>
      <c r="BE514" s="190">
        <f>IF(N514="základná",J514,0)</f>
        <v>0</v>
      </c>
      <c r="BF514" s="190">
        <f>IF(N514="znížená",J514,0)</f>
        <v>0</v>
      </c>
      <c r="BG514" s="190">
        <f>IF(N514="zákl. prenesená",J514,0)</f>
        <v>0</v>
      </c>
      <c r="BH514" s="190">
        <f>IF(N514="zníž. prenesená",J514,0)</f>
        <v>0</v>
      </c>
      <c r="BI514" s="190">
        <f>IF(N514="nulová",J514,0)</f>
        <v>0</v>
      </c>
      <c r="BJ514" s="15" t="s">
        <v>174</v>
      </c>
      <c r="BK514" s="190">
        <f>ROUND(I514*H514,2)</f>
        <v>0</v>
      </c>
      <c r="BL514" s="15" t="s">
        <v>215</v>
      </c>
      <c r="BM514" s="189" t="s">
        <v>1753</v>
      </c>
    </row>
    <row r="515" s="2" customFormat="1" ht="21.75" customHeight="1">
      <c r="A515" s="34"/>
      <c r="B515" s="176"/>
      <c r="C515" s="177" t="s">
        <v>1754</v>
      </c>
      <c r="D515" s="177" t="s">
        <v>169</v>
      </c>
      <c r="E515" s="178" t="s">
        <v>1755</v>
      </c>
      <c r="F515" s="179" t="s">
        <v>1756</v>
      </c>
      <c r="G515" s="180" t="s">
        <v>425</v>
      </c>
      <c r="H515" s="181">
        <v>181.5</v>
      </c>
      <c r="I515" s="182"/>
      <c r="J515" s="183">
        <f>ROUND(I515*H515,2)</f>
        <v>0</v>
      </c>
      <c r="K515" s="184"/>
      <c r="L515" s="35"/>
      <c r="M515" s="185" t="s">
        <v>1</v>
      </c>
      <c r="N515" s="186" t="s">
        <v>41</v>
      </c>
      <c r="O515" s="78"/>
      <c r="P515" s="187">
        <f>O515*H515</f>
        <v>0</v>
      </c>
      <c r="Q515" s="187">
        <v>4.897E-05</v>
      </c>
      <c r="R515" s="187">
        <f>Q515*H515</f>
        <v>0.0088880550000000006</v>
      </c>
      <c r="S515" s="187">
        <v>0</v>
      </c>
      <c r="T515" s="188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89" t="s">
        <v>215</v>
      </c>
      <c r="AT515" s="189" t="s">
        <v>169</v>
      </c>
      <c r="AU515" s="189" t="s">
        <v>174</v>
      </c>
      <c r="AY515" s="15" t="s">
        <v>165</v>
      </c>
      <c r="BE515" s="190">
        <f>IF(N515="základná",J515,0)</f>
        <v>0</v>
      </c>
      <c r="BF515" s="190">
        <f>IF(N515="znížená",J515,0)</f>
        <v>0</v>
      </c>
      <c r="BG515" s="190">
        <f>IF(N515="zákl. prenesená",J515,0)</f>
        <v>0</v>
      </c>
      <c r="BH515" s="190">
        <f>IF(N515="zníž. prenesená",J515,0)</f>
        <v>0</v>
      </c>
      <c r="BI515" s="190">
        <f>IF(N515="nulová",J515,0)</f>
        <v>0</v>
      </c>
      <c r="BJ515" s="15" t="s">
        <v>174</v>
      </c>
      <c r="BK515" s="190">
        <f>ROUND(I515*H515,2)</f>
        <v>0</v>
      </c>
      <c r="BL515" s="15" t="s">
        <v>215</v>
      </c>
      <c r="BM515" s="189" t="s">
        <v>1757</v>
      </c>
    </row>
    <row r="516" s="2" customFormat="1" ht="33" customHeight="1">
      <c r="A516" s="34"/>
      <c r="B516" s="176"/>
      <c r="C516" s="196" t="s">
        <v>1758</v>
      </c>
      <c r="D516" s="196" t="s">
        <v>551</v>
      </c>
      <c r="E516" s="197" t="s">
        <v>1759</v>
      </c>
      <c r="F516" s="198" t="s">
        <v>1760</v>
      </c>
      <c r="G516" s="199" t="s">
        <v>193</v>
      </c>
      <c r="H516" s="200">
        <v>1</v>
      </c>
      <c r="I516" s="201"/>
      <c r="J516" s="202">
        <f>ROUND(I516*H516,2)</f>
        <v>0</v>
      </c>
      <c r="K516" s="203"/>
      <c r="L516" s="204"/>
      <c r="M516" s="205" t="s">
        <v>1</v>
      </c>
      <c r="N516" s="206" t="s">
        <v>41</v>
      </c>
      <c r="O516" s="78"/>
      <c r="P516" s="187">
        <f>O516*H516</f>
        <v>0</v>
      </c>
      <c r="Q516" s="187">
        <v>0.0050000000000000001</v>
      </c>
      <c r="R516" s="187">
        <f>Q516*H516</f>
        <v>0.0050000000000000001</v>
      </c>
      <c r="S516" s="187">
        <v>0</v>
      </c>
      <c r="T516" s="188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89" t="s">
        <v>284</v>
      </c>
      <c r="AT516" s="189" t="s">
        <v>551</v>
      </c>
      <c r="AU516" s="189" t="s">
        <v>174</v>
      </c>
      <c r="AY516" s="15" t="s">
        <v>165</v>
      </c>
      <c r="BE516" s="190">
        <f>IF(N516="základná",J516,0)</f>
        <v>0</v>
      </c>
      <c r="BF516" s="190">
        <f>IF(N516="znížená",J516,0)</f>
        <v>0</v>
      </c>
      <c r="BG516" s="190">
        <f>IF(N516="zákl. prenesená",J516,0)</f>
        <v>0</v>
      </c>
      <c r="BH516" s="190">
        <f>IF(N516="zníž. prenesená",J516,0)</f>
        <v>0</v>
      </c>
      <c r="BI516" s="190">
        <f>IF(N516="nulová",J516,0)</f>
        <v>0</v>
      </c>
      <c r="BJ516" s="15" t="s">
        <v>174</v>
      </c>
      <c r="BK516" s="190">
        <f>ROUND(I516*H516,2)</f>
        <v>0</v>
      </c>
      <c r="BL516" s="15" t="s">
        <v>215</v>
      </c>
      <c r="BM516" s="189" t="s">
        <v>1761</v>
      </c>
    </row>
    <row r="517" s="2" customFormat="1" ht="55.5" customHeight="1">
      <c r="A517" s="34"/>
      <c r="B517" s="176"/>
      <c r="C517" s="177" t="s">
        <v>1762</v>
      </c>
      <c r="D517" s="177" t="s">
        <v>169</v>
      </c>
      <c r="E517" s="178" t="s">
        <v>1763</v>
      </c>
      <c r="F517" s="179" t="s">
        <v>1764</v>
      </c>
      <c r="G517" s="180" t="s">
        <v>402</v>
      </c>
      <c r="H517" s="181">
        <v>1</v>
      </c>
      <c r="I517" s="182"/>
      <c r="J517" s="183">
        <f>ROUND(I517*H517,2)</f>
        <v>0</v>
      </c>
      <c r="K517" s="184"/>
      <c r="L517" s="35"/>
      <c r="M517" s="185" t="s">
        <v>1</v>
      </c>
      <c r="N517" s="186" t="s">
        <v>41</v>
      </c>
      <c r="O517" s="78"/>
      <c r="P517" s="187">
        <f>O517*H517</f>
        <v>0</v>
      </c>
      <c r="Q517" s="187">
        <v>4.897E-05</v>
      </c>
      <c r="R517" s="187">
        <f>Q517*H517</f>
        <v>4.897E-05</v>
      </c>
      <c r="S517" s="187">
        <v>0</v>
      </c>
      <c r="T517" s="188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89" t="s">
        <v>215</v>
      </c>
      <c r="AT517" s="189" t="s">
        <v>169</v>
      </c>
      <c r="AU517" s="189" t="s">
        <v>174</v>
      </c>
      <c r="AY517" s="15" t="s">
        <v>165</v>
      </c>
      <c r="BE517" s="190">
        <f>IF(N517="základná",J517,0)</f>
        <v>0</v>
      </c>
      <c r="BF517" s="190">
        <f>IF(N517="znížená",J517,0)</f>
        <v>0</v>
      </c>
      <c r="BG517" s="190">
        <f>IF(N517="zákl. prenesená",J517,0)</f>
        <v>0</v>
      </c>
      <c r="BH517" s="190">
        <f>IF(N517="zníž. prenesená",J517,0)</f>
        <v>0</v>
      </c>
      <c r="BI517" s="190">
        <f>IF(N517="nulová",J517,0)</f>
        <v>0</v>
      </c>
      <c r="BJ517" s="15" t="s">
        <v>174</v>
      </c>
      <c r="BK517" s="190">
        <f>ROUND(I517*H517,2)</f>
        <v>0</v>
      </c>
      <c r="BL517" s="15" t="s">
        <v>215</v>
      </c>
      <c r="BM517" s="189" t="s">
        <v>1765</v>
      </c>
    </row>
    <row r="518" s="2" customFormat="1" ht="24.15" customHeight="1">
      <c r="A518" s="34"/>
      <c r="B518" s="176"/>
      <c r="C518" s="177" t="s">
        <v>1766</v>
      </c>
      <c r="D518" s="177" t="s">
        <v>169</v>
      </c>
      <c r="E518" s="178" t="s">
        <v>1767</v>
      </c>
      <c r="F518" s="179" t="s">
        <v>1768</v>
      </c>
      <c r="G518" s="180" t="s">
        <v>193</v>
      </c>
      <c r="H518" s="181">
        <v>1</v>
      </c>
      <c r="I518" s="182"/>
      <c r="J518" s="183">
        <f>ROUND(I518*H518,2)</f>
        <v>0</v>
      </c>
      <c r="K518" s="184"/>
      <c r="L518" s="35"/>
      <c r="M518" s="185" t="s">
        <v>1</v>
      </c>
      <c r="N518" s="186" t="s">
        <v>41</v>
      </c>
      <c r="O518" s="78"/>
      <c r="P518" s="187">
        <f>O518*H518</f>
        <v>0</v>
      </c>
      <c r="Q518" s="187">
        <v>4.897E-05</v>
      </c>
      <c r="R518" s="187">
        <f>Q518*H518</f>
        <v>4.897E-05</v>
      </c>
      <c r="S518" s="187">
        <v>0</v>
      </c>
      <c r="T518" s="188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189" t="s">
        <v>215</v>
      </c>
      <c r="AT518" s="189" t="s">
        <v>169</v>
      </c>
      <c r="AU518" s="189" t="s">
        <v>174</v>
      </c>
      <c r="AY518" s="15" t="s">
        <v>165</v>
      </c>
      <c r="BE518" s="190">
        <f>IF(N518="základná",J518,0)</f>
        <v>0</v>
      </c>
      <c r="BF518" s="190">
        <f>IF(N518="znížená",J518,0)</f>
        <v>0</v>
      </c>
      <c r="BG518" s="190">
        <f>IF(N518="zákl. prenesená",J518,0)</f>
        <v>0</v>
      </c>
      <c r="BH518" s="190">
        <f>IF(N518="zníž. prenesená",J518,0)</f>
        <v>0</v>
      </c>
      <c r="BI518" s="190">
        <f>IF(N518="nulová",J518,0)</f>
        <v>0</v>
      </c>
      <c r="BJ518" s="15" t="s">
        <v>174</v>
      </c>
      <c r="BK518" s="190">
        <f>ROUND(I518*H518,2)</f>
        <v>0</v>
      </c>
      <c r="BL518" s="15" t="s">
        <v>215</v>
      </c>
      <c r="BM518" s="189" t="s">
        <v>1769</v>
      </c>
    </row>
    <row r="519" s="2" customFormat="1" ht="24.15" customHeight="1">
      <c r="A519" s="34"/>
      <c r="B519" s="176"/>
      <c r="C519" s="196" t="s">
        <v>1770</v>
      </c>
      <c r="D519" s="196" t="s">
        <v>551</v>
      </c>
      <c r="E519" s="197" t="s">
        <v>1771</v>
      </c>
      <c r="F519" s="198" t="s">
        <v>1772</v>
      </c>
      <c r="G519" s="199" t="s">
        <v>193</v>
      </c>
      <c r="H519" s="200">
        <v>1</v>
      </c>
      <c r="I519" s="201"/>
      <c r="J519" s="202">
        <f>ROUND(I519*H519,2)</f>
        <v>0</v>
      </c>
      <c r="K519" s="203"/>
      <c r="L519" s="204"/>
      <c r="M519" s="205" t="s">
        <v>1</v>
      </c>
      <c r="N519" s="206" t="s">
        <v>41</v>
      </c>
      <c r="O519" s="78"/>
      <c r="P519" s="187">
        <f>O519*H519</f>
        <v>0</v>
      </c>
      <c r="Q519" s="187">
        <v>0.0050000000000000001</v>
      </c>
      <c r="R519" s="187">
        <f>Q519*H519</f>
        <v>0.0050000000000000001</v>
      </c>
      <c r="S519" s="187">
        <v>0</v>
      </c>
      <c r="T519" s="188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89" t="s">
        <v>284</v>
      </c>
      <c r="AT519" s="189" t="s">
        <v>551</v>
      </c>
      <c r="AU519" s="189" t="s">
        <v>174</v>
      </c>
      <c r="AY519" s="15" t="s">
        <v>165</v>
      </c>
      <c r="BE519" s="190">
        <f>IF(N519="základná",J519,0)</f>
        <v>0</v>
      </c>
      <c r="BF519" s="190">
        <f>IF(N519="znížená",J519,0)</f>
        <v>0</v>
      </c>
      <c r="BG519" s="190">
        <f>IF(N519="zákl. prenesená",J519,0)</f>
        <v>0</v>
      </c>
      <c r="BH519" s="190">
        <f>IF(N519="zníž. prenesená",J519,0)</f>
        <v>0</v>
      </c>
      <c r="BI519" s="190">
        <f>IF(N519="nulová",J519,0)</f>
        <v>0</v>
      </c>
      <c r="BJ519" s="15" t="s">
        <v>174</v>
      </c>
      <c r="BK519" s="190">
        <f>ROUND(I519*H519,2)</f>
        <v>0</v>
      </c>
      <c r="BL519" s="15" t="s">
        <v>215</v>
      </c>
      <c r="BM519" s="189" t="s">
        <v>1773</v>
      </c>
    </row>
    <row r="520" s="2" customFormat="1">
      <c r="A520" s="34"/>
      <c r="B520" s="35"/>
      <c r="C520" s="34"/>
      <c r="D520" s="208" t="s">
        <v>1468</v>
      </c>
      <c r="E520" s="34"/>
      <c r="F520" s="209" t="s">
        <v>1774</v>
      </c>
      <c r="G520" s="34"/>
      <c r="H520" s="34"/>
      <c r="I520" s="210"/>
      <c r="J520" s="34"/>
      <c r="K520" s="34"/>
      <c r="L520" s="35"/>
      <c r="M520" s="211"/>
      <c r="N520" s="212"/>
      <c r="O520" s="78"/>
      <c r="P520" s="78"/>
      <c r="Q520" s="78"/>
      <c r="R520" s="78"/>
      <c r="S520" s="78"/>
      <c r="T520" s="79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T520" s="15" t="s">
        <v>1468</v>
      </c>
      <c r="AU520" s="15" t="s">
        <v>174</v>
      </c>
    </row>
    <row r="521" s="2" customFormat="1" ht="16.5" customHeight="1">
      <c r="A521" s="34"/>
      <c r="B521" s="176"/>
      <c r="C521" s="177" t="s">
        <v>1775</v>
      </c>
      <c r="D521" s="177" t="s">
        <v>169</v>
      </c>
      <c r="E521" s="178" t="s">
        <v>1776</v>
      </c>
      <c r="F521" s="179" t="s">
        <v>1777</v>
      </c>
      <c r="G521" s="180" t="s">
        <v>425</v>
      </c>
      <c r="H521" s="181">
        <v>350.32499999999999</v>
      </c>
      <c r="I521" s="182"/>
      <c r="J521" s="183">
        <f>ROUND(I521*H521,2)</f>
        <v>0</v>
      </c>
      <c r="K521" s="184"/>
      <c r="L521" s="35"/>
      <c r="M521" s="185" t="s">
        <v>1</v>
      </c>
      <c r="N521" s="186" t="s">
        <v>41</v>
      </c>
      <c r="O521" s="78"/>
      <c r="P521" s="187">
        <f>O521*H521</f>
        <v>0</v>
      </c>
      <c r="Q521" s="187">
        <v>4.897E-05</v>
      </c>
      <c r="R521" s="187">
        <f>Q521*H521</f>
        <v>0.01715541525</v>
      </c>
      <c r="S521" s="187">
        <v>0</v>
      </c>
      <c r="T521" s="188">
        <f>S521*H521</f>
        <v>0</v>
      </c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R521" s="189" t="s">
        <v>215</v>
      </c>
      <c r="AT521" s="189" t="s">
        <v>169</v>
      </c>
      <c r="AU521" s="189" t="s">
        <v>174</v>
      </c>
      <c r="AY521" s="15" t="s">
        <v>165</v>
      </c>
      <c r="BE521" s="190">
        <f>IF(N521="základná",J521,0)</f>
        <v>0</v>
      </c>
      <c r="BF521" s="190">
        <f>IF(N521="znížená",J521,0)</f>
        <v>0</v>
      </c>
      <c r="BG521" s="190">
        <f>IF(N521="zákl. prenesená",J521,0)</f>
        <v>0</v>
      </c>
      <c r="BH521" s="190">
        <f>IF(N521="zníž. prenesená",J521,0)</f>
        <v>0</v>
      </c>
      <c r="BI521" s="190">
        <f>IF(N521="nulová",J521,0)</f>
        <v>0</v>
      </c>
      <c r="BJ521" s="15" t="s">
        <v>174</v>
      </c>
      <c r="BK521" s="190">
        <f>ROUND(I521*H521,2)</f>
        <v>0</v>
      </c>
      <c r="BL521" s="15" t="s">
        <v>215</v>
      </c>
      <c r="BM521" s="189" t="s">
        <v>1778</v>
      </c>
    </row>
    <row r="522" s="2" customFormat="1" ht="24.15" customHeight="1">
      <c r="A522" s="34"/>
      <c r="B522" s="176"/>
      <c r="C522" s="196" t="s">
        <v>1779</v>
      </c>
      <c r="D522" s="196" t="s">
        <v>551</v>
      </c>
      <c r="E522" s="197" t="s">
        <v>1780</v>
      </c>
      <c r="F522" s="198" t="s">
        <v>1781</v>
      </c>
      <c r="G522" s="199" t="s">
        <v>425</v>
      </c>
      <c r="H522" s="200">
        <v>350.32499999999999</v>
      </c>
      <c r="I522" s="201"/>
      <c r="J522" s="202">
        <f>ROUND(I522*H522,2)</f>
        <v>0</v>
      </c>
      <c r="K522" s="203"/>
      <c r="L522" s="204"/>
      <c r="M522" s="205" t="s">
        <v>1</v>
      </c>
      <c r="N522" s="206" t="s">
        <v>41</v>
      </c>
      <c r="O522" s="78"/>
      <c r="P522" s="187">
        <f>O522*H522</f>
        <v>0</v>
      </c>
      <c r="Q522" s="187">
        <v>0.59999999999999998</v>
      </c>
      <c r="R522" s="187">
        <f>Q522*H522</f>
        <v>210.19499999999999</v>
      </c>
      <c r="S522" s="187">
        <v>0</v>
      </c>
      <c r="T522" s="188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89" t="s">
        <v>284</v>
      </c>
      <c r="AT522" s="189" t="s">
        <v>551</v>
      </c>
      <c r="AU522" s="189" t="s">
        <v>174</v>
      </c>
      <c r="AY522" s="15" t="s">
        <v>165</v>
      </c>
      <c r="BE522" s="190">
        <f>IF(N522="základná",J522,0)</f>
        <v>0</v>
      </c>
      <c r="BF522" s="190">
        <f>IF(N522="znížená",J522,0)</f>
        <v>0</v>
      </c>
      <c r="BG522" s="190">
        <f>IF(N522="zákl. prenesená",J522,0)</f>
        <v>0</v>
      </c>
      <c r="BH522" s="190">
        <f>IF(N522="zníž. prenesená",J522,0)</f>
        <v>0</v>
      </c>
      <c r="BI522" s="190">
        <f>IF(N522="nulová",J522,0)</f>
        <v>0</v>
      </c>
      <c r="BJ522" s="15" t="s">
        <v>174</v>
      </c>
      <c r="BK522" s="190">
        <f>ROUND(I522*H522,2)</f>
        <v>0</v>
      </c>
      <c r="BL522" s="15" t="s">
        <v>215</v>
      </c>
      <c r="BM522" s="189" t="s">
        <v>1782</v>
      </c>
    </row>
    <row r="523" s="2" customFormat="1" ht="16.5" customHeight="1">
      <c r="A523" s="34"/>
      <c r="B523" s="176"/>
      <c r="C523" s="177" t="s">
        <v>1783</v>
      </c>
      <c r="D523" s="177" t="s">
        <v>169</v>
      </c>
      <c r="E523" s="178" t="s">
        <v>1784</v>
      </c>
      <c r="F523" s="179" t="s">
        <v>1785</v>
      </c>
      <c r="G523" s="180" t="s">
        <v>425</v>
      </c>
      <c r="H523" s="181">
        <v>218.71100000000001</v>
      </c>
      <c r="I523" s="182"/>
      <c r="J523" s="183">
        <f>ROUND(I523*H523,2)</f>
        <v>0</v>
      </c>
      <c r="K523" s="184"/>
      <c r="L523" s="35"/>
      <c r="M523" s="185" t="s">
        <v>1</v>
      </c>
      <c r="N523" s="186" t="s">
        <v>41</v>
      </c>
      <c r="O523" s="78"/>
      <c r="P523" s="187">
        <f>O523*H523</f>
        <v>0</v>
      </c>
      <c r="Q523" s="187">
        <v>4.897E-05</v>
      </c>
      <c r="R523" s="187">
        <f>Q523*H523</f>
        <v>0.010710277670000001</v>
      </c>
      <c r="S523" s="187">
        <v>0</v>
      </c>
      <c r="T523" s="188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189" t="s">
        <v>215</v>
      </c>
      <c r="AT523" s="189" t="s">
        <v>169</v>
      </c>
      <c r="AU523" s="189" t="s">
        <v>174</v>
      </c>
      <c r="AY523" s="15" t="s">
        <v>165</v>
      </c>
      <c r="BE523" s="190">
        <f>IF(N523="základná",J523,0)</f>
        <v>0</v>
      </c>
      <c r="BF523" s="190">
        <f>IF(N523="znížená",J523,0)</f>
        <v>0</v>
      </c>
      <c r="BG523" s="190">
        <f>IF(N523="zákl. prenesená",J523,0)</f>
        <v>0</v>
      </c>
      <c r="BH523" s="190">
        <f>IF(N523="zníž. prenesená",J523,0)</f>
        <v>0</v>
      </c>
      <c r="BI523" s="190">
        <f>IF(N523="nulová",J523,0)</f>
        <v>0</v>
      </c>
      <c r="BJ523" s="15" t="s">
        <v>174</v>
      </c>
      <c r="BK523" s="190">
        <f>ROUND(I523*H523,2)</f>
        <v>0</v>
      </c>
      <c r="BL523" s="15" t="s">
        <v>215</v>
      </c>
      <c r="BM523" s="189" t="s">
        <v>1786</v>
      </c>
    </row>
    <row r="524" s="2" customFormat="1" ht="24.15" customHeight="1">
      <c r="A524" s="34"/>
      <c r="B524" s="176"/>
      <c r="C524" s="196" t="s">
        <v>1787</v>
      </c>
      <c r="D524" s="196" t="s">
        <v>551</v>
      </c>
      <c r="E524" s="197" t="s">
        <v>1788</v>
      </c>
      <c r="F524" s="198" t="s">
        <v>1789</v>
      </c>
      <c r="G524" s="199" t="s">
        <v>425</v>
      </c>
      <c r="H524" s="200">
        <v>218.71100000000001</v>
      </c>
      <c r="I524" s="201"/>
      <c r="J524" s="202">
        <f>ROUND(I524*H524,2)</f>
        <v>0</v>
      </c>
      <c r="K524" s="203"/>
      <c r="L524" s="204"/>
      <c r="M524" s="205" t="s">
        <v>1</v>
      </c>
      <c r="N524" s="206" t="s">
        <v>41</v>
      </c>
      <c r="O524" s="78"/>
      <c r="P524" s="187">
        <f>O524*H524</f>
        <v>0</v>
      </c>
      <c r="Q524" s="187">
        <v>0.59999999999999998</v>
      </c>
      <c r="R524" s="187">
        <f>Q524*H524</f>
        <v>131.22659999999999</v>
      </c>
      <c r="S524" s="187">
        <v>0</v>
      </c>
      <c r="T524" s="188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89" t="s">
        <v>284</v>
      </c>
      <c r="AT524" s="189" t="s">
        <v>551</v>
      </c>
      <c r="AU524" s="189" t="s">
        <v>174</v>
      </c>
      <c r="AY524" s="15" t="s">
        <v>165</v>
      </c>
      <c r="BE524" s="190">
        <f>IF(N524="základná",J524,0)</f>
        <v>0</v>
      </c>
      <c r="BF524" s="190">
        <f>IF(N524="znížená",J524,0)</f>
        <v>0</v>
      </c>
      <c r="BG524" s="190">
        <f>IF(N524="zákl. prenesená",J524,0)</f>
        <v>0</v>
      </c>
      <c r="BH524" s="190">
        <f>IF(N524="zníž. prenesená",J524,0)</f>
        <v>0</v>
      </c>
      <c r="BI524" s="190">
        <f>IF(N524="nulová",J524,0)</f>
        <v>0</v>
      </c>
      <c r="BJ524" s="15" t="s">
        <v>174</v>
      </c>
      <c r="BK524" s="190">
        <f>ROUND(I524*H524,2)</f>
        <v>0</v>
      </c>
      <c r="BL524" s="15" t="s">
        <v>215</v>
      </c>
      <c r="BM524" s="189" t="s">
        <v>1790</v>
      </c>
    </row>
    <row r="525" s="2" customFormat="1" ht="16.5" customHeight="1">
      <c r="A525" s="34"/>
      <c r="B525" s="176"/>
      <c r="C525" s="177" t="s">
        <v>1791</v>
      </c>
      <c r="D525" s="177" t="s">
        <v>169</v>
      </c>
      <c r="E525" s="178" t="s">
        <v>1792</v>
      </c>
      <c r="F525" s="179" t="s">
        <v>1793</v>
      </c>
      <c r="G525" s="180" t="s">
        <v>425</v>
      </c>
      <c r="H525" s="181">
        <v>403.57999999999998</v>
      </c>
      <c r="I525" s="182"/>
      <c r="J525" s="183">
        <f>ROUND(I525*H525,2)</f>
        <v>0</v>
      </c>
      <c r="K525" s="184"/>
      <c r="L525" s="35"/>
      <c r="M525" s="185" t="s">
        <v>1</v>
      </c>
      <c r="N525" s="186" t="s">
        <v>41</v>
      </c>
      <c r="O525" s="78"/>
      <c r="P525" s="187">
        <f>O525*H525</f>
        <v>0</v>
      </c>
      <c r="Q525" s="187">
        <v>4.897E-05</v>
      </c>
      <c r="R525" s="187">
        <f>Q525*H525</f>
        <v>0.019763312599999999</v>
      </c>
      <c r="S525" s="187">
        <v>0</v>
      </c>
      <c r="T525" s="188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89" t="s">
        <v>215</v>
      </c>
      <c r="AT525" s="189" t="s">
        <v>169</v>
      </c>
      <c r="AU525" s="189" t="s">
        <v>174</v>
      </c>
      <c r="AY525" s="15" t="s">
        <v>165</v>
      </c>
      <c r="BE525" s="190">
        <f>IF(N525="základná",J525,0)</f>
        <v>0</v>
      </c>
      <c r="BF525" s="190">
        <f>IF(N525="znížená",J525,0)</f>
        <v>0</v>
      </c>
      <c r="BG525" s="190">
        <f>IF(N525="zákl. prenesená",J525,0)</f>
        <v>0</v>
      </c>
      <c r="BH525" s="190">
        <f>IF(N525="zníž. prenesená",J525,0)</f>
        <v>0</v>
      </c>
      <c r="BI525" s="190">
        <f>IF(N525="nulová",J525,0)</f>
        <v>0</v>
      </c>
      <c r="BJ525" s="15" t="s">
        <v>174</v>
      </c>
      <c r="BK525" s="190">
        <f>ROUND(I525*H525,2)</f>
        <v>0</v>
      </c>
      <c r="BL525" s="15" t="s">
        <v>215</v>
      </c>
      <c r="BM525" s="189" t="s">
        <v>1794</v>
      </c>
    </row>
    <row r="526" s="2" customFormat="1" ht="24.15" customHeight="1">
      <c r="A526" s="34"/>
      <c r="B526" s="176"/>
      <c r="C526" s="196" t="s">
        <v>1795</v>
      </c>
      <c r="D526" s="196" t="s">
        <v>551</v>
      </c>
      <c r="E526" s="197" t="s">
        <v>1796</v>
      </c>
      <c r="F526" s="198" t="s">
        <v>1797</v>
      </c>
      <c r="G526" s="199" t="s">
        <v>425</v>
      </c>
      <c r="H526" s="200">
        <v>403.57999999999998</v>
      </c>
      <c r="I526" s="201"/>
      <c r="J526" s="202">
        <f>ROUND(I526*H526,2)</f>
        <v>0</v>
      </c>
      <c r="K526" s="203"/>
      <c r="L526" s="204"/>
      <c r="M526" s="205" t="s">
        <v>1</v>
      </c>
      <c r="N526" s="206" t="s">
        <v>41</v>
      </c>
      <c r="O526" s="78"/>
      <c r="P526" s="187">
        <f>O526*H526</f>
        <v>0</v>
      </c>
      <c r="Q526" s="187">
        <v>0.59999999999999998</v>
      </c>
      <c r="R526" s="187">
        <f>Q526*H526</f>
        <v>242.14799999999997</v>
      </c>
      <c r="S526" s="187">
        <v>0</v>
      </c>
      <c r="T526" s="188">
        <f>S526*H526</f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89" t="s">
        <v>284</v>
      </c>
      <c r="AT526" s="189" t="s">
        <v>551</v>
      </c>
      <c r="AU526" s="189" t="s">
        <v>174</v>
      </c>
      <c r="AY526" s="15" t="s">
        <v>165</v>
      </c>
      <c r="BE526" s="190">
        <f>IF(N526="základná",J526,0)</f>
        <v>0</v>
      </c>
      <c r="BF526" s="190">
        <f>IF(N526="znížená",J526,0)</f>
        <v>0</v>
      </c>
      <c r="BG526" s="190">
        <f>IF(N526="zákl. prenesená",J526,0)</f>
        <v>0</v>
      </c>
      <c r="BH526" s="190">
        <f>IF(N526="zníž. prenesená",J526,0)</f>
        <v>0</v>
      </c>
      <c r="BI526" s="190">
        <f>IF(N526="nulová",J526,0)</f>
        <v>0</v>
      </c>
      <c r="BJ526" s="15" t="s">
        <v>174</v>
      </c>
      <c r="BK526" s="190">
        <f>ROUND(I526*H526,2)</f>
        <v>0</v>
      </c>
      <c r="BL526" s="15" t="s">
        <v>215</v>
      </c>
      <c r="BM526" s="189" t="s">
        <v>1798</v>
      </c>
    </row>
    <row r="527" s="2" customFormat="1" ht="16.5" customHeight="1">
      <c r="A527" s="34"/>
      <c r="B527" s="176"/>
      <c r="C527" s="177" t="s">
        <v>1799</v>
      </c>
      <c r="D527" s="177" t="s">
        <v>169</v>
      </c>
      <c r="E527" s="178" t="s">
        <v>1800</v>
      </c>
      <c r="F527" s="179" t="s">
        <v>1801</v>
      </c>
      <c r="G527" s="180" t="s">
        <v>425</v>
      </c>
      <c r="H527" s="181">
        <v>127.622</v>
      </c>
      <c r="I527" s="182"/>
      <c r="J527" s="183">
        <f>ROUND(I527*H527,2)</f>
        <v>0</v>
      </c>
      <c r="K527" s="184"/>
      <c r="L527" s="35"/>
      <c r="M527" s="185" t="s">
        <v>1</v>
      </c>
      <c r="N527" s="186" t="s">
        <v>41</v>
      </c>
      <c r="O527" s="78"/>
      <c r="P527" s="187">
        <f>O527*H527</f>
        <v>0</v>
      </c>
      <c r="Q527" s="187">
        <v>4.897E-05</v>
      </c>
      <c r="R527" s="187">
        <f>Q527*H527</f>
        <v>0.0062496493399999999</v>
      </c>
      <c r="S527" s="187">
        <v>0</v>
      </c>
      <c r="T527" s="188">
        <f>S527*H527</f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189" t="s">
        <v>215</v>
      </c>
      <c r="AT527" s="189" t="s">
        <v>169</v>
      </c>
      <c r="AU527" s="189" t="s">
        <v>174</v>
      </c>
      <c r="AY527" s="15" t="s">
        <v>165</v>
      </c>
      <c r="BE527" s="190">
        <f>IF(N527="základná",J527,0)</f>
        <v>0</v>
      </c>
      <c r="BF527" s="190">
        <f>IF(N527="znížená",J527,0)</f>
        <v>0</v>
      </c>
      <c r="BG527" s="190">
        <f>IF(N527="zákl. prenesená",J527,0)</f>
        <v>0</v>
      </c>
      <c r="BH527" s="190">
        <f>IF(N527="zníž. prenesená",J527,0)</f>
        <v>0</v>
      </c>
      <c r="BI527" s="190">
        <f>IF(N527="nulová",J527,0)</f>
        <v>0</v>
      </c>
      <c r="BJ527" s="15" t="s">
        <v>174</v>
      </c>
      <c r="BK527" s="190">
        <f>ROUND(I527*H527,2)</f>
        <v>0</v>
      </c>
      <c r="BL527" s="15" t="s">
        <v>215</v>
      </c>
      <c r="BM527" s="189" t="s">
        <v>1802</v>
      </c>
    </row>
    <row r="528" s="2" customFormat="1" ht="24.15" customHeight="1">
      <c r="A528" s="34"/>
      <c r="B528" s="176"/>
      <c r="C528" s="196" t="s">
        <v>1803</v>
      </c>
      <c r="D528" s="196" t="s">
        <v>551</v>
      </c>
      <c r="E528" s="197" t="s">
        <v>1804</v>
      </c>
      <c r="F528" s="198" t="s">
        <v>1805</v>
      </c>
      <c r="G528" s="199" t="s">
        <v>425</v>
      </c>
      <c r="H528" s="200">
        <v>127.622</v>
      </c>
      <c r="I528" s="201"/>
      <c r="J528" s="202">
        <f>ROUND(I528*H528,2)</f>
        <v>0</v>
      </c>
      <c r="K528" s="203"/>
      <c r="L528" s="204"/>
      <c r="M528" s="205" t="s">
        <v>1</v>
      </c>
      <c r="N528" s="206" t="s">
        <v>41</v>
      </c>
      <c r="O528" s="78"/>
      <c r="P528" s="187">
        <f>O528*H528</f>
        <v>0</v>
      </c>
      <c r="Q528" s="187">
        <v>0.59999999999999998</v>
      </c>
      <c r="R528" s="187">
        <f>Q528*H528</f>
        <v>76.5732</v>
      </c>
      <c r="S528" s="187">
        <v>0</v>
      </c>
      <c r="T528" s="188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89" t="s">
        <v>284</v>
      </c>
      <c r="AT528" s="189" t="s">
        <v>551</v>
      </c>
      <c r="AU528" s="189" t="s">
        <v>174</v>
      </c>
      <c r="AY528" s="15" t="s">
        <v>165</v>
      </c>
      <c r="BE528" s="190">
        <f>IF(N528="základná",J528,0)</f>
        <v>0</v>
      </c>
      <c r="BF528" s="190">
        <f>IF(N528="znížená",J528,0)</f>
        <v>0</v>
      </c>
      <c r="BG528" s="190">
        <f>IF(N528="zákl. prenesená",J528,0)</f>
        <v>0</v>
      </c>
      <c r="BH528" s="190">
        <f>IF(N528="zníž. prenesená",J528,0)</f>
        <v>0</v>
      </c>
      <c r="BI528" s="190">
        <f>IF(N528="nulová",J528,0)</f>
        <v>0</v>
      </c>
      <c r="BJ528" s="15" t="s">
        <v>174</v>
      </c>
      <c r="BK528" s="190">
        <f>ROUND(I528*H528,2)</f>
        <v>0</v>
      </c>
      <c r="BL528" s="15" t="s">
        <v>215</v>
      </c>
      <c r="BM528" s="189" t="s">
        <v>1806</v>
      </c>
    </row>
    <row r="529" s="2" customFormat="1" ht="21.75" customHeight="1">
      <c r="A529" s="34"/>
      <c r="B529" s="176"/>
      <c r="C529" s="177" t="s">
        <v>1807</v>
      </c>
      <c r="D529" s="177" t="s">
        <v>169</v>
      </c>
      <c r="E529" s="178" t="s">
        <v>1808</v>
      </c>
      <c r="F529" s="179" t="s">
        <v>1809</v>
      </c>
      <c r="G529" s="180" t="s">
        <v>425</v>
      </c>
      <c r="H529" s="181">
        <v>357.95800000000003</v>
      </c>
      <c r="I529" s="182"/>
      <c r="J529" s="183">
        <f>ROUND(I529*H529,2)</f>
        <v>0</v>
      </c>
      <c r="K529" s="184"/>
      <c r="L529" s="35"/>
      <c r="M529" s="185" t="s">
        <v>1</v>
      </c>
      <c r="N529" s="186" t="s">
        <v>41</v>
      </c>
      <c r="O529" s="78"/>
      <c r="P529" s="187">
        <f>O529*H529</f>
        <v>0</v>
      </c>
      <c r="Q529" s="187">
        <v>4.897E-05</v>
      </c>
      <c r="R529" s="187">
        <f>Q529*H529</f>
        <v>0.017529203260000001</v>
      </c>
      <c r="S529" s="187">
        <v>0</v>
      </c>
      <c r="T529" s="188">
        <f>S529*H529</f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89" t="s">
        <v>215</v>
      </c>
      <c r="AT529" s="189" t="s">
        <v>169</v>
      </c>
      <c r="AU529" s="189" t="s">
        <v>174</v>
      </c>
      <c r="AY529" s="15" t="s">
        <v>165</v>
      </c>
      <c r="BE529" s="190">
        <f>IF(N529="základná",J529,0)</f>
        <v>0</v>
      </c>
      <c r="BF529" s="190">
        <f>IF(N529="znížená",J529,0)</f>
        <v>0</v>
      </c>
      <c r="BG529" s="190">
        <f>IF(N529="zákl. prenesená",J529,0)</f>
        <v>0</v>
      </c>
      <c r="BH529" s="190">
        <f>IF(N529="zníž. prenesená",J529,0)</f>
        <v>0</v>
      </c>
      <c r="BI529" s="190">
        <f>IF(N529="nulová",J529,0)</f>
        <v>0</v>
      </c>
      <c r="BJ529" s="15" t="s">
        <v>174</v>
      </c>
      <c r="BK529" s="190">
        <f>ROUND(I529*H529,2)</f>
        <v>0</v>
      </c>
      <c r="BL529" s="15" t="s">
        <v>215</v>
      </c>
      <c r="BM529" s="189" t="s">
        <v>1810</v>
      </c>
    </row>
    <row r="530" s="2" customFormat="1" ht="24.15" customHeight="1">
      <c r="A530" s="34"/>
      <c r="B530" s="176"/>
      <c r="C530" s="196" t="s">
        <v>1811</v>
      </c>
      <c r="D530" s="196" t="s">
        <v>551</v>
      </c>
      <c r="E530" s="197" t="s">
        <v>1812</v>
      </c>
      <c r="F530" s="198" t="s">
        <v>1813</v>
      </c>
      <c r="G530" s="199" t="s">
        <v>425</v>
      </c>
      <c r="H530" s="200">
        <v>357.95800000000003</v>
      </c>
      <c r="I530" s="201"/>
      <c r="J530" s="202">
        <f>ROUND(I530*H530,2)</f>
        <v>0</v>
      </c>
      <c r="K530" s="203"/>
      <c r="L530" s="204"/>
      <c r="M530" s="205" t="s">
        <v>1</v>
      </c>
      <c r="N530" s="206" t="s">
        <v>41</v>
      </c>
      <c r="O530" s="78"/>
      <c r="P530" s="187">
        <f>O530*H530</f>
        <v>0</v>
      </c>
      <c r="Q530" s="187">
        <v>0.59999999999999998</v>
      </c>
      <c r="R530" s="187">
        <f>Q530*H530</f>
        <v>214.7748</v>
      </c>
      <c r="S530" s="187">
        <v>0</v>
      </c>
      <c r="T530" s="188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89" t="s">
        <v>284</v>
      </c>
      <c r="AT530" s="189" t="s">
        <v>551</v>
      </c>
      <c r="AU530" s="189" t="s">
        <v>174</v>
      </c>
      <c r="AY530" s="15" t="s">
        <v>165</v>
      </c>
      <c r="BE530" s="190">
        <f>IF(N530="základná",J530,0)</f>
        <v>0</v>
      </c>
      <c r="BF530" s="190">
        <f>IF(N530="znížená",J530,0)</f>
        <v>0</v>
      </c>
      <c r="BG530" s="190">
        <f>IF(N530="zákl. prenesená",J530,0)</f>
        <v>0</v>
      </c>
      <c r="BH530" s="190">
        <f>IF(N530="zníž. prenesená",J530,0)</f>
        <v>0</v>
      </c>
      <c r="BI530" s="190">
        <f>IF(N530="nulová",J530,0)</f>
        <v>0</v>
      </c>
      <c r="BJ530" s="15" t="s">
        <v>174</v>
      </c>
      <c r="BK530" s="190">
        <f>ROUND(I530*H530,2)</f>
        <v>0</v>
      </c>
      <c r="BL530" s="15" t="s">
        <v>215</v>
      </c>
      <c r="BM530" s="189" t="s">
        <v>1814</v>
      </c>
    </row>
    <row r="531" s="2" customFormat="1" ht="16.5" customHeight="1">
      <c r="A531" s="34"/>
      <c r="B531" s="176"/>
      <c r="C531" s="196" t="s">
        <v>1815</v>
      </c>
      <c r="D531" s="196" t="s">
        <v>551</v>
      </c>
      <c r="E531" s="197" t="s">
        <v>1816</v>
      </c>
      <c r="F531" s="198" t="s">
        <v>1817</v>
      </c>
      <c r="G531" s="199" t="s">
        <v>249</v>
      </c>
      <c r="H531" s="200">
        <v>19.399999999999999</v>
      </c>
      <c r="I531" s="201"/>
      <c r="J531" s="202">
        <f>ROUND(I531*H531,2)</f>
        <v>0</v>
      </c>
      <c r="K531" s="203"/>
      <c r="L531" s="204"/>
      <c r="M531" s="205" t="s">
        <v>1</v>
      </c>
      <c r="N531" s="206" t="s">
        <v>41</v>
      </c>
      <c r="O531" s="78"/>
      <c r="P531" s="187">
        <f>O531*H531</f>
        <v>0</v>
      </c>
      <c r="Q531" s="187">
        <v>0.59999999999999998</v>
      </c>
      <c r="R531" s="187">
        <f>Q531*H531</f>
        <v>11.639999999999999</v>
      </c>
      <c r="S531" s="187">
        <v>0</v>
      </c>
      <c r="T531" s="188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89" t="s">
        <v>284</v>
      </c>
      <c r="AT531" s="189" t="s">
        <v>551</v>
      </c>
      <c r="AU531" s="189" t="s">
        <v>174</v>
      </c>
      <c r="AY531" s="15" t="s">
        <v>165</v>
      </c>
      <c r="BE531" s="190">
        <f>IF(N531="základná",J531,0)</f>
        <v>0</v>
      </c>
      <c r="BF531" s="190">
        <f>IF(N531="znížená",J531,0)</f>
        <v>0</v>
      </c>
      <c r="BG531" s="190">
        <f>IF(N531="zákl. prenesená",J531,0)</f>
        <v>0</v>
      </c>
      <c r="BH531" s="190">
        <f>IF(N531="zníž. prenesená",J531,0)</f>
        <v>0</v>
      </c>
      <c r="BI531" s="190">
        <f>IF(N531="nulová",J531,0)</f>
        <v>0</v>
      </c>
      <c r="BJ531" s="15" t="s">
        <v>174</v>
      </c>
      <c r="BK531" s="190">
        <f>ROUND(I531*H531,2)</f>
        <v>0</v>
      </c>
      <c r="BL531" s="15" t="s">
        <v>215</v>
      </c>
      <c r="BM531" s="189" t="s">
        <v>1818</v>
      </c>
    </row>
    <row r="532" s="2" customFormat="1" ht="24.15" customHeight="1">
      <c r="A532" s="34"/>
      <c r="B532" s="176"/>
      <c r="C532" s="177" t="s">
        <v>1819</v>
      </c>
      <c r="D532" s="177" t="s">
        <v>169</v>
      </c>
      <c r="E532" s="178" t="s">
        <v>1820</v>
      </c>
      <c r="F532" s="179" t="s">
        <v>1821</v>
      </c>
      <c r="G532" s="180" t="s">
        <v>1046</v>
      </c>
      <c r="H532" s="207"/>
      <c r="I532" s="182"/>
      <c r="J532" s="183">
        <f>ROUND(I532*H532,2)</f>
        <v>0</v>
      </c>
      <c r="K532" s="184"/>
      <c r="L532" s="35"/>
      <c r="M532" s="185" t="s">
        <v>1</v>
      </c>
      <c r="N532" s="186" t="s">
        <v>41</v>
      </c>
      <c r="O532" s="78"/>
      <c r="P532" s="187">
        <f>O532*H532</f>
        <v>0</v>
      </c>
      <c r="Q532" s="187">
        <v>0</v>
      </c>
      <c r="R532" s="187">
        <f>Q532*H532</f>
        <v>0</v>
      </c>
      <c r="S532" s="187">
        <v>0</v>
      </c>
      <c r="T532" s="188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89" t="s">
        <v>215</v>
      </c>
      <c r="AT532" s="189" t="s">
        <v>169</v>
      </c>
      <c r="AU532" s="189" t="s">
        <v>174</v>
      </c>
      <c r="AY532" s="15" t="s">
        <v>165</v>
      </c>
      <c r="BE532" s="190">
        <f>IF(N532="základná",J532,0)</f>
        <v>0</v>
      </c>
      <c r="BF532" s="190">
        <f>IF(N532="znížená",J532,0)</f>
        <v>0</v>
      </c>
      <c r="BG532" s="190">
        <f>IF(N532="zákl. prenesená",J532,0)</f>
        <v>0</v>
      </c>
      <c r="BH532" s="190">
        <f>IF(N532="zníž. prenesená",J532,0)</f>
        <v>0</v>
      </c>
      <c r="BI532" s="190">
        <f>IF(N532="nulová",J532,0)</f>
        <v>0</v>
      </c>
      <c r="BJ532" s="15" t="s">
        <v>174</v>
      </c>
      <c r="BK532" s="190">
        <f>ROUND(I532*H532,2)</f>
        <v>0</v>
      </c>
      <c r="BL532" s="15" t="s">
        <v>215</v>
      </c>
      <c r="BM532" s="189" t="s">
        <v>1822</v>
      </c>
    </row>
    <row r="533" s="12" customFormat="1" ht="22.8" customHeight="1">
      <c r="A533" s="12"/>
      <c r="B533" s="163"/>
      <c r="C533" s="12"/>
      <c r="D533" s="164" t="s">
        <v>74</v>
      </c>
      <c r="E533" s="174" t="s">
        <v>1823</v>
      </c>
      <c r="F533" s="174" t="s">
        <v>1824</v>
      </c>
      <c r="G533" s="12"/>
      <c r="H533" s="12"/>
      <c r="I533" s="166"/>
      <c r="J533" s="175">
        <f>BK533</f>
        <v>0</v>
      </c>
      <c r="K533" s="12"/>
      <c r="L533" s="163"/>
      <c r="M533" s="168"/>
      <c r="N533" s="169"/>
      <c r="O533" s="169"/>
      <c r="P533" s="170">
        <f>SUM(P534:P538)</f>
        <v>0</v>
      </c>
      <c r="Q533" s="169"/>
      <c r="R533" s="170">
        <f>SUM(R534:R538)</f>
        <v>3.8117179500000002</v>
      </c>
      <c r="S533" s="169"/>
      <c r="T533" s="171">
        <f>SUM(T534:T538)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164" t="s">
        <v>174</v>
      </c>
      <c r="AT533" s="172" t="s">
        <v>74</v>
      </c>
      <c r="AU533" s="172" t="s">
        <v>83</v>
      </c>
      <c r="AY533" s="164" t="s">
        <v>165</v>
      </c>
      <c r="BK533" s="173">
        <f>SUM(BK534:BK538)</f>
        <v>0</v>
      </c>
    </row>
    <row r="534" s="2" customFormat="1" ht="21.75" customHeight="1">
      <c r="A534" s="34"/>
      <c r="B534" s="176"/>
      <c r="C534" s="177" t="s">
        <v>1825</v>
      </c>
      <c r="D534" s="177" t="s">
        <v>169</v>
      </c>
      <c r="E534" s="178" t="s">
        <v>1826</v>
      </c>
      <c r="F534" s="179" t="s">
        <v>1827</v>
      </c>
      <c r="G534" s="180" t="s">
        <v>172</v>
      </c>
      <c r="H534" s="181">
        <v>4.9199999999999999</v>
      </c>
      <c r="I534" s="182"/>
      <c r="J534" s="183">
        <f>ROUND(I534*H534,2)</f>
        <v>0</v>
      </c>
      <c r="K534" s="184"/>
      <c r="L534" s="35"/>
      <c r="M534" s="185" t="s">
        <v>1</v>
      </c>
      <c r="N534" s="186" t="s">
        <v>41</v>
      </c>
      <c r="O534" s="78"/>
      <c r="P534" s="187">
        <f>O534*H534</f>
        <v>0</v>
      </c>
      <c r="Q534" s="187">
        <v>0.0041440000000000001</v>
      </c>
      <c r="R534" s="187">
        <f>Q534*H534</f>
        <v>0.02038848</v>
      </c>
      <c r="S534" s="187">
        <v>0</v>
      </c>
      <c r="T534" s="188">
        <f>S534*H534</f>
        <v>0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189" t="s">
        <v>215</v>
      </c>
      <c r="AT534" s="189" t="s">
        <v>169</v>
      </c>
      <c r="AU534" s="189" t="s">
        <v>174</v>
      </c>
      <c r="AY534" s="15" t="s">
        <v>165</v>
      </c>
      <c r="BE534" s="190">
        <f>IF(N534="základná",J534,0)</f>
        <v>0</v>
      </c>
      <c r="BF534" s="190">
        <f>IF(N534="znížená",J534,0)</f>
        <v>0</v>
      </c>
      <c r="BG534" s="190">
        <f>IF(N534="zákl. prenesená",J534,0)</f>
        <v>0</v>
      </c>
      <c r="BH534" s="190">
        <f>IF(N534="zníž. prenesená",J534,0)</f>
        <v>0</v>
      </c>
      <c r="BI534" s="190">
        <f>IF(N534="nulová",J534,0)</f>
        <v>0</v>
      </c>
      <c r="BJ534" s="15" t="s">
        <v>174</v>
      </c>
      <c r="BK534" s="190">
        <f>ROUND(I534*H534,2)</f>
        <v>0</v>
      </c>
      <c r="BL534" s="15" t="s">
        <v>215</v>
      </c>
      <c r="BM534" s="189" t="s">
        <v>1828</v>
      </c>
    </row>
    <row r="535" s="2" customFormat="1" ht="24.15" customHeight="1">
      <c r="A535" s="34"/>
      <c r="B535" s="176"/>
      <c r="C535" s="196" t="s">
        <v>1829</v>
      </c>
      <c r="D535" s="196" t="s">
        <v>551</v>
      </c>
      <c r="E535" s="197" t="s">
        <v>1830</v>
      </c>
      <c r="F535" s="198" t="s">
        <v>1831</v>
      </c>
      <c r="G535" s="199" t="s">
        <v>172</v>
      </c>
      <c r="H535" s="200">
        <v>5.117</v>
      </c>
      <c r="I535" s="201"/>
      <c r="J535" s="202">
        <f>ROUND(I535*H535,2)</f>
        <v>0</v>
      </c>
      <c r="K535" s="203"/>
      <c r="L535" s="204"/>
      <c r="M535" s="205" t="s">
        <v>1</v>
      </c>
      <c r="N535" s="206" t="s">
        <v>41</v>
      </c>
      <c r="O535" s="78"/>
      <c r="P535" s="187">
        <f>O535*H535</f>
        <v>0</v>
      </c>
      <c r="Q535" s="187">
        <v>0.02</v>
      </c>
      <c r="R535" s="187">
        <f>Q535*H535</f>
        <v>0.10234</v>
      </c>
      <c r="S535" s="187">
        <v>0</v>
      </c>
      <c r="T535" s="188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89" t="s">
        <v>284</v>
      </c>
      <c r="AT535" s="189" t="s">
        <v>551</v>
      </c>
      <c r="AU535" s="189" t="s">
        <v>174</v>
      </c>
      <c r="AY535" s="15" t="s">
        <v>165</v>
      </c>
      <c r="BE535" s="190">
        <f>IF(N535="základná",J535,0)</f>
        <v>0</v>
      </c>
      <c r="BF535" s="190">
        <f>IF(N535="znížená",J535,0)</f>
        <v>0</v>
      </c>
      <c r="BG535" s="190">
        <f>IF(N535="zákl. prenesená",J535,0)</f>
        <v>0</v>
      </c>
      <c r="BH535" s="190">
        <f>IF(N535="zníž. prenesená",J535,0)</f>
        <v>0</v>
      </c>
      <c r="BI535" s="190">
        <f>IF(N535="nulová",J535,0)</f>
        <v>0</v>
      </c>
      <c r="BJ535" s="15" t="s">
        <v>174</v>
      </c>
      <c r="BK535" s="190">
        <f>ROUND(I535*H535,2)</f>
        <v>0</v>
      </c>
      <c r="BL535" s="15" t="s">
        <v>215</v>
      </c>
      <c r="BM535" s="189" t="s">
        <v>1832</v>
      </c>
    </row>
    <row r="536" s="2" customFormat="1" ht="24.15" customHeight="1">
      <c r="A536" s="34"/>
      <c r="B536" s="176"/>
      <c r="C536" s="177" t="s">
        <v>1833</v>
      </c>
      <c r="D536" s="177" t="s">
        <v>169</v>
      </c>
      <c r="E536" s="178" t="s">
        <v>1834</v>
      </c>
      <c r="F536" s="179" t="s">
        <v>1835</v>
      </c>
      <c r="G536" s="180" t="s">
        <v>172</v>
      </c>
      <c r="H536" s="181">
        <v>144.97</v>
      </c>
      <c r="I536" s="182"/>
      <c r="J536" s="183">
        <f>ROUND(I536*H536,2)</f>
        <v>0</v>
      </c>
      <c r="K536" s="184"/>
      <c r="L536" s="35"/>
      <c r="M536" s="185" t="s">
        <v>1</v>
      </c>
      <c r="N536" s="186" t="s">
        <v>41</v>
      </c>
      <c r="O536" s="78"/>
      <c r="P536" s="187">
        <f>O536*H536</f>
        <v>0</v>
      </c>
      <c r="Q536" s="187">
        <v>0.0035469999999999998</v>
      </c>
      <c r="R536" s="187">
        <f>Q536*H536</f>
        <v>0.51420858999999997</v>
      </c>
      <c r="S536" s="187">
        <v>0</v>
      </c>
      <c r="T536" s="188">
        <f>S536*H536</f>
        <v>0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89" t="s">
        <v>215</v>
      </c>
      <c r="AT536" s="189" t="s">
        <v>169</v>
      </c>
      <c r="AU536" s="189" t="s">
        <v>174</v>
      </c>
      <c r="AY536" s="15" t="s">
        <v>165</v>
      </c>
      <c r="BE536" s="190">
        <f>IF(N536="základná",J536,0)</f>
        <v>0</v>
      </c>
      <c r="BF536" s="190">
        <f>IF(N536="znížená",J536,0)</f>
        <v>0</v>
      </c>
      <c r="BG536" s="190">
        <f>IF(N536="zákl. prenesená",J536,0)</f>
        <v>0</v>
      </c>
      <c r="BH536" s="190">
        <f>IF(N536="zníž. prenesená",J536,0)</f>
        <v>0</v>
      </c>
      <c r="BI536" s="190">
        <f>IF(N536="nulová",J536,0)</f>
        <v>0</v>
      </c>
      <c r="BJ536" s="15" t="s">
        <v>174</v>
      </c>
      <c r="BK536" s="190">
        <f>ROUND(I536*H536,2)</f>
        <v>0</v>
      </c>
      <c r="BL536" s="15" t="s">
        <v>215</v>
      </c>
      <c r="BM536" s="189" t="s">
        <v>1836</v>
      </c>
    </row>
    <row r="537" s="2" customFormat="1" ht="24.15" customHeight="1">
      <c r="A537" s="34"/>
      <c r="B537" s="176"/>
      <c r="C537" s="196" t="s">
        <v>1837</v>
      </c>
      <c r="D537" s="196" t="s">
        <v>551</v>
      </c>
      <c r="E537" s="197" t="s">
        <v>1838</v>
      </c>
      <c r="F537" s="198" t="s">
        <v>1839</v>
      </c>
      <c r="G537" s="199" t="s">
        <v>172</v>
      </c>
      <c r="H537" s="200">
        <v>153.66800000000001</v>
      </c>
      <c r="I537" s="201"/>
      <c r="J537" s="202">
        <f>ROUND(I537*H537,2)</f>
        <v>0</v>
      </c>
      <c r="K537" s="203"/>
      <c r="L537" s="204"/>
      <c r="M537" s="205" t="s">
        <v>1</v>
      </c>
      <c r="N537" s="206" t="s">
        <v>41</v>
      </c>
      <c r="O537" s="78"/>
      <c r="P537" s="187">
        <f>O537*H537</f>
        <v>0</v>
      </c>
      <c r="Q537" s="187">
        <v>0.020660000000000001</v>
      </c>
      <c r="R537" s="187">
        <f>Q537*H537</f>
        <v>3.1747808800000001</v>
      </c>
      <c r="S537" s="187">
        <v>0</v>
      </c>
      <c r="T537" s="188">
        <f>S537*H537</f>
        <v>0</v>
      </c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R537" s="189" t="s">
        <v>284</v>
      </c>
      <c r="AT537" s="189" t="s">
        <v>551</v>
      </c>
      <c r="AU537" s="189" t="s">
        <v>174</v>
      </c>
      <c r="AY537" s="15" t="s">
        <v>165</v>
      </c>
      <c r="BE537" s="190">
        <f>IF(N537="základná",J537,0)</f>
        <v>0</v>
      </c>
      <c r="BF537" s="190">
        <f>IF(N537="znížená",J537,0)</f>
        <v>0</v>
      </c>
      <c r="BG537" s="190">
        <f>IF(N537="zákl. prenesená",J537,0)</f>
        <v>0</v>
      </c>
      <c r="BH537" s="190">
        <f>IF(N537="zníž. prenesená",J537,0)</f>
        <v>0</v>
      </c>
      <c r="BI537" s="190">
        <f>IF(N537="nulová",J537,0)</f>
        <v>0</v>
      </c>
      <c r="BJ537" s="15" t="s">
        <v>174</v>
      </c>
      <c r="BK537" s="190">
        <f>ROUND(I537*H537,2)</f>
        <v>0</v>
      </c>
      <c r="BL537" s="15" t="s">
        <v>215</v>
      </c>
      <c r="BM537" s="189" t="s">
        <v>1840</v>
      </c>
    </row>
    <row r="538" s="2" customFormat="1" ht="24.15" customHeight="1">
      <c r="A538" s="34"/>
      <c r="B538" s="176"/>
      <c r="C538" s="177" t="s">
        <v>1841</v>
      </c>
      <c r="D538" s="177" t="s">
        <v>169</v>
      </c>
      <c r="E538" s="178" t="s">
        <v>1842</v>
      </c>
      <c r="F538" s="179" t="s">
        <v>1843</v>
      </c>
      <c r="G538" s="180" t="s">
        <v>1046</v>
      </c>
      <c r="H538" s="207"/>
      <c r="I538" s="182"/>
      <c r="J538" s="183">
        <f>ROUND(I538*H538,2)</f>
        <v>0</v>
      </c>
      <c r="K538" s="184"/>
      <c r="L538" s="35"/>
      <c r="M538" s="185" t="s">
        <v>1</v>
      </c>
      <c r="N538" s="186" t="s">
        <v>41</v>
      </c>
      <c r="O538" s="78"/>
      <c r="P538" s="187">
        <f>O538*H538</f>
        <v>0</v>
      </c>
      <c r="Q538" s="187">
        <v>0</v>
      </c>
      <c r="R538" s="187">
        <f>Q538*H538</f>
        <v>0</v>
      </c>
      <c r="S538" s="187">
        <v>0</v>
      </c>
      <c r="T538" s="188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89" t="s">
        <v>215</v>
      </c>
      <c r="AT538" s="189" t="s">
        <v>169</v>
      </c>
      <c r="AU538" s="189" t="s">
        <v>174</v>
      </c>
      <c r="AY538" s="15" t="s">
        <v>165</v>
      </c>
      <c r="BE538" s="190">
        <f>IF(N538="základná",J538,0)</f>
        <v>0</v>
      </c>
      <c r="BF538" s="190">
        <f>IF(N538="znížená",J538,0)</f>
        <v>0</v>
      </c>
      <c r="BG538" s="190">
        <f>IF(N538="zákl. prenesená",J538,0)</f>
        <v>0</v>
      </c>
      <c r="BH538" s="190">
        <f>IF(N538="zníž. prenesená",J538,0)</f>
        <v>0</v>
      </c>
      <c r="BI538" s="190">
        <f>IF(N538="nulová",J538,0)</f>
        <v>0</v>
      </c>
      <c r="BJ538" s="15" t="s">
        <v>174</v>
      </c>
      <c r="BK538" s="190">
        <f>ROUND(I538*H538,2)</f>
        <v>0</v>
      </c>
      <c r="BL538" s="15" t="s">
        <v>215</v>
      </c>
      <c r="BM538" s="189" t="s">
        <v>1844</v>
      </c>
    </row>
    <row r="539" s="12" customFormat="1" ht="22.8" customHeight="1">
      <c r="A539" s="12"/>
      <c r="B539" s="163"/>
      <c r="C539" s="12"/>
      <c r="D539" s="164" t="s">
        <v>74</v>
      </c>
      <c r="E539" s="174" t="s">
        <v>1845</v>
      </c>
      <c r="F539" s="174" t="s">
        <v>1846</v>
      </c>
      <c r="G539" s="12"/>
      <c r="H539" s="12"/>
      <c r="I539" s="166"/>
      <c r="J539" s="175">
        <f>BK539</f>
        <v>0</v>
      </c>
      <c r="K539" s="12"/>
      <c r="L539" s="163"/>
      <c r="M539" s="168"/>
      <c r="N539" s="169"/>
      <c r="O539" s="169"/>
      <c r="P539" s="170">
        <f>SUM(P540:P546)</f>
        <v>0</v>
      </c>
      <c r="Q539" s="169"/>
      <c r="R539" s="170">
        <f>SUM(R540:R546)</f>
        <v>9.1589832600000012</v>
      </c>
      <c r="S539" s="169"/>
      <c r="T539" s="171">
        <f>SUM(T540:T546)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164" t="s">
        <v>174</v>
      </c>
      <c r="AT539" s="172" t="s">
        <v>74</v>
      </c>
      <c r="AU539" s="172" t="s">
        <v>83</v>
      </c>
      <c r="AY539" s="164" t="s">
        <v>165</v>
      </c>
      <c r="BK539" s="173">
        <f>SUM(BK540:BK546)</f>
        <v>0</v>
      </c>
    </row>
    <row r="540" s="2" customFormat="1" ht="24.15" customHeight="1">
      <c r="A540" s="34"/>
      <c r="B540" s="176"/>
      <c r="C540" s="177" t="s">
        <v>1847</v>
      </c>
      <c r="D540" s="177" t="s">
        <v>169</v>
      </c>
      <c r="E540" s="178" t="s">
        <v>1848</v>
      </c>
      <c r="F540" s="179" t="s">
        <v>1849</v>
      </c>
      <c r="G540" s="180" t="s">
        <v>249</v>
      </c>
      <c r="H540" s="181">
        <v>84</v>
      </c>
      <c r="I540" s="182"/>
      <c r="J540" s="183">
        <f>ROUND(I540*H540,2)</f>
        <v>0</v>
      </c>
      <c r="K540" s="184"/>
      <c r="L540" s="35"/>
      <c r="M540" s="185" t="s">
        <v>1</v>
      </c>
      <c r="N540" s="186" t="s">
        <v>41</v>
      </c>
      <c r="O540" s="78"/>
      <c r="P540" s="187">
        <f>O540*H540</f>
        <v>0</v>
      </c>
      <c r="Q540" s="187">
        <v>0.044250230000000002</v>
      </c>
      <c r="R540" s="187">
        <f>Q540*H540</f>
        <v>3.7170193200000003</v>
      </c>
      <c r="S540" s="187">
        <v>0</v>
      </c>
      <c r="T540" s="188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89" t="s">
        <v>215</v>
      </c>
      <c r="AT540" s="189" t="s">
        <v>169</v>
      </c>
      <c r="AU540" s="189" t="s">
        <v>174</v>
      </c>
      <c r="AY540" s="15" t="s">
        <v>165</v>
      </c>
      <c r="BE540" s="190">
        <f>IF(N540="základná",J540,0)</f>
        <v>0</v>
      </c>
      <c r="BF540" s="190">
        <f>IF(N540="znížená",J540,0)</f>
        <v>0</v>
      </c>
      <c r="BG540" s="190">
        <f>IF(N540="zákl. prenesená",J540,0)</f>
        <v>0</v>
      </c>
      <c r="BH540" s="190">
        <f>IF(N540="zníž. prenesená",J540,0)</f>
        <v>0</v>
      </c>
      <c r="BI540" s="190">
        <f>IF(N540="nulová",J540,0)</f>
        <v>0</v>
      </c>
      <c r="BJ540" s="15" t="s">
        <v>174</v>
      </c>
      <c r="BK540" s="190">
        <f>ROUND(I540*H540,2)</f>
        <v>0</v>
      </c>
      <c r="BL540" s="15" t="s">
        <v>215</v>
      </c>
      <c r="BM540" s="189" t="s">
        <v>1850</v>
      </c>
    </row>
    <row r="541" s="2" customFormat="1" ht="24.15" customHeight="1">
      <c r="A541" s="34"/>
      <c r="B541" s="176"/>
      <c r="C541" s="196" t="s">
        <v>1851</v>
      </c>
      <c r="D541" s="196" t="s">
        <v>551</v>
      </c>
      <c r="E541" s="197" t="s">
        <v>1852</v>
      </c>
      <c r="F541" s="198" t="s">
        <v>1853</v>
      </c>
      <c r="G541" s="199" t="s">
        <v>172</v>
      </c>
      <c r="H541" s="200">
        <v>23.52</v>
      </c>
      <c r="I541" s="201"/>
      <c r="J541" s="202">
        <f>ROUND(I541*H541,2)</f>
        <v>0</v>
      </c>
      <c r="K541" s="203"/>
      <c r="L541" s="204"/>
      <c r="M541" s="205" t="s">
        <v>1</v>
      </c>
      <c r="N541" s="206" t="s">
        <v>41</v>
      </c>
      <c r="O541" s="78"/>
      <c r="P541" s="187">
        <f>O541*H541</f>
        <v>0</v>
      </c>
      <c r="Q541" s="187">
        <v>0.084000000000000005</v>
      </c>
      <c r="R541" s="187">
        <f>Q541*H541</f>
        <v>1.9756800000000001</v>
      </c>
      <c r="S541" s="187">
        <v>0</v>
      </c>
      <c r="T541" s="188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89" t="s">
        <v>284</v>
      </c>
      <c r="AT541" s="189" t="s">
        <v>551</v>
      </c>
      <c r="AU541" s="189" t="s">
        <v>174</v>
      </c>
      <c r="AY541" s="15" t="s">
        <v>165</v>
      </c>
      <c r="BE541" s="190">
        <f>IF(N541="základná",J541,0)</f>
        <v>0</v>
      </c>
      <c r="BF541" s="190">
        <f>IF(N541="znížená",J541,0)</f>
        <v>0</v>
      </c>
      <c r="BG541" s="190">
        <f>IF(N541="zákl. prenesená",J541,0)</f>
        <v>0</v>
      </c>
      <c r="BH541" s="190">
        <f>IF(N541="zníž. prenesená",J541,0)</f>
        <v>0</v>
      </c>
      <c r="BI541" s="190">
        <f>IF(N541="nulová",J541,0)</f>
        <v>0</v>
      </c>
      <c r="BJ541" s="15" t="s">
        <v>174</v>
      </c>
      <c r="BK541" s="190">
        <f>ROUND(I541*H541,2)</f>
        <v>0</v>
      </c>
      <c r="BL541" s="15" t="s">
        <v>215</v>
      </c>
      <c r="BM541" s="189" t="s">
        <v>1854</v>
      </c>
    </row>
    <row r="542" s="2" customFormat="1" ht="24.15" customHeight="1">
      <c r="A542" s="34"/>
      <c r="B542" s="176"/>
      <c r="C542" s="177" t="s">
        <v>1855</v>
      </c>
      <c r="D542" s="177" t="s">
        <v>169</v>
      </c>
      <c r="E542" s="178" t="s">
        <v>1856</v>
      </c>
      <c r="F542" s="179" t="s">
        <v>1857</v>
      </c>
      <c r="G542" s="180" t="s">
        <v>249</v>
      </c>
      <c r="H542" s="181">
        <v>90</v>
      </c>
      <c r="I542" s="182"/>
      <c r="J542" s="183">
        <f>ROUND(I542*H542,2)</f>
        <v>0</v>
      </c>
      <c r="K542" s="184"/>
      <c r="L542" s="35"/>
      <c r="M542" s="185" t="s">
        <v>1</v>
      </c>
      <c r="N542" s="186" t="s">
        <v>41</v>
      </c>
      <c r="O542" s="78"/>
      <c r="P542" s="187">
        <f>O542*H542</f>
        <v>0</v>
      </c>
      <c r="Q542" s="187">
        <v>0.0095101100000000004</v>
      </c>
      <c r="R542" s="187">
        <f>Q542*H542</f>
        <v>0.8559099</v>
      </c>
      <c r="S542" s="187">
        <v>0</v>
      </c>
      <c r="T542" s="188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89" t="s">
        <v>215</v>
      </c>
      <c r="AT542" s="189" t="s">
        <v>169</v>
      </c>
      <c r="AU542" s="189" t="s">
        <v>174</v>
      </c>
      <c r="AY542" s="15" t="s">
        <v>165</v>
      </c>
      <c r="BE542" s="190">
        <f>IF(N542="základná",J542,0)</f>
        <v>0</v>
      </c>
      <c r="BF542" s="190">
        <f>IF(N542="znížená",J542,0)</f>
        <v>0</v>
      </c>
      <c r="BG542" s="190">
        <f>IF(N542="zákl. prenesená",J542,0)</f>
        <v>0</v>
      </c>
      <c r="BH542" s="190">
        <f>IF(N542="zníž. prenesená",J542,0)</f>
        <v>0</v>
      </c>
      <c r="BI542" s="190">
        <f>IF(N542="nulová",J542,0)</f>
        <v>0</v>
      </c>
      <c r="BJ542" s="15" t="s">
        <v>174</v>
      </c>
      <c r="BK542" s="190">
        <f>ROUND(I542*H542,2)</f>
        <v>0</v>
      </c>
      <c r="BL542" s="15" t="s">
        <v>215</v>
      </c>
      <c r="BM542" s="189" t="s">
        <v>1858</v>
      </c>
    </row>
    <row r="543" s="2" customFormat="1" ht="24.15" customHeight="1">
      <c r="A543" s="34"/>
      <c r="B543" s="176"/>
      <c r="C543" s="196" t="s">
        <v>1859</v>
      </c>
      <c r="D543" s="196" t="s">
        <v>551</v>
      </c>
      <c r="E543" s="197" t="s">
        <v>1860</v>
      </c>
      <c r="F543" s="198" t="s">
        <v>1861</v>
      </c>
      <c r="G543" s="199" t="s">
        <v>249</v>
      </c>
      <c r="H543" s="200">
        <v>18</v>
      </c>
      <c r="I543" s="201"/>
      <c r="J543" s="202">
        <f>ROUND(I543*H543,2)</f>
        <v>0</v>
      </c>
      <c r="K543" s="203"/>
      <c r="L543" s="204"/>
      <c r="M543" s="205" t="s">
        <v>1</v>
      </c>
      <c r="N543" s="206" t="s">
        <v>41</v>
      </c>
      <c r="O543" s="78"/>
      <c r="P543" s="187">
        <f>O543*H543</f>
        <v>0</v>
      </c>
      <c r="Q543" s="187">
        <v>0.014</v>
      </c>
      <c r="R543" s="187">
        <f>Q543*H543</f>
        <v>0.252</v>
      </c>
      <c r="S543" s="187">
        <v>0</v>
      </c>
      <c r="T543" s="188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89" t="s">
        <v>284</v>
      </c>
      <c r="AT543" s="189" t="s">
        <v>551</v>
      </c>
      <c r="AU543" s="189" t="s">
        <v>174</v>
      </c>
      <c r="AY543" s="15" t="s">
        <v>165</v>
      </c>
      <c r="BE543" s="190">
        <f>IF(N543="základná",J543,0)</f>
        <v>0</v>
      </c>
      <c r="BF543" s="190">
        <f>IF(N543="znížená",J543,0)</f>
        <v>0</v>
      </c>
      <c r="BG543" s="190">
        <f>IF(N543="zákl. prenesená",J543,0)</f>
        <v>0</v>
      </c>
      <c r="BH543" s="190">
        <f>IF(N543="zníž. prenesená",J543,0)</f>
        <v>0</v>
      </c>
      <c r="BI543" s="190">
        <f>IF(N543="nulová",J543,0)</f>
        <v>0</v>
      </c>
      <c r="BJ543" s="15" t="s">
        <v>174</v>
      </c>
      <c r="BK543" s="190">
        <f>ROUND(I543*H543,2)</f>
        <v>0</v>
      </c>
      <c r="BL543" s="15" t="s">
        <v>215</v>
      </c>
      <c r="BM543" s="189" t="s">
        <v>1862</v>
      </c>
    </row>
    <row r="544" s="2" customFormat="1" ht="24.15" customHeight="1">
      <c r="A544" s="34"/>
      <c r="B544" s="176"/>
      <c r="C544" s="177" t="s">
        <v>1863</v>
      </c>
      <c r="D544" s="177" t="s">
        <v>169</v>
      </c>
      <c r="E544" s="178" t="s">
        <v>1864</v>
      </c>
      <c r="F544" s="179" t="s">
        <v>1865</v>
      </c>
      <c r="G544" s="180" t="s">
        <v>172</v>
      </c>
      <c r="H544" s="181">
        <v>12</v>
      </c>
      <c r="I544" s="182"/>
      <c r="J544" s="183">
        <f>ROUND(I544*H544,2)</f>
        <v>0</v>
      </c>
      <c r="K544" s="184"/>
      <c r="L544" s="35"/>
      <c r="M544" s="185" t="s">
        <v>1</v>
      </c>
      <c r="N544" s="186" t="s">
        <v>41</v>
      </c>
      <c r="O544" s="78"/>
      <c r="P544" s="187">
        <f>O544*H544</f>
        <v>0</v>
      </c>
      <c r="Q544" s="187">
        <v>0.11125117</v>
      </c>
      <c r="R544" s="187">
        <f>Q544*H544</f>
        <v>1.3350140399999999</v>
      </c>
      <c r="S544" s="187">
        <v>0</v>
      </c>
      <c r="T544" s="188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89" t="s">
        <v>215</v>
      </c>
      <c r="AT544" s="189" t="s">
        <v>169</v>
      </c>
      <c r="AU544" s="189" t="s">
        <v>174</v>
      </c>
      <c r="AY544" s="15" t="s">
        <v>165</v>
      </c>
      <c r="BE544" s="190">
        <f>IF(N544="základná",J544,0)</f>
        <v>0</v>
      </c>
      <c r="BF544" s="190">
        <f>IF(N544="znížená",J544,0)</f>
        <v>0</v>
      </c>
      <c r="BG544" s="190">
        <f>IF(N544="zákl. prenesená",J544,0)</f>
        <v>0</v>
      </c>
      <c r="BH544" s="190">
        <f>IF(N544="zníž. prenesená",J544,0)</f>
        <v>0</v>
      </c>
      <c r="BI544" s="190">
        <f>IF(N544="nulová",J544,0)</f>
        <v>0</v>
      </c>
      <c r="BJ544" s="15" t="s">
        <v>174</v>
      </c>
      <c r="BK544" s="190">
        <f>ROUND(I544*H544,2)</f>
        <v>0</v>
      </c>
      <c r="BL544" s="15" t="s">
        <v>215</v>
      </c>
      <c r="BM544" s="189" t="s">
        <v>1866</v>
      </c>
    </row>
    <row r="545" s="2" customFormat="1" ht="24.15" customHeight="1">
      <c r="A545" s="34"/>
      <c r="B545" s="176"/>
      <c r="C545" s="196" t="s">
        <v>1867</v>
      </c>
      <c r="D545" s="196" t="s">
        <v>551</v>
      </c>
      <c r="E545" s="197" t="s">
        <v>1868</v>
      </c>
      <c r="F545" s="198" t="s">
        <v>1869</v>
      </c>
      <c r="G545" s="199" t="s">
        <v>172</v>
      </c>
      <c r="H545" s="200">
        <v>12.48</v>
      </c>
      <c r="I545" s="201"/>
      <c r="J545" s="202">
        <f>ROUND(I545*H545,2)</f>
        <v>0</v>
      </c>
      <c r="K545" s="203"/>
      <c r="L545" s="204"/>
      <c r="M545" s="205" t="s">
        <v>1</v>
      </c>
      <c r="N545" s="206" t="s">
        <v>41</v>
      </c>
      <c r="O545" s="78"/>
      <c r="P545" s="187">
        <f>O545*H545</f>
        <v>0</v>
      </c>
      <c r="Q545" s="187">
        <v>0.082000000000000003</v>
      </c>
      <c r="R545" s="187">
        <f>Q545*H545</f>
        <v>1.0233600000000001</v>
      </c>
      <c r="S545" s="187">
        <v>0</v>
      </c>
      <c r="T545" s="188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89" t="s">
        <v>284</v>
      </c>
      <c r="AT545" s="189" t="s">
        <v>551</v>
      </c>
      <c r="AU545" s="189" t="s">
        <v>174</v>
      </c>
      <c r="AY545" s="15" t="s">
        <v>165</v>
      </c>
      <c r="BE545" s="190">
        <f>IF(N545="základná",J545,0)</f>
        <v>0</v>
      </c>
      <c r="BF545" s="190">
        <f>IF(N545="znížená",J545,0)</f>
        <v>0</v>
      </c>
      <c r="BG545" s="190">
        <f>IF(N545="zákl. prenesená",J545,0)</f>
        <v>0</v>
      </c>
      <c r="BH545" s="190">
        <f>IF(N545="zníž. prenesená",J545,0)</f>
        <v>0</v>
      </c>
      <c r="BI545" s="190">
        <f>IF(N545="nulová",J545,0)</f>
        <v>0</v>
      </c>
      <c r="BJ545" s="15" t="s">
        <v>174</v>
      </c>
      <c r="BK545" s="190">
        <f>ROUND(I545*H545,2)</f>
        <v>0</v>
      </c>
      <c r="BL545" s="15" t="s">
        <v>215</v>
      </c>
      <c r="BM545" s="189" t="s">
        <v>1870</v>
      </c>
    </row>
    <row r="546" s="2" customFormat="1" ht="24.15" customHeight="1">
      <c r="A546" s="34"/>
      <c r="B546" s="176"/>
      <c r="C546" s="177" t="s">
        <v>1871</v>
      </c>
      <c r="D546" s="177" t="s">
        <v>169</v>
      </c>
      <c r="E546" s="178" t="s">
        <v>1872</v>
      </c>
      <c r="F546" s="179" t="s">
        <v>1873</v>
      </c>
      <c r="G546" s="180" t="s">
        <v>1046</v>
      </c>
      <c r="H546" s="207"/>
      <c r="I546" s="182"/>
      <c r="J546" s="183">
        <f>ROUND(I546*H546,2)</f>
        <v>0</v>
      </c>
      <c r="K546" s="184"/>
      <c r="L546" s="35"/>
      <c r="M546" s="185" t="s">
        <v>1</v>
      </c>
      <c r="N546" s="186" t="s">
        <v>41</v>
      </c>
      <c r="O546" s="78"/>
      <c r="P546" s="187">
        <f>O546*H546</f>
        <v>0</v>
      </c>
      <c r="Q546" s="187">
        <v>0</v>
      </c>
      <c r="R546" s="187">
        <f>Q546*H546</f>
        <v>0</v>
      </c>
      <c r="S546" s="187">
        <v>0</v>
      </c>
      <c r="T546" s="188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89" t="s">
        <v>215</v>
      </c>
      <c r="AT546" s="189" t="s">
        <v>169</v>
      </c>
      <c r="AU546" s="189" t="s">
        <v>174</v>
      </c>
      <c r="AY546" s="15" t="s">
        <v>165</v>
      </c>
      <c r="BE546" s="190">
        <f>IF(N546="základná",J546,0)</f>
        <v>0</v>
      </c>
      <c r="BF546" s="190">
        <f>IF(N546="znížená",J546,0)</f>
        <v>0</v>
      </c>
      <c r="BG546" s="190">
        <f>IF(N546="zákl. prenesená",J546,0)</f>
        <v>0</v>
      </c>
      <c r="BH546" s="190">
        <f>IF(N546="zníž. prenesená",J546,0)</f>
        <v>0</v>
      </c>
      <c r="BI546" s="190">
        <f>IF(N546="nulová",J546,0)</f>
        <v>0</v>
      </c>
      <c r="BJ546" s="15" t="s">
        <v>174</v>
      </c>
      <c r="BK546" s="190">
        <f>ROUND(I546*H546,2)</f>
        <v>0</v>
      </c>
      <c r="BL546" s="15" t="s">
        <v>215</v>
      </c>
      <c r="BM546" s="189" t="s">
        <v>1874</v>
      </c>
    </row>
    <row r="547" s="12" customFormat="1" ht="22.8" customHeight="1">
      <c r="A547" s="12"/>
      <c r="B547" s="163"/>
      <c r="C547" s="12"/>
      <c r="D547" s="164" t="s">
        <v>74</v>
      </c>
      <c r="E547" s="174" t="s">
        <v>471</v>
      </c>
      <c r="F547" s="174" t="s">
        <v>472</v>
      </c>
      <c r="G547" s="12"/>
      <c r="H547" s="12"/>
      <c r="I547" s="166"/>
      <c r="J547" s="175">
        <f>BK547</f>
        <v>0</v>
      </c>
      <c r="K547" s="12"/>
      <c r="L547" s="163"/>
      <c r="M547" s="168"/>
      <c r="N547" s="169"/>
      <c r="O547" s="169"/>
      <c r="P547" s="170">
        <f>SUM(P548:P561)</f>
        <v>0</v>
      </c>
      <c r="Q547" s="169"/>
      <c r="R547" s="170">
        <f>SUM(R548:R561)</f>
        <v>5.2628067000000005</v>
      </c>
      <c r="S547" s="169"/>
      <c r="T547" s="171">
        <f>SUM(T548:T561)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164" t="s">
        <v>174</v>
      </c>
      <c r="AT547" s="172" t="s">
        <v>74</v>
      </c>
      <c r="AU547" s="172" t="s">
        <v>83</v>
      </c>
      <c r="AY547" s="164" t="s">
        <v>165</v>
      </c>
      <c r="BK547" s="173">
        <f>SUM(BK548:BK561)</f>
        <v>0</v>
      </c>
    </row>
    <row r="548" s="2" customFormat="1" ht="66.75" customHeight="1">
      <c r="A548" s="34"/>
      <c r="B548" s="176"/>
      <c r="C548" s="177" t="s">
        <v>1875</v>
      </c>
      <c r="D548" s="177" t="s">
        <v>169</v>
      </c>
      <c r="E548" s="178" t="s">
        <v>1876</v>
      </c>
      <c r="F548" s="179" t="s">
        <v>1877</v>
      </c>
      <c r="G548" s="180" t="s">
        <v>172</v>
      </c>
      <c r="H548" s="181">
        <v>1027.8499999999999</v>
      </c>
      <c r="I548" s="182"/>
      <c r="J548" s="183">
        <f>ROUND(I548*H548,2)</f>
        <v>0</v>
      </c>
      <c r="K548" s="184"/>
      <c r="L548" s="35"/>
      <c r="M548" s="185" t="s">
        <v>1</v>
      </c>
      <c r="N548" s="186" t="s">
        <v>41</v>
      </c>
      <c r="O548" s="78"/>
      <c r="P548" s="187">
        <f>O548*H548</f>
        <v>0</v>
      </c>
      <c r="Q548" s="187">
        <v>0</v>
      </c>
      <c r="R548" s="187">
        <f>Q548*H548</f>
        <v>0</v>
      </c>
      <c r="S548" s="187">
        <v>0</v>
      </c>
      <c r="T548" s="188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89" t="s">
        <v>215</v>
      </c>
      <c r="AT548" s="189" t="s">
        <v>169</v>
      </c>
      <c r="AU548" s="189" t="s">
        <v>174</v>
      </c>
      <c r="AY548" s="15" t="s">
        <v>165</v>
      </c>
      <c r="BE548" s="190">
        <f>IF(N548="základná",J548,0)</f>
        <v>0</v>
      </c>
      <c r="BF548" s="190">
        <f>IF(N548="znížená",J548,0)</f>
        <v>0</v>
      </c>
      <c r="BG548" s="190">
        <f>IF(N548="zákl. prenesená",J548,0)</f>
        <v>0</v>
      </c>
      <c r="BH548" s="190">
        <f>IF(N548="zníž. prenesená",J548,0)</f>
        <v>0</v>
      </c>
      <c r="BI548" s="190">
        <f>IF(N548="nulová",J548,0)</f>
        <v>0</v>
      </c>
      <c r="BJ548" s="15" t="s">
        <v>174</v>
      </c>
      <c r="BK548" s="190">
        <f>ROUND(I548*H548,2)</f>
        <v>0</v>
      </c>
      <c r="BL548" s="15" t="s">
        <v>215</v>
      </c>
      <c r="BM548" s="189" t="s">
        <v>1878</v>
      </c>
    </row>
    <row r="549" s="2" customFormat="1" ht="37.8" customHeight="1">
      <c r="A549" s="34"/>
      <c r="B549" s="176"/>
      <c r="C549" s="177" t="s">
        <v>1879</v>
      </c>
      <c r="D549" s="177" t="s">
        <v>169</v>
      </c>
      <c r="E549" s="178" t="s">
        <v>1880</v>
      </c>
      <c r="F549" s="179" t="s">
        <v>1881</v>
      </c>
      <c r="G549" s="180" t="s">
        <v>172</v>
      </c>
      <c r="H549" s="181">
        <v>287.19</v>
      </c>
      <c r="I549" s="182"/>
      <c r="J549" s="183">
        <f>ROUND(I549*H549,2)</f>
        <v>0</v>
      </c>
      <c r="K549" s="184"/>
      <c r="L549" s="35"/>
      <c r="M549" s="185" t="s">
        <v>1</v>
      </c>
      <c r="N549" s="186" t="s">
        <v>41</v>
      </c>
      <c r="O549" s="78"/>
      <c r="P549" s="187">
        <f>O549*H549</f>
        <v>0</v>
      </c>
      <c r="Q549" s="187">
        <v>0</v>
      </c>
      <c r="R549" s="187">
        <f>Q549*H549</f>
        <v>0</v>
      </c>
      <c r="S549" s="187">
        <v>0</v>
      </c>
      <c r="T549" s="188">
        <f>S549*H549</f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89" t="s">
        <v>215</v>
      </c>
      <c r="AT549" s="189" t="s">
        <v>169</v>
      </c>
      <c r="AU549" s="189" t="s">
        <v>174</v>
      </c>
      <c r="AY549" s="15" t="s">
        <v>165</v>
      </c>
      <c r="BE549" s="190">
        <f>IF(N549="základná",J549,0)</f>
        <v>0</v>
      </c>
      <c r="BF549" s="190">
        <f>IF(N549="znížená",J549,0)</f>
        <v>0</v>
      </c>
      <c r="BG549" s="190">
        <f>IF(N549="zákl. prenesená",J549,0)</f>
        <v>0</v>
      </c>
      <c r="BH549" s="190">
        <f>IF(N549="zníž. prenesená",J549,0)</f>
        <v>0</v>
      </c>
      <c r="BI549" s="190">
        <f>IF(N549="nulová",J549,0)</f>
        <v>0</v>
      </c>
      <c r="BJ549" s="15" t="s">
        <v>174</v>
      </c>
      <c r="BK549" s="190">
        <f>ROUND(I549*H549,2)</f>
        <v>0</v>
      </c>
      <c r="BL549" s="15" t="s">
        <v>215</v>
      </c>
      <c r="BM549" s="189" t="s">
        <v>1882</v>
      </c>
    </row>
    <row r="550" s="2" customFormat="1" ht="24.15" customHeight="1">
      <c r="A550" s="34"/>
      <c r="B550" s="176"/>
      <c r="C550" s="177" t="s">
        <v>1883</v>
      </c>
      <c r="D550" s="177" t="s">
        <v>169</v>
      </c>
      <c r="E550" s="178" t="s">
        <v>1884</v>
      </c>
      <c r="F550" s="179" t="s">
        <v>1885</v>
      </c>
      <c r="G550" s="180" t="s">
        <v>172</v>
      </c>
      <c r="H550" s="181">
        <v>57.420000000000002</v>
      </c>
      <c r="I550" s="182"/>
      <c r="J550" s="183">
        <f>ROUND(I550*H550,2)</f>
        <v>0</v>
      </c>
      <c r="K550" s="184"/>
      <c r="L550" s="35"/>
      <c r="M550" s="185" t="s">
        <v>1</v>
      </c>
      <c r="N550" s="186" t="s">
        <v>41</v>
      </c>
      <c r="O550" s="78"/>
      <c r="P550" s="187">
        <f>O550*H550</f>
        <v>0</v>
      </c>
      <c r="Q550" s="187">
        <v>0.00029999999999999997</v>
      </c>
      <c r="R550" s="187">
        <f>Q550*H550</f>
        <v>0.017225999999999998</v>
      </c>
      <c r="S550" s="187">
        <v>0</v>
      </c>
      <c r="T550" s="188">
        <f>S550*H550</f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89" t="s">
        <v>215</v>
      </c>
      <c r="AT550" s="189" t="s">
        <v>169</v>
      </c>
      <c r="AU550" s="189" t="s">
        <v>174</v>
      </c>
      <c r="AY550" s="15" t="s">
        <v>165</v>
      </c>
      <c r="BE550" s="190">
        <f>IF(N550="základná",J550,0)</f>
        <v>0</v>
      </c>
      <c r="BF550" s="190">
        <f>IF(N550="znížená",J550,0)</f>
        <v>0</v>
      </c>
      <c r="BG550" s="190">
        <f>IF(N550="zákl. prenesená",J550,0)</f>
        <v>0</v>
      </c>
      <c r="BH550" s="190">
        <f>IF(N550="zníž. prenesená",J550,0)</f>
        <v>0</v>
      </c>
      <c r="BI550" s="190">
        <f>IF(N550="nulová",J550,0)</f>
        <v>0</v>
      </c>
      <c r="BJ550" s="15" t="s">
        <v>174</v>
      </c>
      <c r="BK550" s="190">
        <f>ROUND(I550*H550,2)</f>
        <v>0</v>
      </c>
      <c r="BL550" s="15" t="s">
        <v>215</v>
      </c>
      <c r="BM550" s="189" t="s">
        <v>1886</v>
      </c>
    </row>
    <row r="551" s="2" customFormat="1" ht="49.05" customHeight="1">
      <c r="A551" s="34"/>
      <c r="B551" s="176"/>
      <c r="C551" s="196" t="s">
        <v>1887</v>
      </c>
      <c r="D551" s="196" t="s">
        <v>551</v>
      </c>
      <c r="E551" s="197" t="s">
        <v>1888</v>
      </c>
      <c r="F551" s="198" t="s">
        <v>1889</v>
      </c>
      <c r="G551" s="199" t="s">
        <v>172</v>
      </c>
      <c r="H551" s="200">
        <v>59.143000000000001</v>
      </c>
      <c r="I551" s="201"/>
      <c r="J551" s="202">
        <f>ROUND(I551*H551,2)</f>
        <v>0</v>
      </c>
      <c r="K551" s="203"/>
      <c r="L551" s="204"/>
      <c r="M551" s="205" t="s">
        <v>1</v>
      </c>
      <c r="N551" s="206" t="s">
        <v>41</v>
      </c>
      <c r="O551" s="78"/>
      <c r="P551" s="187">
        <f>O551*H551</f>
        <v>0</v>
      </c>
      <c r="Q551" s="187">
        <v>0.0038999999999999998</v>
      </c>
      <c r="R551" s="187">
        <f>Q551*H551</f>
        <v>0.23065769999999999</v>
      </c>
      <c r="S551" s="187">
        <v>0</v>
      </c>
      <c r="T551" s="188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89" t="s">
        <v>284</v>
      </c>
      <c r="AT551" s="189" t="s">
        <v>551</v>
      </c>
      <c r="AU551" s="189" t="s">
        <v>174</v>
      </c>
      <c r="AY551" s="15" t="s">
        <v>165</v>
      </c>
      <c r="BE551" s="190">
        <f>IF(N551="základná",J551,0)</f>
        <v>0</v>
      </c>
      <c r="BF551" s="190">
        <f>IF(N551="znížená",J551,0)</f>
        <v>0</v>
      </c>
      <c r="BG551" s="190">
        <f>IF(N551="zákl. prenesená",J551,0)</f>
        <v>0</v>
      </c>
      <c r="BH551" s="190">
        <f>IF(N551="zníž. prenesená",J551,0)</f>
        <v>0</v>
      </c>
      <c r="BI551" s="190">
        <f>IF(N551="nulová",J551,0)</f>
        <v>0</v>
      </c>
      <c r="BJ551" s="15" t="s">
        <v>174</v>
      </c>
      <c r="BK551" s="190">
        <f>ROUND(I551*H551,2)</f>
        <v>0</v>
      </c>
      <c r="BL551" s="15" t="s">
        <v>215</v>
      </c>
      <c r="BM551" s="189" t="s">
        <v>1890</v>
      </c>
    </row>
    <row r="552" s="2" customFormat="1">
      <c r="A552" s="34"/>
      <c r="B552" s="35"/>
      <c r="C552" s="34"/>
      <c r="D552" s="208" t="s">
        <v>1468</v>
      </c>
      <c r="E552" s="34"/>
      <c r="F552" s="209" t="s">
        <v>1891</v>
      </c>
      <c r="G552" s="34"/>
      <c r="H552" s="34"/>
      <c r="I552" s="210"/>
      <c r="J552" s="34"/>
      <c r="K552" s="34"/>
      <c r="L552" s="35"/>
      <c r="M552" s="211"/>
      <c r="N552" s="212"/>
      <c r="O552" s="78"/>
      <c r="P552" s="78"/>
      <c r="Q552" s="78"/>
      <c r="R552" s="78"/>
      <c r="S552" s="78"/>
      <c r="T552" s="79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T552" s="15" t="s">
        <v>1468</v>
      </c>
      <c r="AU552" s="15" t="s">
        <v>174</v>
      </c>
    </row>
    <row r="553" s="2" customFormat="1" ht="24.15" customHeight="1">
      <c r="A553" s="34"/>
      <c r="B553" s="176"/>
      <c r="C553" s="177" t="s">
        <v>1892</v>
      </c>
      <c r="D553" s="177" t="s">
        <v>169</v>
      </c>
      <c r="E553" s="178" t="s">
        <v>1893</v>
      </c>
      <c r="F553" s="179" t="s">
        <v>1894</v>
      </c>
      <c r="G553" s="180" t="s">
        <v>172</v>
      </c>
      <c r="H553" s="181">
        <v>1157.9000000000001</v>
      </c>
      <c r="I553" s="182"/>
      <c r="J553" s="183">
        <f>ROUND(I553*H553,2)</f>
        <v>0</v>
      </c>
      <c r="K553" s="184"/>
      <c r="L553" s="35"/>
      <c r="M553" s="185" t="s">
        <v>1</v>
      </c>
      <c r="N553" s="186" t="s">
        <v>41</v>
      </c>
      <c r="O553" s="78"/>
      <c r="P553" s="187">
        <f>O553*H553</f>
        <v>0</v>
      </c>
      <c r="Q553" s="187">
        <v>0.00029999999999999997</v>
      </c>
      <c r="R553" s="187">
        <f>Q553*H553</f>
        <v>0.34737000000000001</v>
      </c>
      <c r="S553" s="187">
        <v>0</v>
      </c>
      <c r="T553" s="188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89" t="s">
        <v>215</v>
      </c>
      <c r="AT553" s="189" t="s">
        <v>169</v>
      </c>
      <c r="AU553" s="189" t="s">
        <v>174</v>
      </c>
      <c r="AY553" s="15" t="s">
        <v>165</v>
      </c>
      <c r="BE553" s="190">
        <f>IF(N553="základná",J553,0)</f>
        <v>0</v>
      </c>
      <c r="BF553" s="190">
        <f>IF(N553="znížená",J553,0)</f>
        <v>0</v>
      </c>
      <c r="BG553" s="190">
        <f>IF(N553="zákl. prenesená",J553,0)</f>
        <v>0</v>
      </c>
      <c r="BH553" s="190">
        <f>IF(N553="zníž. prenesená",J553,0)</f>
        <v>0</v>
      </c>
      <c r="BI553" s="190">
        <f>IF(N553="nulová",J553,0)</f>
        <v>0</v>
      </c>
      <c r="BJ553" s="15" t="s">
        <v>174</v>
      </c>
      <c r="BK553" s="190">
        <f>ROUND(I553*H553,2)</f>
        <v>0</v>
      </c>
      <c r="BL553" s="15" t="s">
        <v>215</v>
      </c>
      <c r="BM553" s="189" t="s">
        <v>1895</v>
      </c>
    </row>
    <row r="554" s="2" customFormat="1" ht="55.5" customHeight="1">
      <c r="A554" s="34"/>
      <c r="B554" s="176"/>
      <c r="C554" s="196" t="s">
        <v>1896</v>
      </c>
      <c r="D554" s="196" t="s">
        <v>551</v>
      </c>
      <c r="E554" s="197" t="s">
        <v>1897</v>
      </c>
      <c r="F554" s="198" t="s">
        <v>1898</v>
      </c>
      <c r="G554" s="199" t="s">
        <v>172</v>
      </c>
      <c r="H554" s="200">
        <v>670.77200000000005</v>
      </c>
      <c r="I554" s="201"/>
      <c r="J554" s="202">
        <f>ROUND(I554*H554,2)</f>
        <v>0</v>
      </c>
      <c r="K554" s="203"/>
      <c r="L554" s="204"/>
      <c r="M554" s="205" t="s">
        <v>1</v>
      </c>
      <c r="N554" s="206" t="s">
        <v>41</v>
      </c>
      <c r="O554" s="78"/>
      <c r="P554" s="187">
        <f>O554*H554</f>
        <v>0</v>
      </c>
      <c r="Q554" s="187">
        <v>0.0038999999999999998</v>
      </c>
      <c r="R554" s="187">
        <f>Q554*H554</f>
        <v>2.6160108000000002</v>
      </c>
      <c r="S554" s="187">
        <v>0</v>
      </c>
      <c r="T554" s="188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89" t="s">
        <v>284</v>
      </c>
      <c r="AT554" s="189" t="s">
        <v>551</v>
      </c>
      <c r="AU554" s="189" t="s">
        <v>174</v>
      </c>
      <c r="AY554" s="15" t="s">
        <v>165</v>
      </c>
      <c r="BE554" s="190">
        <f>IF(N554="základná",J554,0)</f>
        <v>0</v>
      </c>
      <c r="BF554" s="190">
        <f>IF(N554="znížená",J554,0)</f>
        <v>0</v>
      </c>
      <c r="BG554" s="190">
        <f>IF(N554="zákl. prenesená",J554,0)</f>
        <v>0</v>
      </c>
      <c r="BH554" s="190">
        <f>IF(N554="zníž. prenesená",J554,0)</f>
        <v>0</v>
      </c>
      <c r="BI554" s="190">
        <f>IF(N554="nulová",J554,0)</f>
        <v>0</v>
      </c>
      <c r="BJ554" s="15" t="s">
        <v>174</v>
      </c>
      <c r="BK554" s="190">
        <f>ROUND(I554*H554,2)</f>
        <v>0</v>
      </c>
      <c r="BL554" s="15" t="s">
        <v>215</v>
      </c>
      <c r="BM554" s="189" t="s">
        <v>1899</v>
      </c>
    </row>
    <row r="555" s="2" customFormat="1">
      <c r="A555" s="34"/>
      <c r="B555" s="35"/>
      <c r="C555" s="34"/>
      <c r="D555" s="208" t="s">
        <v>1468</v>
      </c>
      <c r="E555" s="34"/>
      <c r="F555" s="209" t="s">
        <v>1891</v>
      </c>
      <c r="G555" s="34"/>
      <c r="H555" s="34"/>
      <c r="I555" s="210"/>
      <c r="J555" s="34"/>
      <c r="K555" s="34"/>
      <c r="L555" s="35"/>
      <c r="M555" s="211"/>
      <c r="N555" s="212"/>
      <c r="O555" s="78"/>
      <c r="P555" s="78"/>
      <c r="Q555" s="78"/>
      <c r="R555" s="78"/>
      <c r="S555" s="78"/>
      <c r="T555" s="79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T555" s="15" t="s">
        <v>1468</v>
      </c>
      <c r="AU555" s="15" t="s">
        <v>174</v>
      </c>
    </row>
    <row r="556" s="2" customFormat="1" ht="55.5" customHeight="1">
      <c r="A556" s="34"/>
      <c r="B556" s="176"/>
      <c r="C556" s="196" t="s">
        <v>1900</v>
      </c>
      <c r="D556" s="196" t="s">
        <v>551</v>
      </c>
      <c r="E556" s="197" t="s">
        <v>1901</v>
      </c>
      <c r="F556" s="198" t="s">
        <v>1902</v>
      </c>
      <c r="G556" s="199" t="s">
        <v>172</v>
      </c>
      <c r="H556" s="200">
        <v>446.89600000000002</v>
      </c>
      <c r="I556" s="201"/>
      <c r="J556" s="202">
        <f>ROUND(I556*H556,2)</f>
        <v>0</v>
      </c>
      <c r="K556" s="203"/>
      <c r="L556" s="204"/>
      <c r="M556" s="205" t="s">
        <v>1</v>
      </c>
      <c r="N556" s="206" t="s">
        <v>41</v>
      </c>
      <c r="O556" s="78"/>
      <c r="P556" s="187">
        <f>O556*H556</f>
        <v>0</v>
      </c>
      <c r="Q556" s="187">
        <v>0.0038999999999999998</v>
      </c>
      <c r="R556" s="187">
        <f>Q556*H556</f>
        <v>1.7428944</v>
      </c>
      <c r="S556" s="187">
        <v>0</v>
      </c>
      <c r="T556" s="188">
        <f>S556*H556</f>
        <v>0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189" t="s">
        <v>284</v>
      </c>
      <c r="AT556" s="189" t="s">
        <v>551</v>
      </c>
      <c r="AU556" s="189" t="s">
        <v>174</v>
      </c>
      <c r="AY556" s="15" t="s">
        <v>165</v>
      </c>
      <c r="BE556" s="190">
        <f>IF(N556="základná",J556,0)</f>
        <v>0</v>
      </c>
      <c r="BF556" s="190">
        <f>IF(N556="znížená",J556,0)</f>
        <v>0</v>
      </c>
      <c r="BG556" s="190">
        <f>IF(N556="zákl. prenesená",J556,0)</f>
        <v>0</v>
      </c>
      <c r="BH556" s="190">
        <f>IF(N556="zníž. prenesená",J556,0)</f>
        <v>0</v>
      </c>
      <c r="BI556" s="190">
        <f>IF(N556="nulová",J556,0)</f>
        <v>0</v>
      </c>
      <c r="BJ556" s="15" t="s">
        <v>174</v>
      </c>
      <c r="BK556" s="190">
        <f>ROUND(I556*H556,2)</f>
        <v>0</v>
      </c>
      <c r="BL556" s="15" t="s">
        <v>215</v>
      </c>
      <c r="BM556" s="189" t="s">
        <v>1903</v>
      </c>
    </row>
    <row r="557" s="2" customFormat="1">
      <c r="A557" s="34"/>
      <c r="B557" s="35"/>
      <c r="C557" s="34"/>
      <c r="D557" s="208" t="s">
        <v>1468</v>
      </c>
      <c r="E557" s="34"/>
      <c r="F557" s="209" t="s">
        <v>1891</v>
      </c>
      <c r="G557" s="34"/>
      <c r="H557" s="34"/>
      <c r="I557" s="210"/>
      <c r="J557" s="34"/>
      <c r="K557" s="34"/>
      <c r="L557" s="35"/>
      <c r="M557" s="211"/>
      <c r="N557" s="212"/>
      <c r="O557" s="78"/>
      <c r="P557" s="78"/>
      <c r="Q557" s="78"/>
      <c r="R557" s="78"/>
      <c r="S557" s="78"/>
      <c r="T557" s="79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T557" s="15" t="s">
        <v>1468</v>
      </c>
      <c r="AU557" s="15" t="s">
        <v>174</v>
      </c>
    </row>
    <row r="558" s="2" customFormat="1" ht="24.15" customHeight="1">
      <c r="A558" s="34"/>
      <c r="B558" s="176"/>
      <c r="C558" s="196" t="s">
        <v>1904</v>
      </c>
      <c r="D558" s="196" t="s">
        <v>551</v>
      </c>
      <c r="E558" s="197" t="s">
        <v>1905</v>
      </c>
      <c r="F558" s="198" t="s">
        <v>1906</v>
      </c>
      <c r="G558" s="199" t="s">
        <v>172</v>
      </c>
      <c r="H558" s="200">
        <v>77.888999999999996</v>
      </c>
      <c r="I558" s="201"/>
      <c r="J558" s="202">
        <f>ROUND(I558*H558,2)</f>
        <v>0</v>
      </c>
      <c r="K558" s="203"/>
      <c r="L558" s="204"/>
      <c r="M558" s="205" t="s">
        <v>1</v>
      </c>
      <c r="N558" s="206" t="s">
        <v>41</v>
      </c>
      <c r="O558" s="78"/>
      <c r="P558" s="187">
        <f>O558*H558</f>
        <v>0</v>
      </c>
      <c r="Q558" s="187">
        <v>0.0038999999999999998</v>
      </c>
      <c r="R558" s="187">
        <f>Q558*H558</f>
        <v>0.30376709999999996</v>
      </c>
      <c r="S558" s="187">
        <v>0</v>
      </c>
      <c r="T558" s="188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89" t="s">
        <v>284</v>
      </c>
      <c r="AT558" s="189" t="s">
        <v>551</v>
      </c>
      <c r="AU558" s="189" t="s">
        <v>174</v>
      </c>
      <c r="AY558" s="15" t="s">
        <v>165</v>
      </c>
      <c r="BE558" s="190">
        <f>IF(N558="základná",J558,0)</f>
        <v>0</v>
      </c>
      <c r="BF558" s="190">
        <f>IF(N558="znížená",J558,0)</f>
        <v>0</v>
      </c>
      <c r="BG558" s="190">
        <f>IF(N558="zákl. prenesená",J558,0)</f>
        <v>0</v>
      </c>
      <c r="BH558" s="190">
        <f>IF(N558="zníž. prenesená",J558,0)</f>
        <v>0</v>
      </c>
      <c r="BI558" s="190">
        <f>IF(N558="nulová",J558,0)</f>
        <v>0</v>
      </c>
      <c r="BJ558" s="15" t="s">
        <v>174</v>
      </c>
      <c r="BK558" s="190">
        <f>ROUND(I558*H558,2)</f>
        <v>0</v>
      </c>
      <c r="BL558" s="15" t="s">
        <v>215</v>
      </c>
      <c r="BM558" s="189" t="s">
        <v>1907</v>
      </c>
    </row>
    <row r="559" s="2" customFormat="1">
      <c r="A559" s="34"/>
      <c r="B559" s="35"/>
      <c r="C559" s="34"/>
      <c r="D559" s="208" t="s">
        <v>1468</v>
      </c>
      <c r="E559" s="34"/>
      <c r="F559" s="209" t="s">
        <v>1891</v>
      </c>
      <c r="G559" s="34"/>
      <c r="H559" s="34"/>
      <c r="I559" s="210"/>
      <c r="J559" s="34"/>
      <c r="K559" s="34"/>
      <c r="L559" s="35"/>
      <c r="M559" s="211"/>
      <c r="N559" s="212"/>
      <c r="O559" s="78"/>
      <c r="P559" s="78"/>
      <c r="Q559" s="78"/>
      <c r="R559" s="78"/>
      <c r="S559" s="78"/>
      <c r="T559" s="79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T559" s="15" t="s">
        <v>1468</v>
      </c>
      <c r="AU559" s="15" t="s">
        <v>174</v>
      </c>
    </row>
    <row r="560" s="2" customFormat="1" ht="24.15" customHeight="1">
      <c r="A560" s="34"/>
      <c r="B560" s="176"/>
      <c r="C560" s="177" t="s">
        <v>1908</v>
      </c>
      <c r="D560" s="177" t="s">
        <v>169</v>
      </c>
      <c r="E560" s="178" t="s">
        <v>1909</v>
      </c>
      <c r="F560" s="179" t="s">
        <v>1910</v>
      </c>
      <c r="G560" s="180" t="s">
        <v>172</v>
      </c>
      <c r="H560" s="181">
        <v>57.420000000000002</v>
      </c>
      <c r="I560" s="182"/>
      <c r="J560" s="183">
        <f>ROUND(I560*H560,2)</f>
        <v>0</v>
      </c>
      <c r="K560" s="184"/>
      <c r="L560" s="35"/>
      <c r="M560" s="185" t="s">
        <v>1</v>
      </c>
      <c r="N560" s="186" t="s">
        <v>41</v>
      </c>
      <c r="O560" s="78"/>
      <c r="P560" s="187">
        <f>O560*H560</f>
        <v>0</v>
      </c>
      <c r="Q560" s="187">
        <v>8.5000000000000006E-05</v>
      </c>
      <c r="R560" s="187">
        <f>Q560*H560</f>
        <v>0.0048807000000000008</v>
      </c>
      <c r="S560" s="187">
        <v>0</v>
      </c>
      <c r="T560" s="188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89" t="s">
        <v>215</v>
      </c>
      <c r="AT560" s="189" t="s">
        <v>169</v>
      </c>
      <c r="AU560" s="189" t="s">
        <v>174</v>
      </c>
      <c r="AY560" s="15" t="s">
        <v>165</v>
      </c>
      <c r="BE560" s="190">
        <f>IF(N560="základná",J560,0)</f>
        <v>0</v>
      </c>
      <c r="BF560" s="190">
        <f>IF(N560="znížená",J560,0)</f>
        <v>0</v>
      </c>
      <c r="BG560" s="190">
        <f>IF(N560="zákl. prenesená",J560,0)</f>
        <v>0</v>
      </c>
      <c r="BH560" s="190">
        <f>IF(N560="zníž. prenesená",J560,0)</f>
        <v>0</v>
      </c>
      <c r="BI560" s="190">
        <f>IF(N560="nulová",J560,0)</f>
        <v>0</v>
      </c>
      <c r="BJ560" s="15" t="s">
        <v>174</v>
      </c>
      <c r="BK560" s="190">
        <f>ROUND(I560*H560,2)</f>
        <v>0</v>
      </c>
      <c r="BL560" s="15" t="s">
        <v>215</v>
      </c>
      <c r="BM560" s="189" t="s">
        <v>1911</v>
      </c>
    </row>
    <row r="561" s="2" customFormat="1" ht="24.15" customHeight="1">
      <c r="A561" s="34"/>
      <c r="B561" s="176"/>
      <c r="C561" s="177" t="s">
        <v>1912</v>
      </c>
      <c r="D561" s="177" t="s">
        <v>169</v>
      </c>
      <c r="E561" s="178" t="s">
        <v>1913</v>
      </c>
      <c r="F561" s="179" t="s">
        <v>1914</v>
      </c>
      <c r="G561" s="180" t="s">
        <v>1046</v>
      </c>
      <c r="H561" s="207"/>
      <c r="I561" s="182"/>
      <c r="J561" s="183">
        <f>ROUND(I561*H561,2)</f>
        <v>0</v>
      </c>
      <c r="K561" s="184"/>
      <c r="L561" s="35"/>
      <c r="M561" s="185" t="s">
        <v>1</v>
      </c>
      <c r="N561" s="186" t="s">
        <v>41</v>
      </c>
      <c r="O561" s="78"/>
      <c r="P561" s="187">
        <f>O561*H561</f>
        <v>0</v>
      </c>
      <c r="Q561" s="187">
        <v>0</v>
      </c>
      <c r="R561" s="187">
        <f>Q561*H561</f>
        <v>0</v>
      </c>
      <c r="S561" s="187">
        <v>0</v>
      </c>
      <c r="T561" s="188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89" t="s">
        <v>215</v>
      </c>
      <c r="AT561" s="189" t="s">
        <v>169</v>
      </c>
      <c r="AU561" s="189" t="s">
        <v>174</v>
      </c>
      <c r="AY561" s="15" t="s">
        <v>165</v>
      </c>
      <c r="BE561" s="190">
        <f>IF(N561="základná",J561,0)</f>
        <v>0</v>
      </c>
      <c r="BF561" s="190">
        <f>IF(N561="znížená",J561,0)</f>
        <v>0</v>
      </c>
      <c r="BG561" s="190">
        <f>IF(N561="zákl. prenesená",J561,0)</f>
        <v>0</v>
      </c>
      <c r="BH561" s="190">
        <f>IF(N561="zníž. prenesená",J561,0)</f>
        <v>0</v>
      </c>
      <c r="BI561" s="190">
        <f>IF(N561="nulová",J561,0)</f>
        <v>0</v>
      </c>
      <c r="BJ561" s="15" t="s">
        <v>174</v>
      </c>
      <c r="BK561" s="190">
        <f>ROUND(I561*H561,2)</f>
        <v>0</v>
      </c>
      <c r="BL561" s="15" t="s">
        <v>215</v>
      </c>
      <c r="BM561" s="189" t="s">
        <v>1915</v>
      </c>
    </row>
    <row r="562" s="12" customFormat="1" ht="22.8" customHeight="1">
      <c r="A562" s="12"/>
      <c r="B562" s="163"/>
      <c r="C562" s="12"/>
      <c r="D562" s="164" t="s">
        <v>74</v>
      </c>
      <c r="E562" s="174" t="s">
        <v>1916</v>
      </c>
      <c r="F562" s="174" t="s">
        <v>1917</v>
      </c>
      <c r="G562" s="12"/>
      <c r="H562" s="12"/>
      <c r="I562" s="166"/>
      <c r="J562" s="175">
        <f>BK562</f>
        <v>0</v>
      </c>
      <c r="K562" s="12"/>
      <c r="L562" s="163"/>
      <c r="M562" s="168"/>
      <c r="N562" s="169"/>
      <c r="O562" s="169"/>
      <c r="P562" s="170">
        <f>SUM(P563:P565)</f>
        <v>0</v>
      </c>
      <c r="Q562" s="169"/>
      <c r="R562" s="170">
        <f>SUM(R563:R565)</f>
        <v>0.40385671111999999</v>
      </c>
      <c r="S562" s="169"/>
      <c r="T562" s="171">
        <f>SUM(T563:T565)</f>
        <v>0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164" t="s">
        <v>174</v>
      </c>
      <c r="AT562" s="172" t="s">
        <v>74</v>
      </c>
      <c r="AU562" s="172" t="s">
        <v>83</v>
      </c>
      <c r="AY562" s="164" t="s">
        <v>165</v>
      </c>
      <c r="BK562" s="173">
        <f>SUM(BK563:BK565)</f>
        <v>0</v>
      </c>
    </row>
    <row r="563" s="2" customFormat="1" ht="21.75" customHeight="1">
      <c r="A563" s="34"/>
      <c r="B563" s="176"/>
      <c r="C563" s="177" t="s">
        <v>1918</v>
      </c>
      <c r="D563" s="177" t="s">
        <v>169</v>
      </c>
      <c r="E563" s="178" t="s">
        <v>1919</v>
      </c>
      <c r="F563" s="179" t="s">
        <v>1920</v>
      </c>
      <c r="G563" s="180" t="s">
        <v>172</v>
      </c>
      <c r="H563" s="181">
        <v>673.01599999999996</v>
      </c>
      <c r="I563" s="182"/>
      <c r="J563" s="183">
        <f>ROUND(I563*H563,2)</f>
        <v>0</v>
      </c>
      <c r="K563" s="184"/>
      <c r="L563" s="35"/>
      <c r="M563" s="185" t="s">
        <v>1</v>
      </c>
      <c r="N563" s="186" t="s">
        <v>41</v>
      </c>
      <c r="O563" s="78"/>
      <c r="P563" s="187">
        <f>O563*H563</f>
        <v>0</v>
      </c>
      <c r="Q563" s="187">
        <v>0.00040000000000000002</v>
      </c>
      <c r="R563" s="187">
        <f>Q563*H563</f>
        <v>0.26920640000000001</v>
      </c>
      <c r="S563" s="187">
        <v>0</v>
      </c>
      <c r="T563" s="188">
        <f>S563*H563</f>
        <v>0</v>
      </c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R563" s="189" t="s">
        <v>215</v>
      </c>
      <c r="AT563" s="189" t="s">
        <v>169</v>
      </c>
      <c r="AU563" s="189" t="s">
        <v>174</v>
      </c>
      <c r="AY563" s="15" t="s">
        <v>165</v>
      </c>
      <c r="BE563" s="190">
        <f>IF(N563="základná",J563,0)</f>
        <v>0</v>
      </c>
      <c r="BF563" s="190">
        <f>IF(N563="znížená",J563,0)</f>
        <v>0</v>
      </c>
      <c r="BG563" s="190">
        <f>IF(N563="zákl. prenesená",J563,0)</f>
        <v>0</v>
      </c>
      <c r="BH563" s="190">
        <f>IF(N563="zníž. prenesená",J563,0)</f>
        <v>0</v>
      </c>
      <c r="BI563" s="190">
        <f>IF(N563="nulová",J563,0)</f>
        <v>0</v>
      </c>
      <c r="BJ563" s="15" t="s">
        <v>174</v>
      </c>
      <c r="BK563" s="190">
        <f>ROUND(I563*H563,2)</f>
        <v>0</v>
      </c>
      <c r="BL563" s="15" t="s">
        <v>215</v>
      </c>
      <c r="BM563" s="189" t="s">
        <v>1921</v>
      </c>
    </row>
    <row r="564" s="2" customFormat="1" ht="24.15" customHeight="1">
      <c r="A564" s="34"/>
      <c r="B564" s="176"/>
      <c r="C564" s="177" t="s">
        <v>1922</v>
      </c>
      <c r="D564" s="177" t="s">
        <v>169</v>
      </c>
      <c r="E564" s="178" t="s">
        <v>1923</v>
      </c>
      <c r="F564" s="179" t="s">
        <v>1924</v>
      </c>
      <c r="G564" s="180" t="s">
        <v>172</v>
      </c>
      <c r="H564" s="181">
        <v>673.01599999999996</v>
      </c>
      <c r="I564" s="182"/>
      <c r="J564" s="183">
        <f>ROUND(I564*H564,2)</f>
        <v>0</v>
      </c>
      <c r="K564" s="184"/>
      <c r="L564" s="35"/>
      <c r="M564" s="185" t="s">
        <v>1</v>
      </c>
      <c r="N564" s="186" t="s">
        <v>41</v>
      </c>
      <c r="O564" s="78"/>
      <c r="P564" s="187">
        <f>O564*H564</f>
        <v>0</v>
      </c>
      <c r="Q564" s="187">
        <v>0.00020007</v>
      </c>
      <c r="R564" s="187">
        <f>Q564*H564</f>
        <v>0.13465031112000001</v>
      </c>
      <c r="S564" s="187">
        <v>0</v>
      </c>
      <c r="T564" s="188">
        <f>S564*H564</f>
        <v>0</v>
      </c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R564" s="189" t="s">
        <v>215</v>
      </c>
      <c r="AT564" s="189" t="s">
        <v>169</v>
      </c>
      <c r="AU564" s="189" t="s">
        <v>174</v>
      </c>
      <c r="AY564" s="15" t="s">
        <v>165</v>
      </c>
      <c r="BE564" s="190">
        <f>IF(N564="základná",J564,0)</f>
        <v>0</v>
      </c>
      <c r="BF564" s="190">
        <f>IF(N564="znížená",J564,0)</f>
        <v>0</v>
      </c>
      <c r="BG564" s="190">
        <f>IF(N564="zákl. prenesená",J564,0)</f>
        <v>0</v>
      </c>
      <c r="BH564" s="190">
        <f>IF(N564="zníž. prenesená",J564,0)</f>
        <v>0</v>
      </c>
      <c r="BI564" s="190">
        <f>IF(N564="nulová",J564,0)</f>
        <v>0</v>
      </c>
      <c r="BJ564" s="15" t="s">
        <v>174</v>
      </c>
      <c r="BK564" s="190">
        <f>ROUND(I564*H564,2)</f>
        <v>0</v>
      </c>
      <c r="BL564" s="15" t="s">
        <v>215</v>
      </c>
      <c r="BM564" s="189" t="s">
        <v>1925</v>
      </c>
    </row>
    <row r="565" s="2" customFormat="1" ht="24.15" customHeight="1">
      <c r="A565" s="34"/>
      <c r="B565" s="176"/>
      <c r="C565" s="177" t="s">
        <v>1926</v>
      </c>
      <c r="D565" s="177" t="s">
        <v>169</v>
      </c>
      <c r="E565" s="178" t="s">
        <v>1927</v>
      </c>
      <c r="F565" s="179" t="s">
        <v>1928</v>
      </c>
      <c r="G565" s="180" t="s">
        <v>1046</v>
      </c>
      <c r="H565" s="207"/>
      <c r="I565" s="182"/>
      <c r="J565" s="183">
        <f>ROUND(I565*H565,2)</f>
        <v>0</v>
      </c>
      <c r="K565" s="184"/>
      <c r="L565" s="35"/>
      <c r="M565" s="185" t="s">
        <v>1</v>
      </c>
      <c r="N565" s="186" t="s">
        <v>41</v>
      </c>
      <c r="O565" s="78"/>
      <c r="P565" s="187">
        <f>O565*H565</f>
        <v>0</v>
      </c>
      <c r="Q565" s="187">
        <v>0</v>
      </c>
      <c r="R565" s="187">
        <f>Q565*H565</f>
        <v>0</v>
      </c>
      <c r="S565" s="187">
        <v>0</v>
      </c>
      <c r="T565" s="188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89" t="s">
        <v>215</v>
      </c>
      <c r="AT565" s="189" t="s">
        <v>169</v>
      </c>
      <c r="AU565" s="189" t="s">
        <v>174</v>
      </c>
      <c r="AY565" s="15" t="s">
        <v>165</v>
      </c>
      <c r="BE565" s="190">
        <f>IF(N565="základná",J565,0)</f>
        <v>0</v>
      </c>
      <c r="BF565" s="190">
        <f>IF(N565="znížená",J565,0)</f>
        <v>0</v>
      </c>
      <c r="BG565" s="190">
        <f>IF(N565="zákl. prenesená",J565,0)</f>
        <v>0</v>
      </c>
      <c r="BH565" s="190">
        <f>IF(N565="zníž. prenesená",J565,0)</f>
        <v>0</v>
      </c>
      <c r="BI565" s="190">
        <f>IF(N565="nulová",J565,0)</f>
        <v>0</v>
      </c>
      <c r="BJ565" s="15" t="s">
        <v>174</v>
      </c>
      <c r="BK565" s="190">
        <f>ROUND(I565*H565,2)</f>
        <v>0</v>
      </c>
      <c r="BL565" s="15" t="s">
        <v>215</v>
      </c>
      <c r="BM565" s="189" t="s">
        <v>1929</v>
      </c>
    </row>
    <row r="566" s="12" customFormat="1" ht="22.8" customHeight="1">
      <c r="A566" s="12"/>
      <c r="B566" s="163"/>
      <c r="C566" s="12"/>
      <c r="D566" s="164" t="s">
        <v>74</v>
      </c>
      <c r="E566" s="174" t="s">
        <v>1930</v>
      </c>
      <c r="F566" s="174" t="s">
        <v>1931</v>
      </c>
      <c r="G566" s="12"/>
      <c r="H566" s="12"/>
      <c r="I566" s="166"/>
      <c r="J566" s="175">
        <f>BK566</f>
        <v>0</v>
      </c>
      <c r="K566" s="12"/>
      <c r="L566" s="163"/>
      <c r="M566" s="168"/>
      <c r="N566" s="169"/>
      <c r="O566" s="169"/>
      <c r="P566" s="170">
        <f>SUM(P567:P569)</f>
        <v>0</v>
      </c>
      <c r="Q566" s="169"/>
      <c r="R566" s="170">
        <f>SUM(R567:R569)</f>
        <v>10.69833916</v>
      </c>
      <c r="S566" s="169"/>
      <c r="T566" s="171">
        <f>SUM(T567:T569)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164" t="s">
        <v>174</v>
      </c>
      <c r="AT566" s="172" t="s">
        <v>74</v>
      </c>
      <c r="AU566" s="172" t="s">
        <v>83</v>
      </c>
      <c r="AY566" s="164" t="s">
        <v>165</v>
      </c>
      <c r="BK566" s="173">
        <f>SUM(BK567:BK569)</f>
        <v>0</v>
      </c>
    </row>
    <row r="567" s="2" customFormat="1" ht="33" customHeight="1">
      <c r="A567" s="34"/>
      <c r="B567" s="176"/>
      <c r="C567" s="177" t="s">
        <v>1932</v>
      </c>
      <c r="D567" s="177" t="s">
        <v>169</v>
      </c>
      <c r="E567" s="178" t="s">
        <v>1933</v>
      </c>
      <c r="F567" s="179" t="s">
        <v>1934</v>
      </c>
      <c r="G567" s="180" t="s">
        <v>172</v>
      </c>
      <c r="H567" s="181">
        <v>204.518</v>
      </c>
      <c r="I567" s="182"/>
      <c r="J567" s="183">
        <f>ROUND(I567*H567,2)</f>
        <v>0</v>
      </c>
      <c r="K567" s="184"/>
      <c r="L567" s="35"/>
      <c r="M567" s="185" t="s">
        <v>1</v>
      </c>
      <c r="N567" s="186" t="s">
        <v>41</v>
      </c>
      <c r="O567" s="78"/>
      <c r="P567" s="187">
        <f>O567*H567</f>
        <v>0</v>
      </c>
      <c r="Q567" s="187">
        <v>0.038120000000000001</v>
      </c>
      <c r="R567" s="187">
        <f>Q567*H567</f>
        <v>7.7962261600000007</v>
      </c>
      <c r="S567" s="187">
        <v>0</v>
      </c>
      <c r="T567" s="188">
        <f>S567*H567</f>
        <v>0</v>
      </c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R567" s="189" t="s">
        <v>215</v>
      </c>
      <c r="AT567" s="189" t="s">
        <v>169</v>
      </c>
      <c r="AU567" s="189" t="s">
        <v>174</v>
      </c>
      <c r="AY567" s="15" t="s">
        <v>165</v>
      </c>
      <c r="BE567" s="190">
        <f>IF(N567="základná",J567,0)</f>
        <v>0</v>
      </c>
      <c r="BF567" s="190">
        <f>IF(N567="znížená",J567,0)</f>
        <v>0</v>
      </c>
      <c r="BG567" s="190">
        <f>IF(N567="zákl. prenesená",J567,0)</f>
        <v>0</v>
      </c>
      <c r="BH567" s="190">
        <f>IF(N567="zníž. prenesená",J567,0)</f>
        <v>0</v>
      </c>
      <c r="BI567" s="190">
        <f>IF(N567="nulová",J567,0)</f>
        <v>0</v>
      </c>
      <c r="BJ567" s="15" t="s">
        <v>174</v>
      </c>
      <c r="BK567" s="190">
        <f>ROUND(I567*H567,2)</f>
        <v>0</v>
      </c>
      <c r="BL567" s="15" t="s">
        <v>215</v>
      </c>
      <c r="BM567" s="189" t="s">
        <v>1935</v>
      </c>
    </row>
    <row r="568" s="2" customFormat="1" ht="16.5" customHeight="1">
      <c r="A568" s="34"/>
      <c r="B568" s="176"/>
      <c r="C568" s="196" t="s">
        <v>1936</v>
      </c>
      <c r="D568" s="196" t="s">
        <v>551</v>
      </c>
      <c r="E568" s="197" t="s">
        <v>1937</v>
      </c>
      <c r="F568" s="198" t="s">
        <v>1938</v>
      </c>
      <c r="G568" s="199" t="s">
        <v>172</v>
      </c>
      <c r="H568" s="200">
        <v>224.97</v>
      </c>
      <c r="I568" s="201"/>
      <c r="J568" s="202">
        <f>ROUND(I568*H568,2)</f>
        <v>0</v>
      </c>
      <c r="K568" s="203"/>
      <c r="L568" s="204"/>
      <c r="M568" s="205" t="s">
        <v>1</v>
      </c>
      <c r="N568" s="206" t="s">
        <v>41</v>
      </c>
      <c r="O568" s="78"/>
      <c r="P568" s="187">
        <f>O568*H568</f>
        <v>0</v>
      </c>
      <c r="Q568" s="187">
        <v>0.0129</v>
      </c>
      <c r="R568" s="187">
        <f>Q568*H568</f>
        <v>2.9021129999999999</v>
      </c>
      <c r="S568" s="187">
        <v>0</v>
      </c>
      <c r="T568" s="188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89" t="s">
        <v>284</v>
      </c>
      <c r="AT568" s="189" t="s">
        <v>551</v>
      </c>
      <c r="AU568" s="189" t="s">
        <v>174</v>
      </c>
      <c r="AY568" s="15" t="s">
        <v>165</v>
      </c>
      <c r="BE568" s="190">
        <f>IF(N568="základná",J568,0)</f>
        <v>0</v>
      </c>
      <c r="BF568" s="190">
        <f>IF(N568="znížená",J568,0)</f>
        <v>0</v>
      </c>
      <c r="BG568" s="190">
        <f>IF(N568="zákl. prenesená",J568,0)</f>
        <v>0</v>
      </c>
      <c r="BH568" s="190">
        <f>IF(N568="zníž. prenesená",J568,0)</f>
        <v>0</v>
      </c>
      <c r="BI568" s="190">
        <f>IF(N568="nulová",J568,0)</f>
        <v>0</v>
      </c>
      <c r="BJ568" s="15" t="s">
        <v>174</v>
      </c>
      <c r="BK568" s="190">
        <f>ROUND(I568*H568,2)</f>
        <v>0</v>
      </c>
      <c r="BL568" s="15" t="s">
        <v>215</v>
      </c>
      <c r="BM568" s="189" t="s">
        <v>1939</v>
      </c>
    </row>
    <row r="569" s="2" customFormat="1" ht="24.15" customHeight="1">
      <c r="A569" s="34"/>
      <c r="B569" s="176"/>
      <c r="C569" s="177" t="s">
        <v>1940</v>
      </c>
      <c r="D569" s="177" t="s">
        <v>169</v>
      </c>
      <c r="E569" s="178" t="s">
        <v>1941</v>
      </c>
      <c r="F569" s="179" t="s">
        <v>1942</v>
      </c>
      <c r="G569" s="180" t="s">
        <v>1046</v>
      </c>
      <c r="H569" s="207"/>
      <c r="I569" s="182"/>
      <c r="J569" s="183">
        <f>ROUND(I569*H569,2)</f>
        <v>0</v>
      </c>
      <c r="K569" s="184"/>
      <c r="L569" s="35"/>
      <c r="M569" s="185" t="s">
        <v>1</v>
      </c>
      <c r="N569" s="186" t="s">
        <v>41</v>
      </c>
      <c r="O569" s="78"/>
      <c r="P569" s="187">
        <f>O569*H569</f>
        <v>0</v>
      </c>
      <c r="Q569" s="187">
        <v>0</v>
      </c>
      <c r="R569" s="187">
        <f>Q569*H569</f>
        <v>0</v>
      </c>
      <c r="S569" s="187">
        <v>0</v>
      </c>
      <c r="T569" s="188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89" t="s">
        <v>215</v>
      </c>
      <c r="AT569" s="189" t="s">
        <v>169</v>
      </c>
      <c r="AU569" s="189" t="s">
        <v>174</v>
      </c>
      <c r="AY569" s="15" t="s">
        <v>165</v>
      </c>
      <c r="BE569" s="190">
        <f>IF(N569="základná",J569,0)</f>
        <v>0</v>
      </c>
      <c r="BF569" s="190">
        <f>IF(N569="znížená",J569,0)</f>
        <v>0</v>
      </c>
      <c r="BG569" s="190">
        <f>IF(N569="zákl. prenesená",J569,0)</f>
        <v>0</v>
      </c>
      <c r="BH569" s="190">
        <f>IF(N569="zníž. prenesená",J569,0)</f>
        <v>0</v>
      </c>
      <c r="BI569" s="190">
        <f>IF(N569="nulová",J569,0)</f>
        <v>0</v>
      </c>
      <c r="BJ569" s="15" t="s">
        <v>174</v>
      </c>
      <c r="BK569" s="190">
        <f>ROUND(I569*H569,2)</f>
        <v>0</v>
      </c>
      <c r="BL569" s="15" t="s">
        <v>215</v>
      </c>
      <c r="BM569" s="189" t="s">
        <v>1943</v>
      </c>
    </row>
    <row r="570" s="12" customFormat="1" ht="22.8" customHeight="1">
      <c r="A570" s="12"/>
      <c r="B570" s="163"/>
      <c r="C570" s="12"/>
      <c r="D570" s="164" t="s">
        <v>74</v>
      </c>
      <c r="E570" s="174" t="s">
        <v>1944</v>
      </c>
      <c r="F570" s="174" t="s">
        <v>1945</v>
      </c>
      <c r="G570" s="12"/>
      <c r="H570" s="12"/>
      <c r="I570" s="166"/>
      <c r="J570" s="175">
        <f>BK570</f>
        <v>0</v>
      </c>
      <c r="K570" s="12"/>
      <c r="L570" s="163"/>
      <c r="M570" s="168"/>
      <c r="N570" s="169"/>
      <c r="O570" s="169"/>
      <c r="P570" s="170">
        <f>SUM(P571:P573)</f>
        <v>0</v>
      </c>
      <c r="Q570" s="169"/>
      <c r="R570" s="170">
        <f>SUM(R571:R573)</f>
        <v>6.0182246510999997</v>
      </c>
      <c r="S570" s="169"/>
      <c r="T570" s="171">
        <f>SUM(T571:T573)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164" t="s">
        <v>174</v>
      </c>
      <c r="AT570" s="172" t="s">
        <v>74</v>
      </c>
      <c r="AU570" s="172" t="s">
        <v>83</v>
      </c>
      <c r="AY570" s="164" t="s">
        <v>165</v>
      </c>
      <c r="BK570" s="173">
        <f>SUM(BK571:BK573)</f>
        <v>0</v>
      </c>
    </row>
    <row r="571" s="2" customFormat="1" ht="33" customHeight="1">
      <c r="A571" s="34"/>
      <c r="B571" s="176"/>
      <c r="C571" s="177" t="s">
        <v>1946</v>
      </c>
      <c r="D571" s="177" t="s">
        <v>169</v>
      </c>
      <c r="E571" s="178" t="s">
        <v>1947</v>
      </c>
      <c r="F571" s="179" t="s">
        <v>1948</v>
      </c>
      <c r="G571" s="180" t="s">
        <v>172</v>
      </c>
      <c r="H571" s="181">
        <v>56.009999999999998</v>
      </c>
      <c r="I571" s="182"/>
      <c r="J571" s="183">
        <f>ROUND(I571*H571,2)</f>
        <v>0</v>
      </c>
      <c r="K571" s="184"/>
      <c r="L571" s="35"/>
      <c r="M571" s="185" t="s">
        <v>1</v>
      </c>
      <c r="N571" s="186" t="s">
        <v>41</v>
      </c>
      <c r="O571" s="78"/>
      <c r="P571" s="187">
        <f>O571*H571</f>
        <v>0</v>
      </c>
      <c r="Q571" s="187">
        <v>0.074449109999999999</v>
      </c>
      <c r="R571" s="187">
        <f>Q571*H571</f>
        <v>4.1698946510999999</v>
      </c>
      <c r="S571" s="187">
        <v>0</v>
      </c>
      <c r="T571" s="188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89" t="s">
        <v>215</v>
      </c>
      <c r="AT571" s="189" t="s">
        <v>169</v>
      </c>
      <c r="AU571" s="189" t="s">
        <v>174</v>
      </c>
      <c r="AY571" s="15" t="s">
        <v>165</v>
      </c>
      <c r="BE571" s="190">
        <f>IF(N571="základná",J571,0)</f>
        <v>0</v>
      </c>
      <c r="BF571" s="190">
        <f>IF(N571="znížená",J571,0)</f>
        <v>0</v>
      </c>
      <c r="BG571" s="190">
        <f>IF(N571="zákl. prenesená",J571,0)</f>
        <v>0</v>
      </c>
      <c r="BH571" s="190">
        <f>IF(N571="zníž. prenesená",J571,0)</f>
        <v>0</v>
      </c>
      <c r="BI571" s="190">
        <f>IF(N571="nulová",J571,0)</f>
        <v>0</v>
      </c>
      <c r="BJ571" s="15" t="s">
        <v>174</v>
      </c>
      <c r="BK571" s="190">
        <f>ROUND(I571*H571,2)</f>
        <v>0</v>
      </c>
      <c r="BL571" s="15" t="s">
        <v>215</v>
      </c>
      <c r="BM571" s="189" t="s">
        <v>1949</v>
      </c>
    </row>
    <row r="572" s="2" customFormat="1" ht="16.5" customHeight="1">
      <c r="A572" s="34"/>
      <c r="B572" s="176"/>
      <c r="C572" s="196" t="s">
        <v>1950</v>
      </c>
      <c r="D572" s="196" t="s">
        <v>551</v>
      </c>
      <c r="E572" s="197" t="s">
        <v>1951</v>
      </c>
      <c r="F572" s="198" t="s">
        <v>1952</v>
      </c>
      <c r="G572" s="199" t="s">
        <v>172</v>
      </c>
      <c r="H572" s="200">
        <v>61.610999999999997</v>
      </c>
      <c r="I572" s="201"/>
      <c r="J572" s="202">
        <f>ROUND(I572*H572,2)</f>
        <v>0</v>
      </c>
      <c r="K572" s="203"/>
      <c r="L572" s="204"/>
      <c r="M572" s="205" t="s">
        <v>1</v>
      </c>
      <c r="N572" s="206" t="s">
        <v>41</v>
      </c>
      <c r="O572" s="78"/>
      <c r="P572" s="187">
        <f>O572*H572</f>
        <v>0</v>
      </c>
      <c r="Q572" s="187">
        <v>0.029999999999999999</v>
      </c>
      <c r="R572" s="187">
        <f>Q572*H572</f>
        <v>1.8483299999999998</v>
      </c>
      <c r="S572" s="187">
        <v>0</v>
      </c>
      <c r="T572" s="188">
        <f>S572*H572</f>
        <v>0</v>
      </c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R572" s="189" t="s">
        <v>284</v>
      </c>
      <c r="AT572" s="189" t="s">
        <v>551</v>
      </c>
      <c r="AU572" s="189" t="s">
        <v>174</v>
      </c>
      <c r="AY572" s="15" t="s">
        <v>165</v>
      </c>
      <c r="BE572" s="190">
        <f>IF(N572="základná",J572,0)</f>
        <v>0</v>
      </c>
      <c r="BF572" s="190">
        <f>IF(N572="znížená",J572,0)</f>
        <v>0</v>
      </c>
      <c r="BG572" s="190">
        <f>IF(N572="zákl. prenesená",J572,0)</f>
        <v>0</v>
      </c>
      <c r="BH572" s="190">
        <f>IF(N572="zníž. prenesená",J572,0)</f>
        <v>0</v>
      </c>
      <c r="BI572" s="190">
        <f>IF(N572="nulová",J572,0)</f>
        <v>0</v>
      </c>
      <c r="BJ572" s="15" t="s">
        <v>174</v>
      </c>
      <c r="BK572" s="190">
        <f>ROUND(I572*H572,2)</f>
        <v>0</v>
      </c>
      <c r="BL572" s="15" t="s">
        <v>215</v>
      </c>
      <c r="BM572" s="189" t="s">
        <v>1953</v>
      </c>
    </row>
    <row r="573" s="2" customFormat="1" ht="24.15" customHeight="1">
      <c r="A573" s="34"/>
      <c r="B573" s="176"/>
      <c r="C573" s="177" t="s">
        <v>1954</v>
      </c>
      <c r="D573" s="177" t="s">
        <v>169</v>
      </c>
      <c r="E573" s="178" t="s">
        <v>1955</v>
      </c>
      <c r="F573" s="179" t="s">
        <v>1956</v>
      </c>
      <c r="G573" s="180" t="s">
        <v>1046</v>
      </c>
      <c r="H573" s="207"/>
      <c r="I573" s="182"/>
      <c r="J573" s="183">
        <f>ROUND(I573*H573,2)</f>
        <v>0</v>
      </c>
      <c r="K573" s="184"/>
      <c r="L573" s="35"/>
      <c r="M573" s="185" t="s">
        <v>1</v>
      </c>
      <c r="N573" s="186" t="s">
        <v>41</v>
      </c>
      <c r="O573" s="78"/>
      <c r="P573" s="187">
        <f>O573*H573</f>
        <v>0</v>
      </c>
      <c r="Q573" s="187">
        <v>0</v>
      </c>
      <c r="R573" s="187">
        <f>Q573*H573</f>
        <v>0</v>
      </c>
      <c r="S573" s="187">
        <v>0</v>
      </c>
      <c r="T573" s="188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189" t="s">
        <v>215</v>
      </c>
      <c r="AT573" s="189" t="s">
        <v>169</v>
      </c>
      <c r="AU573" s="189" t="s">
        <v>174</v>
      </c>
      <c r="AY573" s="15" t="s">
        <v>165</v>
      </c>
      <c r="BE573" s="190">
        <f>IF(N573="základná",J573,0)</f>
        <v>0</v>
      </c>
      <c r="BF573" s="190">
        <f>IF(N573="znížená",J573,0)</f>
        <v>0</v>
      </c>
      <c r="BG573" s="190">
        <f>IF(N573="zákl. prenesená",J573,0)</f>
        <v>0</v>
      </c>
      <c r="BH573" s="190">
        <f>IF(N573="zníž. prenesená",J573,0)</f>
        <v>0</v>
      </c>
      <c r="BI573" s="190">
        <f>IF(N573="nulová",J573,0)</f>
        <v>0</v>
      </c>
      <c r="BJ573" s="15" t="s">
        <v>174</v>
      </c>
      <c r="BK573" s="190">
        <f>ROUND(I573*H573,2)</f>
        <v>0</v>
      </c>
      <c r="BL573" s="15" t="s">
        <v>215</v>
      </c>
      <c r="BM573" s="189" t="s">
        <v>1957</v>
      </c>
    </row>
    <row r="574" s="12" customFormat="1" ht="22.8" customHeight="1">
      <c r="A574" s="12"/>
      <c r="B574" s="163"/>
      <c r="C574" s="12"/>
      <c r="D574" s="164" t="s">
        <v>74</v>
      </c>
      <c r="E574" s="174" t="s">
        <v>1958</v>
      </c>
      <c r="F574" s="174" t="s">
        <v>1959</v>
      </c>
      <c r="G574" s="12"/>
      <c r="H574" s="12"/>
      <c r="I574" s="166"/>
      <c r="J574" s="175">
        <f>BK574</f>
        <v>0</v>
      </c>
      <c r="K574" s="12"/>
      <c r="L574" s="163"/>
      <c r="M574" s="168"/>
      <c r="N574" s="169"/>
      <c r="O574" s="169"/>
      <c r="P574" s="170">
        <f>SUM(P575:P578)</f>
        <v>0</v>
      </c>
      <c r="Q574" s="169"/>
      <c r="R574" s="170">
        <f>SUM(R575:R578)</f>
        <v>1.2606248579999999</v>
      </c>
      <c r="S574" s="169"/>
      <c r="T574" s="171">
        <f>SUM(T575:T578)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164" t="s">
        <v>174</v>
      </c>
      <c r="AT574" s="172" t="s">
        <v>74</v>
      </c>
      <c r="AU574" s="172" t="s">
        <v>83</v>
      </c>
      <c r="AY574" s="164" t="s">
        <v>165</v>
      </c>
      <c r="BK574" s="173">
        <f>SUM(BK575:BK578)</f>
        <v>0</v>
      </c>
    </row>
    <row r="575" s="2" customFormat="1" ht="33" customHeight="1">
      <c r="A575" s="34"/>
      <c r="B575" s="176"/>
      <c r="C575" s="177" t="s">
        <v>1960</v>
      </c>
      <c r="D575" s="177" t="s">
        <v>169</v>
      </c>
      <c r="E575" s="178" t="s">
        <v>1961</v>
      </c>
      <c r="F575" s="179" t="s">
        <v>1962</v>
      </c>
      <c r="G575" s="180" t="s">
        <v>172</v>
      </c>
      <c r="H575" s="181">
        <v>1251.626</v>
      </c>
      <c r="I575" s="182"/>
      <c r="J575" s="183">
        <f>ROUND(I575*H575,2)</f>
        <v>0</v>
      </c>
      <c r="K575" s="184"/>
      <c r="L575" s="35"/>
      <c r="M575" s="185" t="s">
        <v>1</v>
      </c>
      <c r="N575" s="186" t="s">
        <v>41</v>
      </c>
      <c r="O575" s="78"/>
      <c r="P575" s="187">
        <f>O575*H575</f>
        <v>0</v>
      </c>
      <c r="Q575" s="187">
        <v>0</v>
      </c>
      <c r="R575" s="187">
        <f>Q575*H575</f>
        <v>0</v>
      </c>
      <c r="S575" s="187">
        <v>0</v>
      </c>
      <c r="T575" s="188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189" t="s">
        <v>215</v>
      </c>
      <c r="AT575" s="189" t="s">
        <v>169</v>
      </c>
      <c r="AU575" s="189" t="s">
        <v>174</v>
      </c>
      <c r="AY575" s="15" t="s">
        <v>165</v>
      </c>
      <c r="BE575" s="190">
        <f>IF(N575="základná",J575,0)</f>
        <v>0</v>
      </c>
      <c r="BF575" s="190">
        <f>IF(N575="znížená",J575,0)</f>
        <v>0</v>
      </c>
      <c r="BG575" s="190">
        <f>IF(N575="zákl. prenesená",J575,0)</f>
        <v>0</v>
      </c>
      <c r="BH575" s="190">
        <f>IF(N575="zníž. prenesená",J575,0)</f>
        <v>0</v>
      </c>
      <c r="BI575" s="190">
        <f>IF(N575="nulová",J575,0)</f>
        <v>0</v>
      </c>
      <c r="BJ575" s="15" t="s">
        <v>174</v>
      </c>
      <c r="BK575" s="190">
        <f>ROUND(I575*H575,2)</f>
        <v>0</v>
      </c>
      <c r="BL575" s="15" t="s">
        <v>215</v>
      </c>
      <c r="BM575" s="189" t="s">
        <v>1963</v>
      </c>
    </row>
    <row r="576" s="2" customFormat="1" ht="24.15" customHeight="1">
      <c r="A576" s="34"/>
      <c r="B576" s="176"/>
      <c r="C576" s="177" t="s">
        <v>1964</v>
      </c>
      <c r="D576" s="177" t="s">
        <v>169</v>
      </c>
      <c r="E576" s="178" t="s">
        <v>1965</v>
      </c>
      <c r="F576" s="179" t="s">
        <v>1966</v>
      </c>
      <c r="G576" s="180" t="s">
        <v>172</v>
      </c>
      <c r="H576" s="181">
        <v>302.096</v>
      </c>
      <c r="I576" s="182"/>
      <c r="J576" s="183">
        <f>ROUND(I576*H576,2)</f>
        <v>0</v>
      </c>
      <c r="K576" s="184"/>
      <c r="L576" s="35"/>
      <c r="M576" s="185" t="s">
        <v>1</v>
      </c>
      <c r="N576" s="186" t="s">
        <v>41</v>
      </c>
      <c r="O576" s="78"/>
      <c r="P576" s="187">
        <f>O576*H576</f>
        <v>0</v>
      </c>
      <c r="Q576" s="187">
        <v>8.7499999999999999E-05</v>
      </c>
      <c r="R576" s="187">
        <f>Q576*H576</f>
        <v>0.026433399999999999</v>
      </c>
      <c r="S576" s="187">
        <v>0</v>
      </c>
      <c r="T576" s="188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89" t="s">
        <v>215</v>
      </c>
      <c r="AT576" s="189" t="s">
        <v>169</v>
      </c>
      <c r="AU576" s="189" t="s">
        <v>174</v>
      </c>
      <c r="AY576" s="15" t="s">
        <v>165</v>
      </c>
      <c r="BE576" s="190">
        <f>IF(N576="základná",J576,0)</f>
        <v>0</v>
      </c>
      <c r="BF576" s="190">
        <f>IF(N576="znížená",J576,0)</f>
        <v>0</v>
      </c>
      <c r="BG576" s="190">
        <f>IF(N576="zákl. prenesená",J576,0)</f>
        <v>0</v>
      </c>
      <c r="BH576" s="190">
        <f>IF(N576="zníž. prenesená",J576,0)</f>
        <v>0</v>
      </c>
      <c r="BI576" s="190">
        <f>IF(N576="nulová",J576,0)</f>
        <v>0</v>
      </c>
      <c r="BJ576" s="15" t="s">
        <v>174</v>
      </c>
      <c r="BK576" s="190">
        <f>ROUND(I576*H576,2)</f>
        <v>0</v>
      </c>
      <c r="BL576" s="15" t="s">
        <v>215</v>
      </c>
      <c r="BM576" s="189" t="s">
        <v>1967</v>
      </c>
    </row>
    <row r="577" s="2" customFormat="1" ht="24.15" customHeight="1">
      <c r="A577" s="34"/>
      <c r="B577" s="176"/>
      <c r="C577" s="177" t="s">
        <v>1968</v>
      </c>
      <c r="D577" s="177" t="s">
        <v>169</v>
      </c>
      <c r="E577" s="178" t="s">
        <v>1969</v>
      </c>
      <c r="F577" s="179" t="s">
        <v>1970</v>
      </c>
      <c r="G577" s="180" t="s">
        <v>172</v>
      </c>
      <c r="H577" s="181">
        <v>1251.626</v>
      </c>
      <c r="I577" s="182"/>
      <c r="J577" s="183">
        <f>ROUND(I577*H577,2)</f>
        <v>0</v>
      </c>
      <c r="K577" s="184"/>
      <c r="L577" s="35"/>
      <c r="M577" s="185" t="s">
        <v>1</v>
      </c>
      <c r="N577" s="186" t="s">
        <v>41</v>
      </c>
      <c r="O577" s="78"/>
      <c r="P577" s="187">
        <f>O577*H577</f>
        <v>0</v>
      </c>
      <c r="Q577" s="187">
        <v>0.000968</v>
      </c>
      <c r="R577" s="187">
        <f>Q577*H577</f>
        <v>1.211573968</v>
      </c>
      <c r="S577" s="187">
        <v>0</v>
      </c>
      <c r="T577" s="188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189" t="s">
        <v>215</v>
      </c>
      <c r="AT577" s="189" t="s">
        <v>169</v>
      </c>
      <c r="AU577" s="189" t="s">
        <v>174</v>
      </c>
      <c r="AY577" s="15" t="s">
        <v>165</v>
      </c>
      <c r="BE577" s="190">
        <f>IF(N577="základná",J577,0)</f>
        <v>0</v>
      </c>
      <c r="BF577" s="190">
        <f>IF(N577="znížená",J577,0)</f>
        <v>0</v>
      </c>
      <c r="BG577" s="190">
        <f>IF(N577="zákl. prenesená",J577,0)</f>
        <v>0</v>
      </c>
      <c r="BH577" s="190">
        <f>IF(N577="zníž. prenesená",J577,0)</f>
        <v>0</v>
      </c>
      <c r="BI577" s="190">
        <f>IF(N577="nulová",J577,0)</f>
        <v>0</v>
      </c>
      <c r="BJ577" s="15" t="s">
        <v>174</v>
      </c>
      <c r="BK577" s="190">
        <f>ROUND(I577*H577,2)</f>
        <v>0</v>
      </c>
      <c r="BL577" s="15" t="s">
        <v>215</v>
      </c>
      <c r="BM577" s="189" t="s">
        <v>1971</v>
      </c>
    </row>
    <row r="578" s="2" customFormat="1" ht="24.15" customHeight="1">
      <c r="A578" s="34"/>
      <c r="B578" s="176"/>
      <c r="C578" s="177" t="s">
        <v>1972</v>
      </c>
      <c r="D578" s="177" t="s">
        <v>169</v>
      </c>
      <c r="E578" s="178" t="s">
        <v>1973</v>
      </c>
      <c r="F578" s="179" t="s">
        <v>1974</v>
      </c>
      <c r="G578" s="180" t="s">
        <v>172</v>
      </c>
      <c r="H578" s="181">
        <v>23.317</v>
      </c>
      <c r="I578" s="182"/>
      <c r="J578" s="183">
        <f>ROUND(I578*H578,2)</f>
        <v>0</v>
      </c>
      <c r="K578" s="184"/>
      <c r="L578" s="35"/>
      <c r="M578" s="185" t="s">
        <v>1</v>
      </c>
      <c r="N578" s="186" t="s">
        <v>41</v>
      </c>
      <c r="O578" s="78"/>
      <c r="P578" s="187">
        <f>O578*H578</f>
        <v>0</v>
      </c>
      <c r="Q578" s="187">
        <v>0.00097000000000000005</v>
      </c>
      <c r="R578" s="187">
        <f>Q578*H578</f>
        <v>0.022617490000000001</v>
      </c>
      <c r="S578" s="187">
        <v>0</v>
      </c>
      <c r="T578" s="188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89" t="s">
        <v>215</v>
      </c>
      <c r="AT578" s="189" t="s">
        <v>169</v>
      </c>
      <c r="AU578" s="189" t="s">
        <v>174</v>
      </c>
      <c r="AY578" s="15" t="s">
        <v>165</v>
      </c>
      <c r="BE578" s="190">
        <f>IF(N578="základná",J578,0)</f>
        <v>0</v>
      </c>
      <c r="BF578" s="190">
        <f>IF(N578="znížená",J578,0)</f>
        <v>0</v>
      </c>
      <c r="BG578" s="190">
        <f>IF(N578="zákl. prenesená",J578,0)</f>
        <v>0</v>
      </c>
      <c r="BH578" s="190">
        <f>IF(N578="zníž. prenesená",J578,0)</f>
        <v>0</v>
      </c>
      <c r="BI578" s="190">
        <f>IF(N578="nulová",J578,0)</f>
        <v>0</v>
      </c>
      <c r="BJ578" s="15" t="s">
        <v>174</v>
      </c>
      <c r="BK578" s="190">
        <f>ROUND(I578*H578,2)</f>
        <v>0</v>
      </c>
      <c r="BL578" s="15" t="s">
        <v>215</v>
      </c>
      <c r="BM578" s="189" t="s">
        <v>1975</v>
      </c>
    </row>
    <row r="579" s="12" customFormat="1" ht="22.8" customHeight="1">
      <c r="A579" s="12"/>
      <c r="B579" s="163"/>
      <c r="C579" s="12"/>
      <c r="D579" s="164" t="s">
        <v>74</v>
      </c>
      <c r="E579" s="174" t="s">
        <v>1976</v>
      </c>
      <c r="F579" s="174" t="s">
        <v>1977</v>
      </c>
      <c r="G579" s="12"/>
      <c r="H579" s="12"/>
      <c r="I579" s="166"/>
      <c r="J579" s="175">
        <f>BK579</f>
        <v>0</v>
      </c>
      <c r="K579" s="12"/>
      <c r="L579" s="163"/>
      <c r="M579" s="168"/>
      <c r="N579" s="169"/>
      <c r="O579" s="169"/>
      <c r="P579" s="170">
        <f>SUM(P580:P582)</f>
        <v>0</v>
      </c>
      <c r="Q579" s="169"/>
      <c r="R579" s="170">
        <f>SUM(R580:R582)</f>
        <v>3.3184961999999993</v>
      </c>
      <c r="S579" s="169"/>
      <c r="T579" s="171">
        <f>SUM(T580:T582)</f>
        <v>0</v>
      </c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R579" s="164" t="s">
        <v>174</v>
      </c>
      <c r="AT579" s="172" t="s">
        <v>74</v>
      </c>
      <c r="AU579" s="172" t="s">
        <v>83</v>
      </c>
      <c r="AY579" s="164" t="s">
        <v>165</v>
      </c>
      <c r="BK579" s="173">
        <f>SUM(BK580:BK582)</f>
        <v>0</v>
      </c>
    </row>
    <row r="580" s="2" customFormat="1" ht="37.8" customHeight="1">
      <c r="A580" s="34"/>
      <c r="B580" s="176"/>
      <c r="C580" s="177" t="s">
        <v>1978</v>
      </c>
      <c r="D580" s="177" t="s">
        <v>169</v>
      </c>
      <c r="E580" s="178" t="s">
        <v>1979</v>
      </c>
      <c r="F580" s="179" t="s">
        <v>1980</v>
      </c>
      <c r="G580" s="180" t="s">
        <v>172</v>
      </c>
      <c r="H580" s="181">
        <v>4009.2449999999999</v>
      </c>
      <c r="I580" s="182"/>
      <c r="J580" s="183">
        <f>ROUND(I580*H580,2)</f>
        <v>0</v>
      </c>
      <c r="K580" s="184"/>
      <c r="L580" s="35"/>
      <c r="M580" s="185" t="s">
        <v>1</v>
      </c>
      <c r="N580" s="186" t="s">
        <v>41</v>
      </c>
      <c r="O580" s="78"/>
      <c r="P580" s="187">
        <f>O580*H580</f>
        <v>0</v>
      </c>
      <c r="Q580" s="187">
        <v>0.00027999999999999998</v>
      </c>
      <c r="R580" s="187">
        <f>Q580*H580</f>
        <v>1.1225885999999998</v>
      </c>
      <c r="S580" s="187">
        <v>0</v>
      </c>
      <c r="T580" s="188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89" t="s">
        <v>215</v>
      </c>
      <c r="AT580" s="189" t="s">
        <v>169</v>
      </c>
      <c r="AU580" s="189" t="s">
        <v>174</v>
      </c>
      <c r="AY580" s="15" t="s">
        <v>165</v>
      </c>
      <c r="BE580" s="190">
        <f>IF(N580="základná",J580,0)</f>
        <v>0</v>
      </c>
      <c r="BF580" s="190">
        <f>IF(N580="znížená",J580,0)</f>
        <v>0</v>
      </c>
      <c r="BG580" s="190">
        <f>IF(N580="zákl. prenesená",J580,0)</f>
        <v>0</v>
      </c>
      <c r="BH580" s="190">
        <f>IF(N580="zníž. prenesená",J580,0)</f>
        <v>0</v>
      </c>
      <c r="BI580" s="190">
        <f>IF(N580="nulová",J580,0)</f>
        <v>0</v>
      </c>
      <c r="BJ580" s="15" t="s">
        <v>174</v>
      </c>
      <c r="BK580" s="190">
        <f>ROUND(I580*H580,2)</f>
        <v>0</v>
      </c>
      <c r="BL580" s="15" t="s">
        <v>215</v>
      </c>
      <c r="BM580" s="189" t="s">
        <v>1981</v>
      </c>
    </row>
    <row r="581" s="2" customFormat="1" ht="37.8" customHeight="1">
      <c r="A581" s="34"/>
      <c r="B581" s="176"/>
      <c r="C581" s="177" t="s">
        <v>1982</v>
      </c>
      <c r="D581" s="177" t="s">
        <v>169</v>
      </c>
      <c r="E581" s="178" t="s">
        <v>1983</v>
      </c>
      <c r="F581" s="179" t="s">
        <v>1984</v>
      </c>
      <c r="G581" s="180" t="s">
        <v>172</v>
      </c>
      <c r="H581" s="181">
        <v>3365.1909999999998</v>
      </c>
      <c r="I581" s="182"/>
      <c r="J581" s="183">
        <f>ROUND(I581*H581,2)</f>
        <v>0</v>
      </c>
      <c r="K581" s="184"/>
      <c r="L581" s="35"/>
      <c r="M581" s="185" t="s">
        <v>1</v>
      </c>
      <c r="N581" s="186" t="s">
        <v>41</v>
      </c>
      <c r="O581" s="78"/>
      <c r="P581" s="187">
        <f>O581*H581</f>
        <v>0</v>
      </c>
      <c r="Q581" s="187">
        <v>0.00027999999999999998</v>
      </c>
      <c r="R581" s="187">
        <f>Q581*H581</f>
        <v>0.94225347999999987</v>
      </c>
      <c r="S581" s="187">
        <v>0</v>
      </c>
      <c r="T581" s="188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89" t="s">
        <v>215</v>
      </c>
      <c r="AT581" s="189" t="s">
        <v>169</v>
      </c>
      <c r="AU581" s="189" t="s">
        <v>174</v>
      </c>
      <c r="AY581" s="15" t="s">
        <v>165</v>
      </c>
      <c r="BE581" s="190">
        <f>IF(N581="základná",J581,0)</f>
        <v>0</v>
      </c>
      <c r="BF581" s="190">
        <f>IF(N581="znížená",J581,0)</f>
        <v>0</v>
      </c>
      <c r="BG581" s="190">
        <f>IF(N581="zákl. prenesená",J581,0)</f>
        <v>0</v>
      </c>
      <c r="BH581" s="190">
        <f>IF(N581="zníž. prenesená",J581,0)</f>
        <v>0</v>
      </c>
      <c r="BI581" s="190">
        <f>IF(N581="nulová",J581,0)</f>
        <v>0</v>
      </c>
      <c r="BJ581" s="15" t="s">
        <v>174</v>
      </c>
      <c r="BK581" s="190">
        <f>ROUND(I581*H581,2)</f>
        <v>0</v>
      </c>
      <c r="BL581" s="15" t="s">
        <v>215</v>
      </c>
      <c r="BM581" s="189" t="s">
        <v>1985</v>
      </c>
    </row>
    <row r="582" s="2" customFormat="1" ht="24.15" customHeight="1">
      <c r="A582" s="34"/>
      <c r="B582" s="176"/>
      <c r="C582" s="177" t="s">
        <v>1986</v>
      </c>
      <c r="D582" s="177" t="s">
        <v>169</v>
      </c>
      <c r="E582" s="178" t="s">
        <v>1987</v>
      </c>
      <c r="F582" s="179" t="s">
        <v>1988</v>
      </c>
      <c r="G582" s="180" t="s">
        <v>172</v>
      </c>
      <c r="H582" s="181">
        <v>7374.4359999999997</v>
      </c>
      <c r="I582" s="182"/>
      <c r="J582" s="183">
        <f>ROUND(I582*H582,2)</f>
        <v>0</v>
      </c>
      <c r="K582" s="184"/>
      <c r="L582" s="35"/>
      <c r="M582" s="185" t="s">
        <v>1</v>
      </c>
      <c r="N582" s="186" t="s">
        <v>41</v>
      </c>
      <c r="O582" s="78"/>
      <c r="P582" s="187">
        <f>O582*H582</f>
        <v>0</v>
      </c>
      <c r="Q582" s="187">
        <v>0.00017000000000000001</v>
      </c>
      <c r="R582" s="187">
        <f>Q582*H582</f>
        <v>1.25365412</v>
      </c>
      <c r="S582" s="187">
        <v>0</v>
      </c>
      <c r="T582" s="188">
        <f>S582*H582</f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89" t="s">
        <v>215</v>
      </c>
      <c r="AT582" s="189" t="s">
        <v>169</v>
      </c>
      <c r="AU582" s="189" t="s">
        <v>174</v>
      </c>
      <c r="AY582" s="15" t="s">
        <v>165</v>
      </c>
      <c r="BE582" s="190">
        <f>IF(N582="základná",J582,0)</f>
        <v>0</v>
      </c>
      <c r="BF582" s="190">
        <f>IF(N582="znížená",J582,0)</f>
        <v>0</v>
      </c>
      <c r="BG582" s="190">
        <f>IF(N582="zákl. prenesená",J582,0)</f>
        <v>0</v>
      </c>
      <c r="BH582" s="190">
        <f>IF(N582="zníž. prenesená",J582,0)</f>
        <v>0</v>
      </c>
      <c r="BI582" s="190">
        <f>IF(N582="nulová",J582,0)</f>
        <v>0</v>
      </c>
      <c r="BJ582" s="15" t="s">
        <v>174</v>
      </c>
      <c r="BK582" s="190">
        <f>ROUND(I582*H582,2)</f>
        <v>0</v>
      </c>
      <c r="BL582" s="15" t="s">
        <v>215</v>
      </c>
      <c r="BM582" s="189" t="s">
        <v>1989</v>
      </c>
    </row>
    <row r="583" s="12" customFormat="1" ht="25.92" customHeight="1">
      <c r="A583" s="12"/>
      <c r="B583" s="163"/>
      <c r="C583" s="12"/>
      <c r="D583" s="164" t="s">
        <v>74</v>
      </c>
      <c r="E583" s="165" t="s">
        <v>551</v>
      </c>
      <c r="F583" s="165" t="s">
        <v>1990</v>
      </c>
      <c r="G583" s="12"/>
      <c r="H583" s="12"/>
      <c r="I583" s="166"/>
      <c r="J583" s="167">
        <f>BK583</f>
        <v>0</v>
      </c>
      <c r="K583" s="12"/>
      <c r="L583" s="163"/>
      <c r="M583" s="168"/>
      <c r="N583" s="169"/>
      <c r="O583" s="169"/>
      <c r="P583" s="170">
        <f>P584</f>
        <v>0</v>
      </c>
      <c r="Q583" s="169"/>
      <c r="R583" s="170">
        <f>R584</f>
        <v>0</v>
      </c>
      <c r="S583" s="169"/>
      <c r="T583" s="171">
        <f>T584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164" t="s">
        <v>525</v>
      </c>
      <c r="AT583" s="172" t="s">
        <v>74</v>
      </c>
      <c r="AU583" s="172" t="s">
        <v>75</v>
      </c>
      <c r="AY583" s="164" t="s">
        <v>165</v>
      </c>
      <c r="BK583" s="173">
        <f>BK584</f>
        <v>0</v>
      </c>
    </row>
    <row r="584" s="12" customFormat="1" ht="22.8" customHeight="1">
      <c r="A584" s="12"/>
      <c r="B584" s="163"/>
      <c r="C584" s="12"/>
      <c r="D584" s="164" t="s">
        <v>74</v>
      </c>
      <c r="E584" s="174" t="s">
        <v>1991</v>
      </c>
      <c r="F584" s="174" t="s">
        <v>1992</v>
      </c>
      <c r="G584" s="12"/>
      <c r="H584" s="12"/>
      <c r="I584" s="166"/>
      <c r="J584" s="175">
        <f>BK584</f>
        <v>0</v>
      </c>
      <c r="K584" s="12"/>
      <c r="L584" s="163"/>
      <c r="M584" s="168"/>
      <c r="N584" s="169"/>
      <c r="O584" s="169"/>
      <c r="P584" s="170">
        <f>SUM(P585:P588)</f>
        <v>0</v>
      </c>
      <c r="Q584" s="169"/>
      <c r="R584" s="170">
        <f>SUM(R585:R588)</f>
        <v>0</v>
      </c>
      <c r="S584" s="169"/>
      <c r="T584" s="171">
        <f>SUM(T585:T588)</f>
        <v>0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164" t="s">
        <v>525</v>
      </c>
      <c r="AT584" s="172" t="s">
        <v>74</v>
      </c>
      <c r="AU584" s="172" t="s">
        <v>83</v>
      </c>
      <c r="AY584" s="164" t="s">
        <v>165</v>
      </c>
      <c r="BK584" s="173">
        <f>SUM(BK585:BK588)</f>
        <v>0</v>
      </c>
    </row>
    <row r="585" s="2" customFormat="1" ht="37.8" customHeight="1">
      <c r="A585" s="34"/>
      <c r="B585" s="176"/>
      <c r="C585" s="177" t="s">
        <v>1993</v>
      </c>
      <c r="D585" s="177" t="s">
        <v>169</v>
      </c>
      <c r="E585" s="178" t="s">
        <v>1994</v>
      </c>
      <c r="F585" s="179" t="s">
        <v>1995</v>
      </c>
      <c r="G585" s="180" t="s">
        <v>193</v>
      </c>
      <c r="H585" s="181">
        <v>1</v>
      </c>
      <c r="I585" s="182"/>
      <c r="J585" s="183">
        <f>ROUND(I585*H585,2)</f>
        <v>0</v>
      </c>
      <c r="K585" s="184"/>
      <c r="L585" s="35"/>
      <c r="M585" s="185" t="s">
        <v>1</v>
      </c>
      <c r="N585" s="186" t="s">
        <v>41</v>
      </c>
      <c r="O585" s="78"/>
      <c r="P585" s="187">
        <f>O585*H585</f>
        <v>0</v>
      </c>
      <c r="Q585" s="187">
        <v>0</v>
      </c>
      <c r="R585" s="187">
        <f>Q585*H585</f>
        <v>0</v>
      </c>
      <c r="S585" s="187">
        <v>0</v>
      </c>
      <c r="T585" s="188">
        <f>S585*H585</f>
        <v>0</v>
      </c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R585" s="189" t="s">
        <v>453</v>
      </c>
      <c r="AT585" s="189" t="s">
        <v>169</v>
      </c>
      <c r="AU585" s="189" t="s">
        <v>174</v>
      </c>
      <c r="AY585" s="15" t="s">
        <v>165</v>
      </c>
      <c r="BE585" s="190">
        <f>IF(N585="základná",J585,0)</f>
        <v>0</v>
      </c>
      <c r="BF585" s="190">
        <f>IF(N585="znížená",J585,0)</f>
        <v>0</v>
      </c>
      <c r="BG585" s="190">
        <f>IF(N585="zákl. prenesená",J585,0)</f>
        <v>0</v>
      </c>
      <c r="BH585" s="190">
        <f>IF(N585="zníž. prenesená",J585,0)</f>
        <v>0</v>
      </c>
      <c r="BI585" s="190">
        <f>IF(N585="nulová",J585,0)</f>
        <v>0</v>
      </c>
      <c r="BJ585" s="15" t="s">
        <v>174</v>
      </c>
      <c r="BK585" s="190">
        <f>ROUND(I585*H585,2)</f>
        <v>0</v>
      </c>
      <c r="BL585" s="15" t="s">
        <v>453</v>
      </c>
      <c r="BM585" s="189" t="s">
        <v>1996</v>
      </c>
    </row>
    <row r="586" s="2" customFormat="1">
      <c r="A586" s="34"/>
      <c r="B586" s="35"/>
      <c r="C586" s="34"/>
      <c r="D586" s="208" t="s">
        <v>1468</v>
      </c>
      <c r="E586" s="34"/>
      <c r="F586" s="209" t="s">
        <v>1997</v>
      </c>
      <c r="G586" s="34"/>
      <c r="H586" s="34"/>
      <c r="I586" s="210"/>
      <c r="J586" s="34"/>
      <c r="K586" s="34"/>
      <c r="L586" s="35"/>
      <c r="M586" s="211"/>
      <c r="N586" s="212"/>
      <c r="O586" s="78"/>
      <c r="P586" s="78"/>
      <c r="Q586" s="78"/>
      <c r="R586" s="78"/>
      <c r="S586" s="78"/>
      <c r="T586" s="79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T586" s="15" t="s">
        <v>1468</v>
      </c>
      <c r="AU586" s="15" t="s">
        <v>174</v>
      </c>
    </row>
    <row r="587" s="2" customFormat="1" ht="37.8" customHeight="1">
      <c r="A587" s="34"/>
      <c r="B587" s="176"/>
      <c r="C587" s="177" t="s">
        <v>1998</v>
      </c>
      <c r="D587" s="177" t="s">
        <v>169</v>
      </c>
      <c r="E587" s="178" t="s">
        <v>1999</v>
      </c>
      <c r="F587" s="179" t="s">
        <v>2000</v>
      </c>
      <c r="G587" s="180" t="s">
        <v>193</v>
      </c>
      <c r="H587" s="181">
        <v>1</v>
      </c>
      <c r="I587" s="182"/>
      <c r="J587" s="183">
        <f>ROUND(I587*H587,2)</f>
        <v>0</v>
      </c>
      <c r="K587" s="184"/>
      <c r="L587" s="35"/>
      <c r="M587" s="185" t="s">
        <v>1</v>
      </c>
      <c r="N587" s="186" t="s">
        <v>41</v>
      </c>
      <c r="O587" s="78"/>
      <c r="P587" s="187">
        <f>O587*H587</f>
        <v>0</v>
      </c>
      <c r="Q587" s="187">
        <v>0</v>
      </c>
      <c r="R587" s="187">
        <f>Q587*H587</f>
        <v>0</v>
      </c>
      <c r="S587" s="187">
        <v>0</v>
      </c>
      <c r="T587" s="188">
        <f>S587*H587</f>
        <v>0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89" t="s">
        <v>453</v>
      </c>
      <c r="AT587" s="189" t="s">
        <v>169</v>
      </c>
      <c r="AU587" s="189" t="s">
        <v>174</v>
      </c>
      <c r="AY587" s="15" t="s">
        <v>165</v>
      </c>
      <c r="BE587" s="190">
        <f>IF(N587="základná",J587,0)</f>
        <v>0</v>
      </c>
      <c r="BF587" s="190">
        <f>IF(N587="znížená",J587,0)</f>
        <v>0</v>
      </c>
      <c r="BG587" s="190">
        <f>IF(N587="zákl. prenesená",J587,0)</f>
        <v>0</v>
      </c>
      <c r="BH587" s="190">
        <f>IF(N587="zníž. prenesená",J587,0)</f>
        <v>0</v>
      </c>
      <c r="BI587" s="190">
        <f>IF(N587="nulová",J587,0)</f>
        <v>0</v>
      </c>
      <c r="BJ587" s="15" t="s">
        <v>174</v>
      </c>
      <c r="BK587" s="190">
        <f>ROUND(I587*H587,2)</f>
        <v>0</v>
      </c>
      <c r="BL587" s="15" t="s">
        <v>453</v>
      </c>
      <c r="BM587" s="189" t="s">
        <v>2001</v>
      </c>
    </row>
    <row r="588" s="2" customFormat="1">
      <c r="A588" s="34"/>
      <c r="B588" s="35"/>
      <c r="C588" s="34"/>
      <c r="D588" s="208" t="s">
        <v>1468</v>
      </c>
      <c r="E588" s="34"/>
      <c r="F588" s="209" t="s">
        <v>2002</v>
      </c>
      <c r="G588" s="34"/>
      <c r="H588" s="34"/>
      <c r="I588" s="210"/>
      <c r="J588" s="34"/>
      <c r="K588" s="34"/>
      <c r="L588" s="35"/>
      <c r="M588" s="211"/>
      <c r="N588" s="212"/>
      <c r="O588" s="78"/>
      <c r="P588" s="78"/>
      <c r="Q588" s="78"/>
      <c r="R588" s="78"/>
      <c r="S588" s="78"/>
      <c r="T588" s="79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T588" s="15" t="s">
        <v>1468</v>
      </c>
      <c r="AU588" s="15" t="s">
        <v>174</v>
      </c>
    </row>
    <row r="589" s="12" customFormat="1" ht="25.92" customHeight="1">
      <c r="A589" s="12"/>
      <c r="B589" s="163"/>
      <c r="C589" s="12"/>
      <c r="D589" s="164" t="s">
        <v>74</v>
      </c>
      <c r="E589" s="165" t="s">
        <v>481</v>
      </c>
      <c r="F589" s="165" t="s">
        <v>482</v>
      </c>
      <c r="G589" s="12"/>
      <c r="H589" s="12"/>
      <c r="I589" s="166"/>
      <c r="J589" s="167">
        <f>BK589</f>
        <v>0</v>
      </c>
      <c r="K589" s="12"/>
      <c r="L589" s="163"/>
      <c r="M589" s="168"/>
      <c r="N589" s="169"/>
      <c r="O589" s="169"/>
      <c r="P589" s="170">
        <f>SUM(P590:P591)</f>
        <v>0</v>
      </c>
      <c r="Q589" s="169"/>
      <c r="R589" s="170">
        <f>SUM(R590:R591)</f>
        <v>0</v>
      </c>
      <c r="S589" s="169"/>
      <c r="T589" s="171">
        <f>SUM(T590:T591)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164" t="s">
        <v>483</v>
      </c>
      <c r="AT589" s="172" t="s">
        <v>74</v>
      </c>
      <c r="AU589" s="172" t="s">
        <v>75</v>
      </c>
      <c r="AY589" s="164" t="s">
        <v>165</v>
      </c>
      <c r="BK589" s="173">
        <f>SUM(BK590:BK591)</f>
        <v>0</v>
      </c>
    </row>
    <row r="590" s="2" customFormat="1" ht="16.5" customHeight="1">
      <c r="A590" s="34"/>
      <c r="B590" s="176"/>
      <c r="C590" s="177" t="s">
        <v>2003</v>
      </c>
      <c r="D590" s="177" t="s">
        <v>169</v>
      </c>
      <c r="E590" s="178" t="s">
        <v>2004</v>
      </c>
      <c r="F590" s="179" t="s">
        <v>2005</v>
      </c>
      <c r="G590" s="180" t="s">
        <v>402</v>
      </c>
      <c r="H590" s="181">
        <v>1</v>
      </c>
      <c r="I590" s="182"/>
      <c r="J590" s="183">
        <f>ROUND(I590*H590,2)</f>
        <v>0</v>
      </c>
      <c r="K590" s="184"/>
      <c r="L590" s="35"/>
      <c r="M590" s="185" t="s">
        <v>1</v>
      </c>
      <c r="N590" s="186" t="s">
        <v>41</v>
      </c>
      <c r="O590" s="78"/>
      <c r="P590" s="187">
        <f>O590*H590</f>
        <v>0</v>
      </c>
      <c r="Q590" s="187">
        <v>0</v>
      </c>
      <c r="R590" s="187">
        <f>Q590*H590</f>
        <v>0</v>
      </c>
      <c r="S590" s="187">
        <v>0</v>
      </c>
      <c r="T590" s="188">
        <f>S590*H590</f>
        <v>0</v>
      </c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R590" s="189" t="s">
        <v>487</v>
      </c>
      <c r="AT590" s="189" t="s">
        <v>169</v>
      </c>
      <c r="AU590" s="189" t="s">
        <v>83</v>
      </c>
      <c r="AY590" s="15" t="s">
        <v>165</v>
      </c>
      <c r="BE590" s="190">
        <f>IF(N590="základná",J590,0)</f>
        <v>0</v>
      </c>
      <c r="BF590" s="190">
        <f>IF(N590="znížená",J590,0)</f>
        <v>0</v>
      </c>
      <c r="BG590" s="190">
        <f>IF(N590="zákl. prenesená",J590,0)</f>
        <v>0</v>
      </c>
      <c r="BH590" s="190">
        <f>IF(N590="zníž. prenesená",J590,0)</f>
        <v>0</v>
      </c>
      <c r="BI590" s="190">
        <f>IF(N590="nulová",J590,0)</f>
        <v>0</v>
      </c>
      <c r="BJ590" s="15" t="s">
        <v>174</v>
      </c>
      <c r="BK590" s="190">
        <f>ROUND(I590*H590,2)</f>
        <v>0</v>
      </c>
      <c r="BL590" s="15" t="s">
        <v>487</v>
      </c>
      <c r="BM590" s="189" t="s">
        <v>2006</v>
      </c>
    </row>
    <row r="591" s="2" customFormat="1" ht="24.15" customHeight="1">
      <c r="A591" s="34"/>
      <c r="B591" s="176"/>
      <c r="C591" s="177" t="s">
        <v>2007</v>
      </c>
      <c r="D591" s="177" t="s">
        <v>169</v>
      </c>
      <c r="E591" s="178" t="s">
        <v>490</v>
      </c>
      <c r="F591" s="179" t="s">
        <v>491</v>
      </c>
      <c r="G591" s="180" t="s">
        <v>492</v>
      </c>
      <c r="H591" s="181">
        <v>1</v>
      </c>
      <c r="I591" s="182"/>
      <c r="J591" s="183">
        <f>ROUND(I591*H591,2)</f>
        <v>0</v>
      </c>
      <c r="K591" s="184"/>
      <c r="L591" s="35"/>
      <c r="M591" s="191" t="s">
        <v>1</v>
      </c>
      <c r="N591" s="192" t="s">
        <v>41</v>
      </c>
      <c r="O591" s="193"/>
      <c r="P591" s="194">
        <f>O591*H591</f>
        <v>0</v>
      </c>
      <c r="Q591" s="194">
        <v>0</v>
      </c>
      <c r="R591" s="194">
        <f>Q591*H591</f>
        <v>0</v>
      </c>
      <c r="S591" s="194">
        <v>0</v>
      </c>
      <c r="T591" s="195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189" t="s">
        <v>487</v>
      </c>
      <c r="AT591" s="189" t="s">
        <v>169</v>
      </c>
      <c r="AU591" s="189" t="s">
        <v>83</v>
      </c>
      <c r="AY591" s="15" t="s">
        <v>165</v>
      </c>
      <c r="BE591" s="190">
        <f>IF(N591="základná",J591,0)</f>
        <v>0</v>
      </c>
      <c r="BF591" s="190">
        <f>IF(N591="znížená",J591,0)</f>
        <v>0</v>
      </c>
      <c r="BG591" s="190">
        <f>IF(N591="zákl. prenesená",J591,0)</f>
        <v>0</v>
      </c>
      <c r="BH591" s="190">
        <f>IF(N591="zníž. prenesená",J591,0)</f>
        <v>0</v>
      </c>
      <c r="BI591" s="190">
        <f>IF(N591="nulová",J591,0)</f>
        <v>0</v>
      </c>
      <c r="BJ591" s="15" t="s">
        <v>174</v>
      </c>
      <c r="BK591" s="190">
        <f>ROUND(I591*H591,2)</f>
        <v>0</v>
      </c>
      <c r="BL591" s="15" t="s">
        <v>487</v>
      </c>
      <c r="BM591" s="189" t="s">
        <v>2008</v>
      </c>
    </row>
    <row r="592" s="2" customFormat="1" ht="6.96" customHeight="1">
      <c r="A592" s="34"/>
      <c r="B592" s="61"/>
      <c r="C592" s="62"/>
      <c r="D592" s="62"/>
      <c r="E592" s="62"/>
      <c r="F592" s="62"/>
      <c r="G592" s="62"/>
      <c r="H592" s="62"/>
      <c r="I592" s="62"/>
      <c r="J592" s="62"/>
      <c r="K592" s="62"/>
      <c r="L592" s="35"/>
      <c r="M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</row>
  </sheetData>
  <autoFilter ref="C150:K591"/>
  <mergeCells count="9">
    <mergeCell ref="E7:H7"/>
    <mergeCell ref="E9:H9"/>
    <mergeCell ref="E18:H18"/>
    <mergeCell ref="E27:H27"/>
    <mergeCell ref="E85:H85"/>
    <mergeCell ref="E87:H87"/>
    <mergeCell ref="E141:H141"/>
    <mergeCell ref="E143:H14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2009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ROUND((SUM(BE122:BE140)),  2)</f>
        <v>0</v>
      </c>
      <c r="G33" s="129"/>
      <c r="H33" s="129"/>
      <c r="I33" s="130">
        <v>0.20000000000000001</v>
      </c>
      <c r="J33" s="128">
        <f>ROUND(((SUM(BE122:BE140))*I33),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ROUND((SUM(BF122:BF140)),  2)</f>
        <v>0</v>
      </c>
      <c r="G34" s="129"/>
      <c r="H34" s="129"/>
      <c r="I34" s="130">
        <v>0.20000000000000001</v>
      </c>
      <c r="J34" s="128">
        <f>ROUND(((SUM(BF122:BF140))*I34),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ROUND((SUM(BG122:BG140)),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ROUND((SUM(BH122:BH140)),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ROUND((SUM(BI122:BI140)),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03 - Vonkajšie oplotenie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496</v>
      </c>
      <c r="E99" s="150"/>
      <c r="F99" s="150"/>
      <c r="G99" s="150"/>
      <c r="H99" s="150"/>
      <c r="I99" s="150"/>
      <c r="J99" s="151">
        <f>J128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137</v>
      </c>
      <c r="E100" s="150"/>
      <c r="F100" s="150"/>
      <c r="G100" s="150"/>
      <c r="H100" s="150"/>
      <c r="I100" s="150"/>
      <c r="J100" s="151">
        <f>J130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138</v>
      </c>
      <c r="E101" s="146"/>
      <c r="F101" s="146"/>
      <c r="G101" s="146"/>
      <c r="H101" s="146"/>
      <c r="I101" s="146"/>
      <c r="J101" s="147">
        <f>J132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8"/>
      <c r="C102" s="10"/>
      <c r="D102" s="149" t="s">
        <v>146</v>
      </c>
      <c r="E102" s="150"/>
      <c r="F102" s="150"/>
      <c r="G102" s="150"/>
      <c r="H102" s="150"/>
      <c r="I102" s="150"/>
      <c r="J102" s="151">
        <f>J133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151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22" t="str">
        <f>E7</f>
        <v>Obnova a modernizácia objektu Centra univerzitného športu pri SPU v Nitre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128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03 - Vonkajšie oplotenie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Nitra</v>
      </c>
      <c r="G116" s="34"/>
      <c r="H116" s="34"/>
      <c r="I116" s="28" t="s">
        <v>21</v>
      </c>
      <c r="J116" s="70" t="str">
        <f>IF(J12="","",J12)</f>
        <v>1. 2. 2024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SPU v Nitre</v>
      </c>
      <c r="G118" s="34"/>
      <c r="H118" s="34"/>
      <c r="I118" s="28" t="s">
        <v>29</v>
      </c>
      <c r="J118" s="32" t="str">
        <f>E21</f>
        <v>Ing. Stanislav Mikle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Béger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152</v>
      </c>
      <c r="D121" s="155" t="s">
        <v>60</v>
      </c>
      <c r="E121" s="155" t="s">
        <v>56</v>
      </c>
      <c r="F121" s="155" t="s">
        <v>57</v>
      </c>
      <c r="G121" s="155" t="s">
        <v>153</v>
      </c>
      <c r="H121" s="155" t="s">
        <v>154</v>
      </c>
      <c r="I121" s="155" t="s">
        <v>155</v>
      </c>
      <c r="J121" s="156" t="s">
        <v>132</v>
      </c>
      <c r="K121" s="157" t="s">
        <v>156</v>
      </c>
      <c r="L121" s="158"/>
      <c r="M121" s="87" t="s">
        <v>1</v>
      </c>
      <c r="N121" s="88" t="s">
        <v>39</v>
      </c>
      <c r="O121" s="88" t="s">
        <v>157</v>
      </c>
      <c r="P121" s="88" t="s">
        <v>158</v>
      </c>
      <c r="Q121" s="88" t="s">
        <v>159</v>
      </c>
      <c r="R121" s="88" t="s">
        <v>160</v>
      </c>
      <c r="S121" s="88" t="s">
        <v>161</v>
      </c>
      <c r="T121" s="89" t="s">
        <v>162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133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P123+P132</f>
        <v>0</v>
      </c>
      <c r="Q122" s="91"/>
      <c r="R122" s="160">
        <f>R123+R132</f>
        <v>4.1091068800000006</v>
      </c>
      <c r="S122" s="91"/>
      <c r="T122" s="161">
        <f>T123+T132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134</v>
      </c>
      <c r="BK122" s="162">
        <f>BK123+BK132</f>
        <v>0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163</v>
      </c>
      <c r="F123" s="165" t="s">
        <v>164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P124+P128+P130</f>
        <v>0</v>
      </c>
      <c r="Q123" s="169"/>
      <c r="R123" s="170">
        <f>R124+R128+R130</f>
        <v>3.3701068800000002</v>
      </c>
      <c r="S123" s="169"/>
      <c r="T123" s="171">
        <f>T124+T128+T130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75</v>
      </c>
      <c r="AY123" s="164" t="s">
        <v>165</v>
      </c>
      <c r="BK123" s="173">
        <f>BK124+BK128+BK130</f>
        <v>0</v>
      </c>
    </row>
    <row r="124" s="12" customFormat="1" ht="22.8" customHeight="1">
      <c r="A124" s="12"/>
      <c r="B124" s="163"/>
      <c r="C124" s="12"/>
      <c r="D124" s="164" t="s">
        <v>74</v>
      </c>
      <c r="E124" s="174" t="s">
        <v>83</v>
      </c>
      <c r="F124" s="174" t="s">
        <v>518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SUM(P125:P127)</f>
        <v>0</v>
      </c>
      <c r="Q124" s="169"/>
      <c r="R124" s="170">
        <f>SUM(R125:R127)</f>
        <v>0</v>
      </c>
      <c r="S124" s="169"/>
      <c r="T124" s="171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83</v>
      </c>
      <c r="AY124" s="164" t="s">
        <v>165</v>
      </c>
      <c r="BK124" s="173">
        <f>SUM(BK125:BK127)</f>
        <v>0</v>
      </c>
    </row>
    <row r="125" s="2" customFormat="1" ht="21.75" customHeight="1">
      <c r="A125" s="34"/>
      <c r="B125" s="176"/>
      <c r="C125" s="177" t="s">
        <v>83</v>
      </c>
      <c r="D125" s="177" t="s">
        <v>169</v>
      </c>
      <c r="E125" s="178" t="s">
        <v>519</v>
      </c>
      <c r="F125" s="179" t="s">
        <v>520</v>
      </c>
      <c r="G125" s="180" t="s">
        <v>178</v>
      </c>
      <c r="H125" s="181">
        <v>1.536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2010</v>
      </c>
    </row>
    <row r="126" s="2" customFormat="1" ht="24.15" customHeight="1">
      <c r="A126" s="34"/>
      <c r="B126" s="176"/>
      <c r="C126" s="177" t="s">
        <v>174</v>
      </c>
      <c r="D126" s="177" t="s">
        <v>169</v>
      </c>
      <c r="E126" s="178" t="s">
        <v>522</v>
      </c>
      <c r="F126" s="179" t="s">
        <v>523</v>
      </c>
      <c r="G126" s="180" t="s">
        <v>178</v>
      </c>
      <c r="H126" s="181">
        <v>0.46100000000000002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173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2011</v>
      </c>
    </row>
    <row r="127" s="2" customFormat="1" ht="21.75" customHeight="1">
      <c r="A127" s="34"/>
      <c r="B127" s="176"/>
      <c r="C127" s="177" t="s">
        <v>525</v>
      </c>
      <c r="D127" s="177" t="s">
        <v>169</v>
      </c>
      <c r="E127" s="178" t="s">
        <v>2012</v>
      </c>
      <c r="F127" s="179" t="s">
        <v>2013</v>
      </c>
      <c r="G127" s="180" t="s">
        <v>172</v>
      </c>
      <c r="H127" s="181">
        <v>26.5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2014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174</v>
      </c>
      <c r="F128" s="174" t="s">
        <v>564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3.3701068800000002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83</v>
      </c>
      <c r="AY128" s="164" t="s">
        <v>165</v>
      </c>
      <c r="BK128" s="173">
        <f>BK129</f>
        <v>0</v>
      </c>
    </row>
    <row r="129" s="2" customFormat="1" ht="16.5" customHeight="1">
      <c r="A129" s="34"/>
      <c r="B129" s="176"/>
      <c r="C129" s="177" t="s">
        <v>173</v>
      </c>
      <c r="D129" s="177" t="s">
        <v>169</v>
      </c>
      <c r="E129" s="178" t="s">
        <v>2015</v>
      </c>
      <c r="F129" s="179" t="s">
        <v>2016</v>
      </c>
      <c r="G129" s="180" t="s">
        <v>178</v>
      </c>
      <c r="H129" s="181">
        <v>1.536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2.19408</v>
      </c>
      <c r="R129" s="187">
        <f>Q129*H129</f>
        <v>3.3701068800000002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173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173</v>
      </c>
      <c r="BM129" s="189" t="s">
        <v>2017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312</v>
      </c>
      <c r="F130" s="174" t="s">
        <v>313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P131</f>
        <v>0</v>
      </c>
      <c r="Q130" s="169"/>
      <c r="R130" s="170">
        <f>R131</f>
        <v>0</v>
      </c>
      <c r="S130" s="169"/>
      <c r="T130" s="17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83</v>
      </c>
      <c r="AT130" s="172" t="s">
        <v>74</v>
      </c>
      <c r="AU130" s="172" t="s">
        <v>83</v>
      </c>
      <c r="AY130" s="164" t="s">
        <v>165</v>
      </c>
      <c r="BK130" s="173">
        <f>BK131</f>
        <v>0</v>
      </c>
    </row>
    <row r="131" s="2" customFormat="1" ht="16.5" customHeight="1">
      <c r="A131" s="34"/>
      <c r="B131" s="176"/>
      <c r="C131" s="177" t="s">
        <v>483</v>
      </c>
      <c r="D131" s="177" t="s">
        <v>169</v>
      </c>
      <c r="E131" s="178" t="s">
        <v>2018</v>
      </c>
      <c r="F131" s="179" t="s">
        <v>2019</v>
      </c>
      <c r="G131" s="180" t="s">
        <v>274</v>
      </c>
      <c r="H131" s="181">
        <v>3.3700000000000001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2020</v>
      </c>
    </row>
    <row r="132" s="12" customFormat="1" ht="25.92" customHeight="1">
      <c r="A132" s="12"/>
      <c r="B132" s="163"/>
      <c r="C132" s="12"/>
      <c r="D132" s="164" t="s">
        <v>74</v>
      </c>
      <c r="E132" s="165" t="s">
        <v>318</v>
      </c>
      <c r="F132" s="165" t="s">
        <v>319</v>
      </c>
      <c r="G132" s="12"/>
      <c r="H132" s="12"/>
      <c r="I132" s="166"/>
      <c r="J132" s="167">
        <f>BK132</f>
        <v>0</v>
      </c>
      <c r="K132" s="12"/>
      <c r="L132" s="163"/>
      <c r="M132" s="168"/>
      <c r="N132" s="169"/>
      <c r="O132" s="169"/>
      <c r="P132" s="170">
        <f>P133</f>
        <v>0</v>
      </c>
      <c r="Q132" s="169"/>
      <c r="R132" s="170">
        <f>R133</f>
        <v>0.7390000000000001</v>
      </c>
      <c r="S132" s="169"/>
      <c r="T132" s="171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174</v>
      </c>
      <c r="AT132" s="172" t="s">
        <v>74</v>
      </c>
      <c r="AU132" s="172" t="s">
        <v>75</v>
      </c>
      <c r="AY132" s="164" t="s">
        <v>165</v>
      </c>
      <c r="BK132" s="173">
        <f>BK133</f>
        <v>0</v>
      </c>
    </row>
    <row r="133" s="12" customFormat="1" ht="22.8" customHeight="1">
      <c r="A133" s="12"/>
      <c r="B133" s="163"/>
      <c r="C133" s="12"/>
      <c r="D133" s="164" t="s">
        <v>74</v>
      </c>
      <c r="E133" s="174" t="s">
        <v>408</v>
      </c>
      <c r="F133" s="174" t="s">
        <v>409</v>
      </c>
      <c r="G133" s="12"/>
      <c r="H133" s="12"/>
      <c r="I133" s="166"/>
      <c r="J133" s="175">
        <f>BK133</f>
        <v>0</v>
      </c>
      <c r="K133" s="12"/>
      <c r="L133" s="163"/>
      <c r="M133" s="168"/>
      <c r="N133" s="169"/>
      <c r="O133" s="169"/>
      <c r="P133" s="170">
        <f>SUM(P134:P140)</f>
        <v>0</v>
      </c>
      <c r="Q133" s="169"/>
      <c r="R133" s="170">
        <f>SUM(R134:R140)</f>
        <v>0.7390000000000001</v>
      </c>
      <c r="S133" s="169"/>
      <c r="T133" s="171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174</v>
      </c>
      <c r="AT133" s="172" t="s">
        <v>74</v>
      </c>
      <c r="AU133" s="172" t="s">
        <v>83</v>
      </c>
      <c r="AY133" s="164" t="s">
        <v>165</v>
      </c>
      <c r="BK133" s="173">
        <f>SUM(BK134:BK140)</f>
        <v>0</v>
      </c>
    </row>
    <row r="134" s="2" customFormat="1" ht="24.15" customHeight="1">
      <c r="A134" s="34"/>
      <c r="B134" s="176"/>
      <c r="C134" s="177" t="s">
        <v>533</v>
      </c>
      <c r="D134" s="177" t="s">
        <v>169</v>
      </c>
      <c r="E134" s="178" t="s">
        <v>2021</v>
      </c>
      <c r="F134" s="179" t="s">
        <v>2022</v>
      </c>
      <c r="G134" s="180" t="s">
        <v>249</v>
      </c>
      <c r="H134" s="181">
        <v>26.5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215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215</v>
      </c>
      <c r="BM134" s="189" t="s">
        <v>2023</v>
      </c>
    </row>
    <row r="135" s="2" customFormat="1" ht="33" customHeight="1">
      <c r="A135" s="34"/>
      <c r="B135" s="176"/>
      <c r="C135" s="196" t="s">
        <v>537</v>
      </c>
      <c r="D135" s="196" t="s">
        <v>551</v>
      </c>
      <c r="E135" s="197" t="s">
        <v>2024</v>
      </c>
      <c r="F135" s="198" t="s">
        <v>2025</v>
      </c>
      <c r="G135" s="199" t="s">
        <v>193</v>
      </c>
      <c r="H135" s="200">
        <v>11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0.041399999999999999</v>
      </c>
      <c r="R135" s="187">
        <f>Q135*H135</f>
        <v>0.45539999999999997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284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215</v>
      </c>
      <c r="BM135" s="189" t="s">
        <v>2026</v>
      </c>
    </row>
    <row r="136" s="2" customFormat="1" ht="24.15" customHeight="1">
      <c r="A136" s="34"/>
      <c r="B136" s="176"/>
      <c r="C136" s="196" t="s">
        <v>541</v>
      </c>
      <c r="D136" s="196" t="s">
        <v>551</v>
      </c>
      <c r="E136" s="197" t="s">
        <v>2027</v>
      </c>
      <c r="F136" s="198" t="s">
        <v>2028</v>
      </c>
      <c r="G136" s="199" t="s">
        <v>193</v>
      </c>
      <c r="H136" s="200">
        <v>12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0.0094000000000000004</v>
      </c>
      <c r="R136" s="187">
        <f>Q136*H136</f>
        <v>0.11280000000000001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284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215</v>
      </c>
      <c r="BM136" s="189" t="s">
        <v>2029</v>
      </c>
    </row>
    <row r="137" s="2" customFormat="1" ht="37.8" customHeight="1">
      <c r="A137" s="34"/>
      <c r="B137" s="176"/>
      <c r="C137" s="177" t="s">
        <v>166</v>
      </c>
      <c r="D137" s="177" t="s">
        <v>169</v>
      </c>
      <c r="E137" s="178" t="s">
        <v>2030</v>
      </c>
      <c r="F137" s="179" t="s">
        <v>2031</v>
      </c>
      <c r="G137" s="180" t="s">
        <v>193</v>
      </c>
      <c r="H137" s="181">
        <v>3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215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215</v>
      </c>
      <c r="BM137" s="189" t="s">
        <v>2032</v>
      </c>
    </row>
    <row r="138" s="2" customFormat="1" ht="24.15" customHeight="1">
      <c r="A138" s="34"/>
      <c r="B138" s="176"/>
      <c r="C138" s="196" t="s">
        <v>109</v>
      </c>
      <c r="D138" s="196" t="s">
        <v>551</v>
      </c>
      <c r="E138" s="197" t="s">
        <v>2033</v>
      </c>
      <c r="F138" s="198" t="s">
        <v>2034</v>
      </c>
      <c r="G138" s="199" t="s">
        <v>193</v>
      </c>
      <c r="H138" s="200">
        <v>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0.085400000000000004</v>
      </c>
      <c r="R138" s="187">
        <f>Q138*H138</f>
        <v>0.085400000000000004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284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215</v>
      </c>
      <c r="BM138" s="189" t="s">
        <v>2035</v>
      </c>
    </row>
    <row r="139" s="2" customFormat="1" ht="24.15" customHeight="1">
      <c r="A139" s="34"/>
      <c r="B139" s="176"/>
      <c r="C139" s="196" t="s">
        <v>112</v>
      </c>
      <c r="D139" s="196" t="s">
        <v>551</v>
      </c>
      <c r="E139" s="197" t="s">
        <v>2036</v>
      </c>
      <c r="F139" s="198" t="s">
        <v>2037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0.085400000000000004</v>
      </c>
      <c r="R139" s="187">
        <f>Q139*H139</f>
        <v>0.085400000000000004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284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215</v>
      </c>
      <c r="BM139" s="189" t="s">
        <v>2038</v>
      </c>
    </row>
    <row r="140" s="2" customFormat="1" ht="24.15" customHeight="1">
      <c r="A140" s="34"/>
      <c r="B140" s="176"/>
      <c r="C140" s="177" t="s">
        <v>115</v>
      </c>
      <c r="D140" s="177" t="s">
        <v>169</v>
      </c>
      <c r="E140" s="178" t="s">
        <v>2039</v>
      </c>
      <c r="F140" s="179" t="s">
        <v>2040</v>
      </c>
      <c r="G140" s="180" t="s">
        <v>1046</v>
      </c>
      <c r="H140" s="207"/>
      <c r="I140" s="182"/>
      <c r="J140" s="183">
        <f>ROUND(I140*H140,2)</f>
        <v>0</v>
      </c>
      <c r="K140" s="184"/>
      <c r="L140" s="35"/>
      <c r="M140" s="191" t="s">
        <v>1</v>
      </c>
      <c r="N140" s="192" t="s">
        <v>41</v>
      </c>
      <c r="O140" s="193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215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215</v>
      </c>
      <c r="BM140" s="189" t="s">
        <v>2041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1:K14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2042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ROUND((SUM(BE120:BE187)),  2)</f>
        <v>0</v>
      </c>
      <c r="G33" s="129"/>
      <c r="H33" s="129"/>
      <c r="I33" s="130">
        <v>0.20000000000000001</v>
      </c>
      <c r="J33" s="128">
        <f>ROUND(((SUM(BE120:BE187))*I33),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ROUND((SUM(BF120:BF187)),  2)</f>
        <v>0</v>
      </c>
      <c r="G34" s="129"/>
      <c r="H34" s="129"/>
      <c r="I34" s="130">
        <v>0.20000000000000001</v>
      </c>
      <c r="J34" s="128">
        <f>ROUND(((SUM(BF120:BF187))*I34),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ROUND((SUM(BG120:BG187)),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ROUND((SUM(BH120:BH187)),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ROUND((SUM(BI120:BI187)),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04 - E1-9 - Slaboprúdová 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2043</v>
      </c>
      <c r="E97" s="146"/>
      <c r="F97" s="146"/>
      <c r="G97" s="146"/>
      <c r="H97" s="146"/>
      <c r="I97" s="146"/>
      <c r="J97" s="147">
        <f>J121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2044</v>
      </c>
      <c r="E98" s="146"/>
      <c r="F98" s="146"/>
      <c r="G98" s="146"/>
      <c r="H98" s="146"/>
      <c r="I98" s="146"/>
      <c r="J98" s="147">
        <f>J156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2045</v>
      </c>
      <c r="E99" s="146"/>
      <c r="F99" s="146"/>
      <c r="G99" s="146"/>
      <c r="H99" s="146"/>
      <c r="I99" s="146"/>
      <c r="J99" s="147">
        <f>J169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2046</v>
      </c>
      <c r="E100" s="146"/>
      <c r="F100" s="146"/>
      <c r="G100" s="146"/>
      <c r="H100" s="146"/>
      <c r="I100" s="146"/>
      <c r="J100" s="147">
        <f>J186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151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22" t="str">
        <f>E7</f>
        <v>Obnova a modernizácia objektu Centra univerzitného športu pri SPU v Nitre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128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04 - E1-9 - Slaboprúdová inštalácia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Nitra</v>
      </c>
      <c r="G114" s="34"/>
      <c r="H114" s="34"/>
      <c r="I114" s="28" t="s">
        <v>21</v>
      </c>
      <c r="J114" s="70" t="str">
        <f>IF(J12="","",J12)</f>
        <v>1. 2. 2024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>SPU v Nitre</v>
      </c>
      <c r="G116" s="34"/>
      <c r="H116" s="34"/>
      <c r="I116" s="28" t="s">
        <v>29</v>
      </c>
      <c r="J116" s="32" t="str">
        <f>E21</f>
        <v>Ing. Stanislav Mikle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>Béger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52"/>
      <c r="B119" s="153"/>
      <c r="C119" s="154" t="s">
        <v>152</v>
      </c>
      <c r="D119" s="155" t="s">
        <v>60</v>
      </c>
      <c r="E119" s="155" t="s">
        <v>56</v>
      </c>
      <c r="F119" s="155" t="s">
        <v>57</v>
      </c>
      <c r="G119" s="155" t="s">
        <v>153</v>
      </c>
      <c r="H119" s="155" t="s">
        <v>154</v>
      </c>
      <c r="I119" s="155" t="s">
        <v>155</v>
      </c>
      <c r="J119" s="156" t="s">
        <v>132</v>
      </c>
      <c r="K119" s="157" t="s">
        <v>156</v>
      </c>
      <c r="L119" s="158"/>
      <c r="M119" s="87" t="s">
        <v>1</v>
      </c>
      <c r="N119" s="88" t="s">
        <v>39</v>
      </c>
      <c r="O119" s="88" t="s">
        <v>157</v>
      </c>
      <c r="P119" s="88" t="s">
        <v>158</v>
      </c>
      <c r="Q119" s="88" t="s">
        <v>159</v>
      </c>
      <c r="R119" s="88" t="s">
        <v>160</v>
      </c>
      <c r="S119" s="88" t="s">
        <v>161</v>
      </c>
      <c r="T119" s="89" t="s">
        <v>162</v>
      </c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</row>
    <row r="120" s="2" customFormat="1" ht="22.8" customHeight="1">
      <c r="A120" s="34"/>
      <c r="B120" s="35"/>
      <c r="C120" s="94" t="s">
        <v>133</v>
      </c>
      <c r="D120" s="34"/>
      <c r="E120" s="34"/>
      <c r="F120" s="34"/>
      <c r="G120" s="34"/>
      <c r="H120" s="34"/>
      <c r="I120" s="34"/>
      <c r="J120" s="159">
        <f>BK120</f>
        <v>0</v>
      </c>
      <c r="K120" s="34"/>
      <c r="L120" s="35"/>
      <c r="M120" s="90"/>
      <c r="N120" s="74"/>
      <c r="O120" s="91"/>
      <c r="P120" s="160">
        <f>P121+P156+P169+P186</f>
        <v>0</v>
      </c>
      <c r="Q120" s="91"/>
      <c r="R120" s="160">
        <f>R121+R156+R169+R186</f>
        <v>0</v>
      </c>
      <c r="S120" s="91"/>
      <c r="T120" s="161">
        <f>T121+T156+T169+T186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74</v>
      </c>
      <c r="AU120" s="15" t="s">
        <v>134</v>
      </c>
      <c r="BK120" s="162">
        <f>BK121+BK156+BK169+BK186</f>
        <v>0</v>
      </c>
    </row>
    <row r="121" s="12" customFormat="1" ht="25.92" customHeight="1">
      <c r="A121" s="12"/>
      <c r="B121" s="163"/>
      <c r="C121" s="12"/>
      <c r="D121" s="164" t="s">
        <v>74</v>
      </c>
      <c r="E121" s="165" t="s">
        <v>2047</v>
      </c>
      <c r="F121" s="165" t="s">
        <v>2048</v>
      </c>
      <c r="G121" s="12"/>
      <c r="H121" s="12"/>
      <c r="I121" s="166"/>
      <c r="J121" s="167">
        <f>BK121</f>
        <v>0</v>
      </c>
      <c r="K121" s="12"/>
      <c r="L121" s="163"/>
      <c r="M121" s="168"/>
      <c r="N121" s="169"/>
      <c r="O121" s="169"/>
      <c r="P121" s="170">
        <f>SUM(P122:P155)</f>
        <v>0</v>
      </c>
      <c r="Q121" s="169"/>
      <c r="R121" s="170">
        <f>SUM(R122:R155)</f>
        <v>0</v>
      </c>
      <c r="S121" s="169"/>
      <c r="T121" s="171">
        <f>SUM(T122:T155)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83</v>
      </c>
      <c r="AT121" s="172" t="s">
        <v>74</v>
      </c>
      <c r="AU121" s="172" t="s">
        <v>75</v>
      </c>
      <c r="AY121" s="164" t="s">
        <v>165</v>
      </c>
      <c r="BK121" s="173">
        <f>SUM(BK122:BK155)</f>
        <v>0</v>
      </c>
    </row>
    <row r="122" s="2" customFormat="1" ht="66.75" customHeight="1">
      <c r="A122" s="34"/>
      <c r="B122" s="176"/>
      <c r="C122" s="177" t="s">
        <v>83</v>
      </c>
      <c r="D122" s="177" t="s">
        <v>169</v>
      </c>
      <c r="E122" s="178" t="s">
        <v>2049</v>
      </c>
      <c r="F122" s="179" t="s">
        <v>2050</v>
      </c>
      <c r="G122" s="180" t="s">
        <v>193</v>
      </c>
      <c r="H122" s="181">
        <v>1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453</v>
      </c>
      <c r="AT122" s="189" t="s">
        <v>169</v>
      </c>
      <c r="AU122" s="189" t="s">
        <v>83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453</v>
      </c>
      <c r="BM122" s="189" t="s">
        <v>174</v>
      </c>
    </row>
    <row r="123" s="2" customFormat="1" ht="37.8" customHeight="1">
      <c r="A123" s="34"/>
      <c r="B123" s="176"/>
      <c r="C123" s="177" t="s">
        <v>174</v>
      </c>
      <c r="D123" s="177" t="s">
        <v>169</v>
      </c>
      <c r="E123" s="178" t="s">
        <v>2051</v>
      </c>
      <c r="F123" s="179" t="s">
        <v>2052</v>
      </c>
      <c r="G123" s="180" t="s">
        <v>193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453</v>
      </c>
      <c r="AT123" s="189" t="s">
        <v>169</v>
      </c>
      <c r="AU123" s="189" t="s">
        <v>83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453</v>
      </c>
      <c r="BM123" s="189" t="s">
        <v>173</v>
      </c>
    </row>
    <row r="124" s="2" customFormat="1" ht="37.8" customHeight="1">
      <c r="A124" s="34"/>
      <c r="B124" s="176"/>
      <c r="C124" s="177" t="s">
        <v>525</v>
      </c>
      <c r="D124" s="177" t="s">
        <v>169</v>
      </c>
      <c r="E124" s="178" t="s">
        <v>2053</v>
      </c>
      <c r="F124" s="179" t="s">
        <v>2054</v>
      </c>
      <c r="G124" s="180" t="s">
        <v>193</v>
      </c>
      <c r="H124" s="181">
        <v>7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453</v>
      </c>
      <c r="AT124" s="189" t="s">
        <v>169</v>
      </c>
      <c r="AU124" s="189" t="s">
        <v>83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453</v>
      </c>
      <c r="BM124" s="189" t="s">
        <v>533</v>
      </c>
    </row>
    <row r="125" s="2" customFormat="1" ht="33" customHeight="1">
      <c r="A125" s="34"/>
      <c r="B125" s="176"/>
      <c r="C125" s="177" t="s">
        <v>173</v>
      </c>
      <c r="D125" s="177" t="s">
        <v>169</v>
      </c>
      <c r="E125" s="178" t="s">
        <v>2055</v>
      </c>
      <c r="F125" s="179" t="s">
        <v>2056</v>
      </c>
      <c r="G125" s="180" t="s">
        <v>193</v>
      </c>
      <c r="H125" s="181">
        <v>2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83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541</v>
      </c>
    </row>
    <row r="126" s="2" customFormat="1" ht="33" customHeight="1">
      <c r="A126" s="34"/>
      <c r="B126" s="176"/>
      <c r="C126" s="177" t="s">
        <v>483</v>
      </c>
      <c r="D126" s="177" t="s">
        <v>169</v>
      </c>
      <c r="E126" s="178" t="s">
        <v>2057</v>
      </c>
      <c r="F126" s="179" t="s">
        <v>2058</v>
      </c>
      <c r="G126" s="180" t="s">
        <v>193</v>
      </c>
      <c r="H126" s="181">
        <v>2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109</v>
      </c>
    </row>
    <row r="127" s="2" customFormat="1" ht="24.15" customHeight="1">
      <c r="A127" s="34"/>
      <c r="B127" s="176"/>
      <c r="C127" s="177" t="s">
        <v>533</v>
      </c>
      <c r="D127" s="177" t="s">
        <v>169</v>
      </c>
      <c r="E127" s="178" t="s">
        <v>2059</v>
      </c>
      <c r="F127" s="179" t="s">
        <v>2060</v>
      </c>
      <c r="G127" s="180" t="s">
        <v>193</v>
      </c>
      <c r="H127" s="181">
        <v>25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115</v>
      </c>
    </row>
    <row r="128" s="2" customFormat="1" ht="24.15" customHeight="1">
      <c r="A128" s="34"/>
      <c r="B128" s="176"/>
      <c r="C128" s="177" t="s">
        <v>537</v>
      </c>
      <c r="D128" s="177" t="s">
        <v>169</v>
      </c>
      <c r="E128" s="178" t="s">
        <v>2061</v>
      </c>
      <c r="F128" s="179" t="s">
        <v>2062</v>
      </c>
      <c r="G128" s="180" t="s">
        <v>193</v>
      </c>
      <c r="H128" s="181">
        <v>168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121</v>
      </c>
    </row>
    <row r="129" s="2" customFormat="1" ht="24.15" customHeight="1">
      <c r="A129" s="34"/>
      <c r="B129" s="176"/>
      <c r="C129" s="177" t="s">
        <v>541</v>
      </c>
      <c r="D129" s="177" t="s">
        <v>169</v>
      </c>
      <c r="E129" s="178" t="s">
        <v>2063</v>
      </c>
      <c r="F129" s="179" t="s">
        <v>2064</v>
      </c>
      <c r="G129" s="180" t="s">
        <v>193</v>
      </c>
      <c r="H129" s="181">
        <v>168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215</v>
      </c>
    </row>
    <row r="130" s="2" customFormat="1" ht="24.15" customHeight="1">
      <c r="A130" s="34"/>
      <c r="B130" s="176"/>
      <c r="C130" s="177" t="s">
        <v>166</v>
      </c>
      <c r="D130" s="177" t="s">
        <v>169</v>
      </c>
      <c r="E130" s="178" t="s">
        <v>2065</v>
      </c>
      <c r="F130" s="179" t="s">
        <v>2066</v>
      </c>
      <c r="G130" s="180" t="s">
        <v>193</v>
      </c>
      <c r="H130" s="181">
        <v>35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453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223</v>
      </c>
    </row>
    <row r="131" s="2" customFormat="1" ht="24.15" customHeight="1">
      <c r="A131" s="34"/>
      <c r="B131" s="176"/>
      <c r="C131" s="177" t="s">
        <v>109</v>
      </c>
      <c r="D131" s="177" t="s">
        <v>169</v>
      </c>
      <c r="E131" s="178" t="s">
        <v>2067</v>
      </c>
      <c r="F131" s="179" t="s">
        <v>2068</v>
      </c>
      <c r="G131" s="180" t="s">
        <v>193</v>
      </c>
      <c r="H131" s="181">
        <v>3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7</v>
      </c>
    </row>
    <row r="132" s="2" customFormat="1" ht="16.5" customHeight="1">
      <c r="A132" s="34"/>
      <c r="B132" s="176"/>
      <c r="C132" s="177" t="s">
        <v>112</v>
      </c>
      <c r="D132" s="177" t="s">
        <v>169</v>
      </c>
      <c r="E132" s="178" t="s">
        <v>2069</v>
      </c>
      <c r="F132" s="179" t="s">
        <v>2070</v>
      </c>
      <c r="G132" s="180" t="s">
        <v>193</v>
      </c>
      <c r="H132" s="181">
        <v>100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238</v>
      </c>
    </row>
    <row r="133" s="2" customFormat="1" ht="16.5" customHeight="1">
      <c r="A133" s="34"/>
      <c r="B133" s="176"/>
      <c r="C133" s="177" t="s">
        <v>115</v>
      </c>
      <c r="D133" s="177" t="s">
        <v>169</v>
      </c>
      <c r="E133" s="178" t="s">
        <v>2071</v>
      </c>
      <c r="F133" s="179" t="s">
        <v>2072</v>
      </c>
      <c r="G133" s="180" t="s">
        <v>193</v>
      </c>
      <c r="H133" s="181">
        <v>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453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255</v>
      </c>
    </row>
    <row r="134" s="2" customFormat="1" ht="49.05" customHeight="1">
      <c r="A134" s="34"/>
      <c r="B134" s="176"/>
      <c r="C134" s="177" t="s">
        <v>118</v>
      </c>
      <c r="D134" s="177" t="s">
        <v>169</v>
      </c>
      <c r="E134" s="178" t="s">
        <v>2073</v>
      </c>
      <c r="F134" s="179" t="s">
        <v>2074</v>
      </c>
      <c r="G134" s="180" t="s">
        <v>193</v>
      </c>
      <c r="H134" s="181">
        <v>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263</v>
      </c>
    </row>
    <row r="135" s="2" customFormat="1" ht="24.15" customHeight="1">
      <c r="A135" s="34"/>
      <c r="B135" s="176"/>
      <c r="C135" s="177" t="s">
        <v>121</v>
      </c>
      <c r="D135" s="177" t="s">
        <v>169</v>
      </c>
      <c r="E135" s="178" t="s">
        <v>2075</v>
      </c>
      <c r="F135" s="179" t="s">
        <v>2076</v>
      </c>
      <c r="G135" s="180" t="s">
        <v>193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453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271</v>
      </c>
    </row>
    <row r="136" s="2" customFormat="1" ht="16.5" customHeight="1">
      <c r="A136" s="34"/>
      <c r="B136" s="176"/>
      <c r="C136" s="177" t="s">
        <v>124</v>
      </c>
      <c r="D136" s="177" t="s">
        <v>169</v>
      </c>
      <c r="E136" s="178" t="s">
        <v>2077</v>
      </c>
      <c r="F136" s="179" t="s">
        <v>2078</v>
      </c>
      <c r="G136" s="180" t="s">
        <v>193</v>
      </c>
      <c r="H136" s="181">
        <v>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276</v>
      </c>
    </row>
    <row r="137" s="2" customFormat="1" ht="24.15" customHeight="1">
      <c r="A137" s="34"/>
      <c r="B137" s="176"/>
      <c r="C137" s="177" t="s">
        <v>215</v>
      </c>
      <c r="D137" s="177" t="s">
        <v>169</v>
      </c>
      <c r="E137" s="178" t="s">
        <v>2079</v>
      </c>
      <c r="F137" s="179" t="s">
        <v>2080</v>
      </c>
      <c r="G137" s="180" t="s">
        <v>193</v>
      </c>
      <c r="H137" s="181">
        <v>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453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284</v>
      </c>
    </row>
    <row r="138" s="2" customFormat="1" ht="24.15" customHeight="1">
      <c r="A138" s="34"/>
      <c r="B138" s="176"/>
      <c r="C138" s="177" t="s">
        <v>219</v>
      </c>
      <c r="D138" s="177" t="s">
        <v>169</v>
      </c>
      <c r="E138" s="178" t="s">
        <v>2081</v>
      </c>
      <c r="F138" s="179" t="s">
        <v>2082</v>
      </c>
      <c r="G138" s="180" t="s">
        <v>193</v>
      </c>
      <c r="H138" s="181">
        <v>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292</v>
      </c>
    </row>
    <row r="139" s="2" customFormat="1" ht="24.15" customHeight="1">
      <c r="A139" s="34"/>
      <c r="B139" s="176"/>
      <c r="C139" s="177" t="s">
        <v>223</v>
      </c>
      <c r="D139" s="177" t="s">
        <v>169</v>
      </c>
      <c r="E139" s="178" t="s">
        <v>2083</v>
      </c>
      <c r="F139" s="179" t="s">
        <v>2084</v>
      </c>
      <c r="G139" s="180" t="s">
        <v>193</v>
      </c>
      <c r="H139" s="181">
        <v>24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453</v>
      </c>
      <c r="AT139" s="189" t="s">
        <v>169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300</v>
      </c>
    </row>
    <row r="140" s="2" customFormat="1" ht="24.15" customHeight="1">
      <c r="A140" s="34"/>
      <c r="B140" s="176"/>
      <c r="C140" s="177" t="s">
        <v>227</v>
      </c>
      <c r="D140" s="177" t="s">
        <v>169</v>
      </c>
      <c r="E140" s="178" t="s">
        <v>2085</v>
      </c>
      <c r="F140" s="179" t="s">
        <v>2086</v>
      </c>
      <c r="G140" s="180" t="s">
        <v>193</v>
      </c>
      <c r="H140" s="181">
        <v>5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453</v>
      </c>
      <c r="AT140" s="189" t="s">
        <v>169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453</v>
      </c>
      <c r="BM140" s="189" t="s">
        <v>322</v>
      </c>
    </row>
    <row r="141" s="2" customFormat="1" ht="24.15" customHeight="1">
      <c r="A141" s="34"/>
      <c r="B141" s="176"/>
      <c r="C141" s="177" t="s">
        <v>7</v>
      </c>
      <c r="D141" s="177" t="s">
        <v>169</v>
      </c>
      <c r="E141" s="178" t="s">
        <v>2087</v>
      </c>
      <c r="F141" s="179" t="s">
        <v>2088</v>
      </c>
      <c r="G141" s="180" t="s">
        <v>193</v>
      </c>
      <c r="H141" s="181">
        <v>5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330</v>
      </c>
    </row>
    <row r="142" s="2" customFormat="1" ht="44.25" customHeight="1">
      <c r="A142" s="34"/>
      <c r="B142" s="176"/>
      <c r="C142" s="177" t="s">
        <v>234</v>
      </c>
      <c r="D142" s="177" t="s">
        <v>169</v>
      </c>
      <c r="E142" s="178" t="s">
        <v>2089</v>
      </c>
      <c r="F142" s="179" t="s">
        <v>2090</v>
      </c>
      <c r="G142" s="180" t="s">
        <v>249</v>
      </c>
      <c r="H142" s="181">
        <v>250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83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340</v>
      </c>
    </row>
    <row r="143" s="2" customFormat="1" ht="44.25" customHeight="1">
      <c r="A143" s="34"/>
      <c r="B143" s="176"/>
      <c r="C143" s="177" t="s">
        <v>238</v>
      </c>
      <c r="D143" s="177" t="s">
        <v>169</v>
      </c>
      <c r="E143" s="178" t="s">
        <v>2091</v>
      </c>
      <c r="F143" s="179" t="s">
        <v>2092</v>
      </c>
      <c r="G143" s="180" t="s">
        <v>249</v>
      </c>
      <c r="H143" s="181">
        <v>250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453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348</v>
      </c>
    </row>
    <row r="144" s="2" customFormat="1" ht="16.5" customHeight="1">
      <c r="A144" s="34"/>
      <c r="B144" s="176"/>
      <c r="C144" s="177" t="s">
        <v>242</v>
      </c>
      <c r="D144" s="177" t="s">
        <v>169</v>
      </c>
      <c r="E144" s="178" t="s">
        <v>2093</v>
      </c>
      <c r="F144" s="179" t="s">
        <v>2094</v>
      </c>
      <c r="G144" s="180" t="s">
        <v>249</v>
      </c>
      <c r="H144" s="181">
        <v>4000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367</v>
      </c>
    </row>
    <row r="145" s="2" customFormat="1" ht="24.15" customHeight="1">
      <c r="A145" s="34"/>
      <c r="B145" s="176"/>
      <c r="C145" s="177" t="s">
        <v>255</v>
      </c>
      <c r="D145" s="177" t="s">
        <v>169</v>
      </c>
      <c r="E145" s="178" t="s">
        <v>2095</v>
      </c>
      <c r="F145" s="179" t="s">
        <v>2096</v>
      </c>
      <c r="G145" s="180" t="s">
        <v>193</v>
      </c>
      <c r="H145" s="181">
        <v>52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453</v>
      </c>
      <c r="AT145" s="189" t="s">
        <v>169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379</v>
      </c>
    </row>
    <row r="146" s="2" customFormat="1" ht="21.75" customHeight="1">
      <c r="A146" s="34"/>
      <c r="B146" s="176"/>
      <c r="C146" s="177" t="s">
        <v>259</v>
      </c>
      <c r="D146" s="177" t="s">
        <v>169</v>
      </c>
      <c r="E146" s="178" t="s">
        <v>2097</v>
      </c>
      <c r="F146" s="179" t="s">
        <v>2098</v>
      </c>
      <c r="G146" s="180" t="s">
        <v>193</v>
      </c>
      <c r="H146" s="181">
        <v>4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387</v>
      </c>
    </row>
    <row r="147" s="2" customFormat="1" ht="16.5" customHeight="1">
      <c r="A147" s="34"/>
      <c r="B147" s="176"/>
      <c r="C147" s="177" t="s">
        <v>263</v>
      </c>
      <c r="D147" s="177" t="s">
        <v>169</v>
      </c>
      <c r="E147" s="178" t="s">
        <v>2099</v>
      </c>
      <c r="F147" s="179" t="s">
        <v>2100</v>
      </c>
      <c r="G147" s="180" t="s">
        <v>193</v>
      </c>
      <c r="H147" s="181">
        <v>208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453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395</v>
      </c>
    </row>
    <row r="148" s="2" customFormat="1" ht="16.5" customHeight="1">
      <c r="A148" s="34"/>
      <c r="B148" s="176"/>
      <c r="C148" s="177" t="s">
        <v>267</v>
      </c>
      <c r="D148" s="177" t="s">
        <v>169</v>
      </c>
      <c r="E148" s="178" t="s">
        <v>2101</v>
      </c>
      <c r="F148" s="179" t="s">
        <v>2102</v>
      </c>
      <c r="G148" s="180" t="s">
        <v>193</v>
      </c>
      <c r="H148" s="181">
        <v>850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404</v>
      </c>
    </row>
    <row r="149" s="2" customFormat="1" ht="16.5" customHeight="1">
      <c r="A149" s="34"/>
      <c r="B149" s="176"/>
      <c r="C149" s="177" t="s">
        <v>271</v>
      </c>
      <c r="D149" s="177" t="s">
        <v>169</v>
      </c>
      <c r="E149" s="178" t="s">
        <v>2103</v>
      </c>
      <c r="F149" s="179" t="s">
        <v>2104</v>
      </c>
      <c r="G149" s="180" t="s">
        <v>193</v>
      </c>
      <c r="H149" s="181">
        <v>850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453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453</v>
      </c>
      <c r="BM149" s="189" t="s">
        <v>418</v>
      </c>
    </row>
    <row r="150" s="2" customFormat="1" ht="16.5" customHeight="1">
      <c r="A150" s="34"/>
      <c r="B150" s="176"/>
      <c r="C150" s="177" t="s">
        <v>607</v>
      </c>
      <c r="D150" s="177" t="s">
        <v>169</v>
      </c>
      <c r="E150" s="178" t="s">
        <v>2105</v>
      </c>
      <c r="F150" s="179" t="s">
        <v>2106</v>
      </c>
      <c r="G150" s="180" t="s">
        <v>193</v>
      </c>
      <c r="H150" s="181">
        <v>104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453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427</v>
      </c>
    </row>
    <row r="151" s="2" customFormat="1" ht="16.5" customHeight="1">
      <c r="A151" s="34"/>
      <c r="B151" s="176"/>
      <c r="C151" s="177" t="s">
        <v>276</v>
      </c>
      <c r="D151" s="177" t="s">
        <v>169</v>
      </c>
      <c r="E151" s="178" t="s">
        <v>2107</v>
      </c>
      <c r="F151" s="179" t="s">
        <v>2108</v>
      </c>
      <c r="G151" s="180" t="s">
        <v>193</v>
      </c>
      <c r="H151" s="181">
        <v>850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435</v>
      </c>
    </row>
    <row r="152" s="2" customFormat="1" ht="24.15" customHeight="1">
      <c r="A152" s="34"/>
      <c r="B152" s="176"/>
      <c r="C152" s="177" t="s">
        <v>280</v>
      </c>
      <c r="D152" s="177" t="s">
        <v>169</v>
      </c>
      <c r="E152" s="178" t="s">
        <v>2109</v>
      </c>
      <c r="F152" s="179" t="s">
        <v>2110</v>
      </c>
      <c r="G152" s="180" t="s">
        <v>193</v>
      </c>
      <c r="H152" s="181">
        <v>150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453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445</v>
      </c>
    </row>
    <row r="153" s="2" customFormat="1" ht="16.5" customHeight="1">
      <c r="A153" s="34"/>
      <c r="B153" s="176"/>
      <c r="C153" s="177" t="s">
        <v>284</v>
      </c>
      <c r="D153" s="177" t="s">
        <v>169</v>
      </c>
      <c r="E153" s="178" t="s">
        <v>2111</v>
      </c>
      <c r="F153" s="179" t="s">
        <v>2112</v>
      </c>
      <c r="G153" s="180" t="s">
        <v>193</v>
      </c>
      <c r="H153" s="181">
        <v>154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453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453</v>
      </c>
    </row>
    <row r="154" s="2" customFormat="1" ht="16.5" customHeight="1">
      <c r="A154" s="34"/>
      <c r="B154" s="176"/>
      <c r="C154" s="177" t="s">
        <v>288</v>
      </c>
      <c r="D154" s="177" t="s">
        <v>169</v>
      </c>
      <c r="E154" s="178" t="s">
        <v>2113</v>
      </c>
      <c r="F154" s="179" t="s">
        <v>2114</v>
      </c>
      <c r="G154" s="180" t="s">
        <v>193</v>
      </c>
      <c r="H154" s="181">
        <v>24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463</v>
      </c>
    </row>
    <row r="155" s="2" customFormat="1" ht="16.5" customHeight="1">
      <c r="A155" s="34"/>
      <c r="B155" s="176"/>
      <c r="C155" s="177" t="s">
        <v>292</v>
      </c>
      <c r="D155" s="177" t="s">
        <v>169</v>
      </c>
      <c r="E155" s="178" t="s">
        <v>2115</v>
      </c>
      <c r="F155" s="179" t="s">
        <v>2116</v>
      </c>
      <c r="G155" s="180" t="s">
        <v>193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453</v>
      </c>
      <c r="AT155" s="189" t="s">
        <v>169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473</v>
      </c>
    </row>
    <row r="156" s="12" customFormat="1" ht="25.92" customHeight="1">
      <c r="A156" s="12"/>
      <c r="B156" s="163"/>
      <c r="C156" s="12"/>
      <c r="D156" s="164" t="s">
        <v>74</v>
      </c>
      <c r="E156" s="165" t="s">
        <v>2117</v>
      </c>
      <c r="F156" s="165" t="s">
        <v>2118</v>
      </c>
      <c r="G156" s="12"/>
      <c r="H156" s="12"/>
      <c r="I156" s="166"/>
      <c r="J156" s="167">
        <f>BK156</f>
        <v>0</v>
      </c>
      <c r="K156" s="12"/>
      <c r="L156" s="163"/>
      <c r="M156" s="168"/>
      <c r="N156" s="169"/>
      <c r="O156" s="169"/>
      <c r="P156" s="170">
        <f>SUM(P157:P168)</f>
        <v>0</v>
      </c>
      <c r="Q156" s="169"/>
      <c r="R156" s="170">
        <f>SUM(R157:R168)</f>
        <v>0</v>
      </c>
      <c r="S156" s="169"/>
      <c r="T156" s="171">
        <f>SUM(T157:T168)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75</v>
      </c>
      <c r="AY156" s="164" t="s">
        <v>165</v>
      </c>
      <c r="BK156" s="173">
        <f>SUM(BK157:BK168)</f>
        <v>0</v>
      </c>
    </row>
    <row r="157" s="2" customFormat="1" ht="24.15" customHeight="1">
      <c r="A157" s="34"/>
      <c r="B157" s="176"/>
      <c r="C157" s="177" t="s">
        <v>296</v>
      </c>
      <c r="D157" s="177" t="s">
        <v>169</v>
      </c>
      <c r="E157" s="178" t="s">
        <v>2119</v>
      </c>
      <c r="F157" s="179" t="s">
        <v>2120</v>
      </c>
      <c r="G157" s="180" t="s">
        <v>193</v>
      </c>
      <c r="H157" s="181">
        <v>1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453</v>
      </c>
      <c r="AT157" s="189" t="s">
        <v>169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484</v>
      </c>
    </row>
    <row r="158" s="2" customFormat="1" ht="24.15" customHeight="1">
      <c r="A158" s="34"/>
      <c r="B158" s="176"/>
      <c r="C158" s="177" t="s">
        <v>300</v>
      </c>
      <c r="D158" s="177" t="s">
        <v>169</v>
      </c>
      <c r="E158" s="178" t="s">
        <v>2121</v>
      </c>
      <c r="F158" s="179" t="s">
        <v>2122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314</v>
      </c>
    </row>
    <row r="159" s="2" customFormat="1" ht="24.15" customHeight="1">
      <c r="A159" s="34"/>
      <c r="B159" s="176"/>
      <c r="C159" s="177" t="s">
        <v>304</v>
      </c>
      <c r="D159" s="177" t="s">
        <v>169</v>
      </c>
      <c r="E159" s="178" t="s">
        <v>2123</v>
      </c>
      <c r="F159" s="179" t="s">
        <v>2124</v>
      </c>
      <c r="G159" s="180" t="s">
        <v>193</v>
      </c>
      <c r="H159" s="181">
        <v>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453</v>
      </c>
      <c r="AT159" s="189" t="s">
        <v>169</v>
      </c>
      <c r="AU159" s="189" t="s">
        <v>83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453</v>
      </c>
      <c r="BM159" s="189" t="s">
        <v>246</v>
      </c>
    </row>
    <row r="160" s="2" customFormat="1" ht="24.15" customHeight="1">
      <c r="A160" s="34"/>
      <c r="B160" s="176"/>
      <c r="C160" s="177" t="s">
        <v>322</v>
      </c>
      <c r="D160" s="177" t="s">
        <v>169</v>
      </c>
      <c r="E160" s="178" t="s">
        <v>2125</v>
      </c>
      <c r="F160" s="179" t="s">
        <v>2126</v>
      </c>
      <c r="G160" s="180" t="s">
        <v>193</v>
      </c>
      <c r="H160" s="181">
        <v>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183</v>
      </c>
    </row>
    <row r="161" s="2" customFormat="1" ht="24.15" customHeight="1">
      <c r="A161" s="34"/>
      <c r="B161" s="176"/>
      <c r="C161" s="177" t="s">
        <v>326</v>
      </c>
      <c r="D161" s="177" t="s">
        <v>169</v>
      </c>
      <c r="E161" s="178" t="s">
        <v>2127</v>
      </c>
      <c r="F161" s="179" t="s">
        <v>2128</v>
      </c>
      <c r="G161" s="180" t="s">
        <v>193</v>
      </c>
      <c r="H161" s="181">
        <v>1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453</v>
      </c>
      <c r="AT161" s="189" t="s">
        <v>169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190</v>
      </c>
    </row>
    <row r="162" s="2" customFormat="1" ht="16.5" customHeight="1">
      <c r="A162" s="34"/>
      <c r="B162" s="176"/>
      <c r="C162" s="177" t="s">
        <v>330</v>
      </c>
      <c r="D162" s="177" t="s">
        <v>169</v>
      </c>
      <c r="E162" s="178" t="s">
        <v>2129</v>
      </c>
      <c r="F162" s="179" t="s">
        <v>2130</v>
      </c>
      <c r="G162" s="180" t="s">
        <v>193</v>
      </c>
      <c r="H162" s="181">
        <v>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453</v>
      </c>
      <c r="AT162" s="189" t="s">
        <v>169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195</v>
      </c>
    </row>
    <row r="163" s="2" customFormat="1" ht="16.5" customHeight="1">
      <c r="A163" s="34"/>
      <c r="B163" s="176"/>
      <c r="C163" s="177" t="s">
        <v>334</v>
      </c>
      <c r="D163" s="177" t="s">
        <v>169</v>
      </c>
      <c r="E163" s="178" t="s">
        <v>2131</v>
      </c>
      <c r="F163" s="179" t="s">
        <v>2132</v>
      </c>
      <c r="G163" s="180" t="s">
        <v>193</v>
      </c>
      <c r="H163" s="181">
        <v>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251</v>
      </c>
    </row>
    <row r="164" s="2" customFormat="1" ht="24.15" customHeight="1">
      <c r="A164" s="34"/>
      <c r="B164" s="176"/>
      <c r="C164" s="177" t="s">
        <v>340</v>
      </c>
      <c r="D164" s="177" t="s">
        <v>169</v>
      </c>
      <c r="E164" s="178" t="s">
        <v>2133</v>
      </c>
      <c r="F164" s="179" t="s">
        <v>2134</v>
      </c>
      <c r="G164" s="180" t="s">
        <v>193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776</v>
      </c>
    </row>
    <row r="165" s="2" customFormat="1" ht="24.15" customHeight="1">
      <c r="A165" s="34"/>
      <c r="B165" s="176"/>
      <c r="C165" s="177" t="s">
        <v>344</v>
      </c>
      <c r="D165" s="177" t="s">
        <v>169</v>
      </c>
      <c r="E165" s="178" t="s">
        <v>2135</v>
      </c>
      <c r="F165" s="179" t="s">
        <v>2136</v>
      </c>
      <c r="G165" s="180" t="s">
        <v>193</v>
      </c>
      <c r="H165" s="181">
        <v>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453</v>
      </c>
      <c r="AT165" s="189" t="s">
        <v>169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784</v>
      </c>
    </row>
    <row r="166" s="2" customFormat="1" ht="24.15" customHeight="1">
      <c r="A166" s="34"/>
      <c r="B166" s="176"/>
      <c r="C166" s="177" t="s">
        <v>348</v>
      </c>
      <c r="D166" s="177" t="s">
        <v>169</v>
      </c>
      <c r="E166" s="178" t="s">
        <v>2137</v>
      </c>
      <c r="F166" s="179" t="s">
        <v>2138</v>
      </c>
      <c r="G166" s="180" t="s">
        <v>193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792</v>
      </c>
    </row>
    <row r="167" s="2" customFormat="1" ht="16.5" customHeight="1">
      <c r="A167" s="34"/>
      <c r="B167" s="176"/>
      <c r="C167" s="177" t="s">
        <v>360</v>
      </c>
      <c r="D167" s="177" t="s">
        <v>169</v>
      </c>
      <c r="E167" s="178" t="s">
        <v>2139</v>
      </c>
      <c r="F167" s="179" t="s">
        <v>2140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453</v>
      </c>
      <c r="AT167" s="189" t="s">
        <v>169</v>
      </c>
      <c r="AU167" s="189" t="s">
        <v>83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800</v>
      </c>
    </row>
    <row r="168" s="2" customFormat="1" ht="24.15" customHeight="1">
      <c r="A168" s="34"/>
      <c r="B168" s="176"/>
      <c r="C168" s="177" t="s">
        <v>367</v>
      </c>
      <c r="D168" s="177" t="s">
        <v>169</v>
      </c>
      <c r="E168" s="178" t="s">
        <v>2141</v>
      </c>
      <c r="F168" s="179" t="s">
        <v>2142</v>
      </c>
      <c r="G168" s="180" t="s">
        <v>193</v>
      </c>
      <c r="H168" s="181">
        <v>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453</v>
      </c>
      <c r="AT168" s="189" t="s">
        <v>169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453</v>
      </c>
      <c r="BM168" s="189" t="s">
        <v>808</v>
      </c>
    </row>
    <row r="169" s="12" customFormat="1" ht="25.92" customHeight="1">
      <c r="A169" s="12"/>
      <c r="B169" s="163"/>
      <c r="C169" s="12"/>
      <c r="D169" s="164" t="s">
        <v>74</v>
      </c>
      <c r="E169" s="165" t="s">
        <v>2143</v>
      </c>
      <c r="F169" s="165" t="s">
        <v>2144</v>
      </c>
      <c r="G169" s="12"/>
      <c r="H169" s="12"/>
      <c r="I169" s="166"/>
      <c r="J169" s="167">
        <f>BK169</f>
        <v>0</v>
      </c>
      <c r="K169" s="12"/>
      <c r="L169" s="163"/>
      <c r="M169" s="168"/>
      <c r="N169" s="169"/>
      <c r="O169" s="169"/>
      <c r="P169" s="170">
        <f>SUM(P170:P185)</f>
        <v>0</v>
      </c>
      <c r="Q169" s="169"/>
      <c r="R169" s="170">
        <f>SUM(R170:R185)</f>
        <v>0</v>
      </c>
      <c r="S169" s="169"/>
      <c r="T169" s="171">
        <f>SUM(T170:T185)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83</v>
      </c>
      <c r="AT169" s="172" t="s">
        <v>74</v>
      </c>
      <c r="AU169" s="172" t="s">
        <v>75</v>
      </c>
      <c r="AY169" s="164" t="s">
        <v>165</v>
      </c>
      <c r="BK169" s="173">
        <f>SUM(BK170:BK185)</f>
        <v>0</v>
      </c>
    </row>
    <row r="170" s="2" customFormat="1" ht="62.7" customHeight="1">
      <c r="A170" s="34"/>
      <c r="B170" s="176"/>
      <c r="C170" s="177" t="s">
        <v>373</v>
      </c>
      <c r="D170" s="177" t="s">
        <v>169</v>
      </c>
      <c r="E170" s="178" t="s">
        <v>2145</v>
      </c>
      <c r="F170" s="179" t="s">
        <v>2146</v>
      </c>
      <c r="G170" s="180" t="s">
        <v>193</v>
      </c>
      <c r="H170" s="181">
        <v>16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817</v>
      </c>
    </row>
    <row r="171" s="2" customFormat="1" ht="37.8" customHeight="1">
      <c r="A171" s="34"/>
      <c r="B171" s="176"/>
      <c r="C171" s="177" t="s">
        <v>379</v>
      </c>
      <c r="D171" s="177" t="s">
        <v>169</v>
      </c>
      <c r="E171" s="178" t="s">
        <v>2147</v>
      </c>
      <c r="F171" s="179" t="s">
        <v>2148</v>
      </c>
      <c r="G171" s="180" t="s">
        <v>193</v>
      </c>
      <c r="H171" s="181">
        <v>16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453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825</v>
      </c>
    </row>
    <row r="172" s="2" customFormat="1" ht="33" customHeight="1">
      <c r="A172" s="34"/>
      <c r="B172" s="176"/>
      <c r="C172" s="177" t="s">
        <v>383</v>
      </c>
      <c r="D172" s="177" t="s">
        <v>169</v>
      </c>
      <c r="E172" s="178" t="s">
        <v>2149</v>
      </c>
      <c r="F172" s="179" t="s">
        <v>2150</v>
      </c>
      <c r="G172" s="180" t="s">
        <v>249</v>
      </c>
      <c r="H172" s="181">
        <v>600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833</v>
      </c>
    </row>
    <row r="173" s="2" customFormat="1" ht="49.05" customHeight="1">
      <c r="A173" s="34"/>
      <c r="B173" s="176"/>
      <c r="C173" s="177" t="s">
        <v>387</v>
      </c>
      <c r="D173" s="177" t="s">
        <v>169</v>
      </c>
      <c r="E173" s="178" t="s">
        <v>2151</v>
      </c>
      <c r="F173" s="179" t="s">
        <v>2152</v>
      </c>
      <c r="G173" s="180" t="s">
        <v>193</v>
      </c>
      <c r="H173" s="181">
        <v>2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453</v>
      </c>
      <c r="AT173" s="189" t="s">
        <v>169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840</v>
      </c>
    </row>
    <row r="174" s="2" customFormat="1" ht="76.35" customHeight="1">
      <c r="A174" s="34"/>
      <c r="B174" s="176"/>
      <c r="C174" s="177" t="s">
        <v>391</v>
      </c>
      <c r="D174" s="177" t="s">
        <v>169</v>
      </c>
      <c r="E174" s="178" t="s">
        <v>2153</v>
      </c>
      <c r="F174" s="179" t="s">
        <v>2154</v>
      </c>
      <c r="G174" s="180" t="s">
        <v>193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848</v>
      </c>
    </row>
    <row r="175" s="2" customFormat="1" ht="24.15" customHeight="1">
      <c r="A175" s="34"/>
      <c r="B175" s="176"/>
      <c r="C175" s="177" t="s">
        <v>395</v>
      </c>
      <c r="D175" s="177" t="s">
        <v>169</v>
      </c>
      <c r="E175" s="178" t="s">
        <v>2155</v>
      </c>
      <c r="F175" s="179" t="s">
        <v>2156</v>
      </c>
      <c r="G175" s="180" t="s">
        <v>193</v>
      </c>
      <c r="H175" s="181">
        <v>2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453</v>
      </c>
      <c r="AT175" s="189" t="s">
        <v>169</v>
      </c>
      <c r="AU175" s="189" t="s">
        <v>83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453</v>
      </c>
      <c r="BM175" s="189" t="s">
        <v>856</v>
      </c>
    </row>
    <row r="176" s="2" customFormat="1" ht="37.8" customHeight="1">
      <c r="A176" s="34"/>
      <c r="B176" s="176"/>
      <c r="C176" s="177" t="s">
        <v>399</v>
      </c>
      <c r="D176" s="177" t="s">
        <v>169</v>
      </c>
      <c r="E176" s="178" t="s">
        <v>2157</v>
      </c>
      <c r="F176" s="179" t="s">
        <v>2158</v>
      </c>
      <c r="G176" s="180" t="s">
        <v>193</v>
      </c>
      <c r="H176" s="181">
        <v>2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864</v>
      </c>
    </row>
    <row r="177" s="2" customFormat="1" ht="37.8" customHeight="1">
      <c r="A177" s="34"/>
      <c r="B177" s="176"/>
      <c r="C177" s="177" t="s">
        <v>404</v>
      </c>
      <c r="D177" s="177" t="s">
        <v>169</v>
      </c>
      <c r="E177" s="178" t="s">
        <v>2159</v>
      </c>
      <c r="F177" s="179" t="s">
        <v>2160</v>
      </c>
      <c r="G177" s="180" t="s">
        <v>193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453</v>
      </c>
      <c r="AT177" s="189" t="s">
        <v>169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872</v>
      </c>
    </row>
    <row r="178" s="2" customFormat="1" ht="33" customHeight="1">
      <c r="A178" s="34"/>
      <c r="B178" s="176"/>
      <c r="C178" s="177" t="s">
        <v>414</v>
      </c>
      <c r="D178" s="177" t="s">
        <v>169</v>
      </c>
      <c r="E178" s="178" t="s">
        <v>2161</v>
      </c>
      <c r="F178" s="179" t="s">
        <v>2162</v>
      </c>
      <c r="G178" s="180" t="s">
        <v>193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453</v>
      </c>
      <c r="AT178" s="189" t="s">
        <v>169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880</v>
      </c>
    </row>
    <row r="179" s="2" customFormat="1" ht="16.5" customHeight="1">
      <c r="A179" s="34"/>
      <c r="B179" s="176"/>
      <c r="C179" s="177" t="s">
        <v>418</v>
      </c>
      <c r="D179" s="177" t="s">
        <v>169</v>
      </c>
      <c r="E179" s="178" t="s">
        <v>2163</v>
      </c>
      <c r="F179" s="179" t="s">
        <v>2164</v>
      </c>
      <c r="G179" s="180" t="s">
        <v>193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453</v>
      </c>
      <c r="AT179" s="189" t="s">
        <v>169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888</v>
      </c>
    </row>
    <row r="180" s="2" customFormat="1" ht="24.15" customHeight="1">
      <c r="A180" s="34"/>
      <c r="B180" s="176"/>
      <c r="C180" s="177" t="s">
        <v>422</v>
      </c>
      <c r="D180" s="177" t="s">
        <v>169</v>
      </c>
      <c r="E180" s="178" t="s">
        <v>2165</v>
      </c>
      <c r="F180" s="179" t="s">
        <v>2166</v>
      </c>
      <c r="G180" s="180" t="s">
        <v>193</v>
      </c>
      <c r="H180" s="181">
        <v>1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453</v>
      </c>
      <c r="AT180" s="189" t="s">
        <v>169</v>
      </c>
      <c r="AU180" s="189" t="s">
        <v>83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453</v>
      </c>
      <c r="BM180" s="189" t="s">
        <v>896</v>
      </c>
    </row>
    <row r="181" s="2" customFormat="1" ht="37.8" customHeight="1">
      <c r="A181" s="34"/>
      <c r="B181" s="176"/>
      <c r="C181" s="177" t="s">
        <v>427</v>
      </c>
      <c r="D181" s="177" t="s">
        <v>169</v>
      </c>
      <c r="E181" s="178" t="s">
        <v>2167</v>
      </c>
      <c r="F181" s="179" t="s">
        <v>2168</v>
      </c>
      <c r="G181" s="180" t="s">
        <v>193</v>
      </c>
      <c r="H181" s="181">
        <v>1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453</v>
      </c>
      <c r="AT181" s="189" t="s">
        <v>169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906</v>
      </c>
    </row>
    <row r="182" s="2" customFormat="1" ht="16.5" customHeight="1">
      <c r="A182" s="34"/>
      <c r="B182" s="176"/>
      <c r="C182" s="177" t="s">
        <v>431</v>
      </c>
      <c r="D182" s="177" t="s">
        <v>169</v>
      </c>
      <c r="E182" s="178" t="s">
        <v>2169</v>
      </c>
      <c r="F182" s="179" t="s">
        <v>2170</v>
      </c>
      <c r="G182" s="180" t="s">
        <v>193</v>
      </c>
      <c r="H182" s="181">
        <v>1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453</v>
      </c>
      <c r="AT182" s="189" t="s">
        <v>169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915</v>
      </c>
    </row>
    <row r="183" s="2" customFormat="1" ht="24.15" customHeight="1">
      <c r="A183" s="34"/>
      <c r="B183" s="176"/>
      <c r="C183" s="177" t="s">
        <v>435</v>
      </c>
      <c r="D183" s="177" t="s">
        <v>169</v>
      </c>
      <c r="E183" s="178" t="s">
        <v>2171</v>
      </c>
      <c r="F183" s="179" t="s">
        <v>2172</v>
      </c>
      <c r="G183" s="180" t="s">
        <v>193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453</v>
      </c>
      <c r="AT183" s="189" t="s">
        <v>169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923</v>
      </c>
    </row>
    <row r="184" s="2" customFormat="1" ht="16.5" customHeight="1">
      <c r="A184" s="34"/>
      <c r="B184" s="176"/>
      <c r="C184" s="177" t="s">
        <v>439</v>
      </c>
      <c r="D184" s="177" t="s">
        <v>169</v>
      </c>
      <c r="E184" s="178" t="s">
        <v>2173</v>
      </c>
      <c r="F184" s="179" t="s">
        <v>2174</v>
      </c>
      <c r="G184" s="180" t="s">
        <v>2175</v>
      </c>
      <c r="H184" s="181">
        <v>40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453</v>
      </c>
      <c r="AT184" s="189" t="s">
        <v>169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931</v>
      </c>
    </row>
    <row r="185" s="2" customFormat="1" ht="16.5" customHeight="1">
      <c r="A185" s="34"/>
      <c r="B185" s="176"/>
      <c r="C185" s="177" t="s">
        <v>445</v>
      </c>
      <c r="D185" s="177" t="s">
        <v>169</v>
      </c>
      <c r="E185" s="178" t="s">
        <v>2176</v>
      </c>
      <c r="F185" s="179" t="s">
        <v>2177</v>
      </c>
      <c r="G185" s="180" t="s">
        <v>193</v>
      </c>
      <c r="H185" s="181">
        <v>5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453</v>
      </c>
      <c r="AT185" s="189" t="s">
        <v>169</v>
      </c>
      <c r="AU185" s="189" t="s">
        <v>83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453</v>
      </c>
      <c r="BM185" s="189" t="s">
        <v>939</v>
      </c>
    </row>
    <row r="186" s="12" customFormat="1" ht="25.92" customHeight="1">
      <c r="A186" s="12"/>
      <c r="B186" s="163"/>
      <c r="C186" s="12"/>
      <c r="D186" s="164" t="s">
        <v>74</v>
      </c>
      <c r="E186" s="165" t="s">
        <v>2178</v>
      </c>
      <c r="F186" s="165" t="s">
        <v>2179</v>
      </c>
      <c r="G186" s="12"/>
      <c r="H186" s="12"/>
      <c r="I186" s="166"/>
      <c r="J186" s="167">
        <f>BK186</f>
        <v>0</v>
      </c>
      <c r="K186" s="12"/>
      <c r="L186" s="163"/>
      <c r="M186" s="168"/>
      <c r="N186" s="169"/>
      <c r="O186" s="169"/>
      <c r="P186" s="170">
        <f>P187</f>
        <v>0</v>
      </c>
      <c r="Q186" s="169"/>
      <c r="R186" s="170">
        <f>R187</f>
        <v>0</v>
      </c>
      <c r="S186" s="169"/>
      <c r="T186" s="171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4" t="s">
        <v>525</v>
      </c>
      <c r="AT186" s="172" t="s">
        <v>74</v>
      </c>
      <c r="AU186" s="172" t="s">
        <v>75</v>
      </c>
      <c r="AY186" s="164" t="s">
        <v>165</v>
      </c>
      <c r="BK186" s="173">
        <f>BK187</f>
        <v>0</v>
      </c>
    </row>
    <row r="187" s="2" customFormat="1" ht="16.5" customHeight="1">
      <c r="A187" s="34"/>
      <c r="B187" s="176"/>
      <c r="C187" s="196" t="s">
        <v>449</v>
      </c>
      <c r="D187" s="196" t="s">
        <v>551</v>
      </c>
      <c r="E187" s="197" t="s">
        <v>2180</v>
      </c>
      <c r="F187" s="198" t="s">
        <v>2181</v>
      </c>
      <c r="G187" s="199" t="s">
        <v>402</v>
      </c>
      <c r="H187" s="200">
        <v>1</v>
      </c>
      <c r="I187" s="201"/>
      <c r="J187" s="202">
        <f>ROUND(I187*H187,2)</f>
        <v>0</v>
      </c>
      <c r="K187" s="203"/>
      <c r="L187" s="204"/>
      <c r="M187" s="213" t="s">
        <v>1</v>
      </c>
      <c r="N187" s="214" t="s">
        <v>41</v>
      </c>
      <c r="O187" s="193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1474</v>
      </c>
      <c r="AT187" s="189" t="s">
        <v>551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2182</v>
      </c>
    </row>
    <row r="188" s="2" customFormat="1" ht="6.96" customHeight="1">
      <c r="A188" s="34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35"/>
      <c r="M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</row>
  </sheetData>
  <autoFilter ref="C119:K18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2183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ROUND((SUM(BE123:BE188)),  2)</f>
        <v>0</v>
      </c>
      <c r="G33" s="129"/>
      <c r="H33" s="129"/>
      <c r="I33" s="130">
        <v>0.20000000000000001</v>
      </c>
      <c r="J33" s="128">
        <f>ROUND(((SUM(BE123:BE188))*I33),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ROUND((SUM(BF123:BF188)),  2)</f>
        <v>0</v>
      </c>
      <c r="G34" s="129"/>
      <c r="H34" s="129"/>
      <c r="I34" s="130">
        <v>0.20000000000000001</v>
      </c>
      <c r="J34" s="128">
        <f>ROUND(((SUM(BF123:BF188))*I34),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ROUND((SUM(BG123:BG188)),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ROUND((SUM(BH123:BH188)),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ROUND((SUM(BI123:BI188)),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05 - E1-10 - Prístupový systém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2184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2185</v>
      </c>
      <c r="E98" s="146"/>
      <c r="F98" s="146"/>
      <c r="G98" s="146"/>
      <c r="H98" s="146"/>
      <c r="I98" s="146"/>
      <c r="J98" s="147">
        <f>J140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2186</v>
      </c>
      <c r="E99" s="146"/>
      <c r="F99" s="146"/>
      <c r="G99" s="146"/>
      <c r="H99" s="146"/>
      <c r="I99" s="146"/>
      <c r="J99" s="147">
        <f>J149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2187</v>
      </c>
      <c r="E100" s="146"/>
      <c r="F100" s="146"/>
      <c r="G100" s="146"/>
      <c r="H100" s="146"/>
      <c r="I100" s="146"/>
      <c r="J100" s="147">
        <f>J159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2188</v>
      </c>
      <c r="E101" s="146"/>
      <c r="F101" s="146"/>
      <c r="G101" s="146"/>
      <c r="H101" s="146"/>
      <c r="I101" s="146"/>
      <c r="J101" s="147">
        <f>J168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2189</v>
      </c>
      <c r="E102" s="146"/>
      <c r="F102" s="146"/>
      <c r="G102" s="146"/>
      <c r="H102" s="146"/>
      <c r="I102" s="146"/>
      <c r="J102" s="147">
        <f>J180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2190</v>
      </c>
      <c r="E103" s="146"/>
      <c r="F103" s="146"/>
      <c r="G103" s="146"/>
      <c r="H103" s="146"/>
      <c r="I103" s="146"/>
      <c r="J103" s="147">
        <f>J185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151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Obnova a modernizácia objektu Centra univerzitného športu pri SPU v Nitre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05 - E1-10 - Prístupový systém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Nitra</v>
      </c>
      <c r="G117" s="34"/>
      <c r="H117" s="34"/>
      <c r="I117" s="28" t="s">
        <v>21</v>
      </c>
      <c r="J117" s="70" t="str">
        <f>IF(J12="","",J12)</f>
        <v>1. 2. 2024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SPU v Nitre</v>
      </c>
      <c r="G119" s="34"/>
      <c r="H119" s="34"/>
      <c r="I119" s="28" t="s">
        <v>29</v>
      </c>
      <c r="J119" s="32" t="str">
        <f>E21</f>
        <v>Ing. Stanislav Mikle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Béger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152</v>
      </c>
      <c r="D122" s="155" t="s">
        <v>60</v>
      </c>
      <c r="E122" s="155" t="s">
        <v>56</v>
      </c>
      <c r="F122" s="155" t="s">
        <v>57</v>
      </c>
      <c r="G122" s="155" t="s">
        <v>153</v>
      </c>
      <c r="H122" s="155" t="s">
        <v>154</v>
      </c>
      <c r="I122" s="155" t="s">
        <v>155</v>
      </c>
      <c r="J122" s="156" t="s">
        <v>132</v>
      </c>
      <c r="K122" s="157" t="s">
        <v>156</v>
      </c>
      <c r="L122" s="158"/>
      <c r="M122" s="87" t="s">
        <v>1</v>
      </c>
      <c r="N122" s="88" t="s">
        <v>39</v>
      </c>
      <c r="O122" s="88" t="s">
        <v>157</v>
      </c>
      <c r="P122" s="88" t="s">
        <v>158</v>
      </c>
      <c r="Q122" s="88" t="s">
        <v>159</v>
      </c>
      <c r="R122" s="88" t="s">
        <v>160</v>
      </c>
      <c r="S122" s="88" t="s">
        <v>161</v>
      </c>
      <c r="T122" s="89" t="s">
        <v>162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133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P124+P140+P149+P159+P168+P180+P185</f>
        <v>0</v>
      </c>
      <c r="Q123" s="91"/>
      <c r="R123" s="160">
        <f>R124+R140+R149+R159+R168+R180+R185</f>
        <v>0</v>
      </c>
      <c r="S123" s="91"/>
      <c r="T123" s="161">
        <f>T124+T140+T149+T159+T168+T180+T185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134</v>
      </c>
      <c r="BK123" s="162">
        <f>BK124+BK140+BK149+BK159+BK168+BK180+BK185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2117</v>
      </c>
      <c r="F124" s="165" t="s">
        <v>2191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SUM(P125:P139)</f>
        <v>0</v>
      </c>
      <c r="Q124" s="169"/>
      <c r="R124" s="170">
        <f>SUM(R125:R139)</f>
        <v>0</v>
      </c>
      <c r="S124" s="169"/>
      <c r="T124" s="17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75</v>
      </c>
      <c r="AY124" s="164" t="s">
        <v>165</v>
      </c>
      <c r="BK124" s="173">
        <f>SUM(BK125:BK139)</f>
        <v>0</v>
      </c>
    </row>
    <row r="125" s="2" customFormat="1" ht="16.5" customHeight="1">
      <c r="A125" s="34"/>
      <c r="B125" s="176"/>
      <c r="C125" s="177" t="s">
        <v>83</v>
      </c>
      <c r="D125" s="177" t="s">
        <v>169</v>
      </c>
      <c r="E125" s="178" t="s">
        <v>2192</v>
      </c>
      <c r="F125" s="179" t="s">
        <v>2193</v>
      </c>
      <c r="G125" s="180" t="s">
        <v>193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453</v>
      </c>
      <c r="AT125" s="189" t="s">
        <v>169</v>
      </c>
      <c r="AU125" s="189" t="s">
        <v>83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453</v>
      </c>
      <c r="BM125" s="189" t="s">
        <v>174</v>
      </c>
    </row>
    <row r="126" s="2" customFormat="1" ht="16.5" customHeight="1">
      <c r="A126" s="34"/>
      <c r="B126" s="176"/>
      <c r="C126" s="177" t="s">
        <v>174</v>
      </c>
      <c r="D126" s="177" t="s">
        <v>169</v>
      </c>
      <c r="E126" s="178" t="s">
        <v>2194</v>
      </c>
      <c r="F126" s="179" t="s">
        <v>2195</v>
      </c>
      <c r="G126" s="180" t="s">
        <v>193</v>
      </c>
      <c r="H126" s="181">
        <v>1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453</v>
      </c>
      <c r="BM126" s="189" t="s">
        <v>173</v>
      </c>
    </row>
    <row r="127" s="2" customFormat="1" ht="24.15" customHeight="1">
      <c r="A127" s="34"/>
      <c r="B127" s="176"/>
      <c r="C127" s="177" t="s">
        <v>525</v>
      </c>
      <c r="D127" s="177" t="s">
        <v>169</v>
      </c>
      <c r="E127" s="178" t="s">
        <v>2196</v>
      </c>
      <c r="F127" s="179" t="s">
        <v>2197</v>
      </c>
      <c r="G127" s="180" t="s">
        <v>193</v>
      </c>
      <c r="H127" s="181">
        <v>1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453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453</v>
      </c>
      <c r="BM127" s="189" t="s">
        <v>533</v>
      </c>
    </row>
    <row r="128" s="2" customFormat="1" ht="21.75" customHeight="1">
      <c r="A128" s="34"/>
      <c r="B128" s="176"/>
      <c r="C128" s="177" t="s">
        <v>173</v>
      </c>
      <c r="D128" s="177" t="s">
        <v>169</v>
      </c>
      <c r="E128" s="178" t="s">
        <v>2198</v>
      </c>
      <c r="F128" s="179" t="s">
        <v>2199</v>
      </c>
      <c r="G128" s="180" t="s">
        <v>193</v>
      </c>
      <c r="H128" s="181">
        <v>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453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453</v>
      </c>
      <c r="BM128" s="189" t="s">
        <v>541</v>
      </c>
    </row>
    <row r="129" s="2" customFormat="1" ht="21.75" customHeight="1">
      <c r="A129" s="34"/>
      <c r="B129" s="176"/>
      <c r="C129" s="177" t="s">
        <v>483</v>
      </c>
      <c r="D129" s="177" t="s">
        <v>169</v>
      </c>
      <c r="E129" s="178" t="s">
        <v>2200</v>
      </c>
      <c r="F129" s="179" t="s">
        <v>2201</v>
      </c>
      <c r="G129" s="180" t="s">
        <v>193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453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453</v>
      </c>
      <c r="BM129" s="189" t="s">
        <v>109</v>
      </c>
    </row>
    <row r="130" s="2" customFormat="1" ht="16.5" customHeight="1">
      <c r="A130" s="34"/>
      <c r="B130" s="176"/>
      <c r="C130" s="177" t="s">
        <v>533</v>
      </c>
      <c r="D130" s="177" t="s">
        <v>169</v>
      </c>
      <c r="E130" s="178" t="s">
        <v>2202</v>
      </c>
      <c r="F130" s="179" t="s">
        <v>2203</v>
      </c>
      <c r="G130" s="180" t="s">
        <v>193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453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453</v>
      </c>
      <c r="BM130" s="189" t="s">
        <v>115</v>
      </c>
    </row>
    <row r="131" s="2" customFormat="1" ht="24.15" customHeight="1">
      <c r="A131" s="34"/>
      <c r="B131" s="176"/>
      <c r="C131" s="177" t="s">
        <v>537</v>
      </c>
      <c r="D131" s="177" t="s">
        <v>169</v>
      </c>
      <c r="E131" s="178" t="s">
        <v>2204</v>
      </c>
      <c r="F131" s="179" t="s">
        <v>2205</v>
      </c>
      <c r="G131" s="180" t="s">
        <v>193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453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453</v>
      </c>
      <c r="BM131" s="189" t="s">
        <v>121</v>
      </c>
    </row>
    <row r="132" s="2" customFormat="1" ht="24.15" customHeight="1">
      <c r="A132" s="34"/>
      <c r="B132" s="176"/>
      <c r="C132" s="177" t="s">
        <v>541</v>
      </c>
      <c r="D132" s="177" t="s">
        <v>169</v>
      </c>
      <c r="E132" s="178" t="s">
        <v>2206</v>
      </c>
      <c r="F132" s="179" t="s">
        <v>2207</v>
      </c>
      <c r="G132" s="180" t="s">
        <v>193</v>
      </c>
      <c r="H132" s="181">
        <v>1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453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453</v>
      </c>
      <c r="BM132" s="189" t="s">
        <v>215</v>
      </c>
    </row>
    <row r="133" s="2" customFormat="1" ht="16.5" customHeight="1">
      <c r="A133" s="34"/>
      <c r="B133" s="176"/>
      <c r="C133" s="177" t="s">
        <v>166</v>
      </c>
      <c r="D133" s="177" t="s">
        <v>169</v>
      </c>
      <c r="E133" s="178" t="s">
        <v>2208</v>
      </c>
      <c r="F133" s="179" t="s">
        <v>2209</v>
      </c>
      <c r="G133" s="180" t="s">
        <v>193</v>
      </c>
      <c r="H133" s="181">
        <v>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453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453</v>
      </c>
      <c r="BM133" s="189" t="s">
        <v>223</v>
      </c>
    </row>
    <row r="134" s="2" customFormat="1" ht="55.5" customHeight="1">
      <c r="A134" s="34"/>
      <c r="B134" s="176"/>
      <c r="C134" s="177" t="s">
        <v>109</v>
      </c>
      <c r="D134" s="177" t="s">
        <v>169</v>
      </c>
      <c r="E134" s="178" t="s">
        <v>2210</v>
      </c>
      <c r="F134" s="179" t="s">
        <v>2211</v>
      </c>
      <c r="G134" s="180" t="s">
        <v>193</v>
      </c>
      <c r="H134" s="181">
        <v>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453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453</v>
      </c>
      <c r="BM134" s="189" t="s">
        <v>7</v>
      </c>
    </row>
    <row r="135" s="2" customFormat="1" ht="16.5" customHeight="1">
      <c r="A135" s="34"/>
      <c r="B135" s="176"/>
      <c r="C135" s="177" t="s">
        <v>112</v>
      </c>
      <c r="D135" s="177" t="s">
        <v>169</v>
      </c>
      <c r="E135" s="178" t="s">
        <v>2212</v>
      </c>
      <c r="F135" s="179" t="s">
        <v>2213</v>
      </c>
      <c r="G135" s="180" t="s">
        <v>193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453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453</v>
      </c>
      <c r="BM135" s="189" t="s">
        <v>238</v>
      </c>
    </row>
    <row r="136" s="2" customFormat="1" ht="16.5" customHeight="1">
      <c r="A136" s="34"/>
      <c r="B136" s="176"/>
      <c r="C136" s="177" t="s">
        <v>115</v>
      </c>
      <c r="D136" s="177" t="s">
        <v>169</v>
      </c>
      <c r="E136" s="178" t="s">
        <v>2214</v>
      </c>
      <c r="F136" s="179" t="s">
        <v>2215</v>
      </c>
      <c r="G136" s="180" t="s">
        <v>193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453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453</v>
      </c>
      <c r="BM136" s="189" t="s">
        <v>255</v>
      </c>
    </row>
    <row r="137" s="2" customFormat="1" ht="16.5" customHeight="1">
      <c r="A137" s="34"/>
      <c r="B137" s="176"/>
      <c r="C137" s="177" t="s">
        <v>118</v>
      </c>
      <c r="D137" s="177" t="s">
        <v>169</v>
      </c>
      <c r="E137" s="178" t="s">
        <v>2216</v>
      </c>
      <c r="F137" s="179" t="s">
        <v>2217</v>
      </c>
      <c r="G137" s="180" t="s">
        <v>193</v>
      </c>
      <c r="H137" s="181">
        <v>1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453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453</v>
      </c>
      <c r="BM137" s="189" t="s">
        <v>263</v>
      </c>
    </row>
    <row r="138" s="2" customFormat="1" ht="37.8" customHeight="1">
      <c r="A138" s="34"/>
      <c r="B138" s="176"/>
      <c r="C138" s="177" t="s">
        <v>121</v>
      </c>
      <c r="D138" s="177" t="s">
        <v>169</v>
      </c>
      <c r="E138" s="178" t="s">
        <v>2218</v>
      </c>
      <c r="F138" s="179" t="s">
        <v>2219</v>
      </c>
      <c r="G138" s="180" t="s">
        <v>193</v>
      </c>
      <c r="H138" s="181">
        <v>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453</v>
      </c>
      <c r="AT138" s="189" t="s">
        <v>169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453</v>
      </c>
      <c r="BM138" s="189" t="s">
        <v>271</v>
      </c>
    </row>
    <row r="139" s="2" customFormat="1" ht="44.25" customHeight="1">
      <c r="A139" s="34"/>
      <c r="B139" s="176"/>
      <c r="C139" s="177" t="s">
        <v>124</v>
      </c>
      <c r="D139" s="177" t="s">
        <v>169</v>
      </c>
      <c r="E139" s="178" t="s">
        <v>2220</v>
      </c>
      <c r="F139" s="179" t="s">
        <v>2221</v>
      </c>
      <c r="G139" s="180" t="s">
        <v>193</v>
      </c>
      <c r="H139" s="181">
        <v>1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453</v>
      </c>
      <c r="AT139" s="189" t="s">
        <v>169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453</v>
      </c>
      <c r="BM139" s="189" t="s">
        <v>276</v>
      </c>
    </row>
    <row r="140" s="12" customFormat="1" ht="25.92" customHeight="1">
      <c r="A140" s="12"/>
      <c r="B140" s="163"/>
      <c r="C140" s="12"/>
      <c r="D140" s="164" t="s">
        <v>74</v>
      </c>
      <c r="E140" s="165" t="s">
        <v>2143</v>
      </c>
      <c r="F140" s="165" t="s">
        <v>2222</v>
      </c>
      <c r="G140" s="12"/>
      <c r="H140" s="12"/>
      <c r="I140" s="166"/>
      <c r="J140" s="167">
        <f>BK140</f>
        <v>0</v>
      </c>
      <c r="K140" s="12"/>
      <c r="L140" s="163"/>
      <c r="M140" s="168"/>
      <c r="N140" s="169"/>
      <c r="O140" s="169"/>
      <c r="P140" s="170">
        <f>SUM(P141:P148)</f>
        <v>0</v>
      </c>
      <c r="Q140" s="169"/>
      <c r="R140" s="170">
        <f>SUM(R141:R148)</f>
        <v>0</v>
      </c>
      <c r="S140" s="169"/>
      <c r="T140" s="171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83</v>
      </c>
      <c r="AT140" s="172" t="s">
        <v>74</v>
      </c>
      <c r="AU140" s="172" t="s">
        <v>75</v>
      </c>
      <c r="AY140" s="164" t="s">
        <v>165</v>
      </c>
      <c r="BK140" s="173">
        <f>SUM(BK141:BK148)</f>
        <v>0</v>
      </c>
    </row>
    <row r="141" s="2" customFormat="1" ht="37.8" customHeight="1">
      <c r="A141" s="34"/>
      <c r="B141" s="176"/>
      <c r="C141" s="177" t="s">
        <v>215</v>
      </c>
      <c r="D141" s="177" t="s">
        <v>169</v>
      </c>
      <c r="E141" s="178" t="s">
        <v>2223</v>
      </c>
      <c r="F141" s="179" t="s">
        <v>2224</v>
      </c>
      <c r="G141" s="180" t="s">
        <v>193</v>
      </c>
      <c r="H141" s="181">
        <v>200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453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453</v>
      </c>
      <c r="BM141" s="189" t="s">
        <v>284</v>
      </c>
    </row>
    <row r="142" s="2" customFormat="1" ht="37.8" customHeight="1">
      <c r="A142" s="34"/>
      <c r="B142" s="176"/>
      <c r="C142" s="177" t="s">
        <v>219</v>
      </c>
      <c r="D142" s="177" t="s">
        <v>169</v>
      </c>
      <c r="E142" s="178" t="s">
        <v>2225</v>
      </c>
      <c r="F142" s="179" t="s">
        <v>2226</v>
      </c>
      <c r="G142" s="180" t="s">
        <v>193</v>
      </c>
      <c r="H142" s="181">
        <v>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453</v>
      </c>
      <c r="AT142" s="189" t="s">
        <v>169</v>
      </c>
      <c r="AU142" s="189" t="s">
        <v>83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453</v>
      </c>
      <c r="BM142" s="189" t="s">
        <v>292</v>
      </c>
    </row>
    <row r="143" s="2" customFormat="1" ht="21.75" customHeight="1">
      <c r="A143" s="34"/>
      <c r="B143" s="176"/>
      <c r="C143" s="177" t="s">
        <v>223</v>
      </c>
      <c r="D143" s="177" t="s">
        <v>169</v>
      </c>
      <c r="E143" s="178" t="s">
        <v>2227</v>
      </c>
      <c r="F143" s="179" t="s">
        <v>2228</v>
      </c>
      <c r="G143" s="180" t="s">
        <v>193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453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453</v>
      </c>
      <c r="BM143" s="189" t="s">
        <v>300</v>
      </c>
    </row>
    <row r="144" s="2" customFormat="1" ht="16.5" customHeight="1">
      <c r="A144" s="34"/>
      <c r="B144" s="176"/>
      <c r="C144" s="177" t="s">
        <v>227</v>
      </c>
      <c r="D144" s="177" t="s">
        <v>169</v>
      </c>
      <c r="E144" s="178" t="s">
        <v>2229</v>
      </c>
      <c r="F144" s="179" t="s">
        <v>2230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453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453</v>
      </c>
      <c r="BM144" s="189" t="s">
        <v>322</v>
      </c>
    </row>
    <row r="145" s="2" customFormat="1" ht="16.5" customHeight="1">
      <c r="A145" s="34"/>
      <c r="B145" s="176"/>
      <c r="C145" s="177" t="s">
        <v>7</v>
      </c>
      <c r="D145" s="177" t="s">
        <v>169</v>
      </c>
      <c r="E145" s="178" t="s">
        <v>2231</v>
      </c>
      <c r="F145" s="179" t="s">
        <v>2232</v>
      </c>
      <c r="G145" s="180" t="s">
        <v>193</v>
      </c>
      <c r="H145" s="181">
        <v>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453</v>
      </c>
      <c r="AT145" s="189" t="s">
        <v>169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453</v>
      </c>
      <c r="BM145" s="189" t="s">
        <v>330</v>
      </c>
    </row>
    <row r="146" s="2" customFormat="1" ht="49.05" customHeight="1">
      <c r="A146" s="34"/>
      <c r="B146" s="176"/>
      <c r="C146" s="177" t="s">
        <v>234</v>
      </c>
      <c r="D146" s="177" t="s">
        <v>169</v>
      </c>
      <c r="E146" s="178" t="s">
        <v>2233</v>
      </c>
      <c r="F146" s="179" t="s">
        <v>2234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453</v>
      </c>
      <c r="AT146" s="189" t="s">
        <v>169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453</v>
      </c>
      <c r="BM146" s="189" t="s">
        <v>340</v>
      </c>
    </row>
    <row r="147" s="2" customFormat="1" ht="16.5" customHeight="1">
      <c r="A147" s="34"/>
      <c r="B147" s="176"/>
      <c r="C147" s="177" t="s">
        <v>238</v>
      </c>
      <c r="D147" s="177" t="s">
        <v>169</v>
      </c>
      <c r="E147" s="178" t="s">
        <v>2235</v>
      </c>
      <c r="F147" s="179" t="s">
        <v>2236</v>
      </c>
      <c r="G147" s="180" t="s">
        <v>193</v>
      </c>
      <c r="H147" s="181">
        <v>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453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453</v>
      </c>
      <c r="BM147" s="189" t="s">
        <v>348</v>
      </c>
    </row>
    <row r="148" s="2" customFormat="1" ht="16.5" customHeight="1">
      <c r="A148" s="34"/>
      <c r="B148" s="176"/>
      <c r="C148" s="177" t="s">
        <v>242</v>
      </c>
      <c r="D148" s="177" t="s">
        <v>169</v>
      </c>
      <c r="E148" s="178" t="s">
        <v>2216</v>
      </c>
      <c r="F148" s="179" t="s">
        <v>2217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453</v>
      </c>
      <c r="AT148" s="189" t="s">
        <v>169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453</v>
      </c>
      <c r="BM148" s="189" t="s">
        <v>367</v>
      </c>
    </row>
    <row r="149" s="12" customFormat="1" ht="25.92" customHeight="1">
      <c r="A149" s="12"/>
      <c r="B149" s="163"/>
      <c r="C149" s="12"/>
      <c r="D149" s="164" t="s">
        <v>74</v>
      </c>
      <c r="E149" s="165" t="s">
        <v>2237</v>
      </c>
      <c r="F149" s="165" t="s">
        <v>2238</v>
      </c>
      <c r="G149" s="12"/>
      <c r="H149" s="12"/>
      <c r="I149" s="166"/>
      <c r="J149" s="167">
        <f>BK149</f>
        <v>0</v>
      </c>
      <c r="K149" s="12"/>
      <c r="L149" s="163"/>
      <c r="M149" s="168"/>
      <c r="N149" s="169"/>
      <c r="O149" s="169"/>
      <c r="P149" s="170">
        <f>SUM(P150:P158)</f>
        <v>0</v>
      </c>
      <c r="Q149" s="169"/>
      <c r="R149" s="170">
        <f>SUM(R150:R158)</f>
        <v>0</v>
      </c>
      <c r="S149" s="169"/>
      <c r="T149" s="171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4" t="s">
        <v>83</v>
      </c>
      <c r="AT149" s="172" t="s">
        <v>74</v>
      </c>
      <c r="AU149" s="172" t="s">
        <v>75</v>
      </c>
      <c r="AY149" s="164" t="s">
        <v>165</v>
      </c>
      <c r="BK149" s="173">
        <f>SUM(BK150:BK158)</f>
        <v>0</v>
      </c>
    </row>
    <row r="150" s="2" customFormat="1" ht="66.75" customHeight="1">
      <c r="A150" s="34"/>
      <c r="B150" s="176"/>
      <c r="C150" s="177" t="s">
        <v>255</v>
      </c>
      <c r="D150" s="177" t="s">
        <v>169</v>
      </c>
      <c r="E150" s="178" t="s">
        <v>2239</v>
      </c>
      <c r="F150" s="179" t="s">
        <v>2240</v>
      </c>
      <c r="G150" s="180" t="s">
        <v>193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453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453</v>
      </c>
      <c r="BM150" s="189" t="s">
        <v>379</v>
      </c>
    </row>
    <row r="151" s="2" customFormat="1" ht="78" customHeight="1">
      <c r="A151" s="34"/>
      <c r="B151" s="176"/>
      <c r="C151" s="177" t="s">
        <v>259</v>
      </c>
      <c r="D151" s="177" t="s">
        <v>169</v>
      </c>
      <c r="E151" s="178" t="s">
        <v>2241</v>
      </c>
      <c r="F151" s="179" t="s">
        <v>2242</v>
      </c>
      <c r="G151" s="180" t="s">
        <v>193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453</v>
      </c>
      <c r="BM151" s="189" t="s">
        <v>387</v>
      </c>
    </row>
    <row r="152" s="2" customFormat="1" ht="21.75" customHeight="1">
      <c r="A152" s="34"/>
      <c r="B152" s="176"/>
      <c r="C152" s="177" t="s">
        <v>263</v>
      </c>
      <c r="D152" s="177" t="s">
        <v>169</v>
      </c>
      <c r="E152" s="178" t="s">
        <v>2243</v>
      </c>
      <c r="F152" s="179" t="s">
        <v>2244</v>
      </c>
      <c r="G152" s="180" t="s">
        <v>193</v>
      </c>
      <c r="H152" s="181">
        <v>2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453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453</v>
      </c>
      <c r="BM152" s="189" t="s">
        <v>395</v>
      </c>
    </row>
    <row r="153" s="2" customFormat="1" ht="24.15" customHeight="1">
      <c r="A153" s="34"/>
      <c r="B153" s="176"/>
      <c r="C153" s="177" t="s">
        <v>267</v>
      </c>
      <c r="D153" s="177" t="s">
        <v>169</v>
      </c>
      <c r="E153" s="178" t="s">
        <v>2245</v>
      </c>
      <c r="F153" s="179" t="s">
        <v>2246</v>
      </c>
      <c r="G153" s="180" t="s">
        <v>193</v>
      </c>
      <c r="H153" s="181">
        <v>2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453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453</v>
      </c>
      <c r="BM153" s="189" t="s">
        <v>404</v>
      </c>
    </row>
    <row r="154" s="2" customFormat="1" ht="44.25" customHeight="1">
      <c r="A154" s="34"/>
      <c r="B154" s="176"/>
      <c r="C154" s="177" t="s">
        <v>271</v>
      </c>
      <c r="D154" s="177" t="s">
        <v>169</v>
      </c>
      <c r="E154" s="178" t="s">
        <v>2247</v>
      </c>
      <c r="F154" s="179" t="s">
        <v>2248</v>
      </c>
      <c r="G154" s="180" t="s">
        <v>193</v>
      </c>
      <c r="H154" s="181">
        <v>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453</v>
      </c>
      <c r="AT154" s="189" t="s">
        <v>169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453</v>
      </c>
      <c r="BM154" s="189" t="s">
        <v>418</v>
      </c>
    </row>
    <row r="155" s="2" customFormat="1" ht="24.15" customHeight="1">
      <c r="A155" s="34"/>
      <c r="B155" s="176"/>
      <c r="C155" s="177" t="s">
        <v>607</v>
      </c>
      <c r="D155" s="177" t="s">
        <v>169</v>
      </c>
      <c r="E155" s="178" t="s">
        <v>2249</v>
      </c>
      <c r="F155" s="179" t="s">
        <v>2250</v>
      </c>
      <c r="G155" s="180" t="s">
        <v>193</v>
      </c>
      <c r="H155" s="181">
        <v>4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453</v>
      </c>
      <c r="AT155" s="189" t="s">
        <v>169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453</v>
      </c>
      <c r="BM155" s="189" t="s">
        <v>427</v>
      </c>
    </row>
    <row r="156" s="2" customFormat="1" ht="24.15" customHeight="1">
      <c r="A156" s="34"/>
      <c r="B156" s="176"/>
      <c r="C156" s="177" t="s">
        <v>276</v>
      </c>
      <c r="D156" s="177" t="s">
        <v>169</v>
      </c>
      <c r="E156" s="178" t="s">
        <v>2251</v>
      </c>
      <c r="F156" s="179" t="s">
        <v>2252</v>
      </c>
      <c r="G156" s="180" t="s">
        <v>193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453</v>
      </c>
      <c r="AT156" s="189" t="s">
        <v>169</v>
      </c>
      <c r="AU156" s="189" t="s">
        <v>83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453</v>
      </c>
      <c r="BM156" s="189" t="s">
        <v>435</v>
      </c>
    </row>
    <row r="157" s="2" customFormat="1" ht="24.15" customHeight="1">
      <c r="A157" s="34"/>
      <c r="B157" s="176"/>
      <c r="C157" s="177" t="s">
        <v>280</v>
      </c>
      <c r="D157" s="177" t="s">
        <v>169</v>
      </c>
      <c r="E157" s="178" t="s">
        <v>2253</v>
      </c>
      <c r="F157" s="179" t="s">
        <v>2254</v>
      </c>
      <c r="G157" s="180" t="s">
        <v>193</v>
      </c>
      <c r="H157" s="181">
        <v>1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453</v>
      </c>
      <c r="AT157" s="189" t="s">
        <v>169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453</v>
      </c>
      <c r="BM157" s="189" t="s">
        <v>445</v>
      </c>
    </row>
    <row r="158" s="2" customFormat="1" ht="16.5" customHeight="1">
      <c r="A158" s="34"/>
      <c r="B158" s="176"/>
      <c r="C158" s="177" t="s">
        <v>284</v>
      </c>
      <c r="D158" s="177" t="s">
        <v>169</v>
      </c>
      <c r="E158" s="178" t="s">
        <v>2255</v>
      </c>
      <c r="F158" s="179" t="s">
        <v>2256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453</v>
      </c>
      <c r="AT158" s="189" t="s">
        <v>169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453</v>
      </c>
      <c r="BM158" s="189" t="s">
        <v>453</v>
      </c>
    </row>
    <row r="159" s="12" customFormat="1" ht="25.92" customHeight="1">
      <c r="A159" s="12"/>
      <c r="B159" s="163"/>
      <c r="C159" s="12"/>
      <c r="D159" s="164" t="s">
        <v>74</v>
      </c>
      <c r="E159" s="165" t="s">
        <v>2257</v>
      </c>
      <c r="F159" s="165" t="s">
        <v>2258</v>
      </c>
      <c r="G159" s="12"/>
      <c r="H159" s="12"/>
      <c r="I159" s="166"/>
      <c r="J159" s="167">
        <f>BK159</f>
        <v>0</v>
      </c>
      <c r="K159" s="12"/>
      <c r="L159" s="163"/>
      <c r="M159" s="168"/>
      <c r="N159" s="169"/>
      <c r="O159" s="169"/>
      <c r="P159" s="170">
        <f>SUM(P160:P167)</f>
        <v>0</v>
      </c>
      <c r="Q159" s="169"/>
      <c r="R159" s="170">
        <f>SUM(R160:R167)</f>
        <v>0</v>
      </c>
      <c r="S159" s="169"/>
      <c r="T159" s="171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4" t="s">
        <v>83</v>
      </c>
      <c r="AT159" s="172" t="s">
        <v>74</v>
      </c>
      <c r="AU159" s="172" t="s">
        <v>75</v>
      </c>
      <c r="AY159" s="164" t="s">
        <v>165</v>
      </c>
      <c r="BK159" s="173">
        <f>SUM(BK160:BK167)</f>
        <v>0</v>
      </c>
    </row>
    <row r="160" s="2" customFormat="1" ht="66.75" customHeight="1">
      <c r="A160" s="34"/>
      <c r="B160" s="176"/>
      <c r="C160" s="177" t="s">
        <v>288</v>
      </c>
      <c r="D160" s="177" t="s">
        <v>169</v>
      </c>
      <c r="E160" s="178" t="s">
        <v>2239</v>
      </c>
      <c r="F160" s="179" t="s">
        <v>2240</v>
      </c>
      <c r="G160" s="180" t="s">
        <v>193</v>
      </c>
      <c r="H160" s="181">
        <v>2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453</v>
      </c>
      <c r="AT160" s="189" t="s">
        <v>169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453</v>
      </c>
      <c r="BM160" s="189" t="s">
        <v>463</v>
      </c>
    </row>
    <row r="161" s="2" customFormat="1" ht="78" customHeight="1">
      <c r="A161" s="34"/>
      <c r="B161" s="176"/>
      <c r="C161" s="177" t="s">
        <v>292</v>
      </c>
      <c r="D161" s="177" t="s">
        <v>169</v>
      </c>
      <c r="E161" s="178" t="s">
        <v>2241</v>
      </c>
      <c r="F161" s="179" t="s">
        <v>2242</v>
      </c>
      <c r="G161" s="180" t="s">
        <v>193</v>
      </c>
      <c r="H161" s="181">
        <v>4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453</v>
      </c>
      <c r="AT161" s="189" t="s">
        <v>169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453</v>
      </c>
      <c r="BM161" s="189" t="s">
        <v>473</v>
      </c>
    </row>
    <row r="162" s="2" customFormat="1" ht="16.5" customHeight="1">
      <c r="A162" s="34"/>
      <c r="B162" s="176"/>
      <c r="C162" s="177" t="s">
        <v>296</v>
      </c>
      <c r="D162" s="177" t="s">
        <v>169</v>
      </c>
      <c r="E162" s="178" t="s">
        <v>2259</v>
      </c>
      <c r="F162" s="179" t="s">
        <v>2260</v>
      </c>
      <c r="G162" s="180" t="s">
        <v>193</v>
      </c>
      <c r="H162" s="181">
        <v>5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453</v>
      </c>
      <c r="AT162" s="189" t="s">
        <v>169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453</v>
      </c>
      <c r="BM162" s="189" t="s">
        <v>484</v>
      </c>
    </row>
    <row r="163" s="2" customFormat="1" ht="24.15" customHeight="1">
      <c r="A163" s="34"/>
      <c r="B163" s="176"/>
      <c r="C163" s="177" t="s">
        <v>300</v>
      </c>
      <c r="D163" s="177" t="s">
        <v>169</v>
      </c>
      <c r="E163" s="178" t="s">
        <v>2245</v>
      </c>
      <c r="F163" s="179" t="s">
        <v>2246</v>
      </c>
      <c r="G163" s="180" t="s">
        <v>193</v>
      </c>
      <c r="H163" s="181">
        <v>5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453</v>
      </c>
      <c r="AT163" s="189" t="s">
        <v>169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453</v>
      </c>
      <c r="BM163" s="189" t="s">
        <v>314</v>
      </c>
    </row>
    <row r="164" s="2" customFormat="1" ht="44.25" customHeight="1">
      <c r="A164" s="34"/>
      <c r="B164" s="176"/>
      <c r="C164" s="177" t="s">
        <v>304</v>
      </c>
      <c r="D164" s="177" t="s">
        <v>169</v>
      </c>
      <c r="E164" s="178" t="s">
        <v>2247</v>
      </c>
      <c r="F164" s="179" t="s">
        <v>2248</v>
      </c>
      <c r="G164" s="180" t="s">
        <v>193</v>
      </c>
      <c r="H164" s="181">
        <v>10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453</v>
      </c>
      <c r="AT164" s="189" t="s">
        <v>169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453</v>
      </c>
      <c r="BM164" s="189" t="s">
        <v>246</v>
      </c>
    </row>
    <row r="165" s="2" customFormat="1" ht="24.15" customHeight="1">
      <c r="A165" s="34"/>
      <c r="B165" s="176"/>
      <c r="C165" s="177" t="s">
        <v>322</v>
      </c>
      <c r="D165" s="177" t="s">
        <v>169</v>
      </c>
      <c r="E165" s="178" t="s">
        <v>2249</v>
      </c>
      <c r="F165" s="179" t="s">
        <v>2250</v>
      </c>
      <c r="G165" s="180" t="s">
        <v>193</v>
      </c>
      <c r="H165" s="181">
        <v>10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453</v>
      </c>
      <c r="AT165" s="189" t="s">
        <v>169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453</v>
      </c>
      <c r="BM165" s="189" t="s">
        <v>183</v>
      </c>
    </row>
    <row r="166" s="2" customFormat="1" ht="24.15" customHeight="1">
      <c r="A166" s="34"/>
      <c r="B166" s="176"/>
      <c r="C166" s="177" t="s">
        <v>326</v>
      </c>
      <c r="D166" s="177" t="s">
        <v>169</v>
      </c>
      <c r="E166" s="178" t="s">
        <v>2261</v>
      </c>
      <c r="F166" s="179" t="s">
        <v>2254</v>
      </c>
      <c r="G166" s="180" t="s">
        <v>193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453</v>
      </c>
      <c r="AT166" s="189" t="s">
        <v>169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453</v>
      </c>
      <c r="BM166" s="189" t="s">
        <v>190</v>
      </c>
    </row>
    <row r="167" s="2" customFormat="1" ht="16.5" customHeight="1">
      <c r="A167" s="34"/>
      <c r="B167" s="176"/>
      <c r="C167" s="177" t="s">
        <v>330</v>
      </c>
      <c r="D167" s="177" t="s">
        <v>169</v>
      </c>
      <c r="E167" s="178" t="s">
        <v>2255</v>
      </c>
      <c r="F167" s="179" t="s">
        <v>2256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453</v>
      </c>
      <c r="AT167" s="189" t="s">
        <v>169</v>
      </c>
      <c r="AU167" s="189" t="s">
        <v>83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453</v>
      </c>
      <c r="BM167" s="189" t="s">
        <v>195</v>
      </c>
    </row>
    <row r="168" s="12" customFormat="1" ht="25.92" customHeight="1">
      <c r="A168" s="12"/>
      <c r="B168" s="163"/>
      <c r="C168" s="12"/>
      <c r="D168" s="164" t="s">
        <v>74</v>
      </c>
      <c r="E168" s="165" t="s">
        <v>2262</v>
      </c>
      <c r="F168" s="165" t="s">
        <v>2263</v>
      </c>
      <c r="G168" s="12"/>
      <c r="H168" s="12"/>
      <c r="I168" s="166"/>
      <c r="J168" s="167">
        <f>BK168</f>
        <v>0</v>
      </c>
      <c r="K168" s="12"/>
      <c r="L168" s="163"/>
      <c r="M168" s="168"/>
      <c r="N168" s="169"/>
      <c r="O168" s="169"/>
      <c r="P168" s="170">
        <f>SUM(P169:P179)</f>
        <v>0</v>
      </c>
      <c r="Q168" s="169"/>
      <c r="R168" s="170">
        <f>SUM(R169:R179)</f>
        <v>0</v>
      </c>
      <c r="S168" s="169"/>
      <c r="T168" s="171">
        <f>SUM(T169:T179)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83</v>
      </c>
      <c r="AT168" s="172" t="s">
        <v>74</v>
      </c>
      <c r="AU168" s="172" t="s">
        <v>75</v>
      </c>
      <c r="AY168" s="164" t="s">
        <v>165</v>
      </c>
      <c r="BK168" s="173">
        <f>SUM(BK169:BK179)</f>
        <v>0</v>
      </c>
    </row>
    <row r="169" s="2" customFormat="1" ht="24.15" customHeight="1">
      <c r="A169" s="34"/>
      <c r="B169" s="176"/>
      <c r="C169" s="177" t="s">
        <v>334</v>
      </c>
      <c r="D169" s="177" t="s">
        <v>169</v>
      </c>
      <c r="E169" s="178" t="s">
        <v>2264</v>
      </c>
      <c r="F169" s="179" t="s">
        <v>2265</v>
      </c>
      <c r="G169" s="180" t="s">
        <v>193</v>
      </c>
      <c r="H169" s="181">
        <v>14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453</v>
      </c>
      <c r="AT169" s="189" t="s">
        <v>169</v>
      </c>
      <c r="AU169" s="189" t="s">
        <v>83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453</v>
      </c>
      <c r="BM169" s="189" t="s">
        <v>251</v>
      </c>
    </row>
    <row r="170" s="2" customFormat="1" ht="44.25" customHeight="1">
      <c r="A170" s="34"/>
      <c r="B170" s="176"/>
      <c r="C170" s="177" t="s">
        <v>340</v>
      </c>
      <c r="D170" s="177" t="s">
        <v>169</v>
      </c>
      <c r="E170" s="178" t="s">
        <v>2266</v>
      </c>
      <c r="F170" s="179" t="s">
        <v>2267</v>
      </c>
      <c r="G170" s="180" t="s">
        <v>193</v>
      </c>
      <c r="H170" s="181">
        <v>4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453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453</v>
      </c>
      <c r="BM170" s="189" t="s">
        <v>776</v>
      </c>
    </row>
    <row r="171" s="2" customFormat="1" ht="16.5" customHeight="1">
      <c r="A171" s="34"/>
      <c r="B171" s="176"/>
      <c r="C171" s="177" t="s">
        <v>344</v>
      </c>
      <c r="D171" s="177" t="s">
        <v>169</v>
      </c>
      <c r="E171" s="178" t="s">
        <v>2268</v>
      </c>
      <c r="F171" s="179" t="s">
        <v>2269</v>
      </c>
      <c r="G171" s="180" t="s">
        <v>193</v>
      </c>
      <c r="H171" s="181">
        <v>4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453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453</v>
      </c>
      <c r="BM171" s="189" t="s">
        <v>784</v>
      </c>
    </row>
    <row r="172" s="2" customFormat="1" ht="16.5" customHeight="1">
      <c r="A172" s="34"/>
      <c r="B172" s="176"/>
      <c r="C172" s="177" t="s">
        <v>348</v>
      </c>
      <c r="D172" s="177" t="s">
        <v>169</v>
      </c>
      <c r="E172" s="178" t="s">
        <v>2270</v>
      </c>
      <c r="F172" s="179" t="s">
        <v>2271</v>
      </c>
      <c r="G172" s="180" t="s">
        <v>193</v>
      </c>
      <c r="H172" s="181">
        <v>4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453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453</v>
      </c>
      <c r="BM172" s="189" t="s">
        <v>792</v>
      </c>
    </row>
    <row r="173" s="2" customFormat="1" ht="16.5" customHeight="1">
      <c r="A173" s="34"/>
      <c r="B173" s="176"/>
      <c r="C173" s="177" t="s">
        <v>360</v>
      </c>
      <c r="D173" s="177" t="s">
        <v>169</v>
      </c>
      <c r="E173" s="178" t="s">
        <v>2272</v>
      </c>
      <c r="F173" s="179" t="s">
        <v>2273</v>
      </c>
      <c r="G173" s="180" t="s">
        <v>193</v>
      </c>
      <c r="H173" s="181">
        <v>4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453</v>
      </c>
      <c r="AT173" s="189" t="s">
        <v>169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453</v>
      </c>
      <c r="BM173" s="189" t="s">
        <v>800</v>
      </c>
    </row>
    <row r="174" s="2" customFormat="1" ht="16.5" customHeight="1">
      <c r="A174" s="34"/>
      <c r="B174" s="176"/>
      <c r="C174" s="177" t="s">
        <v>367</v>
      </c>
      <c r="D174" s="177" t="s">
        <v>169</v>
      </c>
      <c r="E174" s="178" t="s">
        <v>2274</v>
      </c>
      <c r="F174" s="179" t="s">
        <v>2275</v>
      </c>
      <c r="G174" s="180" t="s">
        <v>193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453</v>
      </c>
      <c r="AT174" s="189" t="s">
        <v>169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453</v>
      </c>
      <c r="BM174" s="189" t="s">
        <v>808</v>
      </c>
    </row>
    <row r="175" s="2" customFormat="1" ht="16.5" customHeight="1">
      <c r="A175" s="34"/>
      <c r="B175" s="176"/>
      <c r="C175" s="177" t="s">
        <v>373</v>
      </c>
      <c r="D175" s="177" t="s">
        <v>169</v>
      </c>
      <c r="E175" s="178" t="s">
        <v>2276</v>
      </c>
      <c r="F175" s="179" t="s">
        <v>2277</v>
      </c>
      <c r="G175" s="180" t="s">
        <v>193</v>
      </c>
      <c r="H175" s="181">
        <v>14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453</v>
      </c>
      <c r="AT175" s="189" t="s">
        <v>169</v>
      </c>
      <c r="AU175" s="189" t="s">
        <v>83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453</v>
      </c>
      <c r="BM175" s="189" t="s">
        <v>817</v>
      </c>
    </row>
    <row r="176" s="2" customFormat="1" ht="16.5" customHeight="1">
      <c r="A176" s="34"/>
      <c r="B176" s="176"/>
      <c r="C176" s="177" t="s">
        <v>379</v>
      </c>
      <c r="D176" s="177" t="s">
        <v>169</v>
      </c>
      <c r="E176" s="178" t="s">
        <v>2278</v>
      </c>
      <c r="F176" s="179" t="s">
        <v>2279</v>
      </c>
      <c r="G176" s="180" t="s">
        <v>193</v>
      </c>
      <c r="H176" s="181">
        <v>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453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453</v>
      </c>
      <c r="BM176" s="189" t="s">
        <v>825</v>
      </c>
    </row>
    <row r="177" s="2" customFormat="1" ht="16.5" customHeight="1">
      <c r="A177" s="34"/>
      <c r="B177" s="176"/>
      <c r="C177" s="177" t="s">
        <v>383</v>
      </c>
      <c r="D177" s="177" t="s">
        <v>169</v>
      </c>
      <c r="E177" s="178" t="s">
        <v>2280</v>
      </c>
      <c r="F177" s="179" t="s">
        <v>2215</v>
      </c>
      <c r="G177" s="180" t="s">
        <v>249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453</v>
      </c>
      <c r="AT177" s="189" t="s">
        <v>169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453</v>
      </c>
      <c r="BM177" s="189" t="s">
        <v>833</v>
      </c>
    </row>
    <row r="178" s="2" customFormat="1" ht="24.15" customHeight="1">
      <c r="A178" s="34"/>
      <c r="B178" s="176"/>
      <c r="C178" s="177" t="s">
        <v>387</v>
      </c>
      <c r="D178" s="177" t="s">
        <v>169</v>
      </c>
      <c r="E178" s="178" t="s">
        <v>2281</v>
      </c>
      <c r="F178" s="179" t="s">
        <v>2254</v>
      </c>
      <c r="G178" s="180" t="s">
        <v>193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453</v>
      </c>
      <c r="AT178" s="189" t="s">
        <v>169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453</v>
      </c>
      <c r="BM178" s="189" t="s">
        <v>840</v>
      </c>
    </row>
    <row r="179" s="2" customFormat="1" ht="16.5" customHeight="1">
      <c r="A179" s="34"/>
      <c r="B179" s="176"/>
      <c r="C179" s="177" t="s">
        <v>391</v>
      </c>
      <c r="D179" s="177" t="s">
        <v>169</v>
      </c>
      <c r="E179" s="178" t="s">
        <v>2282</v>
      </c>
      <c r="F179" s="179" t="s">
        <v>2217</v>
      </c>
      <c r="G179" s="180" t="s">
        <v>193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453</v>
      </c>
      <c r="AT179" s="189" t="s">
        <v>169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453</v>
      </c>
      <c r="BM179" s="189" t="s">
        <v>848</v>
      </c>
    </row>
    <row r="180" s="12" customFormat="1" ht="25.92" customHeight="1">
      <c r="A180" s="12"/>
      <c r="B180" s="163"/>
      <c r="C180" s="12"/>
      <c r="D180" s="164" t="s">
        <v>74</v>
      </c>
      <c r="E180" s="165" t="s">
        <v>2283</v>
      </c>
      <c r="F180" s="165" t="s">
        <v>2284</v>
      </c>
      <c r="G180" s="12"/>
      <c r="H180" s="12"/>
      <c r="I180" s="166"/>
      <c r="J180" s="167">
        <f>BK180</f>
        <v>0</v>
      </c>
      <c r="K180" s="12"/>
      <c r="L180" s="163"/>
      <c r="M180" s="168"/>
      <c r="N180" s="169"/>
      <c r="O180" s="169"/>
      <c r="P180" s="170">
        <f>SUM(P181:P184)</f>
        <v>0</v>
      </c>
      <c r="Q180" s="169"/>
      <c r="R180" s="170">
        <f>SUM(R181:R184)</f>
        <v>0</v>
      </c>
      <c r="S180" s="169"/>
      <c r="T180" s="171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4" t="s">
        <v>83</v>
      </c>
      <c r="AT180" s="172" t="s">
        <v>74</v>
      </c>
      <c r="AU180" s="172" t="s">
        <v>75</v>
      </c>
      <c r="AY180" s="164" t="s">
        <v>165</v>
      </c>
      <c r="BK180" s="173">
        <f>SUM(BK181:BK184)</f>
        <v>0</v>
      </c>
    </row>
    <row r="181" s="2" customFormat="1" ht="24.15" customHeight="1">
      <c r="A181" s="34"/>
      <c r="B181" s="176"/>
      <c r="C181" s="177" t="s">
        <v>395</v>
      </c>
      <c r="D181" s="177" t="s">
        <v>169</v>
      </c>
      <c r="E181" s="178" t="s">
        <v>2285</v>
      </c>
      <c r="F181" s="179" t="s">
        <v>2286</v>
      </c>
      <c r="G181" s="180" t="s">
        <v>193</v>
      </c>
      <c r="H181" s="181">
        <v>200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453</v>
      </c>
      <c r="AT181" s="189" t="s">
        <v>169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453</v>
      </c>
      <c r="BM181" s="189" t="s">
        <v>856</v>
      </c>
    </row>
    <row r="182" s="2" customFormat="1" ht="24.15" customHeight="1">
      <c r="A182" s="34"/>
      <c r="B182" s="176"/>
      <c r="C182" s="177" t="s">
        <v>399</v>
      </c>
      <c r="D182" s="177" t="s">
        <v>169</v>
      </c>
      <c r="E182" s="178" t="s">
        <v>2287</v>
      </c>
      <c r="F182" s="179" t="s">
        <v>2288</v>
      </c>
      <c r="G182" s="180" t="s">
        <v>193</v>
      </c>
      <c r="H182" s="181">
        <v>120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453</v>
      </c>
      <c r="AT182" s="189" t="s">
        <v>169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453</v>
      </c>
      <c r="BM182" s="189" t="s">
        <v>864</v>
      </c>
    </row>
    <row r="183" s="2" customFormat="1" ht="21.75" customHeight="1">
      <c r="A183" s="34"/>
      <c r="B183" s="176"/>
      <c r="C183" s="177" t="s">
        <v>404</v>
      </c>
      <c r="D183" s="177" t="s">
        <v>169</v>
      </c>
      <c r="E183" s="178" t="s">
        <v>2289</v>
      </c>
      <c r="F183" s="179" t="s">
        <v>2290</v>
      </c>
      <c r="G183" s="180" t="s">
        <v>193</v>
      </c>
      <c r="H183" s="181">
        <v>120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453</v>
      </c>
      <c r="AT183" s="189" t="s">
        <v>169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453</v>
      </c>
      <c r="BM183" s="189" t="s">
        <v>872</v>
      </c>
    </row>
    <row r="184" s="2" customFormat="1" ht="16.5" customHeight="1">
      <c r="A184" s="34"/>
      <c r="B184" s="176"/>
      <c r="C184" s="177" t="s">
        <v>414</v>
      </c>
      <c r="D184" s="177" t="s">
        <v>169</v>
      </c>
      <c r="E184" s="178" t="s">
        <v>2291</v>
      </c>
      <c r="F184" s="179" t="s">
        <v>2292</v>
      </c>
      <c r="G184" s="180" t="s">
        <v>193</v>
      </c>
      <c r="H184" s="181">
        <v>120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453</v>
      </c>
      <c r="AT184" s="189" t="s">
        <v>169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453</v>
      </c>
      <c r="BM184" s="189" t="s">
        <v>880</v>
      </c>
    </row>
    <row r="185" s="12" customFormat="1" ht="25.92" customHeight="1">
      <c r="A185" s="12"/>
      <c r="B185" s="163"/>
      <c r="C185" s="12"/>
      <c r="D185" s="164" t="s">
        <v>74</v>
      </c>
      <c r="E185" s="165" t="s">
        <v>2293</v>
      </c>
      <c r="F185" s="165" t="s">
        <v>2294</v>
      </c>
      <c r="G185" s="12"/>
      <c r="H185" s="12"/>
      <c r="I185" s="166"/>
      <c r="J185" s="167">
        <f>BK185</f>
        <v>0</v>
      </c>
      <c r="K185" s="12"/>
      <c r="L185" s="163"/>
      <c r="M185" s="168"/>
      <c r="N185" s="169"/>
      <c r="O185" s="169"/>
      <c r="P185" s="170">
        <f>SUM(P186:P188)</f>
        <v>0</v>
      </c>
      <c r="Q185" s="169"/>
      <c r="R185" s="170">
        <f>SUM(R186:R188)</f>
        <v>0</v>
      </c>
      <c r="S185" s="169"/>
      <c r="T185" s="171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83</v>
      </c>
      <c r="AT185" s="172" t="s">
        <v>74</v>
      </c>
      <c r="AU185" s="172" t="s">
        <v>75</v>
      </c>
      <c r="AY185" s="164" t="s">
        <v>165</v>
      </c>
      <c r="BK185" s="173">
        <f>SUM(BK186:BK188)</f>
        <v>0</v>
      </c>
    </row>
    <row r="186" s="2" customFormat="1" ht="24.15" customHeight="1">
      <c r="A186" s="34"/>
      <c r="B186" s="176"/>
      <c r="C186" s="177" t="s">
        <v>418</v>
      </c>
      <c r="D186" s="177" t="s">
        <v>169</v>
      </c>
      <c r="E186" s="178" t="s">
        <v>2295</v>
      </c>
      <c r="F186" s="179" t="s">
        <v>2296</v>
      </c>
      <c r="G186" s="180" t="s">
        <v>193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453</v>
      </c>
      <c r="AT186" s="189" t="s">
        <v>169</v>
      </c>
      <c r="AU186" s="189" t="s">
        <v>83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453</v>
      </c>
      <c r="BM186" s="189" t="s">
        <v>888</v>
      </c>
    </row>
    <row r="187" s="2" customFormat="1" ht="16.5" customHeight="1">
      <c r="A187" s="34"/>
      <c r="B187" s="176"/>
      <c r="C187" s="177" t="s">
        <v>422</v>
      </c>
      <c r="D187" s="177" t="s">
        <v>169</v>
      </c>
      <c r="E187" s="178" t="s">
        <v>2297</v>
      </c>
      <c r="F187" s="179" t="s">
        <v>2298</v>
      </c>
      <c r="G187" s="180" t="s">
        <v>193</v>
      </c>
      <c r="H187" s="181">
        <v>1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453</v>
      </c>
      <c r="AT187" s="189" t="s">
        <v>169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453</v>
      </c>
      <c r="BM187" s="189" t="s">
        <v>896</v>
      </c>
    </row>
    <row r="188" s="2" customFormat="1" ht="16.5" customHeight="1">
      <c r="A188" s="34"/>
      <c r="B188" s="176"/>
      <c r="C188" s="177" t="s">
        <v>427</v>
      </c>
      <c r="D188" s="177" t="s">
        <v>169</v>
      </c>
      <c r="E188" s="178" t="s">
        <v>2299</v>
      </c>
      <c r="F188" s="179" t="s">
        <v>2300</v>
      </c>
      <c r="G188" s="180" t="s">
        <v>193</v>
      </c>
      <c r="H188" s="181">
        <v>1</v>
      </c>
      <c r="I188" s="182"/>
      <c r="J188" s="183">
        <f>ROUND(I188*H188,2)</f>
        <v>0</v>
      </c>
      <c r="K188" s="184"/>
      <c r="L188" s="35"/>
      <c r="M188" s="191" t="s">
        <v>1</v>
      </c>
      <c r="N188" s="192" t="s">
        <v>41</v>
      </c>
      <c r="O188" s="193"/>
      <c r="P188" s="194">
        <f>O188*H188</f>
        <v>0</v>
      </c>
      <c r="Q188" s="194">
        <v>0</v>
      </c>
      <c r="R188" s="194">
        <f>Q188*H188</f>
        <v>0</v>
      </c>
      <c r="S188" s="194">
        <v>0</v>
      </c>
      <c r="T188" s="195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453</v>
      </c>
      <c r="AT188" s="189" t="s">
        <v>169</v>
      </c>
      <c r="AU188" s="189" t="s">
        <v>83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453</v>
      </c>
      <c r="BM188" s="189" t="s">
        <v>906</v>
      </c>
    </row>
    <row r="189" s="2" customFormat="1" ht="6.96" customHeight="1">
      <c r="A189" s="34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35"/>
      <c r="M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</row>
  </sheetData>
  <autoFilter ref="C122:K18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ROUND((SUM(BE121:BE159)),  2)</f>
        <v>0</v>
      </c>
      <c r="G33" s="129"/>
      <c r="H33" s="129"/>
      <c r="I33" s="130">
        <v>0.20000000000000001</v>
      </c>
      <c r="J33" s="128">
        <f>ROUND(((SUM(BE121:BE159))*I33),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ROUND((SUM(BF121:BF159)),  2)</f>
        <v>0</v>
      </c>
      <c r="G34" s="129"/>
      <c r="H34" s="129"/>
      <c r="I34" s="130">
        <v>0.20000000000000001</v>
      </c>
      <c r="J34" s="128">
        <f>ROUND(((SUM(BF121:BF159))*I34),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ROUND((SUM(BG121:BG159)),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ROUND((SUM(BH121:BH159)),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ROUND((SUM(BI121:BI159)),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06 - OBNOVA A MODERNIZÁCIA - Spevnené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2302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2303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2304</v>
      </c>
      <c r="E99" s="150"/>
      <c r="F99" s="150"/>
      <c r="G99" s="150"/>
      <c r="H99" s="150"/>
      <c r="I99" s="150"/>
      <c r="J99" s="151">
        <f>J129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2305</v>
      </c>
      <c r="E100" s="150"/>
      <c r="F100" s="150"/>
      <c r="G100" s="150"/>
      <c r="H100" s="150"/>
      <c r="I100" s="150"/>
      <c r="J100" s="151">
        <f>J132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2306</v>
      </c>
      <c r="E101" s="150"/>
      <c r="F101" s="150"/>
      <c r="G101" s="150"/>
      <c r="H101" s="150"/>
      <c r="I101" s="150"/>
      <c r="J101" s="151">
        <f>J158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151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Obnova a modernizácia objektu Centra univerzitného športu pri SPU v Nitre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128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06 - OBNOVA A MODERNIZÁCIA - Spevnené plochy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Nitra</v>
      </c>
      <c r="G115" s="34"/>
      <c r="H115" s="34"/>
      <c r="I115" s="28" t="s">
        <v>21</v>
      </c>
      <c r="J115" s="70" t="str">
        <f>IF(J12="","",J12)</f>
        <v>1. 2. 2024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SPU v Nitre</v>
      </c>
      <c r="G117" s="34"/>
      <c r="H117" s="34"/>
      <c r="I117" s="28" t="s">
        <v>29</v>
      </c>
      <c r="J117" s="32" t="str">
        <f>E21</f>
        <v>Ing. Stanislav Mikle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Béger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152</v>
      </c>
      <c r="D120" s="155" t="s">
        <v>60</v>
      </c>
      <c r="E120" s="155" t="s">
        <v>56</v>
      </c>
      <c r="F120" s="155" t="s">
        <v>57</v>
      </c>
      <c r="G120" s="155" t="s">
        <v>153</v>
      </c>
      <c r="H120" s="155" t="s">
        <v>154</v>
      </c>
      <c r="I120" s="155" t="s">
        <v>155</v>
      </c>
      <c r="J120" s="156" t="s">
        <v>132</v>
      </c>
      <c r="K120" s="157" t="s">
        <v>156</v>
      </c>
      <c r="L120" s="158"/>
      <c r="M120" s="87" t="s">
        <v>1</v>
      </c>
      <c r="N120" s="88" t="s">
        <v>39</v>
      </c>
      <c r="O120" s="88" t="s">
        <v>157</v>
      </c>
      <c r="P120" s="88" t="s">
        <v>158</v>
      </c>
      <c r="Q120" s="88" t="s">
        <v>159</v>
      </c>
      <c r="R120" s="88" t="s">
        <v>160</v>
      </c>
      <c r="S120" s="88" t="s">
        <v>161</v>
      </c>
      <c r="T120" s="89" t="s">
        <v>162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133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</f>
        <v>0</v>
      </c>
      <c r="Q121" s="91"/>
      <c r="R121" s="160">
        <f>R122</f>
        <v>0</v>
      </c>
      <c r="S121" s="91"/>
      <c r="T121" s="161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134</v>
      </c>
      <c r="BK121" s="162">
        <f>BK122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163</v>
      </c>
      <c r="F122" s="165" t="s">
        <v>2307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P123+P129+P132+P158</f>
        <v>0</v>
      </c>
      <c r="Q122" s="169"/>
      <c r="R122" s="170">
        <f>R123+R129+R132+R158</f>
        <v>0</v>
      </c>
      <c r="S122" s="169"/>
      <c r="T122" s="171">
        <f>T123+T129+T132+T158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165</v>
      </c>
      <c r="BK122" s="173">
        <f>BK123+BK129+BK132+BK158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83</v>
      </c>
      <c r="F123" s="174" t="s">
        <v>2308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SUM(P124:P128)</f>
        <v>0</v>
      </c>
      <c r="Q123" s="169"/>
      <c r="R123" s="170">
        <f>SUM(R124:R128)</f>
        <v>0</v>
      </c>
      <c r="S123" s="169"/>
      <c r="T123" s="171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165</v>
      </c>
      <c r="BK123" s="173">
        <f>SUM(BK124:BK128)</f>
        <v>0</v>
      </c>
    </row>
    <row r="124" s="2" customFormat="1" ht="37.8" customHeight="1">
      <c r="A124" s="34"/>
      <c r="B124" s="176"/>
      <c r="C124" s="177" t="s">
        <v>83</v>
      </c>
      <c r="D124" s="177" t="s">
        <v>169</v>
      </c>
      <c r="E124" s="178" t="s">
        <v>2309</v>
      </c>
      <c r="F124" s="179" t="s">
        <v>2310</v>
      </c>
      <c r="G124" s="180" t="s">
        <v>172</v>
      </c>
      <c r="H124" s="181">
        <v>800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173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173</v>
      </c>
      <c r="BM124" s="189" t="s">
        <v>174</v>
      </c>
    </row>
    <row r="125" s="2" customFormat="1" ht="21.75" customHeight="1">
      <c r="A125" s="34"/>
      <c r="B125" s="176"/>
      <c r="C125" s="177" t="s">
        <v>174</v>
      </c>
      <c r="D125" s="177" t="s">
        <v>169</v>
      </c>
      <c r="E125" s="178" t="s">
        <v>2311</v>
      </c>
      <c r="F125" s="179" t="s">
        <v>2312</v>
      </c>
      <c r="G125" s="180" t="s">
        <v>172</v>
      </c>
      <c r="H125" s="181">
        <v>50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173</v>
      </c>
    </row>
    <row r="126" s="2" customFormat="1" ht="16.5" customHeight="1">
      <c r="A126" s="34"/>
      <c r="B126" s="176"/>
      <c r="C126" s="196" t="s">
        <v>525</v>
      </c>
      <c r="D126" s="196" t="s">
        <v>551</v>
      </c>
      <c r="E126" s="197" t="s">
        <v>2313</v>
      </c>
      <c r="F126" s="198" t="s">
        <v>2314</v>
      </c>
      <c r="G126" s="199" t="s">
        <v>425</v>
      </c>
      <c r="H126" s="200">
        <v>1.5449999999999999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541</v>
      </c>
      <c r="AT126" s="189" t="s">
        <v>551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533</v>
      </c>
    </row>
    <row r="127" s="2" customFormat="1" ht="24.15" customHeight="1">
      <c r="A127" s="34"/>
      <c r="B127" s="176"/>
      <c r="C127" s="177" t="s">
        <v>173</v>
      </c>
      <c r="D127" s="177" t="s">
        <v>169</v>
      </c>
      <c r="E127" s="178" t="s">
        <v>2315</v>
      </c>
      <c r="F127" s="179" t="s">
        <v>2316</v>
      </c>
      <c r="G127" s="180" t="s">
        <v>172</v>
      </c>
      <c r="H127" s="181">
        <v>50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541</v>
      </c>
    </row>
    <row r="128" s="2" customFormat="1" ht="16.5" customHeight="1">
      <c r="A128" s="34"/>
      <c r="B128" s="176"/>
      <c r="C128" s="196" t="s">
        <v>483</v>
      </c>
      <c r="D128" s="196" t="s">
        <v>551</v>
      </c>
      <c r="E128" s="197" t="s">
        <v>2317</v>
      </c>
      <c r="F128" s="198" t="s">
        <v>2318</v>
      </c>
      <c r="G128" s="199" t="s">
        <v>274</v>
      </c>
      <c r="H128" s="200">
        <v>6.75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541</v>
      </c>
      <c r="AT128" s="189" t="s">
        <v>551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173</v>
      </c>
      <c r="BM128" s="189" t="s">
        <v>109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483</v>
      </c>
      <c r="F129" s="174" t="s">
        <v>2319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SUM(P130:P131)</f>
        <v>0</v>
      </c>
      <c r="Q129" s="169"/>
      <c r="R129" s="170">
        <f>SUM(R130:R131)</f>
        <v>0</v>
      </c>
      <c r="S129" s="169"/>
      <c r="T129" s="17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165</v>
      </c>
      <c r="BK129" s="173">
        <f>SUM(BK130:BK131)</f>
        <v>0</v>
      </c>
    </row>
    <row r="130" s="2" customFormat="1" ht="33" customHeight="1">
      <c r="A130" s="34"/>
      <c r="B130" s="176"/>
      <c r="C130" s="177" t="s">
        <v>533</v>
      </c>
      <c r="D130" s="177" t="s">
        <v>169</v>
      </c>
      <c r="E130" s="178" t="s">
        <v>2320</v>
      </c>
      <c r="F130" s="179" t="s">
        <v>2321</v>
      </c>
      <c r="G130" s="180" t="s">
        <v>172</v>
      </c>
      <c r="H130" s="181">
        <v>800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115</v>
      </c>
    </row>
    <row r="131" s="2" customFormat="1" ht="33" customHeight="1">
      <c r="A131" s="34"/>
      <c r="B131" s="176"/>
      <c r="C131" s="177" t="s">
        <v>537</v>
      </c>
      <c r="D131" s="177" t="s">
        <v>169</v>
      </c>
      <c r="E131" s="178" t="s">
        <v>2322</v>
      </c>
      <c r="F131" s="179" t="s">
        <v>2323</v>
      </c>
      <c r="G131" s="180" t="s">
        <v>172</v>
      </c>
      <c r="H131" s="181">
        <v>800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121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166</v>
      </c>
      <c r="F132" s="174" t="s">
        <v>2324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SUM(P133:P157)</f>
        <v>0</v>
      </c>
      <c r="Q132" s="169"/>
      <c r="R132" s="170">
        <f>SUM(R133:R157)</f>
        <v>0</v>
      </c>
      <c r="S132" s="169"/>
      <c r="T132" s="171">
        <f>SUM(T133:T157)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83</v>
      </c>
      <c r="AT132" s="172" t="s">
        <v>74</v>
      </c>
      <c r="AU132" s="172" t="s">
        <v>83</v>
      </c>
      <c r="AY132" s="164" t="s">
        <v>165</v>
      </c>
      <c r="BK132" s="173">
        <f>SUM(BK133:BK157)</f>
        <v>0</v>
      </c>
    </row>
    <row r="133" s="2" customFormat="1" ht="24.15" customHeight="1">
      <c r="A133" s="34"/>
      <c r="B133" s="176"/>
      <c r="C133" s="177" t="s">
        <v>541</v>
      </c>
      <c r="D133" s="177" t="s">
        <v>169</v>
      </c>
      <c r="E133" s="178" t="s">
        <v>2325</v>
      </c>
      <c r="F133" s="179" t="s">
        <v>2326</v>
      </c>
      <c r="G133" s="180" t="s">
        <v>193</v>
      </c>
      <c r="H133" s="181">
        <v>5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173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173</v>
      </c>
      <c r="BM133" s="189" t="s">
        <v>215</v>
      </c>
    </row>
    <row r="134" s="2" customFormat="1" ht="16.5" customHeight="1">
      <c r="A134" s="34"/>
      <c r="B134" s="176"/>
      <c r="C134" s="196" t="s">
        <v>166</v>
      </c>
      <c r="D134" s="196" t="s">
        <v>551</v>
      </c>
      <c r="E134" s="197" t="s">
        <v>2327</v>
      </c>
      <c r="F134" s="198" t="s">
        <v>2328</v>
      </c>
      <c r="G134" s="199" t="s">
        <v>193</v>
      </c>
      <c r="H134" s="200">
        <v>8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541</v>
      </c>
      <c r="AT134" s="189" t="s">
        <v>551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173</v>
      </c>
      <c r="BM134" s="189" t="s">
        <v>223</v>
      </c>
    </row>
    <row r="135" s="2" customFormat="1" ht="33" customHeight="1">
      <c r="A135" s="34"/>
      <c r="B135" s="176"/>
      <c r="C135" s="196" t="s">
        <v>109</v>
      </c>
      <c r="D135" s="196" t="s">
        <v>551</v>
      </c>
      <c r="E135" s="197" t="s">
        <v>2329</v>
      </c>
      <c r="F135" s="198" t="s">
        <v>2330</v>
      </c>
      <c r="G135" s="199" t="s">
        <v>193</v>
      </c>
      <c r="H135" s="200">
        <v>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541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7</v>
      </c>
    </row>
    <row r="136" s="2" customFormat="1" ht="33" customHeight="1">
      <c r="A136" s="34"/>
      <c r="B136" s="176"/>
      <c r="C136" s="196" t="s">
        <v>112</v>
      </c>
      <c r="D136" s="196" t="s">
        <v>551</v>
      </c>
      <c r="E136" s="197" t="s">
        <v>2331</v>
      </c>
      <c r="F136" s="198" t="s">
        <v>2332</v>
      </c>
      <c r="G136" s="199" t="s">
        <v>193</v>
      </c>
      <c r="H136" s="200">
        <v>1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541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238</v>
      </c>
    </row>
    <row r="137" s="2" customFormat="1" ht="33" customHeight="1">
      <c r="A137" s="34"/>
      <c r="B137" s="176"/>
      <c r="C137" s="196" t="s">
        <v>115</v>
      </c>
      <c r="D137" s="196" t="s">
        <v>551</v>
      </c>
      <c r="E137" s="197" t="s">
        <v>2333</v>
      </c>
      <c r="F137" s="198" t="s">
        <v>2334</v>
      </c>
      <c r="G137" s="199" t="s">
        <v>193</v>
      </c>
      <c r="H137" s="200">
        <v>1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541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255</v>
      </c>
    </row>
    <row r="138" s="2" customFormat="1" ht="37.8" customHeight="1">
      <c r="A138" s="34"/>
      <c r="B138" s="176"/>
      <c r="C138" s="196" t="s">
        <v>118</v>
      </c>
      <c r="D138" s="196" t="s">
        <v>551</v>
      </c>
      <c r="E138" s="197" t="s">
        <v>2335</v>
      </c>
      <c r="F138" s="198" t="s">
        <v>2336</v>
      </c>
      <c r="G138" s="199" t="s">
        <v>193</v>
      </c>
      <c r="H138" s="200">
        <v>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541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263</v>
      </c>
    </row>
    <row r="139" s="2" customFormat="1" ht="37.8" customHeight="1">
      <c r="A139" s="34"/>
      <c r="B139" s="176"/>
      <c r="C139" s="196" t="s">
        <v>121</v>
      </c>
      <c r="D139" s="196" t="s">
        <v>551</v>
      </c>
      <c r="E139" s="197" t="s">
        <v>2337</v>
      </c>
      <c r="F139" s="198" t="s">
        <v>2338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541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271</v>
      </c>
    </row>
    <row r="140" s="2" customFormat="1" ht="24.15" customHeight="1">
      <c r="A140" s="34"/>
      <c r="B140" s="176"/>
      <c r="C140" s="177" t="s">
        <v>124</v>
      </c>
      <c r="D140" s="177" t="s">
        <v>169</v>
      </c>
      <c r="E140" s="178" t="s">
        <v>2339</v>
      </c>
      <c r="F140" s="179" t="s">
        <v>2340</v>
      </c>
      <c r="G140" s="180" t="s">
        <v>193</v>
      </c>
      <c r="H140" s="181">
        <v>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276</v>
      </c>
    </row>
    <row r="141" s="2" customFormat="1" ht="16.5" customHeight="1">
      <c r="A141" s="34"/>
      <c r="B141" s="176"/>
      <c r="C141" s="196" t="s">
        <v>215</v>
      </c>
      <c r="D141" s="196" t="s">
        <v>551</v>
      </c>
      <c r="E141" s="197" t="s">
        <v>2341</v>
      </c>
      <c r="F141" s="198" t="s">
        <v>2342</v>
      </c>
      <c r="G141" s="199" t="s">
        <v>193</v>
      </c>
      <c r="H141" s="200">
        <v>8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541</v>
      </c>
      <c r="AT141" s="189" t="s">
        <v>551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284</v>
      </c>
    </row>
    <row r="142" s="2" customFormat="1" ht="16.5" customHeight="1">
      <c r="A142" s="34"/>
      <c r="B142" s="176"/>
      <c r="C142" s="196" t="s">
        <v>219</v>
      </c>
      <c r="D142" s="196" t="s">
        <v>551</v>
      </c>
      <c r="E142" s="197" t="s">
        <v>2343</v>
      </c>
      <c r="F142" s="198" t="s">
        <v>2344</v>
      </c>
      <c r="G142" s="199" t="s">
        <v>193</v>
      </c>
      <c r="H142" s="200">
        <v>2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541</v>
      </c>
      <c r="AT142" s="189" t="s">
        <v>551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292</v>
      </c>
    </row>
    <row r="143" s="2" customFormat="1" ht="24.15" customHeight="1">
      <c r="A143" s="34"/>
      <c r="B143" s="176"/>
      <c r="C143" s="177" t="s">
        <v>223</v>
      </c>
      <c r="D143" s="177" t="s">
        <v>169</v>
      </c>
      <c r="E143" s="178" t="s">
        <v>2345</v>
      </c>
      <c r="F143" s="179" t="s">
        <v>2346</v>
      </c>
      <c r="G143" s="180" t="s">
        <v>193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300</v>
      </c>
    </row>
    <row r="144" s="2" customFormat="1" ht="16.5" customHeight="1">
      <c r="A144" s="34"/>
      <c r="B144" s="176"/>
      <c r="C144" s="196" t="s">
        <v>227</v>
      </c>
      <c r="D144" s="196" t="s">
        <v>551</v>
      </c>
      <c r="E144" s="197" t="s">
        <v>2341</v>
      </c>
      <c r="F144" s="198" t="s">
        <v>2342</v>
      </c>
      <c r="G144" s="199" t="s">
        <v>193</v>
      </c>
      <c r="H144" s="200">
        <v>3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541</v>
      </c>
      <c r="AT144" s="189" t="s">
        <v>551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322</v>
      </c>
    </row>
    <row r="145" s="2" customFormat="1" ht="16.5" customHeight="1">
      <c r="A145" s="34"/>
      <c r="B145" s="176"/>
      <c r="C145" s="196" t="s">
        <v>7</v>
      </c>
      <c r="D145" s="196" t="s">
        <v>551</v>
      </c>
      <c r="E145" s="197" t="s">
        <v>2343</v>
      </c>
      <c r="F145" s="198" t="s">
        <v>2344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541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330</v>
      </c>
    </row>
    <row r="146" s="2" customFormat="1" ht="24.15" customHeight="1">
      <c r="A146" s="34"/>
      <c r="B146" s="176"/>
      <c r="C146" s="196" t="s">
        <v>234</v>
      </c>
      <c r="D146" s="196" t="s">
        <v>551</v>
      </c>
      <c r="E146" s="197" t="s">
        <v>2347</v>
      </c>
      <c r="F146" s="198" t="s">
        <v>2348</v>
      </c>
      <c r="G146" s="199" t="s">
        <v>193</v>
      </c>
      <c r="H146" s="200">
        <v>1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541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340</v>
      </c>
    </row>
    <row r="147" s="2" customFormat="1" ht="24.15" customHeight="1">
      <c r="A147" s="34"/>
      <c r="B147" s="176"/>
      <c r="C147" s="177" t="s">
        <v>238</v>
      </c>
      <c r="D147" s="177" t="s">
        <v>169</v>
      </c>
      <c r="E147" s="178" t="s">
        <v>2349</v>
      </c>
      <c r="F147" s="179" t="s">
        <v>2350</v>
      </c>
      <c r="G147" s="180" t="s">
        <v>193</v>
      </c>
      <c r="H147" s="181">
        <v>17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348</v>
      </c>
    </row>
    <row r="148" s="2" customFormat="1" ht="37.8" customHeight="1">
      <c r="A148" s="34"/>
      <c r="B148" s="176"/>
      <c r="C148" s="177" t="s">
        <v>242</v>
      </c>
      <c r="D148" s="177" t="s">
        <v>169</v>
      </c>
      <c r="E148" s="178" t="s">
        <v>2351</v>
      </c>
      <c r="F148" s="179" t="s">
        <v>2352</v>
      </c>
      <c r="G148" s="180" t="s">
        <v>249</v>
      </c>
      <c r="H148" s="181">
        <v>189.69999999999999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367</v>
      </c>
    </row>
    <row r="149" s="2" customFormat="1" ht="37.8" customHeight="1">
      <c r="A149" s="34"/>
      <c r="B149" s="176"/>
      <c r="C149" s="177" t="s">
        <v>255</v>
      </c>
      <c r="D149" s="177" t="s">
        <v>169</v>
      </c>
      <c r="E149" s="178" t="s">
        <v>2353</v>
      </c>
      <c r="F149" s="179" t="s">
        <v>2354</v>
      </c>
      <c r="G149" s="180" t="s">
        <v>172</v>
      </c>
      <c r="H149" s="181">
        <v>6.5750000000000002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379</v>
      </c>
    </row>
    <row r="150" s="2" customFormat="1" ht="24.15" customHeight="1">
      <c r="A150" s="34"/>
      <c r="B150" s="176"/>
      <c r="C150" s="177" t="s">
        <v>259</v>
      </c>
      <c r="D150" s="177" t="s">
        <v>169</v>
      </c>
      <c r="E150" s="178" t="s">
        <v>2355</v>
      </c>
      <c r="F150" s="179" t="s">
        <v>2356</v>
      </c>
      <c r="G150" s="180" t="s">
        <v>249</v>
      </c>
      <c r="H150" s="181">
        <v>189.69999999999999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387</v>
      </c>
    </row>
    <row r="151" s="2" customFormat="1" ht="24.15" customHeight="1">
      <c r="A151" s="34"/>
      <c r="B151" s="176"/>
      <c r="C151" s="177" t="s">
        <v>263</v>
      </c>
      <c r="D151" s="177" t="s">
        <v>169</v>
      </c>
      <c r="E151" s="178" t="s">
        <v>2357</v>
      </c>
      <c r="F151" s="179" t="s">
        <v>2358</v>
      </c>
      <c r="G151" s="180" t="s">
        <v>172</v>
      </c>
      <c r="H151" s="181">
        <v>6.5750000000000002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395</v>
      </c>
    </row>
    <row r="152" s="2" customFormat="1" ht="37.8" customHeight="1">
      <c r="A152" s="34"/>
      <c r="B152" s="176"/>
      <c r="C152" s="177" t="s">
        <v>267</v>
      </c>
      <c r="D152" s="177" t="s">
        <v>169</v>
      </c>
      <c r="E152" s="178" t="s">
        <v>2359</v>
      </c>
      <c r="F152" s="179" t="s">
        <v>2360</v>
      </c>
      <c r="G152" s="180" t="s">
        <v>172</v>
      </c>
      <c r="H152" s="181">
        <v>800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404</v>
      </c>
    </row>
    <row r="153" s="2" customFormat="1" ht="24.15" customHeight="1">
      <c r="A153" s="34"/>
      <c r="B153" s="176"/>
      <c r="C153" s="196" t="s">
        <v>271</v>
      </c>
      <c r="D153" s="196" t="s">
        <v>551</v>
      </c>
      <c r="E153" s="197" t="s">
        <v>2361</v>
      </c>
      <c r="F153" s="198" t="s">
        <v>2362</v>
      </c>
      <c r="G153" s="199" t="s">
        <v>172</v>
      </c>
      <c r="H153" s="200">
        <v>920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541</v>
      </c>
      <c r="AT153" s="189" t="s">
        <v>551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418</v>
      </c>
    </row>
    <row r="154" s="2" customFormat="1" ht="24.15" customHeight="1">
      <c r="A154" s="34"/>
      <c r="B154" s="176"/>
      <c r="C154" s="177" t="s">
        <v>607</v>
      </c>
      <c r="D154" s="177" t="s">
        <v>169</v>
      </c>
      <c r="E154" s="178" t="s">
        <v>2363</v>
      </c>
      <c r="F154" s="179" t="s">
        <v>2364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427</v>
      </c>
    </row>
    <row r="155" s="2" customFormat="1" ht="21.75" customHeight="1">
      <c r="A155" s="34"/>
      <c r="B155" s="176"/>
      <c r="C155" s="177" t="s">
        <v>276</v>
      </c>
      <c r="D155" s="177" t="s">
        <v>169</v>
      </c>
      <c r="E155" s="178" t="s">
        <v>289</v>
      </c>
      <c r="F155" s="179" t="s">
        <v>290</v>
      </c>
      <c r="G155" s="180" t="s">
        <v>274</v>
      </c>
      <c r="H155" s="181">
        <v>100.08199999999999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435</v>
      </c>
    </row>
    <row r="156" s="2" customFormat="1" ht="24.15" customHeight="1">
      <c r="A156" s="34"/>
      <c r="B156" s="176"/>
      <c r="C156" s="177" t="s">
        <v>280</v>
      </c>
      <c r="D156" s="177" t="s">
        <v>169</v>
      </c>
      <c r="E156" s="178" t="s">
        <v>293</v>
      </c>
      <c r="F156" s="179" t="s">
        <v>2365</v>
      </c>
      <c r="G156" s="180" t="s">
        <v>274</v>
      </c>
      <c r="H156" s="181">
        <v>100.08199999999999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445</v>
      </c>
    </row>
    <row r="157" s="2" customFormat="1" ht="24.15" customHeight="1">
      <c r="A157" s="34"/>
      <c r="B157" s="176"/>
      <c r="C157" s="177" t="s">
        <v>284</v>
      </c>
      <c r="D157" s="177" t="s">
        <v>169</v>
      </c>
      <c r="E157" s="178" t="s">
        <v>2366</v>
      </c>
      <c r="F157" s="179" t="s">
        <v>2367</v>
      </c>
      <c r="G157" s="180" t="s">
        <v>274</v>
      </c>
      <c r="H157" s="181">
        <v>100.08199999999999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453</v>
      </c>
    </row>
    <row r="158" s="12" customFormat="1" ht="22.8" customHeight="1">
      <c r="A158" s="12"/>
      <c r="B158" s="163"/>
      <c r="C158" s="12"/>
      <c r="D158" s="164" t="s">
        <v>74</v>
      </c>
      <c r="E158" s="174" t="s">
        <v>312</v>
      </c>
      <c r="F158" s="174" t="s">
        <v>2368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P159</f>
        <v>0</v>
      </c>
      <c r="Q158" s="169"/>
      <c r="R158" s="170">
        <f>R159</f>
        <v>0</v>
      </c>
      <c r="S158" s="169"/>
      <c r="T158" s="171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83</v>
      </c>
      <c r="AT158" s="172" t="s">
        <v>74</v>
      </c>
      <c r="AU158" s="172" t="s">
        <v>83</v>
      </c>
      <c r="AY158" s="164" t="s">
        <v>165</v>
      </c>
      <c r="BK158" s="173">
        <f>BK159</f>
        <v>0</v>
      </c>
    </row>
    <row r="159" s="2" customFormat="1" ht="33" customHeight="1">
      <c r="A159" s="34"/>
      <c r="B159" s="176"/>
      <c r="C159" s="177" t="s">
        <v>288</v>
      </c>
      <c r="D159" s="177" t="s">
        <v>169</v>
      </c>
      <c r="E159" s="178" t="s">
        <v>2369</v>
      </c>
      <c r="F159" s="179" t="s">
        <v>2370</v>
      </c>
      <c r="G159" s="180" t="s">
        <v>274</v>
      </c>
      <c r="H159" s="181">
        <v>125.962</v>
      </c>
      <c r="I159" s="182"/>
      <c r="J159" s="183">
        <f>ROUND(I159*H159,2)</f>
        <v>0</v>
      </c>
      <c r="K159" s="184"/>
      <c r="L159" s="35"/>
      <c r="M159" s="191" t="s">
        <v>1</v>
      </c>
      <c r="N159" s="192" t="s">
        <v>41</v>
      </c>
      <c r="O159" s="193"/>
      <c r="P159" s="194">
        <f>O159*H159</f>
        <v>0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463</v>
      </c>
    </row>
    <row r="160" s="2" customFormat="1" ht="6.96" customHeight="1">
      <c r="A160" s="34"/>
      <c r="B160" s="61"/>
      <c r="C160" s="62"/>
      <c r="D160" s="62"/>
      <c r="E160" s="62"/>
      <c r="F160" s="62"/>
      <c r="G160" s="62"/>
      <c r="H160" s="62"/>
      <c r="I160" s="62"/>
      <c r="J160" s="62"/>
      <c r="K160" s="62"/>
      <c r="L160" s="35"/>
      <c r="M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</sheetData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2371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ROUND((SUM(BE127:BE260)),  2)</f>
        <v>0</v>
      </c>
      <c r="G33" s="129"/>
      <c r="H33" s="129"/>
      <c r="I33" s="130">
        <v>0.20000000000000001</v>
      </c>
      <c r="J33" s="128">
        <f>ROUND(((SUM(BE127:BE260))*I33),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ROUND((SUM(BF127:BF260)),  2)</f>
        <v>0</v>
      </c>
      <c r="G34" s="129"/>
      <c r="H34" s="129"/>
      <c r="I34" s="130">
        <v>0.20000000000000001</v>
      </c>
      <c r="J34" s="128">
        <f>ROUND(((SUM(BF127:BF260))*I34),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ROUND((SUM(BG127:BG260)),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ROUND((SUM(BH127:BH260)),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ROUND((SUM(BI127:BI260)),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07 - E1.5 - Ústredné vykurovanie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136</v>
      </c>
      <c r="E98" s="150"/>
      <c r="F98" s="150"/>
      <c r="G98" s="150"/>
      <c r="H98" s="150"/>
      <c r="I98" s="150"/>
      <c r="J98" s="151">
        <f>J129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138</v>
      </c>
      <c r="E99" s="146"/>
      <c r="F99" s="146"/>
      <c r="G99" s="146"/>
      <c r="H99" s="146"/>
      <c r="I99" s="146"/>
      <c r="J99" s="147">
        <f>J131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140</v>
      </c>
      <c r="E100" s="150"/>
      <c r="F100" s="150"/>
      <c r="G100" s="150"/>
      <c r="H100" s="150"/>
      <c r="I100" s="150"/>
      <c r="J100" s="151">
        <f>J132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2372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2373</v>
      </c>
      <c r="E102" s="150"/>
      <c r="F102" s="150"/>
      <c r="G102" s="150"/>
      <c r="H102" s="150"/>
      <c r="I102" s="150"/>
      <c r="J102" s="151">
        <f>J152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2374</v>
      </c>
      <c r="E103" s="150"/>
      <c r="F103" s="150"/>
      <c r="G103" s="150"/>
      <c r="H103" s="150"/>
      <c r="I103" s="150"/>
      <c r="J103" s="151">
        <f>J174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2375</v>
      </c>
      <c r="E104" s="150"/>
      <c r="F104" s="150"/>
      <c r="G104" s="150"/>
      <c r="H104" s="150"/>
      <c r="I104" s="150"/>
      <c r="J104" s="151">
        <f>J202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146</v>
      </c>
      <c r="E105" s="150"/>
      <c r="F105" s="150"/>
      <c r="G105" s="150"/>
      <c r="H105" s="150"/>
      <c r="I105" s="150"/>
      <c r="J105" s="151">
        <f>J252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4"/>
      <c r="C106" s="9"/>
      <c r="D106" s="145" t="s">
        <v>2376</v>
      </c>
      <c r="E106" s="146"/>
      <c r="F106" s="146"/>
      <c r="G106" s="146"/>
      <c r="H106" s="146"/>
      <c r="I106" s="146"/>
      <c r="J106" s="147">
        <f>J256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8"/>
      <c r="C107" s="10"/>
      <c r="D107" s="149" t="s">
        <v>2377</v>
      </c>
      <c r="E107" s="150"/>
      <c r="F107" s="150"/>
      <c r="G107" s="150"/>
      <c r="H107" s="150"/>
      <c r="I107" s="150"/>
      <c r="J107" s="151">
        <f>J257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151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22" t="str">
        <f>E7</f>
        <v>Obnova a modernizácia objektu Centra univerzitného športu pri SPU v Nitre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128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E9</f>
        <v>07 - E1.5 - Ústredné vykurovanie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F12</f>
        <v>Nitra</v>
      </c>
      <c r="G121" s="34"/>
      <c r="H121" s="34"/>
      <c r="I121" s="28" t="s">
        <v>21</v>
      </c>
      <c r="J121" s="70" t="str">
        <f>IF(J12="","",J12)</f>
        <v>1. 2. 2024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E15</f>
        <v>SPU v Nitre</v>
      </c>
      <c r="G123" s="34"/>
      <c r="H123" s="34"/>
      <c r="I123" s="28" t="s">
        <v>29</v>
      </c>
      <c r="J123" s="32" t="str">
        <f>E21</f>
        <v>Ing. Stanislav Mikle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IF(E18="","",E18)</f>
        <v>Vyplň údaj</v>
      </c>
      <c r="G124" s="34"/>
      <c r="H124" s="34"/>
      <c r="I124" s="28" t="s">
        <v>32</v>
      </c>
      <c r="J124" s="32" t="str">
        <f>E24</f>
        <v>Béger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52"/>
      <c r="B126" s="153"/>
      <c r="C126" s="154" t="s">
        <v>152</v>
      </c>
      <c r="D126" s="155" t="s">
        <v>60</v>
      </c>
      <c r="E126" s="155" t="s">
        <v>56</v>
      </c>
      <c r="F126" s="155" t="s">
        <v>57</v>
      </c>
      <c r="G126" s="155" t="s">
        <v>153</v>
      </c>
      <c r="H126" s="155" t="s">
        <v>154</v>
      </c>
      <c r="I126" s="155" t="s">
        <v>155</v>
      </c>
      <c r="J126" s="156" t="s">
        <v>132</v>
      </c>
      <c r="K126" s="157" t="s">
        <v>156</v>
      </c>
      <c r="L126" s="158"/>
      <c r="M126" s="87" t="s">
        <v>1</v>
      </c>
      <c r="N126" s="88" t="s">
        <v>39</v>
      </c>
      <c r="O126" s="88" t="s">
        <v>157</v>
      </c>
      <c r="P126" s="88" t="s">
        <v>158</v>
      </c>
      <c r="Q126" s="88" t="s">
        <v>159</v>
      </c>
      <c r="R126" s="88" t="s">
        <v>160</v>
      </c>
      <c r="S126" s="88" t="s">
        <v>161</v>
      </c>
      <c r="T126" s="89" t="s">
        <v>162</v>
      </c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</row>
    <row r="127" s="2" customFormat="1" ht="22.8" customHeight="1">
      <c r="A127" s="34"/>
      <c r="B127" s="35"/>
      <c r="C127" s="94" t="s">
        <v>133</v>
      </c>
      <c r="D127" s="34"/>
      <c r="E127" s="34"/>
      <c r="F127" s="34"/>
      <c r="G127" s="34"/>
      <c r="H127" s="34"/>
      <c r="I127" s="34"/>
      <c r="J127" s="159">
        <f>BK127</f>
        <v>0</v>
      </c>
      <c r="K127" s="34"/>
      <c r="L127" s="35"/>
      <c r="M127" s="90"/>
      <c r="N127" s="74"/>
      <c r="O127" s="91"/>
      <c r="P127" s="160">
        <f>P128+P131+P256</f>
        <v>0</v>
      </c>
      <c r="Q127" s="91"/>
      <c r="R127" s="160">
        <f>R128+R131+R256</f>
        <v>0</v>
      </c>
      <c r="S127" s="91"/>
      <c r="T127" s="161">
        <f>T128+T131+T256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134</v>
      </c>
      <c r="BK127" s="162">
        <f>BK128+BK131+BK256</f>
        <v>0</v>
      </c>
    </row>
    <row r="128" s="12" customFormat="1" ht="25.92" customHeight="1">
      <c r="A128" s="12"/>
      <c r="B128" s="163"/>
      <c r="C128" s="12"/>
      <c r="D128" s="164" t="s">
        <v>74</v>
      </c>
      <c r="E128" s="165" t="s">
        <v>163</v>
      </c>
      <c r="F128" s="165" t="s">
        <v>164</v>
      </c>
      <c r="G128" s="12"/>
      <c r="H128" s="12"/>
      <c r="I128" s="166"/>
      <c r="J128" s="167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0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75</v>
      </c>
      <c r="AY128" s="164" t="s">
        <v>165</v>
      </c>
      <c r="BK128" s="173">
        <f>BK129</f>
        <v>0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166</v>
      </c>
      <c r="F129" s="174" t="s">
        <v>167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P130</f>
        <v>0</v>
      </c>
      <c r="Q129" s="169"/>
      <c r="R129" s="170">
        <f>R130</f>
        <v>0</v>
      </c>
      <c r="S129" s="169"/>
      <c r="T129" s="171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165</v>
      </c>
      <c r="BK129" s="173">
        <f>BK130</f>
        <v>0</v>
      </c>
    </row>
    <row r="130" s="2" customFormat="1" ht="24.15" customHeight="1">
      <c r="A130" s="34"/>
      <c r="B130" s="176"/>
      <c r="C130" s="177" t="s">
        <v>83</v>
      </c>
      <c r="D130" s="177" t="s">
        <v>169</v>
      </c>
      <c r="E130" s="178" t="s">
        <v>2378</v>
      </c>
      <c r="F130" s="179" t="s">
        <v>2379</v>
      </c>
      <c r="G130" s="180" t="s">
        <v>2380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174</v>
      </c>
    </row>
    <row r="131" s="12" customFormat="1" ht="25.92" customHeight="1">
      <c r="A131" s="12"/>
      <c r="B131" s="163"/>
      <c r="C131" s="12"/>
      <c r="D131" s="164" t="s">
        <v>74</v>
      </c>
      <c r="E131" s="165" t="s">
        <v>318</v>
      </c>
      <c r="F131" s="165" t="s">
        <v>319</v>
      </c>
      <c r="G131" s="12"/>
      <c r="H131" s="12"/>
      <c r="I131" s="166"/>
      <c r="J131" s="167">
        <f>BK131</f>
        <v>0</v>
      </c>
      <c r="K131" s="12"/>
      <c r="L131" s="163"/>
      <c r="M131" s="168"/>
      <c r="N131" s="169"/>
      <c r="O131" s="169"/>
      <c r="P131" s="170">
        <f>P132+P143+P152+P174+P202+P252</f>
        <v>0</v>
      </c>
      <c r="Q131" s="169"/>
      <c r="R131" s="170">
        <f>R132+R143+R152+R174+R202+R252</f>
        <v>0</v>
      </c>
      <c r="S131" s="169"/>
      <c r="T131" s="171">
        <f>T132+T143+T152+T174+T202+T252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174</v>
      </c>
      <c r="AT131" s="172" t="s">
        <v>74</v>
      </c>
      <c r="AU131" s="172" t="s">
        <v>75</v>
      </c>
      <c r="AY131" s="164" t="s">
        <v>165</v>
      </c>
      <c r="BK131" s="173">
        <f>BK132+BK143+BK152+BK174+BK202+BK252</f>
        <v>0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338</v>
      </c>
      <c r="F132" s="174" t="s">
        <v>339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SUM(P133:P142)</f>
        <v>0</v>
      </c>
      <c r="Q132" s="169"/>
      <c r="R132" s="170">
        <f>SUM(R133:R142)</f>
        <v>0</v>
      </c>
      <c r="S132" s="169"/>
      <c r="T132" s="17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174</v>
      </c>
      <c r="AT132" s="172" t="s">
        <v>74</v>
      </c>
      <c r="AU132" s="172" t="s">
        <v>83</v>
      </c>
      <c r="AY132" s="164" t="s">
        <v>165</v>
      </c>
      <c r="BK132" s="173">
        <f>SUM(BK133:BK142)</f>
        <v>0</v>
      </c>
    </row>
    <row r="133" s="2" customFormat="1" ht="24.15" customHeight="1">
      <c r="A133" s="34"/>
      <c r="B133" s="176"/>
      <c r="C133" s="177" t="s">
        <v>174</v>
      </c>
      <c r="D133" s="177" t="s">
        <v>169</v>
      </c>
      <c r="E133" s="178" t="s">
        <v>2381</v>
      </c>
      <c r="F133" s="179" t="s">
        <v>2382</v>
      </c>
      <c r="G133" s="180" t="s">
        <v>172</v>
      </c>
      <c r="H133" s="181">
        <v>410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215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215</v>
      </c>
      <c r="BM133" s="189" t="s">
        <v>173</v>
      </c>
    </row>
    <row r="134" s="2" customFormat="1" ht="21.75" customHeight="1">
      <c r="A134" s="34"/>
      <c r="B134" s="176"/>
      <c r="C134" s="177" t="s">
        <v>525</v>
      </c>
      <c r="D134" s="177" t="s">
        <v>169</v>
      </c>
      <c r="E134" s="178" t="s">
        <v>2383</v>
      </c>
      <c r="F134" s="179" t="s">
        <v>2384</v>
      </c>
      <c r="G134" s="180" t="s">
        <v>249</v>
      </c>
      <c r="H134" s="181">
        <v>663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215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215</v>
      </c>
      <c r="BM134" s="189" t="s">
        <v>533</v>
      </c>
    </row>
    <row r="135" s="2" customFormat="1" ht="33" customHeight="1">
      <c r="A135" s="34"/>
      <c r="B135" s="176"/>
      <c r="C135" s="196" t="s">
        <v>173</v>
      </c>
      <c r="D135" s="196" t="s">
        <v>551</v>
      </c>
      <c r="E135" s="197" t="s">
        <v>2385</v>
      </c>
      <c r="F135" s="198" t="s">
        <v>2386</v>
      </c>
      <c r="G135" s="199" t="s">
        <v>249</v>
      </c>
      <c r="H135" s="200">
        <v>94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284</v>
      </c>
      <c r="AT135" s="189" t="s">
        <v>551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215</v>
      </c>
      <c r="BM135" s="189" t="s">
        <v>541</v>
      </c>
    </row>
    <row r="136" s="2" customFormat="1" ht="33" customHeight="1">
      <c r="A136" s="34"/>
      <c r="B136" s="176"/>
      <c r="C136" s="196" t="s">
        <v>483</v>
      </c>
      <c r="D136" s="196" t="s">
        <v>551</v>
      </c>
      <c r="E136" s="197" t="s">
        <v>2387</v>
      </c>
      <c r="F136" s="198" t="s">
        <v>2388</v>
      </c>
      <c r="G136" s="199" t="s">
        <v>249</v>
      </c>
      <c r="H136" s="200">
        <v>142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284</v>
      </c>
      <c r="AT136" s="189" t="s">
        <v>551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215</v>
      </c>
      <c r="BM136" s="189" t="s">
        <v>109</v>
      </c>
    </row>
    <row r="137" s="2" customFormat="1" ht="33" customHeight="1">
      <c r="A137" s="34"/>
      <c r="B137" s="176"/>
      <c r="C137" s="196" t="s">
        <v>533</v>
      </c>
      <c r="D137" s="196" t="s">
        <v>551</v>
      </c>
      <c r="E137" s="197" t="s">
        <v>2389</v>
      </c>
      <c r="F137" s="198" t="s">
        <v>2390</v>
      </c>
      <c r="G137" s="199" t="s">
        <v>249</v>
      </c>
      <c r="H137" s="200">
        <v>75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284</v>
      </c>
      <c r="AT137" s="189" t="s">
        <v>551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215</v>
      </c>
      <c r="BM137" s="189" t="s">
        <v>115</v>
      </c>
    </row>
    <row r="138" s="2" customFormat="1" ht="33" customHeight="1">
      <c r="A138" s="34"/>
      <c r="B138" s="176"/>
      <c r="C138" s="196" t="s">
        <v>537</v>
      </c>
      <c r="D138" s="196" t="s">
        <v>551</v>
      </c>
      <c r="E138" s="197" t="s">
        <v>2391</v>
      </c>
      <c r="F138" s="198" t="s">
        <v>2392</v>
      </c>
      <c r="G138" s="199" t="s">
        <v>249</v>
      </c>
      <c r="H138" s="200">
        <v>80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284</v>
      </c>
      <c r="AT138" s="189" t="s">
        <v>551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215</v>
      </c>
      <c r="BM138" s="189" t="s">
        <v>121</v>
      </c>
    </row>
    <row r="139" s="2" customFormat="1" ht="33" customHeight="1">
      <c r="A139" s="34"/>
      <c r="B139" s="176"/>
      <c r="C139" s="196" t="s">
        <v>541</v>
      </c>
      <c r="D139" s="196" t="s">
        <v>551</v>
      </c>
      <c r="E139" s="197" t="s">
        <v>2393</v>
      </c>
      <c r="F139" s="198" t="s">
        <v>2394</v>
      </c>
      <c r="G139" s="199" t="s">
        <v>249</v>
      </c>
      <c r="H139" s="200">
        <v>52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284</v>
      </c>
      <c r="AT139" s="189" t="s">
        <v>551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215</v>
      </c>
      <c r="BM139" s="189" t="s">
        <v>215</v>
      </c>
    </row>
    <row r="140" s="2" customFormat="1" ht="33" customHeight="1">
      <c r="A140" s="34"/>
      <c r="B140" s="176"/>
      <c r="C140" s="196" t="s">
        <v>166</v>
      </c>
      <c r="D140" s="196" t="s">
        <v>551</v>
      </c>
      <c r="E140" s="197" t="s">
        <v>2395</v>
      </c>
      <c r="F140" s="198" t="s">
        <v>2396</v>
      </c>
      <c r="G140" s="199" t="s">
        <v>249</v>
      </c>
      <c r="H140" s="200">
        <v>220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284</v>
      </c>
      <c r="AT140" s="189" t="s">
        <v>551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215</v>
      </c>
      <c r="BM140" s="189" t="s">
        <v>223</v>
      </c>
    </row>
    <row r="141" s="2" customFormat="1" ht="37.8" customHeight="1">
      <c r="A141" s="34"/>
      <c r="B141" s="176"/>
      <c r="C141" s="177" t="s">
        <v>109</v>
      </c>
      <c r="D141" s="177" t="s">
        <v>169</v>
      </c>
      <c r="E141" s="178" t="s">
        <v>2397</v>
      </c>
      <c r="F141" s="179" t="s">
        <v>2398</v>
      </c>
      <c r="G141" s="180" t="s">
        <v>2399</v>
      </c>
      <c r="H141" s="181">
        <v>150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215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215</v>
      </c>
      <c r="BM141" s="189" t="s">
        <v>7</v>
      </c>
    </row>
    <row r="142" s="2" customFormat="1" ht="24.15" customHeight="1">
      <c r="A142" s="34"/>
      <c r="B142" s="176"/>
      <c r="C142" s="177" t="s">
        <v>112</v>
      </c>
      <c r="D142" s="177" t="s">
        <v>169</v>
      </c>
      <c r="E142" s="178" t="s">
        <v>2400</v>
      </c>
      <c r="F142" s="179" t="s">
        <v>2401</v>
      </c>
      <c r="G142" s="180" t="s">
        <v>1046</v>
      </c>
      <c r="H142" s="207"/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215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215</v>
      </c>
      <c r="BM142" s="189" t="s">
        <v>238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358</v>
      </c>
      <c r="F143" s="174" t="s">
        <v>2402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SUM(P144:P151)</f>
        <v>0</v>
      </c>
      <c r="Q143" s="169"/>
      <c r="R143" s="170">
        <f>SUM(R144:R151)</f>
        <v>0</v>
      </c>
      <c r="S143" s="169"/>
      <c r="T143" s="171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174</v>
      </c>
      <c r="AT143" s="172" t="s">
        <v>74</v>
      </c>
      <c r="AU143" s="172" t="s">
        <v>83</v>
      </c>
      <c r="AY143" s="164" t="s">
        <v>165</v>
      </c>
      <c r="BK143" s="173">
        <f>SUM(BK144:BK151)</f>
        <v>0</v>
      </c>
    </row>
    <row r="144" s="2" customFormat="1" ht="24.15" customHeight="1">
      <c r="A144" s="34"/>
      <c r="B144" s="176"/>
      <c r="C144" s="177" t="s">
        <v>115</v>
      </c>
      <c r="D144" s="177" t="s">
        <v>169</v>
      </c>
      <c r="E144" s="178" t="s">
        <v>2403</v>
      </c>
      <c r="F144" s="179" t="s">
        <v>2404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215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215</v>
      </c>
      <c r="BM144" s="189" t="s">
        <v>255</v>
      </c>
    </row>
    <row r="145" s="2" customFormat="1" ht="16.5" customHeight="1">
      <c r="A145" s="34"/>
      <c r="B145" s="176"/>
      <c r="C145" s="177" t="s">
        <v>118</v>
      </c>
      <c r="D145" s="177" t="s">
        <v>169</v>
      </c>
      <c r="E145" s="178" t="s">
        <v>2405</v>
      </c>
      <c r="F145" s="179" t="s">
        <v>2406</v>
      </c>
      <c r="G145" s="180" t="s">
        <v>2407</v>
      </c>
      <c r="H145" s="181">
        <v>1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215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215</v>
      </c>
      <c r="BM145" s="189" t="s">
        <v>263</v>
      </c>
    </row>
    <row r="146" s="2" customFormat="1" ht="24.15" customHeight="1">
      <c r="A146" s="34"/>
      <c r="B146" s="176"/>
      <c r="C146" s="196" t="s">
        <v>121</v>
      </c>
      <c r="D146" s="196" t="s">
        <v>551</v>
      </c>
      <c r="E146" s="197" t="s">
        <v>2408</v>
      </c>
      <c r="F146" s="198" t="s">
        <v>2409</v>
      </c>
      <c r="G146" s="199" t="s">
        <v>193</v>
      </c>
      <c r="H146" s="200">
        <v>1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284</v>
      </c>
      <c r="AT146" s="189" t="s">
        <v>551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215</v>
      </c>
      <c r="BM146" s="189" t="s">
        <v>271</v>
      </c>
    </row>
    <row r="147" s="2" customFormat="1" ht="24.15" customHeight="1">
      <c r="A147" s="34"/>
      <c r="B147" s="176"/>
      <c r="C147" s="196" t="s">
        <v>124</v>
      </c>
      <c r="D147" s="196" t="s">
        <v>551</v>
      </c>
      <c r="E147" s="197" t="s">
        <v>2410</v>
      </c>
      <c r="F147" s="198" t="s">
        <v>2411</v>
      </c>
      <c r="G147" s="199" t="s">
        <v>193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284</v>
      </c>
      <c r="AT147" s="189" t="s">
        <v>551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215</v>
      </c>
      <c r="BM147" s="189" t="s">
        <v>276</v>
      </c>
    </row>
    <row r="148" s="2" customFormat="1" ht="24.15" customHeight="1">
      <c r="A148" s="34"/>
      <c r="B148" s="176"/>
      <c r="C148" s="196" t="s">
        <v>215</v>
      </c>
      <c r="D148" s="196" t="s">
        <v>551</v>
      </c>
      <c r="E148" s="197" t="s">
        <v>2412</v>
      </c>
      <c r="F148" s="198" t="s">
        <v>2413</v>
      </c>
      <c r="G148" s="199" t="s">
        <v>193</v>
      </c>
      <c r="H148" s="200">
        <v>2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284</v>
      </c>
      <c r="AT148" s="189" t="s">
        <v>551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215</v>
      </c>
      <c r="BM148" s="189" t="s">
        <v>284</v>
      </c>
    </row>
    <row r="149" s="2" customFormat="1" ht="24.15" customHeight="1">
      <c r="A149" s="34"/>
      <c r="B149" s="176"/>
      <c r="C149" s="196" t="s">
        <v>219</v>
      </c>
      <c r="D149" s="196" t="s">
        <v>551</v>
      </c>
      <c r="E149" s="197" t="s">
        <v>2414</v>
      </c>
      <c r="F149" s="198" t="s">
        <v>2415</v>
      </c>
      <c r="G149" s="199" t="s">
        <v>193</v>
      </c>
      <c r="H149" s="200">
        <v>2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284</v>
      </c>
      <c r="AT149" s="189" t="s">
        <v>551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215</v>
      </c>
      <c r="BM149" s="189" t="s">
        <v>292</v>
      </c>
    </row>
    <row r="150" s="2" customFormat="1" ht="24.15" customHeight="1">
      <c r="A150" s="34"/>
      <c r="B150" s="176"/>
      <c r="C150" s="177" t="s">
        <v>223</v>
      </c>
      <c r="D150" s="177" t="s">
        <v>169</v>
      </c>
      <c r="E150" s="178" t="s">
        <v>2416</v>
      </c>
      <c r="F150" s="179" t="s">
        <v>2417</v>
      </c>
      <c r="G150" s="180" t="s">
        <v>363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215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215</v>
      </c>
      <c r="BM150" s="189" t="s">
        <v>300</v>
      </c>
    </row>
    <row r="151" s="2" customFormat="1" ht="24.15" customHeight="1">
      <c r="A151" s="34"/>
      <c r="B151" s="176"/>
      <c r="C151" s="177" t="s">
        <v>227</v>
      </c>
      <c r="D151" s="177" t="s">
        <v>169</v>
      </c>
      <c r="E151" s="178" t="s">
        <v>2418</v>
      </c>
      <c r="F151" s="179" t="s">
        <v>2419</v>
      </c>
      <c r="G151" s="180" t="s">
        <v>1046</v>
      </c>
      <c r="H151" s="207"/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215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215</v>
      </c>
      <c r="BM151" s="189" t="s">
        <v>322</v>
      </c>
    </row>
    <row r="152" s="12" customFormat="1" ht="22.8" customHeight="1">
      <c r="A152" s="12"/>
      <c r="B152" s="163"/>
      <c r="C152" s="12"/>
      <c r="D152" s="164" t="s">
        <v>74</v>
      </c>
      <c r="E152" s="174" t="s">
        <v>2420</v>
      </c>
      <c r="F152" s="174" t="s">
        <v>2421</v>
      </c>
      <c r="G152" s="12"/>
      <c r="H152" s="12"/>
      <c r="I152" s="166"/>
      <c r="J152" s="175">
        <f>BK152</f>
        <v>0</v>
      </c>
      <c r="K152" s="12"/>
      <c r="L152" s="163"/>
      <c r="M152" s="168"/>
      <c r="N152" s="169"/>
      <c r="O152" s="169"/>
      <c r="P152" s="170">
        <f>SUM(P153:P173)</f>
        <v>0</v>
      </c>
      <c r="Q152" s="169"/>
      <c r="R152" s="170">
        <f>SUM(R153:R173)</f>
        <v>0</v>
      </c>
      <c r="S152" s="169"/>
      <c r="T152" s="171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174</v>
      </c>
      <c r="AT152" s="172" t="s">
        <v>74</v>
      </c>
      <c r="AU152" s="172" t="s">
        <v>83</v>
      </c>
      <c r="AY152" s="164" t="s">
        <v>165</v>
      </c>
      <c r="BK152" s="173">
        <f>SUM(BK153:BK173)</f>
        <v>0</v>
      </c>
    </row>
    <row r="153" s="2" customFormat="1" ht="24.15" customHeight="1">
      <c r="A153" s="34"/>
      <c r="B153" s="176"/>
      <c r="C153" s="177" t="s">
        <v>7</v>
      </c>
      <c r="D153" s="177" t="s">
        <v>169</v>
      </c>
      <c r="E153" s="178" t="s">
        <v>2422</v>
      </c>
      <c r="F153" s="179" t="s">
        <v>2423</v>
      </c>
      <c r="G153" s="180" t="s">
        <v>249</v>
      </c>
      <c r="H153" s="181">
        <v>330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215</v>
      </c>
      <c r="AT153" s="189" t="s">
        <v>169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215</v>
      </c>
      <c r="BM153" s="189" t="s">
        <v>330</v>
      </c>
    </row>
    <row r="154" s="2" customFormat="1" ht="24.15" customHeight="1">
      <c r="A154" s="34"/>
      <c r="B154" s="176"/>
      <c r="C154" s="177" t="s">
        <v>234</v>
      </c>
      <c r="D154" s="177" t="s">
        <v>169</v>
      </c>
      <c r="E154" s="178" t="s">
        <v>2424</v>
      </c>
      <c r="F154" s="179" t="s">
        <v>2425</v>
      </c>
      <c r="G154" s="180" t="s">
        <v>249</v>
      </c>
      <c r="H154" s="181">
        <v>270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215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215</v>
      </c>
      <c r="BM154" s="189" t="s">
        <v>340</v>
      </c>
    </row>
    <row r="155" s="2" customFormat="1" ht="24.15" customHeight="1">
      <c r="A155" s="34"/>
      <c r="B155" s="176"/>
      <c r="C155" s="177" t="s">
        <v>238</v>
      </c>
      <c r="D155" s="177" t="s">
        <v>169</v>
      </c>
      <c r="E155" s="178" t="s">
        <v>2426</v>
      </c>
      <c r="F155" s="179" t="s">
        <v>2427</v>
      </c>
      <c r="G155" s="180" t="s">
        <v>249</v>
      </c>
      <c r="H155" s="181">
        <v>380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215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215</v>
      </c>
      <c r="BM155" s="189" t="s">
        <v>348</v>
      </c>
    </row>
    <row r="156" s="2" customFormat="1" ht="33" customHeight="1">
      <c r="A156" s="34"/>
      <c r="B156" s="176"/>
      <c r="C156" s="177" t="s">
        <v>242</v>
      </c>
      <c r="D156" s="177" t="s">
        <v>169</v>
      </c>
      <c r="E156" s="178" t="s">
        <v>2428</v>
      </c>
      <c r="F156" s="179" t="s">
        <v>2429</v>
      </c>
      <c r="G156" s="180" t="s">
        <v>193</v>
      </c>
      <c r="H156" s="181">
        <v>2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215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215</v>
      </c>
      <c r="BM156" s="189" t="s">
        <v>367</v>
      </c>
    </row>
    <row r="157" s="2" customFormat="1" ht="24.15" customHeight="1">
      <c r="A157" s="34"/>
      <c r="B157" s="176"/>
      <c r="C157" s="177" t="s">
        <v>255</v>
      </c>
      <c r="D157" s="177" t="s">
        <v>169</v>
      </c>
      <c r="E157" s="178" t="s">
        <v>2430</v>
      </c>
      <c r="F157" s="179" t="s">
        <v>2431</v>
      </c>
      <c r="G157" s="180" t="s">
        <v>193</v>
      </c>
      <c r="H157" s="181">
        <v>140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215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215</v>
      </c>
      <c r="BM157" s="189" t="s">
        <v>379</v>
      </c>
    </row>
    <row r="158" s="2" customFormat="1" ht="24.15" customHeight="1">
      <c r="A158" s="34"/>
      <c r="B158" s="176"/>
      <c r="C158" s="177" t="s">
        <v>259</v>
      </c>
      <c r="D158" s="177" t="s">
        <v>169</v>
      </c>
      <c r="E158" s="178" t="s">
        <v>2432</v>
      </c>
      <c r="F158" s="179" t="s">
        <v>2433</v>
      </c>
      <c r="G158" s="180" t="s">
        <v>249</v>
      </c>
      <c r="H158" s="181">
        <v>120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215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215</v>
      </c>
      <c r="BM158" s="189" t="s">
        <v>387</v>
      </c>
    </row>
    <row r="159" s="2" customFormat="1" ht="24.15" customHeight="1">
      <c r="A159" s="34"/>
      <c r="B159" s="176"/>
      <c r="C159" s="177" t="s">
        <v>263</v>
      </c>
      <c r="D159" s="177" t="s">
        <v>169</v>
      </c>
      <c r="E159" s="178" t="s">
        <v>2434</v>
      </c>
      <c r="F159" s="179" t="s">
        <v>2435</v>
      </c>
      <c r="G159" s="180" t="s">
        <v>193</v>
      </c>
      <c r="H159" s="181">
        <v>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215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215</v>
      </c>
      <c r="BM159" s="189" t="s">
        <v>395</v>
      </c>
    </row>
    <row r="160" s="2" customFormat="1" ht="24.15" customHeight="1">
      <c r="A160" s="34"/>
      <c r="B160" s="176"/>
      <c r="C160" s="177" t="s">
        <v>267</v>
      </c>
      <c r="D160" s="177" t="s">
        <v>169</v>
      </c>
      <c r="E160" s="178" t="s">
        <v>2436</v>
      </c>
      <c r="F160" s="179" t="s">
        <v>2437</v>
      </c>
      <c r="G160" s="180" t="s">
        <v>249</v>
      </c>
      <c r="H160" s="181">
        <v>332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215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215</v>
      </c>
      <c r="BM160" s="189" t="s">
        <v>404</v>
      </c>
    </row>
    <row r="161" s="2" customFormat="1" ht="24.15" customHeight="1">
      <c r="A161" s="34"/>
      <c r="B161" s="176"/>
      <c r="C161" s="177" t="s">
        <v>271</v>
      </c>
      <c r="D161" s="177" t="s">
        <v>169</v>
      </c>
      <c r="E161" s="178" t="s">
        <v>2438</v>
      </c>
      <c r="F161" s="179" t="s">
        <v>2439</v>
      </c>
      <c r="G161" s="180" t="s">
        <v>249</v>
      </c>
      <c r="H161" s="181">
        <v>170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215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215</v>
      </c>
      <c r="BM161" s="189" t="s">
        <v>418</v>
      </c>
    </row>
    <row r="162" s="2" customFormat="1" ht="24.15" customHeight="1">
      <c r="A162" s="34"/>
      <c r="B162" s="176"/>
      <c r="C162" s="177" t="s">
        <v>607</v>
      </c>
      <c r="D162" s="177" t="s">
        <v>169</v>
      </c>
      <c r="E162" s="178" t="s">
        <v>2440</v>
      </c>
      <c r="F162" s="179" t="s">
        <v>2441</v>
      </c>
      <c r="G162" s="180" t="s">
        <v>249</v>
      </c>
      <c r="H162" s="181">
        <v>98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215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215</v>
      </c>
      <c r="BM162" s="189" t="s">
        <v>427</v>
      </c>
    </row>
    <row r="163" s="2" customFormat="1" ht="24.15" customHeight="1">
      <c r="A163" s="34"/>
      <c r="B163" s="176"/>
      <c r="C163" s="177" t="s">
        <v>276</v>
      </c>
      <c r="D163" s="177" t="s">
        <v>169</v>
      </c>
      <c r="E163" s="178" t="s">
        <v>2442</v>
      </c>
      <c r="F163" s="179" t="s">
        <v>2443</v>
      </c>
      <c r="G163" s="180" t="s">
        <v>249</v>
      </c>
      <c r="H163" s="181">
        <v>80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215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215</v>
      </c>
      <c r="BM163" s="189" t="s">
        <v>435</v>
      </c>
    </row>
    <row r="164" s="2" customFormat="1" ht="24.15" customHeight="1">
      <c r="A164" s="34"/>
      <c r="B164" s="176"/>
      <c r="C164" s="177" t="s">
        <v>280</v>
      </c>
      <c r="D164" s="177" t="s">
        <v>169</v>
      </c>
      <c r="E164" s="178" t="s">
        <v>2444</v>
      </c>
      <c r="F164" s="179" t="s">
        <v>2445</v>
      </c>
      <c r="G164" s="180" t="s">
        <v>249</v>
      </c>
      <c r="H164" s="181">
        <v>52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215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215</v>
      </c>
      <c r="BM164" s="189" t="s">
        <v>445</v>
      </c>
    </row>
    <row r="165" s="2" customFormat="1" ht="24.15" customHeight="1">
      <c r="A165" s="34"/>
      <c r="B165" s="176"/>
      <c r="C165" s="177" t="s">
        <v>284</v>
      </c>
      <c r="D165" s="177" t="s">
        <v>169</v>
      </c>
      <c r="E165" s="178" t="s">
        <v>2446</v>
      </c>
      <c r="F165" s="179" t="s">
        <v>2447</v>
      </c>
      <c r="G165" s="180" t="s">
        <v>249</v>
      </c>
      <c r="H165" s="181">
        <v>346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215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215</v>
      </c>
      <c r="BM165" s="189" t="s">
        <v>453</v>
      </c>
    </row>
    <row r="166" s="2" customFormat="1" ht="24.15" customHeight="1">
      <c r="A166" s="34"/>
      <c r="B166" s="176"/>
      <c r="C166" s="177" t="s">
        <v>288</v>
      </c>
      <c r="D166" s="177" t="s">
        <v>169</v>
      </c>
      <c r="E166" s="178" t="s">
        <v>2448</v>
      </c>
      <c r="F166" s="179" t="s">
        <v>2449</v>
      </c>
      <c r="G166" s="180" t="s">
        <v>249</v>
      </c>
      <c r="H166" s="181">
        <v>16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215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215</v>
      </c>
      <c r="BM166" s="189" t="s">
        <v>463</v>
      </c>
    </row>
    <row r="167" s="2" customFormat="1" ht="24.15" customHeight="1">
      <c r="A167" s="34"/>
      <c r="B167" s="176"/>
      <c r="C167" s="177" t="s">
        <v>292</v>
      </c>
      <c r="D167" s="177" t="s">
        <v>169</v>
      </c>
      <c r="E167" s="178" t="s">
        <v>2450</v>
      </c>
      <c r="F167" s="179" t="s">
        <v>2451</v>
      </c>
      <c r="G167" s="180" t="s">
        <v>193</v>
      </c>
      <c r="H167" s="181">
        <v>520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215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215</v>
      </c>
      <c r="BM167" s="189" t="s">
        <v>473</v>
      </c>
    </row>
    <row r="168" s="2" customFormat="1" ht="21.75" customHeight="1">
      <c r="A168" s="34"/>
      <c r="B168" s="176"/>
      <c r="C168" s="177" t="s">
        <v>296</v>
      </c>
      <c r="D168" s="177" t="s">
        <v>169</v>
      </c>
      <c r="E168" s="178" t="s">
        <v>2452</v>
      </c>
      <c r="F168" s="179" t="s">
        <v>2453</v>
      </c>
      <c r="G168" s="180" t="s">
        <v>249</v>
      </c>
      <c r="H168" s="181">
        <v>1078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215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215</v>
      </c>
      <c r="BM168" s="189" t="s">
        <v>484</v>
      </c>
    </row>
    <row r="169" s="2" customFormat="1" ht="16.5" customHeight="1">
      <c r="A169" s="34"/>
      <c r="B169" s="176"/>
      <c r="C169" s="177" t="s">
        <v>300</v>
      </c>
      <c r="D169" s="177" t="s">
        <v>169</v>
      </c>
      <c r="E169" s="178" t="s">
        <v>2454</v>
      </c>
      <c r="F169" s="179" t="s">
        <v>2455</v>
      </c>
      <c r="G169" s="180" t="s">
        <v>249</v>
      </c>
      <c r="H169" s="181">
        <v>16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215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215</v>
      </c>
      <c r="BM169" s="189" t="s">
        <v>314</v>
      </c>
    </row>
    <row r="170" s="2" customFormat="1" ht="24.15" customHeight="1">
      <c r="A170" s="34"/>
      <c r="B170" s="176"/>
      <c r="C170" s="177" t="s">
        <v>304</v>
      </c>
      <c r="D170" s="177" t="s">
        <v>169</v>
      </c>
      <c r="E170" s="178" t="s">
        <v>2456</v>
      </c>
      <c r="F170" s="179" t="s">
        <v>2457</v>
      </c>
      <c r="G170" s="180" t="s">
        <v>193</v>
      </c>
      <c r="H170" s="181">
        <v>60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215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215</v>
      </c>
      <c r="BM170" s="189" t="s">
        <v>246</v>
      </c>
    </row>
    <row r="171" s="2" customFormat="1" ht="21.75" customHeight="1">
      <c r="A171" s="34"/>
      <c r="B171" s="176"/>
      <c r="C171" s="177" t="s">
        <v>322</v>
      </c>
      <c r="D171" s="177" t="s">
        <v>169</v>
      </c>
      <c r="E171" s="178" t="s">
        <v>2458</v>
      </c>
      <c r="F171" s="179" t="s">
        <v>2459</v>
      </c>
      <c r="G171" s="180" t="s">
        <v>193</v>
      </c>
      <c r="H171" s="181">
        <v>4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215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215</v>
      </c>
      <c r="BM171" s="189" t="s">
        <v>183</v>
      </c>
    </row>
    <row r="172" s="2" customFormat="1" ht="33" customHeight="1">
      <c r="A172" s="34"/>
      <c r="B172" s="176"/>
      <c r="C172" s="177" t="s">
        <v>326</v>
      </c>
      <c r="D172" s="177" t="s">
        <v>169</v>
      </c>
      <c r="E172" s="178" t="s">
        <v>2460</v>
      </c>
      <c r="F172" s="179" t="s">
        <v>2461</v>
      </c>
      <c r="G172" s="180" t="s">
        <v>274</v>
      </c>
      <c r="H172" s="181">
        <v>4.6399999999999997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215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215</v>
      </c>
      <c r="BM172" s="189" t="s">
        <v>190</v>
      </c>
    </row>
    <row r="173" s="2" customFormat="1" ht="24.15" customHeight="1">
      <c r="A173" s="34"/>
      <c r="B173" s="176"/>
      <c r="C173" s="177" t="s">
        <v>330</v>
      </c>
      <c r="D173" s="177" t="s">
        <v>169</v>
      </c>
      <c r="E173" s="178" t="s">
        <v>2462</v>
      </c>
      <c r="F173" s="179" t="s">
        <v>2463</v>
      </c>
      <c r="G173" s="180" t="s">
        <v>1046</v>
      </c>
      <c r="H173" s="207"/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215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215</v>
      </c>
      <c r="BM173" s="189" t="s">
        <v>195</v>
      </c>
    </row>
    <row r="174" s="12" customFormat="1" ht="22.8" customHeight="1">
      <c r="A174" s="12"/>
      <c r="B174" s="163"/>
      <c r="C174" s="12"/>
      <c r="D174" s="164" t="s">
        <v>74</v>
      </c>
      <c r="E174" s="174" t="s">
        <v>2464</v>
      </c>
      <c r="F174" s="174" t="s">
        <v>2465</v>
      </c>
      <c r="G174" s="12"/>
      <c r="H174" s="12"/>
      <c r="I174" s="166"/>
      <c r="J174" s="175">
        <f>BK174</f>
        <v>0</v>
      </c>
      <c r="K174" s="12"/>
      <c r="L174" s="163"/>
      <c r="M174" s="168"/>
      <c r="N174" s="169"/>
      <c r="O174" s="169"/>
      <c r="P174" s="170">
        <f>SUM(P175:P201)</f>
        <v>0</v>
      </c>
      <c r="Q174" s="169"/>
      <c r="R174" s="170">
        <f>SUM(R175:R201)</f>
        <v>0</v>
      </c>
      <c r="S174" s="169"/>
      <c r="T174" s="171">
        <f>SUM(T175:T201)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4" t="s">
        <v>174</v>
      </c>
      <c r="AT174" s="172" t="s">
        <v>74</v>
      </c>
      <c r="AU174" s="172" t="s">
        <v>83</v>
      </c>
      <c r="AY174" s="164" t="s">
        <v>165</v>
      </c>
      <c r="BK174" s="173">
        <f>SUM(BK175:BK201)</f>
        <v>0</v>
      </c>
    </row>
    <row r="175" s="2" customFormat="1" ht="16.5" customHeight="1">
      <c r="A175" s="34"/>
      <c r="B175" s="176"/>
      <c r="C175" s="177" t="s">
        <v>334</v>
      </c>
      <c r="D175" s="177" t="s">
        <v>169</v>
      </c>
      <c r="E175" s="178" t="s">
        <v>2466</v>
      </c>
      <c r="F175" s="179" t="s">
        <v>2467</v>
      </c>
      <c r="G175" s="180" t="s">
        <v>193</v>
      </c>
      <c r="H175" s="181">
        <v>58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215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215</v>
      </c>
      <c r="BM175" s="189" t="s">
        <v>251</v>
      </c>
    </row>
    <row r="176" s="2" customFormat="1" ht="24.15" customHeight="1">
      <c r="A176" s="34"/>
      <c r="B176" s="176"/>
      <c r="C176" s="196" t="s">
        <v>340</v>
      </c>
      <c r="D176" s="196" t="s">
        <v>551</v>
      </c>
      <c r="E176" s="197" t="s">
        <v>2468</v>
      </c>
      <c r="F176" s="198" t="s">
        <v>2469</v>
      </c>
      <c r="G176" s="199" t="s">
        <v>193</v>
      </c>
      <c r="H176" s="200">
        <v>58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284</v>
      </c>
      <c r="AT176" s="189" t="s">
        <v>551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215</v>
      </c>
      <c r="BM176" s="189" t="s">
        <v>776</v>
      </c>
    </row>
    <row r="177" s="2" customFormat="1" ht="24.15" customHeight="1">
      <c r="A177" s="34"/>
      <c r="B177" s="176"/>
      <c r="C177" s="196" t="s">
        <v>344</v>
      </c>
      <c r="D177" s="196" t="s">
        <v>551</v>
      </c>
      <c r="E177" s="197" t="s">
        <v>2470</v>
      </c>
      <c r="F177" s="198" t="s">
        <v>2471</v>
      </c>
      <c r="G177" s="199" t="s">
        <v>193</v>
      </c>
      <c r="H177" s="200">
        <v>2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284</v>
      </c>
      <c r="AT177" s="189" t="s">
        <v>551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215</v>
      </c>
      <c r="BM177" s="189" t="s">
        <v>784</v>
      </c>
    </row>
    <row r="178" s="2" customFormat="1" ht="16.5" customHeight="1">
      <c r="A178" s="34"/>
      <c r="B178" s="176"/>
      <c r="C178" s="177" t="s">
        <v>348</v>
      </c>
      <c r="D178" s="177" t="s">
        <v>169</v>
      </c>
      <c r="E178" s="178" t="s">
        <v>2472</v>
      </c>
      <c r="F178" s="179" t="s">
        <v>2473</v>
      </c>
      <c r="G178" s="180" t="s">
        <v>193</v>
      </c>
      <c r="H178" s="181">
        <v>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215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215</v>
      </c>
      <c r="BM178" s="189" t="s">
        <v>792</v>
      </c>
    </row>
    <row r="179" s="2" customFormat="1" ht="16.5" customHeight="1">
      <c r="A179" s="34"/>
      <c r="B179" s="176"/>
      <c r="C179" s="177" t="s">
        <v>360</v>
      </c>
      <c r="D179" s="177" t="s">
        <v>169</v>
      </c>
      <c r="E179" s="178" t="s">
        <v>2474</v>
      </c>
      <c r="F179" s="179" t="s">
        <v>2475</v>
      </c>
      <c r="G179" s="180" t="s">
        <v>193</v>
      </c>
      <c r="H179" s="181">
        <v>70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215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215</v>
      </c>
      <c r="BM179" s="189" t="s">
        <v>800</v>
      </c>
    </row>
    <row r="180" s="2" customFormat="1" ht="24.15" customHeight="1">
      <c r="A180" s="34"/>
      <c r="B180" s="176"/>
      <c r="C180" s="196" t="s">
        <v>367</v>
      </c>
      <c r="D180" s="196" t="s">
        <v>551</v>
      </c>
      <c r="E180" s="197" t="s">
        <v>2476</v>
      </c>
      <c r="F180" s="198" t="s">
        <v>2477</v>
      </c>
      <c r="G180" s="199" t="s">
        <v>193</v>
      </c>
      <c r="H180" s="200">
        <v>70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284</v>
      </c>
      <c r="AT180" s="189" t="s">
        <v>551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215</v>
      </c>
      <c r="BM180" s="189" t="s">
        <v>808</v>
      </c>
    </row>
    <row r="181" s="2" customFormat="1" ht="24.15" customHeight="1">
      <c r="A181" s="34"/>
      <c r="B181" s="176"/>
      <c r="C181" s="177" t="s">
        <v>373</v>
      </c>
      <c r="D181" s="177" t="s">
        <v>169</v>
      </c>
      <c r="E181" s="178" t="s">
        <v>2478</v>
      </c>
      <c r="F181" s="179" t="s">
        <v>2479</v>
      </c>
      <c r="G181" s="180" t="s">
        <v>193</v>
      </c>
      <c r="H181" s="181">
        <v>10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215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215</v>
      </c>
      <c r="BM181" s="189" t="s">
        <v>817</v>
      </c>
    </row>
    <row r="182" s="2" customFormat="1" ht="16.5" customHeight="1">
      <c r="A182" s="34"/>
      <c r="B182" s="176"/>
      <c r="C182" s="196" t="s">
        <v>379</v>
      </c>
      <c r="D182" s="196" t="s">
        <v>551</v>
      </c>
      <c r="E182" s="197" t="s">
        <v>2480</v>
      </c>
      <c r="F182" s="198" t="s">
        <v>2481</v>
      </c>
      <c r="G182" s="199" t="s">
        <v>193</v>
      </c>
      <c r="H182" s="200">
        <v>10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284</v>
      </c>
      <c r="AT182" s="189" t="s">
        <v>551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215</v>
      </c>
      <c r="BM182" s="189" t="s">
        <v>825</v>
      </c>
    </row>
    <row r="183" s="2" customFormat="1" ht="24.15" customHeight="1">
      <c r="A183" s="34"/>
      <c r="B183" s="176"/>
      <c r="C183" s="177" t="s">
        <v>383</v>
      </c>
      <c r="D183" s="177" t="s">
        <v>169</v>
      </c>
      <c r="E183" s="178" t="s">
        <v>2482</v>
      </c>
      <c r="F183" s="179" t="s">
        <v>2483</v>
      </c>
      <c r="G183" s="180" t="s">
        <v>193</v>
      </c>
      <c r="H183" s="181">
        <v>70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215</v>
      </c>
      <c r="AT183" s="189" t="s">
        <v>169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215</v>
      </c>
      <c r="BM183" s="189" t="s">
        <v>833</v>
      </c>
    </row>
    <row r="184" s="2" customFormat="1" ht="21.75" customHeight="1">
      <c r="A184" s="34"/>
      <c r="B184" s="176"/>
      <c r="C184" s="196" t="s">
        <v>387</v>
      </c>
      <c r="D184" s="196" t="s">
        <v>551</v>
      </c>
      <c r="E184" s="197" t="s">
        <v>2484</v>
      </c>
      <c r="F184" s="198" t="s">
        <v>2485</v>
      </c>
      <c r="G184" s="199" t="s">
        <v>193</v>
      </c>
      <c r="H184" s="200">
        <v>58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284</v>
      </c>
      <c r="AT184" s="189" t="s">
        <v>551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215</v>
      </c>
      <c r="BM184" s="189" t="s">
        <v>840</v>
      </c>
    </row>
    <row r="185" s="2" customFormat="1" ht="21.75" customHeight="1">
      <c r="A185" s="34"/>
      <c r="B185" s="176"/>
      <c r="C185" s="196" t="s">
        <v>391</v>
      </c>
      <c r="D185" s="196" t="s">
        <v>551</v>
      </c>
      <c r="E185" s="197" t="s">
        <v>2486</v>
      </c>
      <c r="F185" s="198" t="s">
        <v>2487</v>
      </c>
      <c r="G185" s="199" t="s">
        <v>193</v>
      </c>
      <c r="H185" s="200">
        <v>12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284</v>
      </c>
      <c r="AT185" s="189" t="s">
        <v>551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215</v>
      </c>
      <c r="BM185" s="189" t="s">
        <v>848</v>
      </c>
    </row>
    <row r="186" s="2" customFormat="1" ht="24.15" customHeight="1">
      <c r="A186" s="34"/>
      <c r="B186" s="176"/>
      <c r="C186" s="177" t="s">
        <v>395</v>
      </c>
      <c r="D186" s="177" t="s">
        <v>169</v>
      </c>
      <c r="E186" s="178" t="s">
        <v>2488</v>
      </c>
      <c r="F186" s="179" t="s">
        <v>2489</v>
      </c>
      <c r="G186" s="180" t="s">
        <v>193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215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215</v>
      </c>
      <c r="BM186" s="189" t="s">
        <v>856</v>
      </c>
    </row>
    <row r="187" s="2" customFormat="1" ht="24.15" customHeight="1">
      <c r="A187" s="34"/>
      <c r="B187" s="176"/>
      <c r="C187" s="196" t="s">
        <v>399</v>
      </c>
      <c r="D187" s="196" t="s">
        <v>551</v>
      </c>
      <c r="E187" s="197" t="s">
        <v>2490</v>
      </c>
      <c r="F187" s="198" t="s">
        <v>2491</v>
      </c>
      <c r="G187" s="199" t="s">
        <v>193</v>
      </c>
      <c r="H187" s="200">
        <v>1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284</v>
      </c>
      <c r="AT187" s="189" t="s">
        <v>551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215</v>
      </c>
      <c r="BM187" s="189" t="s">
        <v>864</v>
      </c>
    </row>
    <row r="188" s="2" customFormat="1" ht="21.75" customHeight="1">
      <c r="A188" s="34"/>
      <c r="B188" s="176"/>
      <c r="C188" s="177" t="s">
        <v>404</v>
      </c>
      <c r="D188" s="177" t="s">
        <v>169</v>
      </c>
      <c r="E188" s="178" t="s">
        <v>2492</v>
      </c>
      <c r="F188" s="179" t="s">
        <v>2493</v>
      </c>
      <c r="G188" s="180" t="s">
        <v>363</v>
      </c>
      <c r="H188" s="181">
        <v>70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215</v>
      </c>
      <c r="AT188" s="189" t="s">
        <v>169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215</v>
      </c>
      <c r="BM188" s="189" t="s">
        <v>872</v>
      </c>
    </row>
    <row r="189" s="2" customFormat="1" ht="24.15" customHeight="1">
      <c r="A189" s="34"/>
      <c r="B189" s="176"/>
      <c r="C189" s="196" t="s">
        <v>414</v>
      </c>
      <c r="D189" s="196" t="s">
        <v>551</v>
      </c>
      <c r="E189" s="197" t="s">
        <v>2494</v>
      </c>
      <c r="F189" s="198" t="s">
        <v>2495</v>
      </c>
      <c r="G189" s="199" t="s">
        <v>193</v>
      </c>
      <c r="H189" s="200">
        <v>70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284</v>
      </c>
      <c r="AT189" s="189" t="s">
        <v>551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215</v>
      </c>
      <c r="BM189" s="189" t="s">
        <v>880</v>
      </c>
    </row>
    <row r="190" s="2" customFormat="1" ht="24.15" customHeight="1">
      <c r="A190" s="34"/>
      <c r="B190" s="176"/>
      <c r="C190" s="177" t="s">
        <v>418</v>
      </c>
      <c r="D190" s="177" t="s">
        <v>169</v>
      </c>
      <c r="E190" s="178" t="s">
        <v>2496</v>
      </c>
      <c r="F190" s="179" t="s">
        <v>2497</v>
      </c>
      <c r="G190" s="180" t="s">
        <v>193</v>
      </c>
      <c r="H190" s="181">
        <v>16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215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215</v>
      </c>
      <c r="BM190" s="189" t="s">
        <v>888</v>
      </c>
    </row>
    <row r="191" s="2" customFormat="1" ht="33" customHeight="1">
      <c r="A191" s="34"/>
      <c r="B191" s="176"/>
      <c r="C191" s="196" t="s">
        <v>422</v>
      </c>
      <c r="D191" s="196" t="s">
        <v>551</v>
      </c>
      <c r="E191" s="197" t="s">
        <v>2498</v>
      </c>
      <c r="F191" s="198" t="s">
        <v>2499</v>
      </c>
      <c r="G191" s="199" t="s">
        <v>193</v>
      </c>
      <c r="H191" s="200">
        <v>16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284</v>
      </c>
      <c r="AT191" s="189" t="s">
        <v>551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215</v>
      </c>
      <c r="BM191" s="189" t="s">
        <v>896</v>
      </c>
    </row>
    <row r="192" s="2" customFormat="1" ht="24.15" customHeight="1">
      <c r="A192" s="34"/>
      <c r="B192" s="176"/>
      <c r="C192" s="177" t="s">
        <v>427</v>
      </c>
      <c r="D192" s="177" t="s">
        <v>169</v>
      </c>
      <c r="E192" s="178" t="s">
        <v>2500</v>
      </c>
      <c r="F192" s="179" t="s">
        <v>2501</v>
      </c>
      <c r="G192" s="180" t="s">
        <v>193</v>
      </c>
      <c r="H192" s="181">
        <v>14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215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215</v>
      </c>
      <c r="BM192" s="189" t="s">
        <v>906</v>
      </c>
    </row>
    <row r="193" s="2" customFormat="1" ht="33" customHeight="1">
      <c r="A193" s="34"/>
      <c r="B193" s="176"/>
      <c r="C193" s="196" t="s">
        <v>431</v>
      </c>
      <c r="D193" s="196" t="s">
        <v>551</v>
      </c>
      <c r="E193" s="197" t="s">
        <v>2502</v>
      </c>
      <c r="F193" s="198" t="s">
        <v>2503</v>
      </c>
      <c r="G193" s="199" t="s">
        <v>193</v>
      </c>
      <c r="H193" s="200">
        <v>14</v>
      </c>
      <c r="I193" s="201"/>
      <c r="J193" s="202">
        <f>ROUND(I193*H193,2)</f>
        <v>0</v>
      </c>
      <c r="K193" s="203"/>
      <c r="L193" s="204"/>
      <c r="M193" s="205" t="s">
        <v>1</v>
      </c>
      <c r="N193" s="20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284</v>
      </c>
      <c r="AT193" s="189" t="s">
        <v>551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215</v>
      </c>
      <c r="BM193" s="189" t="s">
        <v>915</v>
      </c>
    </row>
    <row r="194" s="2" customFormat="1" ht="24.15" customHeight="1">
      <c r="A194" s="34"/>
      <c r="B194" s="176"/>
      <c r="C194" s="177" t="s">
        <v>435</v>
      </c>
      <c r="D194" s="177" t="s">
        <v>169</v>
      </c>
      <c r="E194" s="178" t="s">
        <v>2504</v>
      </c>
      <c r="F194" s="179" t="s">
        <v>2505</v>
      </c>
      <c r="G194" s="180" t="s">
        <v>193</v>
      </c>
      <c r="H194" s="181">
        <v>6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215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215</v>
      </c>
      <c r="BM194" s="189" t="s">
        <v>923</v>
      </c>
    </row>
    <row r="195" s="2" customFormat="1" ht="33" customHeight="1">
      <c r="A195" s="34"/>
      <c r="B195" s="176"/>
      <c r="C195" s="196" t="s">
        <v>439</v>
      </c>
      <c r="D195" s="196" t="s">
        <v>551</v>
      </c>
      <c r="E195" s="197" t="s">
        <v>2506</v>
      </c>
      <c r="F195" s="198" t="s">
        <v>2507</v>
      </c>
      <c r="G195" s="199" t="s">
        <v>193</v>
      </c>
      <c r="H195" s="200">
        <v>6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284</v>
      </c>
      <c r="AT195" s="189" t="s">
        <v>551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215</v>
      </c>
      <c r="BM195" s="189" t="s">
        <v>931</v>
      </c>
    </row>
    <row r="196" s="2" customFormat="1" ht="24.15" customHeight="1">
      <c r="A196" s="34"/>
      <c r="B196" s="176"/>
      <c r="C196" s="177" t="s">
        <v>445</v>
      </c>
      <c r="D196" s="177" t="s">
        <v>169</v>
      </c>
      <c r="E196" s="178" t="s">
        <v>2508</v>
      </c>
      <c r="F196" s="179" t="s">
        <v>2509</v>
      </c>
      <c r="G196" s="180" t="s">
        <v>193</v>
      </c>
      <c r="H196" s="181">
        <v>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215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215</v>
      </c>
      <c r="BM196" s="189" t="s">
        <v>939</v>
      </c>
    </row>
    <row r="197" s="2" customFormat="1" ht="33" customHeight="1">
      <c r="A197" s="34"/>
      <c r="B197" s="176"/>
      <c r="C197" s="196" t="s">
        <v>449</v>
      </c>
      <c r="D197" s="196" t="s">
        <v>551</v>
      </c>
      <c r="E197" s="197" t="s">
        <v>2510</v>
      </c>
      <c r="F197" s="198" t="s">
        <v>2511</v>
      </c>
      <c r="G197" s="199" t="s">
        <v>193</v>
      </c>
      <c r="H197" s="200">
        <v>2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284</v>
      </c>
      <c r="AT197" s="189" t="s">
        <v>551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215</v>
      </c>
      <c r="BM197" s="189" t="s">
        <v>947</v>
      </c>
    </row>
    <row r="198" s="2" customFormat="1" ht="16.5" customHeight="1">
      <c r="A198" s="34"/>
      <c r="B198" s="176"/>
      <c r="C198" s="177" t="s">
        <v>453</v>
      </c>
      <c r="D198" s="177" t="s">
        <v>169</v>
      </c>
      <c r="E198" s="178" t="s">
        <v>2512</v>
      </c>
      <c r="F198" s="179" t="s">
        <v>2513</v>
      </c>
      <c r="G198" s="180" t="s">
        <v>193</v>
      </c>
      <c r="H198" s="181">
        <v>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215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215</v>
      </c>
      <c r="BM198" s="189" t="s">
        <v>955</v>
      </c>
    </row>
    <row r="199" s="2" customFormat="1" ht="24.15" customHeight="1">
      <c r="A199" s="34"/>
      <c r="B199" s="176"/>
      <c r="C199" s="196" t="s">
        <v>459</v>
      </c>
      <c r="D199" s="196" t="s">
        <v>551</v>
      </c>
      <c r="E199" s="197" t="s">
        <v>2514</v>
      </c>
      <c r="F199" s="198" t="s">
        <v>2515</v>
      </c>
      <c r="G199" s="199" t="s">
        <v>193</v>
      </c>
      <c r="H199" s="200">
        <v>1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284</v>
      </c>
      <c r="AT199" s="189" t="s">
        <v>551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215</v>
      </c>
      <c r="BM199" s="189" t="s">
        <v>963</v>
      </c>
    </row>
    <row r="200" s="2" customFormat="1" ht="33" customHeight="1">
      <c r="A200" s="34"/>
      <c r="B200" s="176"/>
      <c r="C200" s="177" t="s">
        <v>463</v>
      </c>
      <c r="D200" s="177" t="s">
        <v>169</v>
      </c>
      <c r="E200" s="178" t="s">
        <v>2516</v>
      </c>
      <c r="F200" s="179" t="s">
        <v>2517</v>
      </c>
      <c r="G200" s="180" t="s">
        <v>2399</v>
      </c>
      <c r="H200" s="181">
        <v>200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215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215</v>
      </c>
      <c r="BM200" s="189" t="s">
        <v>971</v>
      </c>
    </row>
    <row r="201" s="2" customFormat="1" ht="21.75" customHeight="1">
      <c r="A201" s="34"/>
      <c r="B201" s="176"/>
      <c r="C201" s="177" t="s">
        <v>467</v>
      </c>
      <c r="D201" s="177" t="s">
        <v>169</v>
      </c>
      <c r="E201" s="178" t="s">
        <v>2518</v>
      </c>
      <c r="F201" s="179" t="s">
        <v>2519</v>
      </c>
      <c r="G201" s="180" t="s">
        <v>1046</v>
      </c>
      <c r="H201" s="207"/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215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215</v>
      </c>
      <c r="BM201" s="189" t="s">
        <v>979</v>
      </c>
    </row>
    <row r="202" s="12" customFormat="1" ht="22.8" customHeight="1">
      <c r="A202" s="12"/>
      <c r="B202" s="163"/>
      <c r="C202" s="12"/>
      <c r="D202" s="164" t="s">
        <v>74</v>
      </c>
      <c r="E202" s="174" t="s">
        <v>2520</v>
      </c>
      <c r="F202" s="174" t="s">
        <v>2521</v>
      </c>
      <c r="G202" s="12"/>
      <c r="H202" s="12"/>
      <c r="I202" s="166"/>
      <c r="J202" s="175">
        <f>BK202</f>
        <v>0</v>
      </c>
      <c r="K202" s="12"/>
      <c r="L202" s="163"/>
      <c r="M202" s="168"/>
      <c r="N202" s="169"/>
      <c r="O202" s="169"/>
      <c r="P202" s="170">
        <f>SUM(P203:P251)</f>
        <v>0</v>
      </c>
      <c r="Q202" s="169"/>
      <c r="R202" s="170">
        <f>SUM(R203:R251)</f>
        <v>0</v>
      </c>
      <c r="S202" s="169"/>
      <c r="T202" s="171">
        <f>SUM(T203:T251)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64" t="s">
        <v>174</v>
      </c>
      <c r="AT202" s="172" t="s">
        <v>74</v>
      </c>
      <c r="AU202" s="172" t="s">
        <v>83</v>
      </c>
      <c r="AY202" s="164" t="s">
        <v>165</v>
      </c>
      <c r="BK202" s="173">
        <f>SUM(BK203:BK251)</f>
        <v>0</v>
      </c>
    </row>
    <row r="203" s="2" customFormat="1" ht="24.15" customHeight="1">
      <c r="A203" s="34"/>
      <c r="B203" s="176"/>
      <c r="C203" s="177" t="s">
        <v>473</v>
      </c>
      <c r="D203" s="177" t="s">
        <v>169</v>
      </c>
      <c r="E203" s="178" t="s">
        <v>2522</v>
      </c>
      <c r="F203" s="179" t="s">
        <v>2523</v>
      </c>
      <c r="G203" s="180" t="s">
        <v>193</v>
      </c>
      <c r="H203" s="181">
        <v>70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215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215</v>
      </c>
      <c r="BM203" s="189" t="s">
        <v>987</v>
      </c>
    </row>
    <row r="204" s="2" customFormat="1" ht="24.15" customHeight="1">
      <c r="A204" s="34"/>
      <c r="B204" s="176"/>
      <c r="C204" s="177" t="s">
        <v>477</v>
      </c>
      <c r="D204" s="177" t="s">
        <v>169</v>
      </c>
      <c r="E204" s="178" t="s">
        <v>2524</v>
      </c>
      <c r="F204" s="179" t="s">
        <v>2525</v>
      </c>
      <c r="G204" s="180" t="s">
        <v>172</v>
      </c>
      <c r="H204" s="181">
        <v>288.25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215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215</v>
      </c>
      <c r="BM204" s="189" t="s">
        <v>995</v>
      </c>
    </row>
    <row r="205" s="2" customFormat="1" ht="37.8" customHeight="1">
      <c r="A205" s="34"/>
      <c r="B205" s="176"/>
      <c r="C205" s="177" t="s">
        <v>484</v>
      </c>
      <c r="D205" s="177" t="s">
        <v>169</v>
      </c>
      <c r="E205" s="178" t="s">
        <v>2526</v>
      </c>
      <c r="F205" s="179" t="s">
        <v>2527</v>
      </c>
      <c r="G205" s="180" t="s">
        <v>193</v>
      </c>
      <c r="H205" s="181">
        <v>2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215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215</v>
      </c>
      <c r="BM205" s="189" t="s">
        <v>1003</v>
      </c>
    </row>
    <row r="206" s="2" customFormat="1" ht="33" customHeight="1">
      <c r="A206" s="34"/>
      <c r="B206" s="176"/>
      <c r="C206" s="177" t="s">
        <v>489</v>
      </c>
      <c r="D206" s="177" t="s">
        <v>169</v>
      </c>
      <c r="E206" s="178" t="s">
        <v>2528</v>
      </c>
      <c r="F206" s="179" t="s">
        <v>2529</v>
      </c>
      <c r="G206" s="180" t="s">
        <v>193</v>
      </c>
      <c r="H206" s="181">
        <v>6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215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215</v>
      </c>
      <c r="BM206" s="189" t="s">
        <v>1011</v>
      </c>
    </row>
    <row r="207" s="2" customFormat="1" ht="33" customHeight="1">
      <c r="A207" s="34"/>
      <c r="B207" s="176"/>
      <c r="C207" s="177" t="s">
        <v>314</v>
      </c>
      <c r="D207" s="177" t="s">
        <v>169</v>
      </c>
      <c r="E207" s="178" t="s">
        <v>2530</v>
      </c>
      <c r="F207" s="179" t="s">
        <v>2531</v>
      </c>
      <c r="G207" s="180" t="s">
        <v>193</v>
      </c>
      <c r="H207" s="181">
        <v>1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215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215</v>
      </c>
      <c r="BM207" s="189" t="s">
        <v>1019</v>
      </c>
    </row>
    <row r="208" s="2" customFormat="1" ht="37.8" customHeight="1">
      <c r="A208" s="34"/>
      <c r="B208" s="176"/>
      <c r="C208" s="177" t="s">
        <v>207</v>
      </c>
      <c r="D208" s="177" t="s">
        <v>169</v>
      </c>
      <c r="E208" s="178" t="s">
        <v>2532</v>
      </c>
      <c r="F208" s="179" t="s">
        <v>2533</v>
      </c>
      <c r="G208" s="180" t="s">
        <v>193</v>
      </c>
      <c r="H208" s="181">
        <v>12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215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215</v>
      </c>
      <c r="BM208" s="189" t="s">
        <v>1025</v>
      </c>
    </row>
    <row r="209" s="2" customFormat="1" ht="24.15" customHeight="1">
      <c r="A209" s="34"/>
      <c r="B209" s="176"/>
      <c r="C209" s="177" t="s">
        <v>246</v>
      </c>
      <c r="D209" s="177" t="s">
        <v>169</v>
      </c>
      <c r="E209" s="178" t="s">
        <v>2534</v>
      </c>
      <c r="F209" s="179" t="s">
        <v>2535</v>
      </c>
      <c r="G209" s="180" t="s">
        <v>193</v>
      </c>
      <c r="H209" s="181">
        <v>4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215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215</v>
      </c>
      <c r="BM209" s="189" t="s">
        <v>1033</v>
      </c>
    </row>
    <row r="210" s="2" customFormat="1" ht="24.15" customHeight="1">
      <c r="A210" s="34"/>
      <c r="B210" s="176"/>
      <c r="C210" s="196" t="s">
        <v>410</v>
      </c>
      <c r="D210" s="196" t="s">
        <v>551</v>
      </c>
      <c r="E210" s="197" t="s">
        <v>2536</v>
      </c>
      <c r="F210" s="198" t="s">
        <v>2537</v>
      </c>
      <c r="G210" s="199" t="s">
        <v>193</v>
      </c>
      <c r="H210" s="200">
        <v>4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284</v>
      </c>
      <c r="AT210" s="189" t="s">
        <v>551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215</v>
      </c>
      <c r="BM210" s="189" t="s">
        <v>1041</v>
      </c>
    </row>
    <row r="211" s="2" customFormat="1" ht="24.15" customHeight="1">
      <c r="A211" s="34"/>
      <c r="B211" s="176"/>
      <c r="C211" s="177" t="s">
        <v>183</v>
      </c>
      <c r="D211" s="177" t="s">
        <v>169</v>
      </c>
      <c r="E211" s="178" t="s">
        <v>2538</v>
      </c>
      <c r="F211" s="179" t="s">
        <v>2539</v>
      </c>
      <c r="G211" s="180" t="s">
        <v>193</v>
      </c>
      <c r="H211" s="181">
        <v>3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215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215</v>
      </c>
      <c r="BM211" s="189" t="s">
        <v>1048</v>
      </c>
    </row>
    <row r="212" s="2" customFormat="1" ht="24.15" customHeight="1">
      <c r="A212" s="34"/>
      <c r="B212" s="176"/>
      <c r="C212" s="196" t="s">
        <v>211</v>
      </c>
      <c r="D212" s="196" t="s">
        <v>551</v>
      </c>
      <c r="E212" s="197" t="s">
        <v>2540</v>
      </c>
      <c r="F212" s="198" t="s">
        <v>2541</v>
      </c>
      <c r="G212" s="199" t="s">
        <v>193</v>
      </c>
      <c r="H212" s="200">
        <v>1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284</v>
      </c>
      <c r="AT212" s="189" t="s">
        <v>551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215</v>
      </c>
      <c r="BM212" s="189" t="s">
        <v>1056</v>
      </c>
    </row>
    <row r="213" s="2" customFormat="1" ht="24.15" customHeight="1">
      <c r="A213" s="34"/>
      <c r="B213" s="176"/>
      <c r="C213" s="196" t="s">
        <v>190</v>
      </c>
      <c r="D213" s="196" t="s">
        <v>551</v>
      </c>
      <c r="E213" s="197" t="s">
        <v>2542</v>
      </c>
      <c r="F213" s="198" t="s">
        <v>2543</v>
      </c>
      <c r="G213" s="199" t="s">
        <v>193</v>
      </c>
      <c r="H213" s="200">
        <v>2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284</v>
      </c>
      <c r="AT213" s="189" t="s">
        <v>551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215</v>
      </c>
      <c r="BM213" s="189" t="s">
        <v>1064</v>
      </c>
    </row>
    <row r="214" s="2" customFormat="1" ht="24.15" customHeight="1">
      <c r="A214" s="34"/>
      <c r="B214" s="176"/>
      <c r="C214" s="177" t="s">
        <v>354</v>
      </c>
      <c r="D214" s="177" t="s">
        <v>169</v>
      </c>
      <c r="E214" s="178" t="s">
        <v>2544</v>
      </c>
      <c r="F214" s="179" t="s">
        <v>2545</v>
      </c>
      <c r="G214" s="180" t="s">
        <v>193</v>
      </c>
      <c r="H214" s="181">
        <v>3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215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215</v>
      </c>
      <c r="BM214" s="189" t="s">
        <v>1072</v>
      </c>
    </row>
    <row r="215" s="2" customFormat="1" ht="24.15" customHeight="1">
      <c r="A215" s="34"/>
      <c r="B215" s="176"/>
      <c r="C215" s="196" t="s">
        <v>195</v>
      </c>
      <c r="D215" s="196" t="s">
        <v>551</v>
      </c>
      <c r="E215" s="197" t="s">
        <v>2546</v>
      </c>
      <c r="F215" s="198" t="s">
        <v>2547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284</v>
      </c>
      <c r="AT215" s="189" t="s">
        <v>551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215</v>
      </c>
      <c r="BM215" s="189" t="s">
        <v>1080</v>
      </c>
    </row>
    <row r="216" s="2" customFormat="1" ht="24.15" customHeight="1">
      <c r="A216" s="34"/>
      <c r="B216" s="176"/>
      <c r="C216" s="196" t="s">
        <v>168</v>
      </c>
      <c r="D216" s="196" t="s">
        <v>551</v>
      </c>
      <c r="E216" s="197" t="s">
        <v>2548</v>
      </c>
      <c r="F216" s="198" t="s">
        <v>2549</v>
      </c>
      <c r="G216" s="199" t="s">
        <v>193</v>
      </c>
      <c r="H216" s="200">
        <v>1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284</v>
      </c>
      <c r="AT216" s="189" t="s">
        <v>551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215</v>
      </c>
      <c r="BM216" s="189" t="s">
        <v>1086</v>
      </c>
    </row>
    <row r="217" s="2" customFormat="1" ht="24.15" customHeight="1">
      <c r="A217" s="34"/>
      <c r="B217" s="176"/>
      <c r="C217" s="177" t="s">
        <v>251</v>
      </c>
      <c r="D217" s="177" t="s">
        <v>169</v>
      </c>
      <c r="E217" s="178" t="s">
        <v>2550</v>
      </c>
      <c r="F217" s="179" t="s">
        <v>2551</v>
      </c>
      <c r="G217" s="180" t="s">
        <v>193</v>
      </c>
      <c r="H217" s="181">
        <v>6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215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215</v>
      </c>
      <c r="BM217" s="189" t="s">
        <v>1094</v>
      </c>
    </row>
    <row r="218" s="2" customFormat="1" ht="24.15" customHeight="1">
      <c r="A218" s="34"/>
      <c r="B218" s="176"/>
      <c r="C218" s="196" t="s">
        <v>308</v>
      </c>
      <c r="D218" s="196" t="s">
        <v>551</v>
      </c>
      <c r="E218" s="197" t="s">
        <v>2552</v>
      </c>
      <c r="F218" s="198" t="s">
        <v>2553</v>
      </c>
      <c r="G218" s="199" t="s">
        <v>193</v>
      </c>
      <c r="H218" s="200">
        <v>2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284</v>
      </c>
      <c r="AT218" s="189" t="s">
        <v>551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215</v>
      </c>
      <c r="BM218" s="189" t="s">
        <v>1102</v>
      </c>
    </row>
    <row r="219" s="2" customFormat="1" ht="24.15" customHeight="1">
      <c r="A219" s="34"/>
      <c r="B219" s="176"/>
      <c r="C219" s="196" t="s">
        <v>776</v>
      </c>
      <c r="D219" s="196" t="s">
        <v>551</v>
      </c>
      <c r="E219" s="197" t="s">
        <v>2554</v>
      </c>
      <c r="F219" s="198" t="s">
        <v>2555</v>
      </c>
      <c r="G219" s="199" t="s">
        <v>193</v>
      </c>
      <c r="H219" s="200">
        <v>4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284</v>
      </c>
      <c r="AT219" s="189" t="s">
        <v>551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215</v>
      </c>
      <c r="BM219" s="189" t="s">
        <v>1110</v>
      </c>
    </row>
    <row r="220" s="2" customFormat="1" ht="33" customHeight="1">
      <c r="A220" s="34"/>
      <c r="B220" s="176"/>
      <c r="C220" s="177" t="s">
        <v>780</v>
      </c>
      <c r="D220" s="177" t="s">
        <v>169</v>
      </c>
      <c r="E220" s="178" t="s">
        <v>2556</v>
      </c>
      <c r="F220" s="179" t="s">
        <v>2557</v>
      </c>
      <c r="G220" s="180" t="s">
        <v>193</v>
      </c>
      <c r="H220" s="181">
        <v>11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215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215</v>
      </c>
      <c r="BM220" s="189" t="s">
        <v>1118</v>
      </c>
    </row>
    <row r="221" s="2" customFormat="1" ht="24.15" customHeight="1">
      <c r="A221" s="34"/>
      <c r="B221" s="176"/>
      <c r="C221" s="196" t="s">
        <v>784</v>
      </c>
      <c r="D221" s="196" t="s">
        <v>551</v>
      </c>
      <c r="E221" s="197" t="s">
        <v>2558</v>
      </c>
      <c r="F221" s="198" t="s">
        <v>2559</v>
      </c>
      <c r="G221" s="199" t="s">
        <v>193</v>
      </c>
      <c r="H221" s="200">
        <v>4</v>
      </c>
      <c r="I221" s="201"/>
      <c r="J221" s="202">
        <f>ROUND(I221*H221,2)</f>
        <v>0</v>
      </c>
      <c r="K221" s="203"/>
      <c r="L221" s="204"/>
      <c r="M221" s="205" t="s">
        <v>1</v>
      </c>
      <c r="N221" s="20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284</v>
      </c>
      <c r="AT221" s="189" t="s">
        <v>551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215</v>
      </c>
      <c r="BM221" s="189" t="s">
        <v>1126</v>
      </c>
    </row>
    <row r="222" s="2" customFormat="1" ht="24.15" customHeight="1">
      <c r="A222" s="34"/>
      <c r="B222" s="176"/>
      <c r="C222" s="196" t="s">
        <v>788</v>
      </c>
      <c r="D222" s="196" t="s">
        <v>551</v>
      </c>
      <c r="E222" s="197" t="s">
        <v>2560</v>
      </c>
      <c r="F222" s="198" t="s">
        <v>2561</v>
      </c>
      <c r="G222" s="199" t="s">
        <v>193</v>
      </c>
      <c r="H222" s="200">
        <v>2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284</v>
      </c>
      <c r="AT222" s="189" t="s">
        <v>551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215</v>
      </c>
      <c r="BM222" s="189" t="s">
        <v>1136</v>
      </c>
    </row>
    <row r="223" s="2" customFormat="1" ht="24.15" customHeight="1">
      <c r="A223" s="34"/>
      <c r="B223" s="176"/>
      <c r="C223" s="196" t="s">
        <v>792</v>
      </c>
      <c r="D223" s="196" t="s">
        <v>551</v>
      </c>
      <c r="E223" s="197" t="s">
        <v>2562</v>
      </c>
      <c r="F223" s="198" t="s">
        <v>2563</v>
      </c>
      <c r="G223" s="199" t="s">
        <v>193</v>
      </c>
      <c r="H223" s="200">
        <v>5</v>
      </c>
      <c r="I223" s="201"/>
      <c r="J223" s="202">
        <f>ROUND(I223*H223,2)</f>
        <v>0</v>
      </c>
      <c r="K223" s="203"/>
      <c r="L223" s="204"/>
      <c r="M223" s="205" t="s">
        <v>1</v>
      </c>
      <c r="N223" s="20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284</v>
      </c>
      <c r="AT223" s="189" t="s">
        <v>551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215</v>
      </c>
      <c r="BM223" s="189" t="s">
        <v>1144</v>
      </c>
    </row>
    <row r="224" s="2" customFormat="1" ht="33" customHeight="1">
      <c r="A224" s="34"/>
      <c r="B224" s="176"/>
      <c r="C224" s="177" t="s">
        <v>796</v>
      </c>
      <c r="D224" s="177" t="s">
        <v>169</v>
      </c>
      <c r="E224" s="178" t="s">
        <v>2564</v>
      </c>
      <c r="F224" s="179" t="s">
        <v>2565</v>
      </c>
      <c r="G224" s="180" t="s">
        <v>193</v>
      </c>
      <c r="H224" s="181">
        <v>6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215</v>
      </c>
      <c r="AT224" s="189" t="s">
        <v>169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215</v>
      </c>
      <c r="BM224" s="189" t="s">
        <v>1154</v>
      </c>
    </row>
    <row r="225" s="2" customFormat="1" ht="24.15" customHeight="1">
      <c r="A225" s="34"/>
      <c r="B225" s="176"/>
      <c r="C225" s="196" t="s">
        <v>800</v>
      </c>
      <c r="D225" s="196" t="s">
        <v>551</v>
      </c>
      <c r="E225" s="197" t="s">
        <v>2566</v>
      </c>
      <c r="F225" s="198" t="s">
        <v>2567</v>
      </c>
      <c r="G225" s="199" t="s">
        <v>193</v>
      </c>
      <c r="H225" s="200">
        <v>2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284</v>
      </c>
      <c r="AT225" s="189" t="s">
        <v>551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215</v>
      </c>
      <c r="BM225" s="189" t="s">
        <v>1162</v>
      </c>
    </row>
    <row r="226" s="2" customFormat="1" ht="24.15" customHeight="1">
      <c r="A226" s="34"/>
      <c r="B226" s="176"/>
      <c r="C226" s="196" t="s">
        <v>804</v>
      </c>
      <c r="D226" s="196" t="s">
        <v>551</v>
      </c>
      <c r="E226" s="197" t="s">
        <v>2568</v>
      </c>
      <c r="F226" s="198" t="s">
        <v>2569</v>
      </c>
      <c r="G226" s="199" t="s">
        <v>193</v>
      </c>
      <c r="H226" s="200">
        <v>4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284</v>
      </c>
      <c r="AT226" s="189" t="s">
        <v>551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215</v>
      </c>
      <c r="BM226" s="189" t="s">
        <v>1172</v>
      </c>
    </row>
    <row r="227" s="2" customFormat="1" ht="24.15" customHeight="1">
      <c r="A227" s="34"/>
      <c r="B227" s="176"/>
      <c r="C227" s="177" t="s">
        <v>808</v>
      </c>
      <c r="D227" s="177" t="s">
        <v>169</v>
      </c>
      <c r="E227" s="178" t="s">
        <v>2570</v>
      </c>
      <c r="F227" s="179" t="s">
        <v>2571</v>
      </c>
      <c r="G227" s="180" t="s">
        <v>193</v>
      </c>
      <c r="H227" s="181">
        <v>6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215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215</v>
      </c>
      <c r="BM227" s="189" t="s">
        <v>1180</v>
      </c>
    </row>
    <row r="228" s="2" customFormat="1" ht="24.15" customHeight="1">
      <c r="A228" s="34"/>
      <c r="B228" s="176"/>
      <c r="C228" s="196" t="s">
        <v>812</v>
      </c>
      <c r="D228" s="196" t="s">
        <v>551</v>
      </c>
      <c r="E228" s="197" t="s">
        <v>2572</v>
      </c>
      <c r="F228" s="198" t="s">
        <v>2573</v>
      </c>
      <c r="G228" s="199" t="s">
        <v>193</v>
      </c>
      <c r="H228" s="200">
        <v>4</v>
      </c>
      <c r="I228" s="201"/>
      <c r="J228" s="202">
        <f>ROUND(I228*H228,2)</f>
        <v>0</v>
      </c>
      <c r="K228" s="203"/>
      <c r="L228" s="204"/>
      <c r="M228" s="205" t="s">
        <v>1</v>
      </c>
      <c r="N228" s="20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284</v>
      </c>
      <c r="AT228" s="189" t="s">
        <v>551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215</v>
      </c>
      <c r="BM228" s="189" t="s">
        <v>1190</v>
      </c>
    </row>
    <row r="229" s="2" customFormat="1" ht="24.15" customHeight="1">
      <c r="A229" s="34"/>
      <c r="B229" s="176"/>
      <c r="C229" s="196" t="s">
        <v>817</v>
      </c>
      <c r="D229" s="196" t="s">
        <v>551</v>
      </c>
      <c r="E229" s="197" t="s">
        <v>2574</v>
      </c>
      <c r="F229" s="198" t="s">
        <v>2575</v>
      </c>
      <c r="G229" s="199" t="s">
        <v>193</v>
      </c>
      <c r="H229" s="200">
        <v>1</v>
      </c>
      <c r="I229" s="201"/>
      <c r="J229" s="202">
        <f>ROUND(I229*H229,2)</f>
        <v>0</v>
      </c>
      <c r="K229" s="203"/>
      <c r="L229" s="204"/>
      <c r="M229" s="205" t="s">
        <v>1</v>
      </c>
      <c r="N229" s="20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284</v>
      </c>
      <c r="AT229" s="189" t="s">
        <v>551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215</v>
      </c>
      <c r="BM229" s="189" t="s">
        <v>1198</v>
      </c>
    </row>
    <row r="230" s="2" customFormat="1" ht="24.15" customHeight="1">
      <c r="A230" s="34"/>
      <c r="B230" s="176"/>
      <c r="C230" s="196" t="s">
        <v>821</v>
      </c>
      <c r="D230" s="196" t="s">
        <v>551</v>
      </c>
      <c r="E230" s="197" t="s">
        <v>2576</v>
      </c>
      <c r="F230" s="198" t="s">
        <v>2577</v>
      </c>
      <c r="G230" s="199" t="s">
        <v>193</v>
      </c>
      <c r="H230" s="200">
        <v>1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284</v>
      </c>
      <c r="AT230" s="189" t="s">
        <v>551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215</v>
      </c>
      <c r="BM230" s="189" t="s">
        <v>1206</v>
      </c>
    </row>
    <row r="231" s="2" customFormat="1" ht="24.15" customHeight="1">
      <c r="A231" s="34"/>
      <c r="B231" s="176"/>
      <c r="C231" s="177" t="s">
        <v>825</v>
      </c>
      <c r="D231" s="177" t="s">
        <v>169</v>
      </c>
      <c r="E231" s="178" t="s">
        <v>2578</v>
      </c>
      <c r="F231" s="179" t="s">
        <v>2579</v>
      </c>
      <c r="G231" s="180" t="s">
        <v>193</v>
      </c>
      <c r="H231" s="181">
        <v>7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215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215</v>
      </c>
      <c r="BM231" s="189" t="s">
        <v>1214</v>
      </c>
    </row>
    <row r="232" s="2" customFormat="1" ht="24.15" customHeight="1">
      <c r="A232" s="34"/>
      <c r="B232" s="176"/>
      <c r="C232" s="196" t="s">
        <v>829</v>
      </c>
      <c r="D232" s="196" t="s">
        <v>551</v>
      </c>
      <c r="E232" s="197" t="s">
        <v>2580</v>
      </c>
      <c r="F232" s="198" t="s">
        <v>2581</v>
      </c>
      <c r="G232" s="199" t="s">
        <v>193</v>
      </c>
      <c r="H232" s="200">
        <v>4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284</v>
      </c>
      <c r="AT232" s="189" t="s">
        <v>551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215</v>
      </c>
      <c r="BM232" s="189" t="s">
        <v>1222</v>
      </c>
    </row>
    <row r="233" s="2" customFormat="1" ht="24.15" customHeight="1">
      <c r="A233" s="34"/>
      <c r="B233" s="176"/>
      <c r="C233" s="196" t="s">
        <v>833</v>
      </c>
      <c r="D233" s="196" t="s">
        <v>551</v>
      </c>
      <c r="E233" s="197" t="s">
        <v>2582</v>
      </c>
      <c r="F233" s="198" t="s">
        <v>2583</v>
      </c>
      <c r="G233" s="199" t="s">
        <v>193</v>
      </c>
      <c r="H233" s="200">
        <v>2</v>
      </c>
      <c r="I233" s="201"/>
      <c r="J233" s="202">
        <f>ROUND(I233*H233,2)</f>
        <v>0</v>
      </c>
      <c r="K233" s="203"/>
      <c r="L233" s="204"/>
      <c r="M233" s="205" t="s">
        <v>1</v>
      </c>
      <c r="N233" s="20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284</v>
      </c>
      <c r="AT233" s="189" t="s">
        <v>551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215</v>
      </c>
      <c r="BM233" s="189" t="s">
        <v>1232</v>
      </c>
    </row>
    <row r="234" s="2" customFormat="1" ht="24.15" customHeight="1">
      <c r="A234" s="34"/>
      <c r="B234" s="176"/>
      <c r="C234" s="196" t="s">
        <v>312</v>
      </c>
      <c r="D234" s="196" t="s">
        <v>551</v>
      </c>
      <c r="E234" s="197" t="s">
        <v>2584</v>
      </c>
      <c r="F234" s="198" t="s">
        <v>2585</v>
      </c>
      <c r="G234" s="199" t="s">
        <v>193</v>
      </c>
      <c r="H234" s="200">
        <v>1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284</v>
      </c>
      <c r="AT234" s="189" t="s">
        <v>551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215</v>
      </c>
      <c r="BM234" s="189" t="s">
        <v>1240</v>
      </c>
    </row>
    <row r="235" s="2" customFormat="1" ht="33" customHeight="1">
      <c r="A235" s="34"/>
      <c r="B235" s="176"/>
      <c r="C235" s="177" t="s">
        <v>840</v>
      </c>
      <c r="D235" s="177" t="s">
        <v>169</v>
      </c>
      <c r="E235" s="178" t="s">
        <v>2586</v>
      </c>
      <c r="F235" s="179" t="s">
        <v>2587</v>
      </c>
      <c r="G235" s="180" t="s">
        <v>193</v>
      </c>
      <c r="H235" s="181">
        <v>8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215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215</v>
      </c>
      <c r="BM235" s="189" t="s">
        <v>1248</v>
      </c>
    </row>
    <row r="236" s="2" customFormat="1" ht="24.15" customHeight="1">
      <c r="A236" s="34"/>
      <c r="B236" s="176"/>
      <c r="C236" s="196" t="s">
        <v>844</v>
      </c>
      <c r="D236" s="196" t="s">
        <v>551</v>
      </c>
      <c r="E236" s="197" t="s">
        <v>2588</v>
      </c>
      <c r="F236" s="198" t="s">
        <v>2589</v>
      </c>
      <c r="G236" s="199" t="s">
        <v>193</v>
      </c>
      <c r="H236" s="200">
        <v>6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284</v>
      </c>
      <c r="AT236" s="189" t="s">
        <v>551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215</v>
      </c>
      <c r="BM236" s="189" t="s">
        <v>1256</v>
      </c>
    </row>
    <row r="237" s="2" customFormat="1" ht="24.15" customHeight="1">
      <c r="A237" s="34"/>
      <c r="B237" s="176"/>
      <c r="C237" s="196" t="s">
        <v>848</v>
      </c>
      <c r="D237" s="196" t="s">
        <v>551</v>
      </c>
      <c r="E237" s="197" t="s">
        <v>2590</v>
      </c>
      <c r="F237" s="198" t="s">
        <v>2591</v>
      </c>
      <c r="G237" s="199" t="s">
        <v>193</v>
      </c>
      <c r="H237" s="200">
        <v>2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284</v>
      </c>
      <c r="AT237" s="189" t="s">
        <v>551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215</v>
      </c>
      <c r="BM237" s="189" t="s">
        <v>1264</v>
      </c>
    </row>
    <row r="238" s="2" customFormat="1" ht="33" customHeight="1">
      <c r="A238" s="34"/>
      <c r="B238" s="176"/>
      <c r="C238" s="177" t="s">
        <v>852</v>
      </c>
      <c r="D238" s="177" t="s">
        <v>169</v>
      </c>
      <c r="E238" s="178" t="s">
        <v>2592</v>
      </c>
      <c r="F238" s="179" t="s">
        <v>2593</v>
      </c>
      <c r="G238" s="180" t="s">
        <v>193</v>
      </c>
      <c r="H238" s="181">
        <v>4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215</v>
      </c>
      <c r="AT238" s="189" t="s">
        <v>169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215</v>
      </c>
      <c r="BM238" s="189" t="s">
        <v>1272</v>
      </c>
    </row>
    <row r="239" s="2" customFormat="1" ht="24.15" customHeight="1">
      <c r="A239" s="34"/>
      <c r="B239" s="176"/>
      <c r="C239" s="196" t="s">
        <v>856</v>
      </c>
      <c r="D239" s="196" t="s">
        <v>551</v>
      </c>
      <c r="E239" s="197" t="s">
        <v>2594</v>
      </c>
      <c r="F239" s="198" t="s">
        <v>2595</v>
      </c>
      <c r="G239" s="199" t="s">
        <v>193</v>
      </c>
      <c r="H239" s="200">
        <v>1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284</v>
      </c>
      <c r="AT239" s="189" t="s">
        <v>551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215</v>
      </c>
      <c r="BM239" s="189" t="s">
        <v>1280</v>
      </c>
    </row>
    <row r="240" s="2" customFormat="1" ht="24.15" customHeight="1">
      <c r="A240" s="34"/>
      <c r="B240" s="176"/>
      <c r="C240" s="196" t="s">
        <v>860</v>
      </c>
      <c r="D240" s="196" t="s">
        <v>551</v>
      </c>
      <c r="E240" s="197" t="s">
        <v>2596</v>
      </c>
      <c r="F240" s="198" t="s">
        <v>2597</v>
      </c>
      <c r="G240" s="199" t="s">
        <v>193</v>
      </c>
      <c r="H240" s="200">
        <v>3</v>
      </c>
      <c r="I240" s="201"/>
      <c r="J240" s="202">
        <f>ROUND(I240*H240,2)</f>
        <v>0</v>
      </c>
      <c r="K240" s="203"/>
      <c r="L240" s="204"/>
      <c r="M240" s="205" t="s">
        <v>1</v>
      </c>
      <c r="N240" s="20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284</v>
      </c>
      <c r="AT240" s="189" t="s">
        <v>551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215</v>
      </c>
      <c r="BM240" s="189" t="s">
        <v>1288</v>
      </c>
    </row>
    <row r="241" s="2" customFormat="1" ht="33" customHeight="1">
      <c r="A241" s="34"/>
      <c r="B241" s="176"/>
      <c r="C241" s="177" t="s">
        <v>864</v>
      </c>
      <c r="D241" s="177" t="s">
        <v>169</v>
      </c>
      <c r="E241" s="178" t="s">
        <v>2598</v>
      </c>
      <c r="F241" s="179" t="s">
        <v>2599</v>
      </c>
      <c r="G241" s="180" t="s">
        <v>193</v>
      </c>
      <c r="H241" s="181">
        <v>12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215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215</v>
      </c>
      <c r="BM241" s="189" t="s">
        <v>1296</v>
      </c>
    </row>
    <row r="242" s="2" customFormat="1" ht="24.15" customHeight="1">
      <c r="A242" s="34"/>
      <c r="B242" s="176"/>
      <c r="C242" s="196" t="s">
        <v>868</v>
      </c>
      <c r="D242" s="196" t="s">
        <v>551</v>
      </c>
      <c r="E242" s="197" t="s">
        <v>2600</v>
      </c>
      <c r="F242" s="198" t="s">
        <v>2601</v>
      </c>
      <c r="G242" s="199" t="s">
        <v>193</v>
      </c>
      <c r="H242" s="200">
        <v>12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284</v>
      </c>
      <c r="AT242" s="189" t="s">
        <v>551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215</v>
      </c>
      <c r="BM242" s="189" t="s">
        <v>1304</v>
      </c>
    </row>
    <row r="243" s="2" customFormat="1" ht="24.15" customHeight="1">
      <c r="A243" s="34"/>
      <c r="B243" s="176"/>
      <c r="C243" s="196" t="s">
        <v>872</v>
      </c>
      <c r="D243" s="196" t="s">
        <v>551</v>
      </c>
      <c r="E243" s="197" t="s">
        <v>2602</v>
      </c>
      <c r="F243" s="198" t="s">
        <v>2603</v>
      </c>
      <c r="G243" s="199" t="s">
        <v>913</v>
      </c>
      <c r="H243" s="200">
        <v>85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284</v>
      </c>
      <c r="AT243" s="189" t="s">
        <v>551</v>
      </c>
      <c r="AU243" s="189" t="s">
        <v>174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215</v>
      </c>
      <c r="BM243" s="189" t="s">
        <v>1312</v>
      </c>
    </row>
    <row r="244" s="2" customFormat="1" ht="24.15" customHeight="1">
      <c r="A244" s="34"/>
      <c r="B244" s="176"/>
      <c r="C244" s="177" t="s">
        <v>876</v>
      </c>
      <c r="D244" s="177" t="s">
        <v>169</v>
      </c>
      <c r="E244" s="178" t="s">
        <v>2604</v>
      </c>
      <c r="F244" s="179" t="s">
        <v>2605</v>
      </c>
      <c r="G244" s="180" t="s">
        <v>193</v>
      </c>
      <c r="H244" s="181">
        <v>70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215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215</v>
      </c>
      <c r="BM244" s="189" t="s">
        <v>1320</v>
      </c>
    </row>
    <row r="245" s="2" customFormat="1" ht="24.15" customHeight="1">
      <c r="A245" s="34"/>
      <c r="B245" s="176"/>
      <c r="C245" s="177" t="s">
        <v>880</v>
      </c>
      <c r="D245" s="177" t="s">
        <v>169</v>
      </c>
      <c r="E245" s="178" t="s">
        <v>2606</v>
      </c>
      <c r="F245" s="179" t="s">
        <v>2607</v>
      </c>
      <c r="G245" s="180" t="s">
        <v>193</v>
      </c>
      <c r="H245" s="181">
        <v>70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215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215</v>
      </c>
      <c r="BM245" s="189" t="s">
        <v>1328</v>
      </c>
    </row>
    <row r="246" s="2" customFormat="1" ht="24.15" customHeight="1">
      <c r="A246" s="34"/>
      <c r="B246" s="176"/>
      <c r="C246" s="177" t="s">
        <v>884</v>
      </c>
      <c r="D246" s="177" t="s">
        <v>169</v>
      </c>
      <c r="E246" s="178" t="s">
        <v>2608</v>
      </c>
      <c r="F246" s="179" t="s">
        <v>2609</v>
      </c>
      <c r="G246" s="180" t="s">
        <v>172</v>
      </c>
      <c r="H246" s="181">
        <v>240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215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215</v>
      </c>
      <c r="BM246" s="189" t="s">
        <v>1336</v>
      </c>
    </row>
    <row r="247" s="2" customFormat="1" ht="33" customHeight="1">
      <c r="A247" s="34"/>
      <c r="B247" s="176"/>
      <c r="C247" s="177" t="s">
        <v>888</v>
      </c>
      <c r="D247" s="177" t="s">
        <v>169</v>
      </c>
      <c r="E247" s="178" t="s">
        <v>2610</v>
      </c>
      <c r="F247" s="179" t="s">
        <v>2611</v>
      </c>
      <c r="G247" s="180" t="s">
        <v>193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215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215</v>
      </c>
      <c r="BM247" s="189" t="s">
        <v>1344</v>
      </c>
    </row>
    <row r="248" s="2" customFormat="1" ht="33" customHeight="1">
      <c r="A248" s="34"/>
      <c r="B248" s="176"/>
      <c r="C248" s="177" t="s">
        <v>892</v>
      </c>
      <c r="D248" s="177" t="s">
        <v>169</v>
      </c>
      <c r="E248" s="178" t="s">
        <v>2612</v>
      </c>
      <c r="F248" s="179" t="s">
        <v>2613</v>
      </c>
      <c r="G248" s="180" t="s">
        <v>193</v>
      </c>
      <c r="H248" s="181">
        <v>930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215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215</v>
      </c>
      <c r="BM248" s="189" t="s">
        <v>1352</v>
      </c>
    </row>
    <row r="249" s="2" customFormat="1" ht="24.15" customHeight="1">
      <c r="A249" s="34"/>
      <c r="B249" s="176"/>
      <c r="C249" s="177" t="s">
        <v>896</v>
      </c>
      <c r="D249" s="177" t="s">
        <v>169</v>
      </c>
      <c r="E249" s="178" t="s">
        <v>2614</v>
      </c>
      <c r="F249" s="179" t="s">
        <v>2615</v>
      </c>
      <c r="G249" s="180" t="s">
        <v>172</v>
      </c>
      <c r="H249" s="181">
        <v>240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215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215</v>
      </c>
      <c r="BM249" s="189" t="s">
        <v>1360</v>
      </c>
    </row>
    <row r="250" s="2" customFormat="1" ht="37.8" customHeight="1">
      <c r="A250" s="34"/>
      <c r="B250" s="176"/>
      <c r="C250" s="177" t="s">
        <v>902</v>
      </c>
      <c r="D250" s="177" t="s">
        <v>169</v>
      </c>
      <c r="E250" s="178" t="s">
        <v>2616</v>
      </c>
      <c r="F250" s="179" t="s">
        <v>2617</v>
      </c>
      <c r="G250" s="180" t="s">
        <v>2399</v>
      </c>
      <c r="H250" s="181">
        <v>200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215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215</v>
      </c>
      <c r="BM250" s="189" t="s">
        <v>1368</v>
      </c>
    </row>
    <row r="251" s="2" customFormat="1" ht="24.15" customHeight="1">
      <c r="A251" s="34"/>
      <c r="B251" s="176"/>
      <c r="C251" s="177" t="s">
        <v>906</v>
      </c>
      <c r="D251" s="177" t="s">
        <v>169</v>
      </c>
      <c r="E251" s="178" t="s">
        <v>2618</v>
      </c>
      <c r="F251" s="179" t="s">
        <v>2619</v>
      </c>
      <c r="G251" s="180" t="s">
        <v>1046</v>
      </c>
      <c r="H251" s="207"/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215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215</v>
      </c>
      <c r="BM251" s="189" t="s">
        <v>1376</v>
      </c>
    </row>
    <row r="252" s="12" customFormat="1" ht="22.8" customHeight="1">
      <c r="A252" s="12"/>
      <c r="B252" s="163"/>
      <c r="C252" s="12"/>
      <c r="D252" s="164" t="s">
        <v>74</v>
      </c>
      <c r="E252" s="174" t="s">
        <v>408</v>
      </c>
      <c r="F252" s="174" t="s">
        <v>409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SUM(P253:P255)</f>
        <v>0</v>
      </c>
      <c r="Q252" s="169"/>
      <c r="R252" s="170">
        <f>SUM(R253:R255)</f>
        <v>0</v>
      </c>
      <c r="S252" s="169"/>
      <c r="T252" s="171">
        <f>SUM(T253:T255)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174</v>
      </c>
      <c r="AT252" s="172" t="s">
        <v>74</v>
      </c>
      <c r="AU252" s="172" t="s">
        <v>83</v>
      </c>
      <c r="AY252" s="164" t="s">
        <v>165</v>
      </c>
      <c r="BK252" s="173">
        <f>SUM(BK253:BK255)</f>
        <v>0</v>
      </c>
    </row>
    <row r="253" s="2" customFormat="1" ht="24.15" customHeight="1">
      <c r="A253" s="34"/>
      <c r="B253" s="176"/>
      <c r="C253" s="177" t="s">
        <v>910</v>
      </c>
      <c r="D253" s="177" t="s">
        <v>169</v>
      </c>
      <c r="E253" s="178" t="s">
        <v>2620</v>
      </c>
      <c r="F253" s="179" t="s">
        <v>2621</v>
      </c>
      <c r="G253" s="180" t="s">
        <v>425</v>
      </c>
      <c r="H253" s="181">
        <v>350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215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215</v>
      </c>
      <c r="BM253" s="189" t="s">
        <v>1384</v>
      </c>
    </row>
    <row r="254" s="2" customFormat="1" ht="16.5" customHeight="1">
      <c r="A254" s="34"/>
      <c r="B254" s="176"/>
      <c r="C254" s="196" t="s">
        <v>915</v>
      </c>
      <c r="D254" s="196" t="s">
        <v>551</v>
      </c>
      <c r="E254" s="197" t="s">
        <v>2622</v>
      </c>
      <c r="F254" s="198" t="s">
        <v>2623</v>
      </c>
      <c r="G254" s="199" t="s">
        <v>2407</v>
      </c>
      <c r="H254" s="200">
        <v>1</v>
      </c>
      <c r="I254" s="201"/>
      <c r="J254" s="202">
        <f>ROUND(I254*H254,2)</f>
        <v>0</v>
      </c>
      <c r="K254" s="203"/>
      <c r="L254" s="204"/>
      <c r="M254" s="205" t="s">
        <v>1</v>
      </c>
      <c r="N254" s="20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284</v>
      </c>
      <c r="AT254" s="189" t="s">
        <v>551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215</v>
      </c>
      <c r="BM254" s="189" t="s">
        <v>1392</v>
      </c>
    </row>
    <row r="255" s="2" customFormat="1" ht="24.15" customHeight="1">
      <c r="A255" s="34"/>
      <c r="B255" s="176"/>
      <c r="C255" s="177" t="s">
        <v>919</v>
      </c>
      <c r="D255" s="177" t="s">
        <v>169</v>
      </c>
      <c r="E255" s="178" t="s">
        <v>2039</v>
      </c>
      <c r="F255" s="179" t="s">
        <v>2040</v>
      </c>
      <c r="G255" s="180" t="s">
        <v>1046</v>
      </c>
      <c r="H255" s="207"/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215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215</v>
      </c>
      <c r="BM255" s="189" t="s">
        <v>1400</v>
      </c>
    </row>
    <row r="256" s="12" customFormat="1" ht="25.92" customHeight="1">
      <c r="A256" s="12"/>
      <c r="B256" s="163"/>
      <c r="C256" s="12"/>
      <c r="D256" s="164" t="s">
        <v>74</v>
      </c>
      <c r="E256" s="165" t="s">
        <v>2624</v>
      </c>
      <c r="F256" s="165" t="s">
        <v>2625</v>
      </c>
      <c r="G256" s="12"/>
      <c r="H256" s="12"/>
      <c r="I256" s="166"/>
      <c r="J256" s="167">
        <f>BK256</f>
        <v>0</v>
      </c>
      <c r="K256" s="12"/>
      <c r="L256" s="163"/>
      <c r="M256" s="168"/>
      <c r="N256" s="169"/>
      <c r="O256" s="169"/>
      <c r="P256" s="170">
        <f>P257</f>
        <v>0</v>
      </c>
      <c r="Q256" s="169"/>
      <c r="R256" s="170">
        <f>R257</f>
        <v>0</v>
      </c>
      <c r="S256" s="169"/>
      <c r="T256" s="171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64" t="s">
        <v>173</v>
      </c>
      <c r="AT256" s="172" t="s">
        <v>74</v>
      </c>
      <c r="AU256" s="172" t="s">
        <v>75</v>
      </c>
      <c r="AY256" s="164" t="s">
        <v>165</v>
      </c>
      <c r="BK256" s="173">
        <f>BK257</f>
        <v>0</v>
      </c>
    </row>
    <row r="257" s="12" customFormat="1" ht="22.8" customHeight="1">
      <c r="A257" s="12"/>
      <c r="B257" s="163"/>
      <c r="C257" s="12"/>
      <c r="D257" s="164" t="s">
        <v>74</v>
      </c>
      <c r="E257" s="174" t="s">
        <v>2626</v>
      </c>
      <c r="F257" s="174" t="s">
        <v>2625</v>
      </c>
      <c r="G257" s="12"/>
      <c r="H257" s="12"/>
      <c r="I257" s="166"/>
      <c r="J257" s="175">
        <f>BK257</f>
        <v>0</v>
      </c>
      <c r="K257" s="12"/>
      <c r="L257" s="163"/>
      <c r="M257" s="168"/>
      <c r="N257" s="169"/>
      <c r="O257" s="169"/>
      <c r="P257" s="170">
        <f>SUM(P258:P260)</f>
        <v>0</v>
      </c>
      <c r="Q257" s="169"/>
      <c r="R257" s="170">
        <f>SUM(R258:R260)</f>
        <v>0</v>
      </c>
      <c r="S257" s="169"/>
      <c r="T257" s="171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4" t="s">
        <v>83</v>
      </c>
      <c r="AT257" s="172" t="s">
        <v>74</v>
      </c>
      <c r="AU257" s="172" t="s">
        <v>83</v>
      </c>
      <c r="AY257" s="164" t="s">
        <v>165</v>
      </c>
      <c r="BK257" s="173">
        <f>SUM(BK258:BK260)</f>
        <v>0</v>
      </c>
    </row>
    <row r="258" s="2" customFormat="1" ht="24.15" customHeight="1">
      <c r="A258" s="34"/>
      <c r="B258" s="176"/>
      <c r="C258" s="177" t="s">
        <v>923</v>
      </c>
      <c r="D258" s="177" t="s">
        <v>169</v>
      </c>
      <c r="E258" s="178" t="s">
        <v>2627</v>
      </c>
      <c r="F258" s="179" t="s">
        <v>2628</v>
      </c>
      <c r="G258" s="180" t="s">
        <v>2407</v>
      </c>
      <c r="H258" s="181">
        <v>1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173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173</v>
      </c>
      <c r="BM258" s="189" t="s">
        <v>1408</v>
      </c>
    </row>
    <row r="259" s="2" customFormat="1" ht="16.5" customHeight="1">
      <c r="A259" s="34"/>
      <c r="B259" s="176"/>
      <c r="C259" s="177" t="s">
        <v>927</v>
      </c>
      <c r="D259" s="177" t="s">
        <v>169</v>
      </c>
      <c r="E259" s="178" t="s">
        <v>2629</v>
      </c>
      <c r="F259" s="179" t="s">
        <v>2630</v>
      </c>
      <c r="G259" s="180" t="s">
        <v>2399</v>
      </c>
      <c r="H259" s="181">
        <v>24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173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173</v>
      </c>
      <c r="BM259" s="189" t="s">
        <v>1416</v>
      </c>
    </row>
    <row r="260" s="2" customFormat="1" ht="16.5" customHeight="1">
      <c r="A260" s="34"/>
      <c r="B260" s="176"/>
      <c r="C260" s="177" t="s">
        <v>931</v>
      </c>
      <c r="D260" s="177" t="s">
        <v>169</v>
      </c>
      <c r="E260" s="178" t="s">
        <v>2631</v>
      </c>
      <c r="F260" s="179" t="s">
        <v>2632</v>
      </c>
      <c r="G260" s="180" t="s">
        <v>2399</v>
      </c>
      <c r="H260" s="181">
        <v>72</v>
      </c>
      <c r="I260" s="182"/>
      <c r="J260" s="183">
        <f>ROUND(I260*H260,2)</f>
        <v>0</v>
      </c>
      <c r="K260" s="184"/>
      <c r="L260" s="35"/>
      <c r="M260" s="191" t="s">
        <v>1</v>
      </c>
      <c r="N260" s="192" t="s">
        <v>41</v>
      </c>
      <c r="O260" s="193"/>
      <c r="P260" s="194">
        <f>O260*H260</f>
        <v>0</v>
      </c>
      <c r="Q260" s="194">
        <v>0</v>
      </c>
      <c r="R260" s="194">
        <f>Q260*H260</f>
        <v>0</v>
      </c>
      <c r="S260" s="194">
        <v>0</v>
      </c>
      <c r="T260" s="195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173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173</v>
      </c>
      <c r="BM260" s="189" t="s">
        <v>1424</v>
      </c>
    </row>
    <row r="261" s="2" customFormat="1" ht="6.96" customHeight="1">
      <c r="A261" s="34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35"/>
      <c r="M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</row>
  </sheetData>
  <autoFilter ref="C126:K26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2633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2634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ROUND((SUM(BE132:BE355)),  2)</f>
        <v>0</v>
      </c>
      <c r="G33" s="129"/>
      <c r="H33" s="129"/>
      <c r="I33" s="130">
        <v>0.20000000000000001</v>
      </c>
      <c r="J33" s="128">
        <f>ROUND(((SUM(BE132:BE355))*I33),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ROUND((SUM(BF132:BF355)),  2)</f>
        <v>0</v>
      </c>
      <c r="G34" s="129"/>
      <c r="H34" s="129"/>
      <c r="I34" s="130">
        <v>0.20000000000000001</v>
      </c>
      <c r="J34" s="128">
        <f>ROUND(((SUM(BF132:BF355))*I34),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ROUND((SUM(BG132:BG355)),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ROUND((SUM(BH132:BH355)),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ROUND((SUM(BI132:BI355)),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08 -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1. 2. 2024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Timotej Čápek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495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498</v>
      </c>
      <c r="E99" s="150"/>
      <c r="F99" s="150"/>
      <c r="G99" s="150"/>
      <c r="H99" s="150"/>
      <c r="I99" s="150"/>
      <c r="J99" s="151">
        <f>J146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499</v>
      </c>
      <c r="E100" s="150"/>
      <c r="F100" s="150"/>
      <c r="G100" s="150"/>
      <c r="H100" s="150"/>
      <c r="I100" s="150"/>
      <c r="J100" s="151">
        <f>J148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500</v>
      </c>
      <c r="E101" s="150"/>
      <c r="F101" s="150"/>
      <c r="G101" s="150"/>
      <c r="H101" s="150"/>
      <c r="I101" s="150"/>
      <c r="J101" s="151">
        <f>J153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136</v>
      </c>
      <c r="E102" s="150"/>
      <c r="F102" s="150"/>
      <c r="G102" s="150"/>
      <c r="H102" s="150"/>
      <c r="I102" s="150"/>
      <c r="J102" s="151">
        <f>J156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137</v>
      </c>
      <c r="E103" s="150"/>
      <c r="F103" s="150"/>
      <c r="G103" s="150"/>
      <c r="H103" s="150"/>
      <c r="I103" s="150"/>
      <c r="J103" s="151">
        <f>J165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138</v>
      </c>
      <c r="E104" s="146"/>
      <c r="F104" s="146"/>
      <c r="G104" s="146"/>
      <c r="H104" s="146"/>
      <c r="I104" s="146"/>
      <c r="J104" s="147">
        <f>J167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140</v>
      </c>
      <c r="E105" s="150"/>
      <c r="F105" s="150"/>
      <c r="G105" s="150"/>
      <c r="H105" s="150"/>
      <c r="I105" s="150"/>
      <c r="J105" s="151">
        <f>J168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141</v>
      </c>
      <c r="E106" s="150"/>
      <c r="F106" s="150"/>
      <c r="G106" s="150"/>
      <c r="H106" s="150"/>
      <c r="I106" s="150"/>
      <c r="J106" s="151">
        <f>J188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2635</v>
      </c>
      <c r="E107" s="150"/>
      <c r="F107" s="150"/>
      <c r="G107" s="150"/>
      <c r="H107" s="150"/>
      <c r="I107" s="150"/>
      <c r="J107" s="151">
        <f>J192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8"/>
      <c r="C108" s="10"/>
      <c r="D108" s="149" t="s">
        <v>2636</v>
      </c>
      <c r="E108" s="150"/>
      <c r="F108" s="150"/>
      <c r="G108" s="150"/>
      <c r="H108" s="150"/>
      <c r="I108" s="150"/>
      <c r="J108" s="151">
        <f>J243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505</v>
      </c>
      <c r="E109" s="150"/>
      <c r="F109" s="150"/>
      <c r="G109" s="150"/>
      <c r="H109" s="150"/>
      <c r="I109" s="150"/>
      <c r="J109" s="151">
        <f>J294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2637</v>
      </c>
      <c r="E110" s="150"/>
      <c r="F110" s="150"/>
      <c r="G110" s="150"/>
      <c r="H110" s="150"/>
      <c r="I110" s="150"/>
      <c r="J110" s="151">
        <f>J348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4"/>
      <c r="C111" s="9"/>
      <c r="D111" s="145" t="s">
        <v>516</v>
      </c>
      <c r="E111" s="146"/>
      <c r="F111" s="146"/>
      <c r="G111" s="146"/>
      <c r="H111" s="146"/>
      <c r="I111" s="146"/>
      <c r="J111" s="147">
        <f>J350</f>
        <v>0</v>
      </c>
      <c r="K111" s="9"/>
      <c r="L111" s="14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48"/>
      <c r="C112" s="10"/>
      <c r="D112" s="149" t="s">
        <v>2638</v>
      </c>
      <c r="E112" s="150"/>
      <c r="F112" s="150"/>
      <c r="G112" s="150"/>
      <c r="H112" s="150"/>
      <c r="I112" s="150"/>
      <c r="J112" s="151">
        <f>J351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151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22" t="str">
        <f>E7</f>
        <v>Obnova a modernizácia objektu Centra univerzitného športu pri SPU v Nitre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08 - Zdravotechnika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Nitra</v>
      </c>
      <c r="G126" s="34"/>
      <c r="H126" s="34"/>
      <c r="I126" s="28" t="s">
        <v>21</v>
      </c>
      <c r="J126" s="70" t="str">
        <f>IF(J12="","",J12)</f>
        <v>1. 2. 2024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SPU v Nitre</v>
      </c>
      <c r="G128" s="34"/>
      <c r="H128" s="34"/>
      <c r="I128" s="28" t="s">
        <v>29</v>
      </c>
      <c r="J128" s="32" t="str">
        <f>E21</f>
        <v>Ing. Stanislav Mikle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>Ing. Timotej Čápek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152</v>
      </c>
      <c r="D131" s="155" t="s">
        <v>60</v>
      </c>
      <c r="E131" s="155" t="s">
        <v>56</v>
      </c>
      <c r="F131" s="155" t="s">
        <v>57</v>
      </c>
      <c r="G131" s="155" t="s">
        <v>153</v>
      </c>
      <c r="H131" s="155" t="s">
        <v>154</v>
      </c>
      <c r="I131" s="155" t="s">
        <v>155</v>
      </c>
      <c r="J131" s="156" t="s">
        <v>132</v>
      </c>
      <c r="K131" s="157" t="s">
        <v>156</v>
      </c>
      <c r="L131" s="158"/>
      <c r="M131" s="87" t="s">
        <v>1</v>
      </c>
      <c r="N131" s="88" t="s">
        <v>39</v>
      </c>
      <c r="O131" s="88" t="s">
        <v>157</v>
      </c>
      <c r="P131" s="88" t="s">
        <v>158</v>
      </c>
      <c r="Q131" s="88" t="s">
        <v>159</v>
      </c>
      <c r="R131" s="88" t="s">
        <v>160</v>
      </c>
      <c r="S131" s="88" t="s">
        <v>161</v>
      </c>
      <c r="T131" s="89" t="s">
        <v>162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133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P133+P167+P350</f>
        <v>0</v>
      </c>
      <c r="Q132" s="91"/>
      <c r="R132" s="160">
        <f>R133+R167+R350</f>
        <v>0</v>
      </c>
      <c r="S132" s="91"/>
      <c r="T132" s="161">
        <f>T133+T167+T350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134</v>
      </c>
      <c r="BK132" s="162">
        <f>BK133+BK167+BK350</f>
        <v>0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163</v>
      </c>
      <c r="F133" s="165" t="s">
        <v>164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P134+P146+P148+P153+P156+P165</f>
        <v>0</v>
      </c>
      <c r="Q133" s="169"/>
      <c r="R133" s="170">
        <f>R134+R146+R148+R153+R156+R165</f>
        <v>0</v>
      </c>
      <c r="S133" s="169"/>
      <c r="T133" s="171">
        <f>T134+T146+T148+T153+T156+T165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83</v>
      </c>
      <c r="AT133" s="172" t="s">
        <v>74</v>
      </c>
      <c r="AU133" s="172" t="s">
        <v>75</v>
      </c>
      <c r="AY133" s="164" t="s">
        <v>165</v>
      </c>
      <c r="BK133" s="173">
        <f>BK134+BK146+BK148+BK153+BK156+BK165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83</v>
      </c>
      <c r="F134" s="174" t="s">
        <v>518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SUM(P135:P145)</f>
        <v>0</v>
      </c>
      <c r="Q134" s="169"/>
      <c r="R134" s="170">
        <f>SUM(R135:R145)</f>
        <v>0</v>
      </c>
      <c r="S134" s="169"/>
      <c r="T134" s="171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165</v>
      </c>
      <c r="BK134" s="173">
        <f>SUM(BK135:BK145)</f>
        <v>0</v>
      </c>
    </row>
    <row r="135" s="2" customFormat="1" ht="24.15" customHeight="1">
      <c r="A135" s="34"/>
      <c r="B135" s="176"/>
      <c r="C135" s="177" t="s">
        <v>2639</v>
      </c>
      <c r="D135" s="177" t="s">
        <v>169</v>
      </c>
      <c r="E135" s="178" t="s">
        <v>2640</v>
      </c>
      <c r="F135" s="179" t="s">
        <v>2641</v>
      </c>
      <c r="G135" s="180" t="s">
        <v>172</v>
      </c>
      <c r="H135" s="181">
        <v>34.375999999999998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174</v>
      </c>
    </row>
    <row r="136" s="2" customFormat="1" ht="33" customHeight="1">
      <c r="A136" s="34"/>
      <c r="B136" s="176"/>
      <c r="C136" s="177" t="s">
        <v>2642</v>
      </c>
      <c r="D136" s="177" t="s">
        <v>169</v>
      </c>
      <c r="E136" s="178" t="s">
        <v>2643</v>
      </c>
      <c r="F136" s="179" t="s">
        <v>2644</v>
      </c>
      <c r="G136" s="180" t="s">
        <v>172</v>
      </c>
      <c r="H136" s="181">
        <v>34.375999999999998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173</v>
      </c>
    </row>
    <row r="137" s="2" customFormat="1" ht="33" customHeight="1">
      <c r="A137" s="34"/>
      <c r="B137" s="176"/>
      <c r="C137" s="177" t="s">
        <v>2645</v>
      </c>
      <c r="D137" s="177" t="s">
        <v>169</v>
      </c>
      <c r="E137" s="178" t="s">
        <v>2646</v>
      </c>
      <c r="F137" s="179" t="s">
        <v>2647</v>
      </c>
      <c r="G137" s="180" t="s">
        <v>178</v>
      </c>
      <c r="H137" s="181">
        <v>21.587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533</v>
      </c>
    </row>
    <row r="138" s="2" customFormat="1" ht="37.8" customHeight="1">
      <c r="A138" s="34"/>
      <c r="B138" s="176"/>
      <c r="C138" s="177" t="s">
        <v>2648</v>
      </c>
      <c r="D138" s="177" t="s">
        <v>169</v>
      </c>
      <c r="E138" s="178" t="s">
        <v>2649</v>
      </c>
      <c r="F138" s="179" t="s">
        <v>2650</v>
      </c>
      <c r="G138" s="180" t="s">
        <v>178</v>
      </c>
      <c r="H138" s="181">
        <v>21.587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173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541</v>
      </c>
    </row>
    <row r="139" s="2" customFormat="1" ht="24.15" customHeight="1">
      <c r="A139" s="34"/>
      <c r="B139" s="176"/>
      <c r="C139" s="177" t="s">
        <v>2651</v>
      </c>
      <c r="D139" s="177" t="s">
        <v>169</v>
      </c>
      <c r="E139" s="178" t="s">
        <v>2652</v>
      </c>
      <c r="F139" s="179" t="s">
        <v>2653</v>
      </c>
      <c r="G139" s="180" t="s">
        <v>178</v>
      </c>
      <c r="H139" s="181">
        <v>21.587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109</v>
      </c>
    </row>
    <row r="140" s="2" customFormat="1" ht="37.8" customHeight="1">
      <c r="A140" s="34"/>
      <c r="B140" s="176"/>
      <c r="C140" s="177" t="s">
        <v>2654</v>
      </c>
      <c r="D140" s="177" t="s">
        <v>169</v>
      </c>
      <c r="E140" s="178" t="s">
        <v>2655</v>
      </c>
      <c r="F140" s="179" t="s">
        <v>2656</v>
      </c>
      <c r="G140" s="180" t="s">
        <v>178</v>
      </c>
      <c r="H140" s="181">
        <v>13.356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115</v>
      </c>
    </row>
    <row r="141" s="2" customFormat="1" ht="16.5" customHeight="1">
      <c r="A141" s="34"/>
      <c r="B141" s="176"/>
      <c r="C141" s="177" t="s">
        <v>2657</v>
      </c>
      <c r="D141" s="177" t="s">
        <v>169</v>
      </c>
      <c r="E141" s="178" t="s">
        <v>542</v>
      </c>
      <c r="F141" s="179" t="s">
        <v>543</v>
      </c>
      <c r="G141" s="180" t="s">
        <v>178</v>
      </c>
      <c r="H141" s="181">
        <v>13.356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121</v>
      </c>
    </row>
    <row r="142" s="2" customFormat="1" ht="24.15" customHeight="1">
      <c r="A142" s="34"/>
      <c r="B142" s="176"/>
      <c r="C142" s="177" t="s">
        <v>2658</v>
      </c>
      <c r="D142" s="177" t="s">
        <v>169</v>
      </c>
      <c r="E142" s="178" t="s">
        <v>545</v>
      </c>
      <c r="F142" s="179" t="s">
        <v>546</v>
      </c>
      <c r="G142" s="180" t="s">
        <v>274</v>
      </c>
      <c r="H142" s="181">
        <v>22.704999999999998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215</v>
      </c>
    </row>
    <row r="143" s="2" customFormat="1" ht="24.15" customHeight="1">
      <c r="A143" s="34"/>
      <c r="B143" s="176"/>
      <c r="C143" s="177" t="s">
        <v>2659</v>
      </c>
      <c r="D143" s="177" t="s">
        <v>169</v>
      </c>
      <c r="E143" s="178" t="s">
        <v>548</v>
      </c>
      <c r="F143" s="179" t="s">
        <v>2660</v>
      </c>
      <c r="G143" s="180" t="s">
        <v>178</v>
      </c>
      <c r="H143" s="181">
        <v>8.2319999999999993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223</v>
      </c>
    </row>
    <row r="144" s="2" customFormat="1" ht="24.15" customHeight="1">
      <c r="A144" s="34"/>
      <c r="B144" s="176"/>
      <c r="C144" s="177" t="s">
        <v>2661</v>
      </c>
      <c r="D144" s="177" t="s">
        <v>169</v>
      </c>
      <c r="E144" s="178" t="s">
        <v>2662</v>
      </c>
      <c r="F144" s="179" t="s">
        <v>2663</v>
      </c>
      <c r="G144" s="180" t="s">
        <v>178</v>
      </c>
      <c r="H144" s="181">
        <v>9.9179999999999993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7</v>
      </c>
    </row>
    <row r="145" s="2" customFormat="1" ht="16.5" customHeight="1">
      <c r="A145" s="34"/>
      <c r="B145" s="176"/>
      <c r="C145" s="196" t="s">
        <v>2664</v>
      </c>
      <c r="D145" s="196" t="s">
        <v>551</v>
      </c>
      <c r="E145" s="197" t="s">
        <v>2665</v>
      </c>
      <c r="F145" s="198" t="s">
        <v>2666</v>
      </c>
      <c r="G145" s="199" t="s">
        <v>274</v>
      </c>
      <c r="H145" s="200">
        <v>16.861000000000001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541</v>
      </c>
      <c r="AT145" s="189" t="s">
        <v>551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238</v>
      </c>
    </row>
    <row r="146" s="12" customFormat="1" ht="22.8" customHeight="1">
      <c r="A146" s="12"/>
      <c r="B146" s="163"/>
      <c r="C146" s="12"/>
      <c r="D146" s="164" t="s">
        <v>74</v>
      </c>
      <c r="E146" s="174" t="s">
        <v>173</v>
      </c>
      <c r="F146" s="174" t="s">
        <v>666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P147</f>
        <v>0</v>
      </c>
      <c r="Q146" s="169"/>
      <c r="R146" s="170">
        <f>R147</f>
        <v>0</v>
      </c>
      <c r="S146" s="169"/>
      <c r="T146" s="17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83</v>
      </c>
      <c r="AT146" s="172" t="s">
        <v>74</v>
      </c>
      <c r="AU146" s="172" t="s">
        <v>83</v>
      </c>
      <c r="AY146" s="164" t="s">
        <v>165</v>
      </c>
      <c r="BK146" s="173">
        <f>BK147</f>
        <v>0</v>
      </c>
    </row>
    <row r="147" s="2" customFormat="1" ht="33" customHeight="1">
      <c r="A147" s="34"/>
      <c r="B147" s="176"/>
      <c r="C147" s="177" t="s">
        <v>2667</v>
      </c>
      <c r="D147" s="177" t="s">
        <v>169</v>
      </c>
      <c r="E147" s="178" t="s">
        <v>2668</v>
      </c>
      <c r="F147" s="179" t="s">
        <v>2669</v>
      </c>
      <c r="G147" s="180" t="s">
        <v>178</v>
      </c>
      <c r="H147" s="181">
        <v>3.4380000000000002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255</v>
      </c>
    </row>
    <row r="148" s="12" customFormat="1" ht="22.8" customHeight="1">
      <c r="A148" s="12"/>
      <c r="B148" s="163"/>
      <c r="C148" s="12"/>
      <c r="D148" s="164" t="s">
        <v>74</v>
      </c>
      <c r="E148" s="174" t="s">
        <v>533</v>
      </c>
      <c r="F148" s="174" t="s">
        <v>679</v>
      </c>
      <c r="G148" s="12"/>
      <c r="H148" s="12"/>
      <c r="I148" s="166"/>
      <c r="J148" s="175">
        <f>BK148</f>
        <v>0</v>
      </c>
      <c r="K148" s="12"/>
      <c r="L148" s="163"/>
      <c r="M148" s="168"/>
      <c r="N148" s="169"/>
      <c r="O148" s="169"/>
      <c r="P148" s="170">
        <f>SUM(P149:P152)</f>
        <v>0</v>
      </c>
      <c r="Q148" s="169"/>
      <c r="R148" s="170">
        <f>SUM(R149:R152)</f>
        <v>0</v>
      </c>
      <c r="S148" s="169"/>
      <c r="T148" s="171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4" t="s">
        <v>83</v>
      </c>
      <c r="AT148" s="172" t="s">
        <v>74</v>
      </c>
      <c r="AU148" s="172" t="s">
        <v>83</v>
      </c>
      <c r="AY148" s="164" t="s">
        <v>165</v>
      </c>
      <c r="BK148" s="173">
        <f>SUM(BK149:BK152)</f>
        <v>0</v>
      </c>
    </row>
    <row r="149" s="2" customFormat="1" ht="24.15" customHeight="1">
      <c r="A149" s="34"/>
      <c r="B149" s="176"/>
      <c r="C149" s="177" t="s">
        <v>2670</v>
      </c>
      <c r="D149" s="177" t="s">
        <v>169</v>
      </c>
      <c r="E149" s="178" t="s">
        <v>2671</v>
      </c>
      <c r="F149" s="179" t="s">
        <v>2672</v>
      </c>
      <c r="G149" s="180" t="s">
        <v>172</v>
      </c>
      <c r="H149" s="181">
        <v>13.539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263</v>
      </c>
    </row>
    <row r="150" s="2" customFormat="1" ht="24.15" customHeight="1">
      <c r="A150" s="34"/>
      <c r="B150" s="176"/>
      <c r="C150" s="177" t="s">
        <v>2673</v>
      </c>
      <c r="D150" s="177" t="s">
        <v>169</v>
      </c>
      <c r="E150" s="178" t="s">
        <v>2674</v>
      </c>
      <c r="F150" s="179" t="s">
        <v>2675</v>
      </c>
      <c r="G150" s="180" t="s">
        <v>178</v>
      </c>
      <c r="H150" s="181">
        <v>5.1559999999999997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271</v>
      </c>
    </row>
    <row r="151" s="2" customFormat="1" ht="33" customHeight="1">
      <c r="A151" s="34"/>
      <c r="B151" s="176"/>
      <c r="C151" s="177" t="s">
        <v>2676</v>
      </c>
      <c r="D151" s="177" t="s">
        <v>169</v>
      </c>
      <c r="E151" s="178" t="s">
        <v>2677</v>
      </c>
      <c r="F151" s="179" t="s">
        <v>2678</v>
      </c>
      <c r="G151" s="180" t="s">
        <v>274</v>
      </c>
      <c r="H151" s="181">
        <v>0.39900000000000002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276</v>
      </c>
    </row>
    <row r="152" s="2" customFormat="1" ht="16.5" customHeight="1">
      <c r="A152" s="34"/>
      <c r="B152" s="176"/>
      <c r="C152" s="177" t="s">
        <v>2679</v>
      </c>
      <c r="D152" s="177" t="s">
        <v>169</v>
      </c>
      <c r="E152" s="178" t="s">
        <v>2680</v>
      </c>
      <c r="F152" s="179" t="s">
        <v>2681</v>
      </c>
      <c r="G152" s="180" t="s">
        <v>172</v>
      </c>
      <c r="H152" s="181">
        <v>34.375999999999998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284</v>
      </c>
    </row>
    <row r="153" s="12" customFormat="1" ht="22.8" customHeight="1">
      <c r="A153" s="12"/>
      <c r="B153" s="163"/>
      <c r="C153" s="12"/>
      <c r="D153" s="164" t="s">
        <v>74</v>
      </c>
      <c r="E153" s="174" t="s">
        <v>541</v>
      </c>
      <c r="F153" s="174" t="s">
        <v>816</v>
      </c>
      <c r="G153" s="12"/>
      <c r="H153" s="12"/>
      <c r="I153" s="166"/>
      <c r="J153" s="175">
        <f>BK153</f>
        <v>0</v>
      </c>
      <c r="K153" s="12"/>
      <c r="L153" s="163"/>
      <c r="M153" s="168"/>
      <c r="N153" s="169"/>
      <c r="O153" s="169"/>
      <c r="P153" s="170">
        <f>SUM(P154:P155)</f>
        <v>0</v>
      </c>
      <c r="Q153" s="169"/>
      <c r="R153" s="170">
        <f>SUM(R154:R155)</f>
        <v>0</v>
      </c>
      <c r="S153" s="169"/>
      <c r="T153" s="171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4" t="s">
        <v>83</v>
      </c>
      <c r="AT153" s="172" t="s">
        <v>74</v>
      </c>
      <c r="AU153" s="172" t="s">
        <v>83</v>
      </c>
      <c r="AY153" s="164" t="s">
        <v>165</v>
      </c>
      <c r="BK153" s="173">
        <f>SUM(BK154:BK155)</f>
        <v>0</v>
      </c>
    </row>
    <row r="154" s="2" customFormat="1" ht="37.8" customHeight="1">
      <c r="A154" s="34"/>
      <c r="B154" s="176"/>
      <c r="C154" s="177" t="s">
        <v>2682</v>
      </c>
      <c r="D154" s="177" t="s">
        <v>169</v>
      </c>
      <c r="E154" s="178" t="s">
        <v>2683</v>
      </c>
      <c r="F154" s="179" t="s">
        <v>2684</v>
      </c>
      <c r="G154" s="180" t="s">
        <v>249</v>
      </c>
      <c r="H154" s="181">
        <v>7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292</v>
      </c>
    </row>
    <row r="155" s="2" customFormat="1" ht="24.15" customHeight="1">
      <c r="A155" s="34"/>
      <c r="B155" s="176"/>
      <c r="C155" s="196" t="s">
        <v>2685</v>
      </c>
      <c r="D155" s="196" t="s">
        <v>551</v>
      </c>
      <c r="E155" s="197" t="s">
        <v>2686</v>
      </c>
      <c r="F155" s="198" t="s">
        <v>2687</v>
      </c>
      <c r="G155" s="199" t="s">
        <v>249</v>
      </c>
      <c r="H155" s="200">
        <v>7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541</v>
      </c>
      <c r="AT155" s="189" t="s">
        <v>551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300</v>
      </c>
    </row>
    <row r="156" s="12" customFormat="1" ht="22.8" customHeight="1">
      <c r="A156" s="12"/>
      <c r="B156" s="163"/>
      <c r="C156" s="12"/>
      <c r="D156" s="164" t="s">
        <v>74</v>
      </c>
      <c r="E156" s="174" t="s">
        <v>166</v>
      </c>
      <c r="F156" s="174" t="s">
        <v>167</v>
      </c>
      <c r="G156" s="12"/>
      <c r="H156" s="12"/>
      <c r="I156" s="166"/>
      <c r="J156" s="175">
        <f>BK156</f>
        <v>0</v>
      </c>
      <c r="K156" s="12"/>
      <c r="L156" s="163"/>
      <c r="M156" s="168"/>
      <c r="N156" s="169"/>
      <c r="O156" s="169"/>
      <c r="P156" s="170">
        <f>SUM(P157:P164)</f>
        <v>0</v>
      </c>
      <c r="Q156" s="169"/>
      <c r="R156" s="170">
        <f>SUM(R157:R164)</f>
        <v>0</v>
      </c>
      <c r="S156" s="169"/>
      <c r="T156" s="171">
        <f>SUM(T157:T164)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83</v>
      </c>
      <c r="AY156" s="164" t="s">
        <v>165</v>
      </c>
      <c r="BK156" s="173">
        <f>SUM(BK157:BK164)</f>
        <v>0</v>
      </c>
    </row>
    <row r="157" s="2" customFormat="1" ht="24.15" customHeight="1">
      <c r="A157" s="34"/>
      <c r="B157" s="176"/>
      <c r="C157" s="177" t="s">
        <v>2688</v>
      </c>
      <c r="D157" s="177" t="s">
        <v>169</v>
      </c>
      <c r="E157" s="178" t="s">
        <v>2689</v>
      </c>
      <c r="F157" s="179" t="s">
        <v>2690</v>
      </c>
      <c r="G157" s="180" t="s">
        <v>249</v>
      </c>
      <c r="H157" s="181">
        <v>158.5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322</v>
      </c>
    </row>
    <row r="158" s="2" customFormat="1" ht="24.15" customHeight="1">
      <c r="A158" s="34"/>
      <c r="B158" s="176"/>
      <c r="C158" s="177" t="s">
        <v>2691</v>
      </c>
      <c r="D158" s="177" t="s">
        <v>169</v>
      </c>
      <c r="E158" s="178" t="s">
        <v>2692</v>
      </c>
      <c r="F158" s="179" t="s">
        <v>2693</v>
      </c>
      <c r="G158" s="180" t="s">
        <v>172</v>
      </c>
      <c r="H158" s="181">
        <v>7.2110000000000003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330</v>
      </c>
    </row>
    <row r="159" s="2" customFormat="1" ht="24.15" customHeight="1">
      <c r="A159" s="34"/>
      <c r="B159" s="176"/>
      <c r="C159" s="177" t="s">
        <v>2694</v>
      </c>
      <c r="D159" s="177" t="s">
        <v>169</v>
      </c>
      <c r="E159" s="178" t="s">
        <v>2695</v>
      </c>
      <c r="F159" s="179" t="s">
        <v>2696</v>
      </c>
      <c r="G159" s="180" t="s">
        <v>172</v>
      </c>
      <c r="H159" s="181">
        <v>8.9689999999999994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340</v>
      </c>
    </row>
    <row r="160" s="2" customFormat="1" ht="24.15" customHeight="1">
      <c r="A160" s="34"/>
      <c r="B160" s="176"/>
      <c r="C160" s="177" t="s">
        <v>2697</v>
      </c>
      <c r="D160" s="177" t="s">
        <v>169</v>
      </c>
      <c r="E160" s="178" t="s">
        <v>2698</v>
      </c>
      <c r="F160" s="179" t="s">
        <v>2699</v>
      </c>
      <c r="G160" s="180" t="s">
        <v>2700</v>
      </c>
      <c r="H160" s="181">
        <v>80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348</v>
      </c>
    </row>
    <row r="161" s="2" customFormat="1" ht="24.15" customHeight="1">
      <c r="A161" s="34"/>
      <c r="B161" s="176"/>
      <c r="C161" s="177" t="s">
        <v>2701</v>
      </c>
      <c r="D161" s="177" t="s">
        <v>169</v>
      </c>
      <c r="E161" s="178" t="s">
        <v>2702</v>
      </c>
      <c r="F161" s="179" t="s">
        <v>2703</v>
      </c>
      <c r="G161" s="180" t="s">
        <v>2700</v>
      </c>
      <c r="H161" s="181">
        <v>155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367</v>
      </c>
    </row>
    <row r="162" s="2" customFormat="1" ht="21.75" customHeight="1">
      <c r="A162" s="34"/>
      <c r="B162" s="176"/>
      <c r="C162" s="177" t="s">
        <v>2704</v>
      </c>
      <c r="D162" s="177" t="s">
        <v>169</v>
      </c>
      <c r="E162" s="178" t="s">
        <v>289</v>
      </c>
      <c r="F162" s="179" t="s">
        <v>290</v>
      </c>
      <c r="G162" s="180" t="s">
        <v>274</v>
      </c>
      <c r="H162" s="181">
        <v>32.366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379</v>
      </c>
    </row>
    <row r="163" s="2" customFormat="1" ht="24.15" customHeight="1">
      <c r="A163" s="34"/>
      <c r="B163" s="176"/>
      <c r="C163" s="177" t="s">
        <v>2705</v>
      </c>
      <c r="D163" s="177" t="s">
        <v>169</v>
      </c>
      <c r="E163" s="178" t="s">
        <v>293</v>
      </c>
      <c r="F163" s="179" t="s">
        <v>2365</v>
      </c>
      <c r="G163" s="180" t="s">
        <v>274</v>
      </c>
      <c r="H163" s="181">
        <v>32.366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387</v>
      </c>
    </row>
    <row r="164" s="2" customFormat="1" ht="24.15" customHeight="1">
      <c r="A164" s="34"/>
      <c r="B164" s="176"/>
      <c r="C164" s="177" t="s">
        <v>2706</v>
      </c>
      <c r="D164" s="177" t="s">
        <v>169</v>
      </c>
      <c r="E164" s="178" t="s">
        <v>301</v>
      </c>
      <c r="F164" s="179" t="s">
        <v>2707</v>
      </c>
      <c r="G164" s="180" t="s">
        <v>274</v>
      </c>
      <c r="H164" s="181">
        <v>32.366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395</v>
      </c>
    </row>
    <row r="165" s="12" customFormat="1" ht="22.8" customHeight="1">
      <c r="A165" s="12"/>
      <c r="B165" s="163"/>
      <c r="C165" s="12"/>
      <c r="D165" s="164" t="s">
        <v>74</v>
      </c>
      <c r="E165" s="174" t="s">
        <v>312</v>
      </c>
      <c r="F165" s="174" t="s">
        <v>313</v>
      </c>
      <c r="G165" s="12"/>
      <c r="H165" s="12"/>
      <c r="I165" s="166"/>
      <c r="J165" s="175">
        <f>BK165</f>
        <v>0</v>
      </c>
      <c r="K165" s="12"/>
      <c r="L165" s="163"/>
      <c r="M165" s="168"/>
      <c r="N165" s="169"/>
      <c r="O165" s="169"/>
      <c r="P165" s="170">
        <f>P166</f>
        <v>0</v>
      </c>
      <c r="Q165" s="169"/>
      <c r="R165" s="170">
        <f>R166</f>
        <v>0</v>
      </c>
      <c r="S165" s="169"/>
      <c r="T165" s="171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4" t="s">
        <v>83</v>
      </c>
      <c r="AT165" s="172" t="s">
        <v>74</v>
      </c>
      <c r="AU165" s="172" t="s">
        <v>83</v>
      </c>
      <c r="AY165" s="164" t="s">
        <v>165</v>
      </c>
      <c r="BK165" s="173">
        <f>BK166</f>
        <v>0</v>
      </c>
    </row>
    <row r="166" s="2" customFormat="1" ht="33" customHeight="1">
      <c r="A166" s="34"/>
      <c r="B166" s="176"/>
      <c r="C166" s="177" t="s">
        <v>2708</v>
      </c>
      <c r="D166" s="177" t="s">
        <v>169</v>
      </c>
      <c r="E166" s="178" t="s">
        <v>2709</v>
      </c>
      <c r="F166" s="179" t="s">
        <v>2710</v>
      </c>
      <c r="G166" s="180" t="s">
        <v>274</v>
      </c>
      <c r="H166" s="181">
        <v>36.637999999999998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173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404</v>
      </c>
    </row>
    <row r="167" s="12" customFormat="1" ht="25.92" customHeight="1">
      <c r="A167" s="12"/>
      <c r="B167" s="163"/>
      <c r="C167" s="12"/>
      <c r="D167" s="164" t="s">
        <v>74</v>
      </c>
      <c r="E167" s="165" t="s">
        <v>318</v>
      </c>
      <c r="F167" s="165" t="s">
        <v>319</v>
      </c>
      <c r="G167" s="12"/>
      <c r="H167" s="12"/>
      <c r="I167" s="166"/>
      <c r="J167" s="167">
        <f>BK167</f>
        <v>0</v>
      </c>
      <c r="K167" s="12"/>
      <c r="L167" s="163"/>
      <c r="M167" s="168"/>
      <c r="N167" s="169"/>
      <c r="O167" s="169"/>
      <c r="P167" s="170">
        <f>P168+P188+P192+P243+P294+P348</f>
        <v>0</v>
      </c>
      <c r="Q167" s="169"/>
      <c r="R167" s="170">
        <f>R168+R188+R192+R243+R294+R348</f>
        <v>0</v>
      </c>
      <c r="S167" s="169"/>
      <c r="T167" s="171">
        <f>T168+T188+T192+T243+T294+T348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4" t="s">
        <v>174</v>
      </c>
      <c r="AT167" s="172" t="s">
        <v>74</v>
      </c>
      <c r="AU167" s="172" t="s">
        <v>75</v>
      </c>
      <c r="AY167" s="164" t="s">
        <v>165</v>
      </c>
      <c r="BK167" s="173">
        <f>BK168+BK188+BK192+BK243+BK294+BK348</f>
        <v>0</v>
      </c>
    </row>
    <row r="168" s="12" customFormat="1" ht="22.8" customHeight="1">
      <c r="A168" s="12"/>
      <c r="B168" s="163"/>
      <c r="C168" s="12"/>
      <c r="D168" s="164" t="s">
        <v>74</v>
      </c>
      <c r="E168" s="174" t="s">
        <v>338</v>
      </c>
      <c r="F168" s="174" t="s">
        <v>339</v>
      </c>
      <c r="G168" s="12"/>
      <c r="H168" s="12"/>
      <c r="I168" s="166"/>
      <c r="J168" s="175">
        <f>BK168</f>
        <v>0</v>
      </c>
      <c r="K168" s="12"/>
      <c r="L168" s="163"/>
      <c r="M168" s="168"/>
      <c r="N168" s="169"/>
      <c r="O168" s="169"/>
      <c r="P168" s="170">
        <f>SUM(P169:P187)</f>
        <v>0</v>
      </c>
      <c r="Q168" s="169"/>
      <c r="R168" s="170">
        <f>SUM(R169:R187)</f>
        <v>0</v>
      </c>
      <c r="S168" s="169"/>
      <c r="T168" s="171">
        <f>SUM(T169:T187)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174</v>
      </c>
      <c r="AT168" s="172" t="s">
        <v>74</v>
      </c>
      <c r="AU168" s="172" t="s">
        <v>83</v>
      </c>
      <c r="AY168" s="164" t="s">
        <v>165</v>
      </c>
      <c r="BK168" s="173">
        <f>SUM(BK169:BK187)</f>
        <v>0</v>
      </c>
    </row>
    <row r="169" s="2" customFormat="1" ht="24.15" customHeight="1">
      <c r="A169" s="34"/>
      <c r="B169" s="176"/>
      <c r="C169" s="177" t="s">
        <v>2711</v>
      </c>
      <c r="D169" s="177" t="s">
        <v>169</v>
      </c>
      <c r="E169" s="178" t="s">
        <v>2712</v>
      </c>
      <c r="F169" s="179" t="s">
        <v>2713</v>
      </c>
      <c r="G169" s="180" t="s">
        <v>249</v>
      </c>
      <c r="H169" s="181">
        <v>275.5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215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215</v>
      </c>
      <c r="BM169" s="189" t="s">
        <v>418</v>
      </c>
    </row>
    <row r="170" s="2" customFormat="1" ht="33" customHeight="1">
      <c r="A170" s="34"/>
      <c r="B170" s="176"/>
      <c r="C170" s="196" t="s">
        <v>2714</v>
      </c>
      <c r="D170" s="196" t="s">
        <v>551</v>
      </c>
      <c r="E170" s="197" t="s">
        <v>2715</v>
      </c>
      <c r="F170" s="198" t="s">
        <v>2716</v>
      </c>
      <c r="G170" s="199" t="s">
        <v>249</v>
      </c>
      <c r="H170" s="200">
        <v>150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284</v>
      </c>
      <c r="AT170" s="189" t="s">
        <v>551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215</v>
      </c>
      <c r="BM170" s="189" t="s">
        <v>427</v>
      </c>
    </row>
    <row r="171" s="2" customFormat="1" ht="33" customHeight="1">
      <c r="A171" s="34"/>
      <c r="B171" s="176"/>
      <c r="C171" s="196" t="s">
        <v>2717</v>
      </c>
      <c r="D171" s="196" t="s">
        <v>551</v>
      </c>
      <c r="E171" s="197" t="s">
        <v>2718</v>
      </c>
      <c r="F171" s="198" t="s">
        <v>2719</v>
      </c>
      <c r="G171" s="199" t="s">
        <v>249</v>
      </c>
      <c r="H171" s="200">
        <v>85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284</v>
      </c>
      <c r="AT171" s="189" t="s">
        <v>551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215</v>
      </c>
      <c r="BM171" s="189" t="s">
        <v>435</v>
      </c>
    </row>
    <row r="172" s="2" customFormat="1" ht="33" customHeight="1">
      <c r="A172" s="34"/>
      <c r="B172" s="176"/>
      <c r="C172" s="196" t="s">
        <v>2720</v>
      </c>
      <c r="D172" s="196" t="s">
        <v>551</v>
      </c>
      <c r="E172" s="197" t="s">
        <v>2721</v>
      </c>
      <c r="F172" s="198" t="s">
        <v>2722</v>
      </c>
      <c r="G172" s="199" t="s">
        <v>249</v>
      </c>
      <c r="H172" s="200">
        <v>19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284</v>
      </c>
      <c r="AT172" s="189" t="s">
        <v>551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215</v>
      </c>
      <c r="BM172" s="189" t="s">
        <v>445</v>
      </c>
    </row>
    <row r="173" s="2" customFormat="1" ht="33" customHeight="1">
      <c r="A173" s="34"/>
      <c r="B173" s="176"/>
      <c r="C173" s="196" t="s">
        <v>2723</v>
      </c>
      <c r="D173" s="196" t="s">
        <v>551</v>
      </c>
      <c r="E173" s="197" t="s">
        <v>2724</v>
      </c>
      <c r="F173" s="198" t="s">
        <v>2725</v>
      </c>
      <c r="G173" s="199" t="s">
        <v>249</v>
      </c>
      <c r="H173" s="200">
        <v>21.5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284</v>
      </c>
      <c r="AT173" s="189" t="s">
        <v>551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215</v>
      </c>
      <c r="BM173" s="189" t="s">
        <v>453</v>
      </c>
    </row>
    <row r="174" s="2" customFormat="1" ht="24.15" customHeight="1">
      <c r="A174" s="34"/>
      <c r="B174" s="176"/>
      <c r="C174" s="177" t="s">
        <v>2726</v>
      </c>
      <c r="D174" s="177" t="s">
        <v>169</v>
      </c>
      <c r="E174" s="178" t="s">
        <v>2727</v>
      </c>
      <c r="F174" s="179" t="s">
        <v>2728</v>
      </c>
      <c r="G174" s="180" t="s">
        <v>249</v>
      </c>
      <c r="H174" s="181">
        <v>109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215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215</v>
      </c>
      <c r="BM174" s="189" t="s">
        <v>463</v>
      </c>
    </row>
    <row r="175" s="2" customFormat="1" ht="33" customHeight="1">
      <c r="A175" s="34"/>
      <c r="B175" s="176"/>
      <c r="C175" s="196" t="s">
        <v>2729</v>
      </c>
      <c r="D175" s="196" t="s">
        <v>551</v>
      </c>
      <c r="E175" s="197" t="s">
        <v>2730</v>
      </c>
      <c r="F175" s="198" t="s">
        <v>2731</v>
      </c>
      <c r="G175" s="199" t="s">
        <v>249</v>
      </c>
      <c r="H175" s="200">
        <v>5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284</v>
      </c>
      <c r="AT175" s="189" t="s">
        <v>551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215</v>
      </c>
      <c r="BM175" s="189" t="s">
        <v>473</v>
      </c>
    </row>
    <row r="176" s="2" customFormat="1" ht="33" customHeight="1">
      <c r="A176" s="34"/>
      <c r="B176" s="176"/>
      <c r="C176" s="196" t="s">
        <v>2732</v>
      </c>
      <c r="D176" s="196" t="s">
        <v>551</v>
      </c>
      <c r="E176" s="197" t="s">
        <v>2733</v>
      </c>
      <c r="F176" s="198" t="s">
        <v>2734</v>
      </c>
      <c r="G176" s="199" t="s">
        <v>249</v>
      </c>
      <c r="H176" s="200">
        <v>17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284</v>
      </c>
      <c r="AT176" s="189" t="s">
        <v>551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215</v>
      </c>
      <c r="BM176" s="189" t="s">
        <v>484</v>
      </c>
    </row>
    <row r="177" s="2" customFormat="1" ht="33" customHeight="1">
      <c r="A177" s="34"/>
      <c r="B177" s="176"/>
      <c r="C177" s="196" t="s">
        <v>2735</v>
      </c>
      <c r="D177" s="196" t="s">
        <v>551</v>
      </c>
      <c r="E177" s="197" t="s">
        <v>2736</v>
      </c>
      <c r="F177" s="198" t="s">
        <v>2737</v>
      </c>
      <c r="G177" s="199" t="s">
        <v>249</v>
      </c>
      <c r="H177" s="200">
        <v>19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284</v>
      </c>
      <c r="AT177" s="189" t="s">
        <v>551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215</v>
      </c>
      <c r="BM177" s="189" t="s">
        <v>314</v>
      </c>
    </row>
    <row r="178" s="2" customFormat="1" ht="33" customHeight="1">
      <c r="A178" s="34"/>
      <c r="B178" s="176"/>
      <c r="C178" s="196" t="s">
        <v>2738</v>
      </c>
      <c r="D178" s="196" t="s">
        <v>551</v>
      </c>
      <c r="E178" s="197" t="s">
        <v>2739</v>
      </c>
      <c r="F178" s="198" t="s">
        <v>2740</v>
      </c>
      <c r="G178" s="199" t="s">
        <v>249</v>
      </c>
      <c r="H178" s="200">
        <v>68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284</v>
      </c>
      <c r="AT178" s="189" t="s">
        <v>551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215</v>
      </c>
      <c r="BM178" s="189" t="s">
        <v>246</v>
      </c>
    </row>
    <row r="179" s="2" customFormat="1" ht="24.15" customHeight="1">
      <c r="A179" s="34"/>
      <c r="B179" s="176"/>
      <c r="C179" s="177" t="s">
        <v>2741</v>
      </c>
      <c r="D179" s="177" t="s">
        <v>169</v>
      </c>
      <c r="E179" s="178" t="s">
        <v>2742</v>
      </c>
      <c r="F179" s="179" t="s">
        <v>2743</v>
      </c>
      <c r="G179" s="180" t="s">
        <v>249</v>
      </c>
      <c r="H179" s="181">
        <v>408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215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215</v>
      </c>
      <c r="BM179" s="189" t="s">
        <v>183</v>
      </c>
    </row>
    <row r="180" s="2" customFormat="1" ht="33" customHeight="1">
      <c r="A180" s="34"/>
      <c r="B180" s="176"/>
      <c r="C180" s="196" t="s">
        <v>2744</v>
      </c>
      <c r="D180" s="196" t="s">
        <v>551</v>
      </c>
      <c r="E180" s="197" t="s">
        <v>2745</v>
      </c>
      <c r="F180" s="198" t="s">
        <v>2746</v>
      </c>
      <c r="G180" s="199" t="s">
        <v>249</v>
      </c>
      <c r="H180" s="200">
        <v>93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284</v>
      </c>
      <c r="AT180" s="189" t="s">
        <v>551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215</v>
      </c>
      <c r="BM180" s="189" t="s">
        <v>190</v>
      </c>
    </row>
    <row r="181" s="2" customFormat="1" ht="33" customHeight="1">
      <c r="A181" s="34"/>
      <c r="B181" s="176"/>
      <c r="C181" s="196" t="s">
        <v>2747</v>
      </c>
      <c r="D181" s="196" t="s">
        <v>551</v>
      </c>
      <c r="E181" s="197" t="s">
        <v>2748</v>
      </c>
      <c r="F181" s="198" t="s">
        <v>2749</v>
      </c>
      <c r="G181" s="199" t="s">
        <v>249</v>
      </c>
      <c r="H181" s="200">
        <v>150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284</v>
      </c>
      <c r="AT181" s="189" t="s">
        <v>551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215</v>
      </c>
      <c r="BM181" s="189" t="s">
        <v>195</v>
      </c>
    </row>
    <row r="182" s="2" customFormat="1" ht="33" customHeight="1">
      <c r="A182" s="34"/>
      <c r="B182" s="176"/>
      <c r="C182" s="196" t="s">
        <v>2750</v>
      </c>
      <c r="D182" s="196" t="s">
        <v>551</v>
      </c>
      <c r="E182" s="197" t="s">
        <v>2751</v>
      </c>
      <c r="F182" s="198" t="s">
        <v>2752</v>
      </c>
      <c r="G182" s="199" t="s">
        <v>249</v>
      </c>
      <c r="H182" s="200">
        <v>37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284</v>
      </c>
      <c r="AT182" s="189" t="s">
        <v>551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215</v>
      </c>
      <c r="BM182" s="189" t="s">
        <v>251</v>
      </c>
    </row>
    <row r="183" s="2" customFormat="1" ht="37.8" customHeight="1">
      <c r="A183" s="34"/>
      <c r="B183" s="176"/>
      <c r="C183" s="196" t="s">
        <v>2753</v>
      </c>
      <c r="D183" s="196" t="s">
        <v>551</v>
      </c>
      <c r="E183" s="197" t="s">
        <v>2754</v>
      </c>
      <c r="F183" s="198" t="s">
        <v>2755</v>
      </c>
      <c r="G183" s="199" t="s">
        <v>249</v>
      </c>
      <c r="H183" s="200">
        <v>43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284</v>
      </c>
      <c r="AT183" s="189" t="s">
        <v>551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215</v>
      </c>
      <c r="BM183" s="189" t="s">
        <v>776</v>
      </c>
    </row>
    <row r="184" s="2" customFormat="1" ht="37.8" customHeight="1">
      <c r="A184" s="34"/>
      <c r="B184" s="176"/>
      <c r="C184" s="196" t="s">
        <v>2756</v>
      </c>
      <c r="D184" s="196" t="s">
        <v>551</v>
      </c>
      <c r="E184" s="197" t="s">
        <v>2757</v>
      </c>
      <c r="F184" s="198" t="s">
        <v>2758</v>
      </c>
      <c r="G184" s="199" t="s">
        <v>249</v>
      </c>
      <c r="H184" s="200">
        <v>14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284</v>
      </c>
      <c r="AT184" s="189" t="s">
        <v>551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215</v>
      </c>
      <c r="BM184" s="189" t="s">
        <v>784</v>
      </c>
    </row>
    <row r="185" s="2" customFormat="1" ht="44.25" customHeight="1">
      <c r="A185" s="34"/>
      <c r="B185" s="176"/>
      <c r="C185" s="196" t="s">
        <v>2759</v>
      </c>
      <c r="D185" s="196" t="s">
        <v>551</v>
      </c>
      <c r="E185" s="197" t="s">
        <v>2760</v>
      </c>
      <c r="F185" s="198" t="s">
        <v>2761</v>
      </c>
      <c r="G185" s="199" t="s">
        <v>249</v>
      </c>
      <c r="H185" s="200">
        <v>26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284</v>
      </c>
      <c r="AT185" s="189" t="s">
        <v>551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215</v>
      </c>
      <c r="BM185" s="189" t="s">
        <v>792</v>
      </c>
    </row>
    <row r="186" s="2" customFormat="1" ht="44.25" customHeight="1">
      <c r="A186" s="34"/>
      <c r="B186" s="176"/>
      <c r="C186" s="196" t="s">
        <v>2762</v>
      </c>
      <c r="D186" s="196" t="s">
        <v>551</v>
      </c>
      <c r="E186" s="197" t="s">
        <v>2763</v>
      </c>
      <c r="F186" s="198" t="s">
        <v>2764</v>
      </c>
      <c r="G186" s="199" t="s">
        <v>249</v>
      </c>
      <c r="H186" s="200">
        <v>27</v>
      </c>
      <c r="I186" s="201"/>
      <c r="J186" s="202">
        <f>ROUND(I186*H186,2)</f>
        <v>0</v>
      </c>
      <c r="K186" s="203"/>
      <c r="L186" s="204"/>
      <c r="M186" s="205" t="s">
        <v>1</v>
      </c>
      <c r="N186" s="20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284</v>
      </c>
      <c r="AT186" s="189" t="s">
        <v>551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215</v>
      </c>
      <c r="BM186" s="189" t="s">
        <v>800</v>
      </c>
    </row>
    <row r="187" s="2" customFormat="1" ht="44.25" customHeight="1">
      <c r="A187" s="34"/>
      <c r="B187" s="176"/>
      <c r="C187" s="196" t="s">
        <v>2765</v>
      </c>
      <c r="D187" s="196" t="s">
        <v>551</v>
      </c>
      <c r="E187" s="197" t="s">
        <v>2766</v>
      </c>
      <c r="F187" s="198" t="s">
        <v>2767</v>
      </c>
      <c r="G187" s="199" t="s">
        <v>249</v>
      </c>
      <c r="H187" s="200">
        <v>18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284</v>
      </c>
      <c r="AT187" s="189" t="s">
        <v>551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215</v>
      </c>
      <c r="BM187" s="189" t="s">
        <v>808</v>
      </c>
    </row>
    <row r="188" s="12" customFormat="1" ht="22.8" customHeight="1">
      <c r="A188" s="12"/>
      <c r="B188" s="163"/>
      <c r="C188" s="12"/>
      <c r="D188" s="164" t="s">
        <v>74</v>
      </c>
      <c r="E188" s="174" t="s">
        <v>352</v>
      </c>
      <c r="F188" s="174" t="s">
        <v>353</v>
      </c>
      <c r="G188" s="12"/>
      <c r="H188" s="12"/>
      <c r="I188" s="166"/>
      <c r="J188" s="175">
        <f>BK188</f>
        <v>0</v>
      </c>
      <c r="K188" s="12"/>
      <c r="L188" s="163"/>
      <c r="M188" s="168"/>
      <c r="N188" s="169"/>
      <c r="O188" s="169"/>
      <c r="P188" s="170">
        <f>SUM(P189:P191)</f>
        <v>0</v>
      </c>
      <c r="Q188" s="169"/>
      <c r="R188" s="170">
        <f>SUM(R189:R191)</f>
        <v>0</v>
      </c>
      <c r="S188" s="169"/>
      <c r="T188" s="171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174</v>
      </c>
      <c r="AT188" s="172" t="s">
        <v>74</v>
      </c>
      <c r="AU188" s="172" t="s">
        <v>83</v>
      </c>
      <c r="AY188" s="164" t="s">
        <v>165</v>
      </c>
      <c r="BK188" s="173">
        <f>SUM(BK189:BK191)</f>
        <v>0</v>
      </c>
    </row>
    <row r="189" s="2" customFormat="1" ht="24.15" customHeight="1">
      <c r="A189" s="34"/>
      <c r="B189" s="176"/>
      <c r="C189" s="177" t="s">
        <v>2768</v>
      </c>
      <c r="D189" s="177" t="s">
        <v>169</v>
      </c>
      <c r="E189" s="178" t="s">
        <v>2769</v>
      </c>
      <c r="F189" s="179" t="s">
        <v>2770</v>
      </c>
      <c r="G189" s="180" t="s">
        <v>172</v>
      </c>
      <c r="H189" s="181">
        <v>34.375999999999998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215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215</v>
      </c>
      <c r="BM189" s="189" t="s">
        <v>817</v>
      </c>
    </row>
    <row r="190" s="2" customFormat="1" ht="16.5" customHeight="1">
      <c r="A190" s="34"/>
      <c r="B190" s="176"/>
      <c r="C190" s="196" t="s">
        <v>2771</v>
      </c>
      <c r="D190" s="196" t="s">
        <v>551</v>
      </c>
      <c r="E190" s="197" t="s">
        <v>2772</v>
      </c>
      <c r="F190" s="198" t="s">
        <v>2773</v>
      </c>
      <c r="G190" s="199" t="s">
        <v>172</v>
      </c>
      <c r="H190" s="200">
        <v>75.626999999999995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284</v>
      </c>
      <c r="AT190" s="189" t="s">
        <v>551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215</v>
      </c>
      <c r="BM190" s="189" t="s">
        <v>825</v>
      </c>
    </row>
    <row r="191" s="2" customFormat="1" ht="16.5" customHeight="1">
      <c r="A191" s="34"/>
      <c r="B191" s="176"/>
      <c r="C191" s="196" t="s">
        <v>2774</v>
      </c>
      <c r="D191" s="196" t="s">
        <v>551</v>
      </c>
      <c r="E191" s="197" t="s">
        <v>2775</v>
      </c>
      <c r="F191" s="198" t="s">
        <v>2776</v>
      </c>
      <c r="G191" s="199" t="s">
        <v>172</v>
      </c>
      <c r="H191" s="200">
        <v>75.626999999999995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284</v>
      </c>
      <c r="AT191" s="189" t="s">
        <v>551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215</v>
      </c>
      <c r="BM191" s="189" t="s">
        <v>833</v>
      </c>
    </row>
    <row r="192" s="12" customFormat="1" ht="22.8" customHeight="1">
      <c r="A192" s="12"/>
      <c r="B192" s="163"/>
      <c r="C192" s="12"/>
      <c r="D192" s="164" t="s">
        <v>74</v>
      </c>
      <c r="E192" s="174" t="s">
        <v>1152</v>
      </c>
      <c r="F192" s="174" t="s">
        <v>2777</v>
      </c>
      <c r="G192" s="12"/>
      <c r="H192" s="12"/>
      <c r="I192" s="166"/>
      <c r="J192" s="175">
        <f>BK192</f>
        <v>0</v>
      </c>
      <c r="K192" s="12"/>
      <c r="L192" s="163"/>
      <c r="M192" s="168"/>
      <c r="N192" s="169"/>
      <c r="O192" s="169"/>
      <c r="P192" s="170">
        <f>SUM(P193:P242)</f>
        <v>0</v>
      </c>
      <c r="Q192" s="169"/>
      <c r="R192" s="170">
        <f>SUM(R193:R242)</f>
        <v>0</v>
      </c>
      <c r="S192" s="169"/>
      <c r="T192" s="171">
        <f>SUM(T193:T242)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4" t="s">
        <v>174</v>
      </c>
      <c r="AT192" s="172" t="s">
        <v>74</v>
      </c>
      <c r="AU192" s="172" t="s">
        <v>83</v>
      </c>
      <c r="AY192" s="164" t="s">
        <v>165</v>
      </c>
      <c r="BK192" s="173">
        <f>SUM(BK193:BK242)</f>
        <v>0</v>
      </c>
    </row>
    <row r="193" s="2" customFormat="1" ht="24.15" customHeight="1">
      <c r="A193" s="34"/>
      <c r="B193" s="176"/>
      <c r="C193" s="177" t="s">
        <v>2778</v>
      </c>
      <c r="D193" s="177" t="s">
        <v>169</v>
      </c>
      <c r="E193" s="178" t="s">
        <v>2779</v>
      </c>
      <c r="F193" s="179" t="s">
        <v>2780</v>
      </c>
      <c r="G193" s="180" t="s">
        <v>249</v>
      </c>
      <c r="H193" s="181">
        <v>100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215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215</v>
      </c>
      <c r="BM193" s="189" t="s">
        <v>840</v>
      </c>
    </row>
    <row r="194" s="2" customFormat="1" ht="33" customHeight="1">
      <c r="A194" s="34"/>
      <c r="B194" s="176"/>
      <c r="C194" s="177" t="s">
        <v>2781</v>
      </c>
      <c r="D194" s="177" t="s">
        <v>169</v>
      </c>
      <c r="E194" s="178" t="s">
        <v>2782</v>
      </c>
      <c r="F194" s="179" t="s">
        <v>2783</v>
      </c>
      <c r="G194" s="180" t="s">
        <v>249</v>
      </c>
      <c r="H194" s="181">
        <v>50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215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215</v>
      </c>
      <c r="BM194" s="189" t="s">
        <v>848</v>
      </c>
    </row>
    <row r="195" s="2" customFormat="1" ht="24.15" customHeight="1">
      <c r="A195" s="34"/>
      <c r="B195" s="176"/>
      <c r="C195" s="177" t="s">
        <v>2784</v>
      </c>
      <c r="D195" s="177" t="s">
        <v>169</v>
      </c>
      <c r="E195" s="178" t="s">
        <v>2785</v>
      </c>
      <c r="F195" s="179" t="s">
        <v>2786</v>
      </c>
      <c r="G195" s="180" t="s">
        <v>249</v>
      </c>
      <c r="H195" s="181">
        <v>15.5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215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215</v>
      </c>
      <c r="BM195" s="189" t="s">
        <v>856</v>
      </c>
    </row>
    <row r="196" s="2" customFormat="1" ht="24.15" customHeight="1">
      <c r="A196" s="34"/>
      <c r="B196" s="176"/>
      <c r="C196" s="177" t="s">
        <v>2787</v>
      </c>
      <c r="D196" s="177" t="s">
        <v>169</v>
      </c>
      <c r="E196" s="178" t="s">
        <v>2788</v>
      </c>
      <c r="F196" s="179" t="s">
        <v>2789</v>
      </c>
      <c r="G196" s="180" t="s">
        <v>249</v>
      </c>
      <c r="H196" s="181">
        <v>78.5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215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215</v>
      </c>
      <c r="BM196" s="189" t="s">
        <v>864</v>
      </c>
    </row>
    <row r="197" s="2" customFormat="1" ht="24.15" customHeight="1">
      <c r="A197" s="34"/>
      <c r="B197" s="176"/>
      <c r="C197" s="177" t="s">
        <v>2790</v>
      </c>
      <c r="D197" s="177" t="s">
        <v>169</v>
      </c>
      <c r="E197" s="178" t="s">
        <v>2791</v>
      </c>
      <c r="F197" s="179" t="s">
        <v>2792</v>
      </c>
      <c r="G197" s="180" t="s">
        <v>249</v>
      </c>
      <c r="H197" s="181">
        <v>31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215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215</v>
      </c>
      <c r="BM197" s="189" t="s">
        <v>872</v>
      </c>
    </row>
    <row r="198" s="2" customFormat="1" ht="24.15" customHeight="1">
      <c r="A198" s="34"/>
      <c r="B198" s="176"/>
      <c r="C198" s="177" t="s">
        <v>2793</v>
      </c>
      <c r="D198" s="177" t="s">
        <v>169</v>
      </c>
      <c r="E198" s="178" t="s">
        <v>2794</v>
      </c>
      <c r="F198" s="179" t="s">
        <v>2795</v>
      </c>
      <c r="G198" s="180" t="s">
        <v>249</v>
      </c>
      <c r="H198" s="181">
        <v>23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215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215</v>
      </c>
      <c r="BM198" s="189" t="s">
        <v>880</v>
      </c>
    </row>
    <row r="199" s="2" customFormat="1" ht="21.75" customHeight="1">
      <c r="A199" s="34"/>
      <c r="B199" s="176"/>
      <c r="C199" s="177" t="s">
        <v>2796</v>
      </c>
      <c r="D199" s="177" t="s">
        <v>169</v>
      </c>
      <c r="E199" s="178" t="s">
        <v>2797</v>
      </c>
      <c r="F199" s="179" t="s">
        <v>2798</v>
      </c>
      <c r="G199" s="180" t="s">
        <v>249</v>
      </c>
      <c r="H199" s="181">
        <v>66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215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215</v>
      </c>
      <c r="BM199" s="189" t="s">
        <v>888</v>
      </c>
    </row>
    <row r="200" s="2" customFormat="1" ht="21.75" customHeight="1">
      <c r="A200" s="34"/>
      <c r="B200" s="176"/>
      <c r="C200" s="177" t="s">
        <v>2799</v>
      </c>
      <c r="D200" s="177" t="s">
        <v>169</v>
      </c>
      <c r="E200" s="178" t="s">
        <v>2800</v>
      </c>
      <c r="F200" s="179" t="s">
        <v>2801</v>
      </c>
      <c r="G200" s="180" t="s">
        <v>249</v>
      </c>
      <c r="H200" s="181">
        <v>26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215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215</v>
      </c>
      <c r="BM200" s="189" t="s">
        <v>896</v>
      </c>
    </row>
    <row r="201" s="2" customFormat="1" ht="24.15" customHeight="1">
      <c r="A201" s="34"/>
      <c r="B201" s="176"/>
      <c r="C201" s="177" t="s">
        <v>2802</v>
      </c>
      <c r="D201" s="177" t="s">
        <v>169</v>
      </c>
      <c r="E201" s="178" t="s">
        <v>2803</v>
      </c>
      <c r="F201" s="179" t="s">
        <v>2804</v>
      </c>
      <c r="G201" s="180" t="s">
        <v>249</v>
      </c>
      <c r="H201" s="181">
        <v>11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215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215</v>
      </c>
      <c r="BM201" s="189" t="s">
        <v>906</v>
      </c>
    </row>
    <row r="202" s="2" customFormat="1" ht="24.15" customHeight="1">
      <c r="A202" s="34"/>
      <c r="B202" s="176"/>
      <c r="C202" s="177" t="s">
        <v>2805</v>
      </c>
      <c r="D202" s="177" t="s">
        <v>169</v>
      </c>
      <c r="E202" s="178" t="s">
        <v>2806</v>
      </c>
      <c r="F202" s="179" t="s">
        <v>2807</v>
      </c>
      <c r="G202" s="180" t="s">
        <v>249</v>
      </c>
      <c r="H202" s="181">
        <v>155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215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215</v>
      </c>
      <c r="BM202" s="189" t="s">
        <v>915</v>
      </c>
    </row>
    <row r="203" s="2" customFormat="1" ht="24.15" customHeight="1">
      <c r="A203" s="34"/>
      <c r="B203" s="176"/>
      <c r="C203" s="177" t="s">
        <v>2808</v>
      </c>
      <c r="D203" s="177" t="s">
        <v>169</v>
      </c>
      <c r="E203" s="178" t="s">
        <v>2809</v>
      </c>
      <c r="F203" s="179" t="s">
        <v>2810</v>
      </c>
      <c r="G203" s="180" t="s">
        <v>249</v>
      </c>
      <c r="H203" s="181">
        <v>11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215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215</v>
      </c>
      <c r="BM203" s="189" t="s">
        <v>923</v>
      </c>
    </row>
    <row r="204" s="2" customFormat="1" ht="24.15" customHeight="1">
      <c r="A204" s="34"/>
      <c r="B204" s="176"/>
      <c r="C204" s="177" t="s">
        <v>2811</v>
      </c>
      <c r="D204" s="177" t="s">
        <v>169</v>
      </c>
      <c r="E204" s="178" t="s">
        <v>2812</v>
      </c>
      <c r="F204" s="179" t="s">
        <v>2813</v>
      </c>
      <c r="G204" s="180" t="s">
        <v>249</v>
      </c>
      <c r="H204" s="181">
        <v>21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215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215</v>
      </c>
      <c r="BM204" s="189" t="s">
        <v>931</v>
      </c>
    </row>
    <row r="205" s="2" customFormat="1" ht="24.15" customHeight="1">
      <c r="A205" s="34"/>
      <c r="B205" s="176"/>
      <c r="C205" s="177" t="s">
        <v>2814</v>
      </c>
      <c r="D205" s="177" t="s">
        <v>169</v>
      </c>
      <c r="E205" s="178" t="s">
        <v>2815</v>
      </c>
      <c r="F205" s="179" t="s">
        <v>2816</v>
      </c>
      <c r="G205" s="180" t="s">
        <v>249</v>
      </c>
      <c r="H205" s="181">
        <v>23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215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215</v>
      </c>
      <c r="BM205" s="189" t="s">
        <v>939</v>
      </c>
    </row>
    <row r="206" s="2" customFormat="1" ht="24.15" customHeight="1">
      <c r="A206" s="34"/>
      <c r="B206" s="176"/>
      <c r="C206" s="177" t="s">
        <v>2817</v>
      </c>
      <c r="D206" s="177" t="s">
        <v>169</v>
      </c>
      <c r="E206" s="178" t="s">
        <v>2818</v>
      </c>
      <c r="F206" s="179" t="s">
        <v>2819</v>
      </c>
      <c r="G206" s="180" t="s">
        <v>249</v>
      </c>
      <c r="H206" s="181">
        <v>6.5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215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215</v>
      </c>
      <c r="BM206" s="189" t="s">
        <v>947</v>
      </c>
    </row>
    <row r="207" s="2" customFormat="1" ht="24.15" customHeight="1">
      <c r="A207" s="34"/>
      <c r="B207" s="176"/>
      <c r="C207" s="177" t="s">
        <v>2820</v>
      </c>
      <c r="D207" s="177" t="s">
        <v>169</v>
      </c>
      <c r="E207" s="178" t="s">
        <v>2821</v>
      </c>
      <c r="F207" s="179" t="s">
        <v>2822</v>
      </c>
      <c r="G207" s="180" t="s">
        <v>249</v>
      </c>
      <c r="H207" s="181">
        <v>30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215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215</v>
      </c>
      <c r="BM207" s="189" t="s">
        <v>955</v>
      </c>
    </row>
    <row r="208" s="2" customFormat="1" ht="24.15" customHeight="1">
      <c r="A208" s="34"/>
      <c r="B208" s="176"/>
      <c r="C208" s="177" t="s">
        <v>2823</v>
      </c>
      <c r="D208" s="177" t="s">
        <v>169</v>
      </c>
      <c r="E208" s="178" t="s">
        <v>2824</v>
      </c>
      <c r="F208" s="179" t="s">
        <v>2825</v>
      </c>
      <c r="G208" s="180" t="s">
        <v>249</v>
      </c>
      <c r="H208" s="181">
        <v>100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215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215</v>
      </c>
      <c r="BM208" s="189" t="s">
        <v>963</v>
      </c>
    </row>
    <row r="209" s="2" customFormat="1" ht="33" customHeight="1">
      <c r="A209" s="34"/>
      <c r="B209" s="176"/>
      <c r="C209" s="177" t="s">
        <v>2826</v>
      </c>
      <c r="D209" s="177" t="s">
        <v>169</v>
      </c>
      <c r="E209" s="178" t="s">
        <v>2827</v>
      </c>
      <c r="F209" s="179" t="s">
        <v>2828</v>
      </c>
      <c r="G209" s="180" t="s">
        <v>249</v>
      </c>
      <c r="H209" s="181">
        <v>150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215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215</v>
      </c>
      <c r="BM209" s="189" t="s">
        <v>971</v>
      </c>
    </row>
    <row r="210" s="2" customFormat="1" ht="33" customHeight="1">
      <c r="A210" s="34"/>
      <c r="B210" s="176"/>
      <c r="C210" s="177" t="s">
        <v>2829</v>
      </c>
      <c r="D210" s="177" t="s">
        <v>169</v>
      </c>
      <c r="E210" s="178" t="s">
        <v>2830</v>
      </c>
      <c r="F210" s="179" t="s">
        <v>2831</v>
      </c>
      <c r="G210" s="180" t="s">
        <v>249</v>
      </c>
      <c r="H210" s="181">
        <v>100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215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215</v>
      </c>
      <c r="BM210" s="189" t="s">
        <v>979</v>
      </c>
    </row>
    <row r="211" s="2" customFormat="1" ht="24.15" customHeight="1">
      <c r="A211" s="34"/>
      <c r="B211" s="176"/>
      <c r="C211" s="177" t="s">
        <v>2832</v>
      </c>
      <c r="D211" s="177" t="s">
        <v>169</v>
      </c>
      <c r="E211" s="178" t="s">
        <v>2833</v>
      </c>
      <c r="F211" s="179" t="s">
        <v>2834</v>
      </c>
      <c r="G211" s="180" t="s">
        <v>193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215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215</v>
      </c>
      <c r="BM211" s="189" t="s">
        <v>987</v>
      </c>
    </row>
    <row r="212" s="2" customFormat="1" ht="24.15" customHeight="1">
      <c r="A212" s="34"/>
      <c r="B212" s="176"/>
      <c r="C212" s="196" t="s">
        <v>2835</v>
      </c>
      <c r="D212" s="196" t="s">
        <v>551</v>
      </c>
      <c r="E212" s="197" t="s">
        <v>2836</v>
      </c>
      <c r="F212" s="198" t="s">
        <v>2837</v>
      </c>
      <c r="G212" s="199" t="s">
        <v>193</v>
      </c>
      <c r="H212" s="200">
        <v>9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284</v>
      </c>
      <c r="AT212" s="189" t="s">
        <v>551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215</v>
      </c>
      <c r="BM212" s="189" t="s">
        <v>995</v>
      </c>
    </row>
    <row r="213" s="2" customFormat="1" ht="24.15" customHeight="1">
      <c r="A213" s="34"/>
      <c r="B213" s="176"/>
      <c r="C213" s="196" t="s">
        <v>2838</v>
      </c>
      <c r="D213" s="196" t="s">
        <v>551</v>
      </c>
      <c r="E213" s="197" t="s">
        <v>2839</v>
      </c>
      <c r="F213" s="198" t="s">
        <v>2840</v>
      </c>
      <c r="G213" s="199" t="s">
        <v>193</v>
      </c>
      <c r="H213" s="200">
        <v>2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284</v>
      </c>
      <c r="AT213" s="189" t="s">
        <v>551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215</v>
      </c>
      <c r="BM213" s="189" t="s">
        <v>1003</v>
      </c>
    </row>
    <row r="214" s="2" customFormat="1" ht="24.15" customHeight="1">
      <c r="A214" s="34"/>
      <c r="B214" s="176"/>
      <c r="C214" s="177" t="s">
        <v>2841</v>
      </c>
      <c r="D214" s="177" t="s">
        <v>169</v>
      </c>
      <c r="E214" s="178" t="s">
        <v>2842</v>
      </c>
      <c r="F214" s="179" t="s">
        <v>2843</v>
      </c>
      <c r="G214" s="180" t="s">
        <v>193</v>
      </c>
      <c r="H214" s="181">
        <v>4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215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215</v>
      </c>
      <c r="BM214" s="189" t="s">
        <v>1011</v>
      </c>
    </row>
    <row r="215" s="2" customFormat="1" ht="24.15" customHeight="1">
      <c r="A215" s="34"/>
      <c r="B215" s="176"/>
      <c r="C215" s="196" t="s">
        <v>2844</v>
      </c>
      <c r="D215" s="196" t="s">
        <v>551</v>
      </c>
      <c r="E215" s="197" t="s">
        <v>2845</v>
      </c>
      <c r="F215" s="198" t="s">
        <v>2846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284</v>
      </c>
      <c r="AT215" s="189" t="s">
        <v>551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215</v>
      </c>
      <c r="BM215" s="189" t="s">
        <v>1019</v>
      </c>
    </row>
    <row r="216" s="2" customFormat="1" ht="24.15" customHeight="1">
      <c r="A216" s="34"/>
      <c r="B216" s="176"/>
      <c r="C216" s="196" t="s">
        <v>2847</v>
      </c>
      <c r="D216" s="196" t="s">
        <v>551</v>
      </c>
      <c r="E216" s="197" t="s">
        <v>2848</v>
      </c>
      <c r="F216" s="198" t="s">
        <v>2849</v>
      </c>
      <c r="G216" s="199" t="s">
        <v>193</v>
      </c>
      <c r="H216" s="200">
        <v>2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284</v>
      </c>
      <c r="AT216" s="189" t="s">
        <v>551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215</v>
      </c>
      <c r="BM216" s="189" t="s">
        <v>1025</v>
      </c>
    </row>
    <row r="217" s="2" customFormat="1" ht="16.5" customHeight="1">
      <c r="A217" s="34"/>
      <c r="B217" s="176"/>
      <c r="C217" s="177" t="s">
        <v>2850</v>
      </c>
      <c r="D217" s="177" t="s">
        <v>169</v>
      </c>
      <c r="E217" s="178" t="s">
        <v>2851</v>
      </c>
      <c r="F217" s="179" t="s">
        <v>2852</v>
      </c>
      <c r="G217" s="180" t="s">
        <v>193</v>
      </c>
      <c r="H217" s="181">
        <v>14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215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215</v>
      </c>
      <c r="BM217" s="189" t="s">
        <v>1033</v>
      </c>
    </row>
    <row r="218" s="2" customFormat="1" ht="21.75" customHeight="1">
      <c r="A218" s="34"/>
      <c r="B218" s="176"/>
      <c r="C218" s="177" t="s">
        <v>2853</v>
      </c>
      <c r="D218" s="177" t="s">
        <v>169</v>
      </c>
      <c r="E218" s="178" t="s">
        <v>2854</v>
      </c>
      <c r="F218" s="179" t="s">
        <v>2855</v>
      </c>
      <c r="G218" s="180" t="s">
        <v>193</v>
      </c>
      <c r="H218" s="181">
        <v>14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215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215</v>
      </c>
      <c r="BM218" s="189" t="s">
        <v>1041</v>
      </c>
    </row>
    <row r="219" s="2" customFormat="1" ht="24.15" customHeight="1">
      <c r="A219" s="34"/>
      <c r="B219" s="176"/>
      <c r="C219" s="177" t="s">
        <v>2856</v>
      </c>
      <c r="D219" s="177" t="s">
        <v>169</v>
      </c>
      <c r="E219" s="178" t="s">
        <v>2857</v>
      </c>
      <c r="F219" s="179" t="s">
        <v>2858</v>
      </c>
      <c r="G219" s="180" t="s">
        <v>249</v>
      </c>
      <c r="H219" s="181">
        <v>48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215</v>
      </c>
      <c r="AT219" s="189" t="s">
        <v>169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215</v>
      </c>
      <c r="BM219" s="189" t="s">
        <v>1048</v>
      </c>
    </row>
    <row r="220" s="2" customFormat="1" ht="24.15" customHeight="1">
      <c r="A220" s="34"/>
      <c r="B220" s="176"/>
      <c r="C220" s="177" t="s">
        <v>2859</v>
      </c>
      <c r="D220" s="177" t="s">
        <v>169</v>
      </c>
      <c r="E220" s="178" t="s">
        <v>2860</v>
      </c>
      <c r="F220" s="179" t="s">
        <v>2861</v>
      </c>
      <c r="G220" s="180" t="s">
        <v>193</v>
      </c>
      <c r="H220" s="181">
        <v>31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215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215</v>
      </c>
      <c r="BM220" s="189" t="s">
        <v>1056</v>
      </c>
    </row>
    <row r="221" s="2" customFormat="1" ht="24.15" customHeight="1">
      <c r="A221" s="34"/>
      <c r="B221" s="176"/>
      <c r="C221" s="177" t="s">
        <v>2862</v>
      </c>
      <c r="D221" s="177" t="s">
        <v>169</v>
      </c>
      <c r="E221" s="178" t="s">
        <v>2863</v>
      </c>
      <c r="F221" s="179" t="s">
        <v>2864</v>
      </c>
      <c r="G221" s="180" t="s">
        <v>193</v>
      </c>
      <c r="H221" s="181">
        <v>49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215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215</v>
      </c>
      <c r="BM221" s="189" t="s">
        <v>1064</v>
      </c>
    </row>
    <row r="222" s="2" customFormat="1" ht="24.15" customHeight="1">
      <c r="A222" s="34"/>
      <c r="B222" s="176"/>
      <c r="C222" s="177" t="s">
        <v>2865</v>
      </c>
      <c r="D222" s="177" t="s">
        <v>169</v>
      </c>
      <c r="E222" s="178" t="s">
        <v>2866</v>
      </c>
      <c r="F222" s="179" t="s">
        <v>2867</v>
      </c>
      <c r="G222" s="180" t="s">
        <v>193</v>
      </c>
      <c r="H222" s="181">
        <v>27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215</v>
      </c>
      <c r="AT222" s="189" t="s">
        <v>169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215</v>
      </c>
      <c r="BM222" s="189" t="s">
        <v>1072</v>
      </c>
    </row>
    <row r="223" s="2" customFormat="1" ht="24.15" customHeight="1">
      <c r="A223" s="34"/>
      <c r="B223" s="176"/>
      <c r="C223" s="177" t="s">
        <v>2868</v>
      </c>
      <c r="D223" s="177" t="s">
        <v>169</v>
      </c>
      <c r="E223" s="178" t="s">
        <v>2869</v>
      </c>
      <c r="F223" s="179" t="s">
        <v>2870</v>
      </c>
      <c r="G223" s="180" t="s">
        <v>193</v>
      </c>
      <c r="H223" s="181">
        <v>45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215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215</v>
      </c>
      <c r="BM223" s="189" t="s">
        <v>1080</v>
      </c>
    </row>
    <row r="224" s="2" customFormat="1" ht="49.05" customHeight="1">
      <c r="A224" s="34"/>
      <c r="B224" s="176"/>
      <c r="C224" s="196" t="s">
        <v>2871</v>
      </c>
      <c r="D224" s="196" t="s">
        <v>551</v>
      </c>
      <c r="E224" s="197" t="s">
        <v>2872</v>
      </c>
      <c r="F224" s="198" t="s">
        <v>2873</v>
      </c>
      <c r="G224" s="199" t="s">
        <v>193</v>
      </c>
      <c r="H224" s="200">
        <v>45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284</v>
      </c>
      <c r="AT224" s="189" t="s">
        <v>551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215</v>
      </c>
      <c r="BM224" s="189" t="s">
        <v>1086</v>
      </c>
    </row>
    <row r="225" s="2" customFormat="1" ht="49.05" customHeight="1">
      <c r="A225" s="34"/>
      <c r="B225" s="176"/>
      <c r="C225" s="196" t="s">
        <v>2874</v>
      </c>
      <c r="D225" s="196" t="s">
        <v>551</v>
      </c>
      <c r="E225" s="197" t="s">
        <v>2875</v>
      </c>
      <c r="F225" s="198" t="s">
        <v>2876</v>
      </c>
      <c r="G225" s="199" t="s">
        <v>193</v>
      </c>
      <c r="H225" s="200">
        <v>45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284</v>
      </c>
      <c r="AT225" s="189" t="s">
        <v>551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215</v>
      </c>
      <c r="BM225" s="189" t="s">
        <v>1094</v>
      </c>
    </row>
    <row r="226" s="2" customFormat="1" ht="24.15" customHeight="1">
      <c r="A226" s="34"/>
      <c r="B226" s="176"/>
      <c r="C226" s="177" t="s">
        <v>2877</v>
      </c>
      <c r="D226" s="177" t="s">
        <v>169</v>
      </c>
      <c r="E226" s="178" t="s">
        <v>2878</v>
      </c>
      <c r="F226" s="179" t="s">
        <v>2879</v>
      </c>
      <c r="G226" s="180" t="s">
        <v>193</v>
      </c>
      <c r="H226" s="181">
        <v>31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215</v>
      </c>
      <c r="AT226" s="189" t="s">
        <v>169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215</v>
      </c>
      <c r="BM226" s="189" t="s">
        <v>1102</v>
      </c>
    </row>
    <row r="227" s="2" customFormat="1" ht="21.75" customHeight="1">
      <c r="A227" s="34"/>
      <c r="B227" s="176"/>
      <c r="C227" s="196" t="s">
        <v>2880</v>
      </c>
      <c r="D227" s="196" t="s">
        <v>551</v>
      </c>
      <c r="E227" s="197" t="s">
        <v>2881</v>
      </c>
      <c r="F227" s="198" t="s">
        <v>2882</v>
      </c>
      <c r="G227" s="199" t="s">
        <v>193</v>
      </c>
      <c r="H227" s="200">
        <v>31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284</v>
      </c>
      <c r="AT227" s="189" t="s">
        <v>551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215</v>
      </c>
      <c r="BM227" s="189" t="s">
        <v>1110</v>
      </c>
    </row>
    <row r="228" s="2" customFormat="1" ht="24.15" customHeight="1">
      <c r="A228" s="34"/>
      <c r="B228" s="176"/>
      <c r="C228" s="177" t="s">
        <v>2883</v>
      </c>
      <c r="D228" s="177" t="s">
        <v>169</v>
      </c>
      <c r="E228" s="178" t="s">
        <v>2884</v>
      </c>
      <c r="F228" s="179" t="s">
        <v>2885</v>
      </c>
      <c r="G228" s="180" t="s">
        <v>193</v>
      </c>
      <c r="H228" s="181">
        <v>18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215</v>
      </c>
      <c r="AT228" s="189" t="s">
        <v>169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215</v>
      </c>
      <c r="BM228" s="189" t="s">
        <v>1118</v>
      </c>
    </row>
    <row r="229" s="2" customFormat="1" ht="16.5" customHeight="1">
      <c r="A229" s="34"/>
      <c r="B229" s="176"/>
      <c r="C229" s="196" t="s">
        <v>2886</v>
      </c>
      <c r="D229" s="196" t="s">
        <v>551</v>
      </c>
      <c r="E229" s="197" t="s">
        <v>2887</v>
      </c>
      <c r="F229" s="198" t="s">
        <v>2888</v>
      </c>
      <c r="G229" s="199" t="s">
        <v>193</v>
      </c>
      <c r="H229" s="200">
        <v>18</v>
      </c>
      <c r="I229" s="201"/>
      <c r="J229" s="202">
        <f>ROUND(I229*H229,2)</f>
        <v>0</v>
      </c>
      <c r="K229" s="203"/>
      <c r="L229" s="204"/>
      <c r="M229" s="205" t="s">
        <v>1</v>
      </c>
      <c r="N229" s="20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284</v>
      </c>
      <c r="AT229" s="189" t="s">
        <v>551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215</v>
      </c>
      <c r="BM229" s="189" t="s">
        <v>1126</v>
      </c>
    </row>
    <row r="230" s="2" customFormat="1" ht="24.15" customHeight="1">
      <c r="A230" s="34"/>
      <c r="B230" s="176"/>
      <c r="C230" s="177" t="s">
        <v>2889</v>
      </c>
      <c r="D230" s="177" t="s">
        <v>169</v>
      </c>
      <c r="E230" s="178" t="s">
        <v>2890</v>
      </c>
      <c r="F230" s="179" t="s">
        <v>2891</v>
      </c>
      <c r="G230" s="180" t="s">
        <v>193</v>
      </c>
      <c r="H230" s="181">
        <v>2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215</v>
      </c>
      <c r="AT230" s="189" t="s">
        <v>169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215</v>
      </c>
      <c r="BM230" s="189" t="s">
        <v>1136</v>
      </c>
    </row>
    <row r="231" s="2" customFormat="1" ht="37.8" customHeight="1">
      <c r="A231" s="34"/>
      <c r="B231" s="176"/>
      <c r="C231" s="196" t="s">
        <v>2892</v>
      </c>
      <c r="D231" s="196" t="s">
        <v>551</v>
      </c>
      <c r="E231" s="197" t="s">
        <v>2893</v>
      </c>
      <c r="F231" s="198" t="s">
        <v>2894</v>
      </c>
      <c r="G231" s="199" t="s">
        <v>193</v>
      </c>
      <c r="H231" s="200">
        <v>1</v>
      </c>
      <c r="I231" s="201"/>
      <c r="J231" s="202">
        <f>ROUND(I231*H231,2)</f>
        <v>0</v>
      </c>
      <c r="K231" s="203"/>
      <c r="L231" s="204"/>
      <c r="M231" s="205" t="s">
        <v>1</v>
      </c>
      <c r="N231" s="20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284</v>
      </c>
      <c r="AT231" s="189" t="s">
        <v>551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215</v>
      </c>
      <c r="BM231" s="189" t="s">
        <v>1144</v>
      </c>
    </row>
    <row r="232" s="2" customFormat="1" ht="49.05" customHeight="1">
      <c r="A232" s="34"/>
      <c r="B232" s="176"/>
      <c r="C232" s="196" t="s">
        <v>2895</v>
      </c>
      <c r="D232" s="196" t="s">
        <v>551</v>
      </c>
      <c r="E232" s="197" t="s">
        <v>2896</v>
      </c>
      <c r="F232" s="198" t="s">
        <v>2897</v>
      </c>
      <c r="G232" s="199" t="s">
        <v>193</v>
      </c>
      <c r="H232" s="200">
        <v>2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284</v>
      </c>
      <c r="AT232" s="189" t="s">
        <v>551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215</v>
      </c>
      <c r="BM232" s="189" t="s">
        <v>1154</v>
      </c>
    </row>
    <row r="233" s="2" customFormat="1" ht="24.15" customHeight="1">
      <c r="A233" s="34"/>
      <c r="B233" s="176"/>
      <c r="C233" s="177" t="s">
        <v>2898</v>
      </c>
      <c r="D233" s="177" t="s">
        <v>169</v>
      </c>
      <c r="E233" s="178" t="s">
        <v>2899</v>
      </c>
      <c r="F233" s="179" t="s">
        <v>2900</v>
      </c>
      <c r="G233" s="180" t="s">
        <v>193</v>
      </c>
      <c r="H233" s="181">
        <v>2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215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215</v>
      </c>
      <c r="BM233" s="189" t="s">
        <v>1162</v>
      </c>
    </row>
    <row r="234" s="2" customFormat="1" ht="33" customHeight="1">
      <c r="A234" s="34"/>
      <c r="B234" s="176"/>
      <c r="C234" s="196" t="s">
        <v>2901</v>
      </c>
      <c r="D234" s="196" t="s">
        <v>551</v>
      </c>
      <c r="E234" s="197" t="s">
        <v>2902</v>
      </c>
      <c r="F234" s="198" t="s">
        <v>2903</v>
      </c>
      <c r="G234" s="199" t="s">
        <v>193</v>
      </c>
      <c r="H234" s="200">
        <v>2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284</v>
      </c>
      <c r="AT234" s="189" t="s">
        <v>551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215</v>
      </c>
      <c r="BM234" s="189" t="s">
        <v>1172</v>
      </c>
    </row>
    <row r="235" s="2" customFormat="1" ht="16.5" customHeight="1">
      <c r="A235" s="34"/>
      <c r="B235" s="176"/>
      <c r="C235" s="177" t="s">
        <v>2904</v>
      </c>
      <c r="D235" s="177" t="s">
        <v>169</v>
      </c>
      <c r="E235" s="178" t="s">
        <v>2905</v>
      </c>
      <c r="F235" s="179" t="s">
        <v>2906</v>
      </c>
      <c r="G235" s="180" t="s">
        <v>193</v>
      </c>
      <c r="H235" s="181">
        <v>1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215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215</v>
      </c>
      <c r="BM235" s="189" t="s">
        <v>1180</v>
      </c>
    </row>
    <row r="236" s="2" customFormat="1" ht="37.8" customHeight="1">
      <c r="A236" s="34"/>
      <c r="B236" s="176"/>
      <c r="C236" s="196" t="s">
        <v>2907</v>
      </c>
      <c r="D236" s="196" t="s">
        <v>551</v>
      </c>
      <c r="E236" s="197" t="s">
        <v>2908</v>
      </c>
      <c r="F236" s="198" t="s">
        <v>2909</v>
      </c>
      <c r="G236" s="199" t="s">
        <v>193</v>
      </c>
      <c r="H236" s="200">
        <v>1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284</v>
      </c>
      <c r="AT236" s="189" t="s">
        <v>551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215</v>
      </c>
      <c r="BM236" s="189" t="s">
        <v>1190</v>
      </c>
    </row>
    <row r="237" s="2" customFormat="1" ht="16.5" customHeight="1">
      <c r="A237" s="34"/>
      <c r="B237" s="176"/>
      <c r="C237" s="177" t="s">
        <v>2910</v>
      </c>
      <c r="D237" s="177" t="s">
        <v>169</v>
      </c>
      <c r="E237" s="178" t="s">
        <v>2911</v>
      </c>
      <c r="F237" s="179" t="s">
        <v>2912</v>
      </c>
      <c r="G237" s="180" t="s">
        <v>193</v>
      </c>
      <c r="H237" s="181">
        <v>8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215</v>
      </c>
      <c r="AT237" s="189" t="s">
        <v>169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215</v>
      </c>
      <c r="BM237" s="189" t="s">
        <v>1198</v>
      </c>
    </row>
    <row r="238" s="2" customFormat="1" ht="37.8" customHeight="1">
      <c r="A238" s="34"/>
      <c r="B238" s="176"/>
      <c r="C238" s="196" t="s">
        <v>2913</v>
      </c>
      <c r="D238" s="196" t="s">
        <v>551</v>
      </c>
      <c r="E238" s="197" t="s">
        <v>2914</v>
      </c>
      <c r="F238" s="198" t="s">
        <v>2915</v>
      </c>
      <c r="G238" s="199" t="s">
        <v>193</v>
      </c>
      <c r="H238" s="200">
        <v>3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284</v>
      </c>
      <c r="AT238" s="189" t="s">
        <v>551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215</v>
      </c>
      <c r="BM238" s="189" t="s">
        <v>1206</v>
      </c>
    </row>
    <row r="239" s="2" customFormat="1" ht="24.15" customHeight="1">
      <c r="A239" s="34"/>
      <c r="B239" s="176"/>
      <c r="C239" s="196" t="s">
        <v>2916</v>
      </c>
      <c r="D239" s="196" t="s">
        <v>551</v>
      </c>
      <c r="E239" s="197" t="s">
        <v>2917</v>
      </c>
      <c r="F239" s="198" t="s">
        <v>2918</v>
      </c>
      <c r="G239" s="199" t="s">
        <v>193</v>
      </c>
      <c r="H239" s="200">
        <v>5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284</v>
      </c>
      <c r="AT239" s="189" t="s">
        <v>551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215</v>
      </c>
      <c r="BM239" s="189" t="s">
        <v>1214</v>
      </c>
    </row>
    <row r="240" s="2" customFormat="1" ht="24.15" customHeight="1">
      <c r="A240" s="34"/>
      <c r="B240" s="176"/>
      <c r="C240" s="177" t="s">
        <v>2919</v>
      </c>
      <c r="D240" s="177" t="s">
        <v>169</v>
      </c>
      <c r="E240" s="178" t="s">
        <v>2920</v>
      </c>
      <c r="F240" s="179" t="s">
        <v>2921</v>
      </c>
      <c r="G240" s="180" t="s">
        <v>249</v>
      </c>
      <c r="H240" s="181">
        <v>522.5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215</v>
      </c>
      <c r="AT240" s="189" t="s">
        <v>169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215</v>
      </c>
      <c r="BM240" s="189" t="s">
        <v>1222</v>
      </c>
    </row>
    <row r="241" s="2" customFormat="1" ht="24.15" customHeight="1">
      <c r="A241" s="34"/>
      <c r="B241" s="176"/>
      <c r="C241" s="177" t="s">
        <v>2922</v>
      </c>
      <c r="D241" s="177" t="s">
        <v>169</v>
      </c>
      <c r="E241" s="178" t="s">
        <v>2923</v>
      </c>
      <c r="F241" s="179" t="s">
        <v>2924</v>
      </c>
      <c r="G241" s="180" t="s">
        <v>249</v>
      </c>
      <c r="H241" s="181">
        <v>23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215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215</v>
      </c>
      <c r="BM241" s="189" t="s">
        <v>1232</v>
      </c>
    </row>
    <row r="242" s="2" customFormat="1" ht="24.15" customHeight="1">
      <c r="A242" s="34"/>
      <c r="B242" s="176"/>
      <c r="C242" s="177" t="s">
        <v>2925</v>
      </c>
      <c r="D242" s="177" t="s">
        <v>169</v>
      </c>
      <c r="E242" s="178" t="s">
        <v>2926</v>
      </c>
      <c r="F242" s="179" t="s">
        <v>2927</v>
      </c>
      <c r="G242" s="180" t="s">
        <v>274</v>
      </c>
      <c r="H242" s="181">
        <v>1.2130000000000001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215</v>
      </c>
      <c r="AT242" s="189" t="s">
        <v>169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215</v>
      </c>
      <c r="BM242" s="189" t="s">
        <v>1240</v>
      </c>
    </row>
    <row r="243" s="12" customFormat="1" ht="22.8" customHeight="1">
      <c r="A243" s="12"/>
      <c r="B243" s="163"/>
      <c r="C243" s="12"/>
      <c r="D243" s="164" t="s">
        <v>74</v>
      </c>
      <c r="E243" s="174" t="s">
        <v>2928</v>
      </c>
      <c r="F243" s="174" t="s">
        <v>2929</v>
      </c>
      <c r="G243" s="12"/>
      <c r="H243" s="12"/>
      <c r="I243" s="166"/>
      <c r="J243" s="175">
        <f>BK243</f>
        <v>0</v>
      </c>
      <c r="K243" s="12"/>
      <c r="L243" s="163"/>
      <c r="M243" s="168"/>
      <c r="N243" s="169"/>
      <c r="O243" s="169"/>
      <c r="P243" s="170">
        <f>SUM(P244:P293)</f>
        <v>0</v>
      </c>
      <c r="Q243" s="169"/>
      <c r="R243" s="170">
        <f>SUM(R244:R293)</f>
        <v>0</v>
      </c>
      <c r="S243" s="169"/>
      <c r="T243" s="171">
        <f>SUM(T244:T293)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4" t="s">
        <v>174</v>
      </c>
      <c r="AT243" s="172" t="s">
        <v>74</v>
      </c>
      <c r="AU243" s="172" t="s">
        <v>83</v>
      </c>
      <c r="AY243" s="164" t="s">
        <v>165</v>
      </c>
      <c r="BK243" s="173">
        <f>SUM(BK244:BK293)</f>
        <v>0</v>
      </c>
    </row>
    <row r="244" s="2" customFormat="1" ht="33" customHeight="1">
      <c r="A244" s="34"/>
      <c r="B244" s="176"/>
      <c r="C244" s="177" t="s">
        <v>2930</v>
      </c>
      <c r="D244" s="177" t="s">
        <v>169</v>
      </c>
      <c r="E244" s="178" t="s">
        <v>2931</v>
      </c>
      <c r="F244" s="179" t="s">
        <v>2932</v>
      </c>
      <c r="G244" s="180" t="s">
        <v>249</v>
      </c>
      <c r="H244" s="181">
        <v>51.5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215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215</v>
      </c>
      <c r="BM244" s="189" t="s">
        <v>1248</v>
      </c>
    </row>
    <row r="245" s="2" customFormat="1" ht="33" customHeight="1">
      <c r="A245" s="34"/>
      <c r="B245" s="176"/>
      <c r="C245" s="177" t="s">
        <v>2933</v>
      </c>
      <c r="D245" s="177" t="s">
        <v>169</v>
      </c>
      <c r="E245" s="178" t="s">
        <v>2934</v>
      </c>
      <c r="F245" s="179" t="s">
        <v>2935</v>
      </c>
      <c r="G245" s="180" t="s">
        <v>249</v>
      </c>
      <c r="H245" s="181">
        <v>83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215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215</v>
      </c>
      <c r="BM245" s="189" t="s">
        <v>1256</v>
      </c>
    </row>
    <row r="246" s="2" customFormat="1" ht="24.15" customHeight="1">
      <c r="A246" s="34"/>
      <c r="B246" s="176"/>
      <c r="C246" s="177" t="s">
        <v>2936</v>
      </c>
      <c r="D246" s="177" t="s">
        <v>169</v>
      </c>
      <c r="E246" s="178" t="s">
        <v>2937</v>
      </c>
      <c r="F246" s="179" t="s">
        <v>2938</v>
      </c>
      <c r="G246" s="180" t="s">
        <v>2407</v>
      </c>
      <c r="H246" s="181">
        <v>1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215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215</v>
      </c>
      <c r="BM246" s="189" t="s">
        <v>1264</v>
      </c>
    </row>
    <row r="247" s="2" customFormat="1" ht="24.15" customHeight="1">
      <c r="A247" s="34"/>
      <c r="B247" s="176"/>
      <c r="C247" s="177" t="s">
        <v>2939</v>
      </c>
      <c r="D247" s="177" t="s">
        <v>169</v>
      </c>
      <c r="E247" s="178" t="s">
        <v>2940</v>
      </c>
      <c r="F247" s="179" t="s">
        <v>2941</v>
      </c>
      <c r="G247" s="180" t="s">
        <v>2407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215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215</v>
      </c>
      <c r="BM247" s="189" t="s">
        <v>1272</v>
      </c>
    </row>
    <row r="248" s="2" customFormat="1" ht="24.15" customHeight="1">
      <c r="A248" s="34"/>
      <c r="B248" s="176"/>
      <c r="C248" s="177" t="s">
        <v>2942</v>
      </c>
      <c r="D248" s="177" t="s">
        <v>169</v>
      </c>
      <c r="E248" s="178" t="s">
        <v>2943</v>
      </c>
      <c r="F248" s="179" t="s">
        <v>2944</v>
      </c>
      <c r="G248" s="180" t="s">
        <v>249</v>
      </c>
      <c r="H248" s="181">
        <v>86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215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215</v>
      </c>
      <c r="BM248" s="189" t="s">
        <v>1280</v>
      </c>
    </row>
    <row r="249" s="2" customFormat="1" ht="33" customHeight="1">
      <c r="A249" s="34"/>
      <c r="B249" s="176"/>
      <c r="C249" s="177" t="s">
        <v>2945</v>
      </c>
      <c r="D249" s="177" t="s">
        <v>169</v>
      </c>
      <c r="E249" s="178" t="s">
        <v>2946</v>
      </c>
      <c r="F249" s="179" t="s">
        <v>2947</v>
      </c>
      <c r="G249" s="180" t="s">
        <v>249</v>
      </c>
      <c r="H249" s="181">
        <v>243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215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215</v>
      </c>
      <c r="BM249" s="189" t="s">
        <v>1288</v>
      </c>
    </row>
    <row r="250" s="2" customFormat="1" ht="33" customHeight="1">
      <c r="A250" s="34"/>
      <c r="B250" s="176"/>
      <c r="C250" s="177" t="s">
        <v>2948</v>
      </c>
      <c r="D250" s="177" t="s">
        <v>169</v>
      </c>
      <c r="E250" s="178" t="s">
        <v>2949</v>
      </c>
      <c r="F250" s="179" t="s">
        <v>2950</v>
      </c>
      <c r="G250" s="180" t="s">
        <v>249</v>
      </c>
      <c r="H250" s="181">
        <v>150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215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215</v>
      </c>
      <c r="BM250" s="189" t="s">
        <v>1296</v>
      </c>
    </row>
    <row r="251" s="2" customFormat="1" ht="33" customHeight="1">
      <c r="A251" s="34"/>
      <c r="B251" s="176"/>
      <c r="C251" s="177" t="s">
        <v>2951</v>
      </c>
      <c r="D251" s="177" t="s">
        <v>169</v>
      </c>
      <c r="E251" s="178" t="s">
        <v>2952</v>
      </c>
      <c r="F251" s="179" t="s">
        <v>2953</v>
      </c>
      <c r="G251" s="180" t="s">
        <v>249</v>
      </c>
      <c r="H251" s="181">
        <v>56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215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215</v>
      </c>
      <c r="BM251" s="189" t="s">
        <v>1304</v>
      </c>
    </row>
    <row r="252" s="2" customFormat="1" ht="33" customHeight="1">
      <c r="A252" s="34"/>
      <c r="B252" s="176"/>
      <c r="C252" s="177" t="s">
        <v>2954</v>
      </c>
      <c r="D252" s="177" t="s">
        <v>169</v>
      </c>
      <c r="E252" s="178" t="s">
        <v>2955</v>
      </c>
      <c r="F252" s="179" t="s">
        <v>2956</v>
      </c>
      <c r="G252" s="180" t="s">
        <v>249</v>
      </c>
      <c r="H252" s="181">
        <v>64.5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215</v>
      </c>
      <c r="AT252" s="189" t="s">
        <v>169</v>
      </c>
      <c r="AU252" s="189" t="s">
        <v>174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215</v>
      </c>
      <c r="BM252" s="189" t="s">
        <v>1312</v>
      </c>
    </row>
    <row r="253" s="2" customFormat="1" ht="33" customHeight="1">
      <c r="A253" s="34"/>
      <c r="B253" s="176"/>
      <c r="C253" s="177" t="s">
        <v>2957</v>
      </c>
      <c r="D253" s="177" t="s">
        <v>169</v>
      </c>
      <c r="E253" s="178" t="s">
        <v>2958</v>
      </c>
      <c r="F253" s="179" t="s">
        <v>2959</v>
      </c>
      <c r="G253" s="180" t="s">
        <v>249</v>
      </c>
      <c r="H253" s="181">
        <v>19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215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215</v>
      </c>
      <c r="BM253" s="189" t="s">
        <v>1320</v>
      </c>
    </row>
    <row r="254" s="2" customFormat="1" ht="33" customHeight="1">
      <c r="A254" s="34"/>
      <c r="B254" s="176"/>
      <c r="C254" s="177" t="s">
        <v>2960</v>
      </c>
      <c r="D254" s="177" t="s">
        <v>169</v>
      </c>
      <c r="E254" s="178" t="s">
        <v>2961</v>
      </c>
      <c r="F254" s="179" t="s">
        <v>2962</v>
      </c>
      <c r="G254" s="180" t="s">
        <v>249</v>
      </c>
      <c r="H254" s="181">
        <v>45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215</v>
      </c>
      <c r="AT254" s="189" t="s">
        <v>169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215</v>
      </c>
      <c r="BM254" s="189" t="s">
        <v>1328</v>
      </c>
    </row>
    <row r="255" s="2" customFormat="1" ht="33" customHeight="1">
      <c r="A255" s="34"/>
      <c r="B255" s="176"/>
      <c r="C255" s="177" t="s">
        <v>2963</v>
      </c>
      <c r="D255" s="177" t="s">
        <v>169</v>
      </c>
      <c r="E255" s="178" t="s">
        <v>2964</v>
      </c>
      <c r="F255" s="179" t="s">
        <v>2965</v>
      </c>
      <c r="G255" s="180" t="s">
        <v>249</v>
      </c>
      <c r="H255" s="181">
        <v>44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215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215</v>
      </c>
      <c r="BM255" s="189" t="s">
        <v>1336</v>
      </c>
    </row>
    <row r="256" s="2" customFormat="1" ht="21.75" customHeight="1">
      <c r="A256" s="34"/>
      <c r="B256" s="176"/>
      <c r="C256" s="177" t="s">
        <v>2966</v>
      </c>
      <c r="D256" s="177" t="s">
        <v>169</v>
      </c>
      <c r="E256" s="178" t="s">
        <v>2967</v>
      </c>
      <c r="F256" s="179" t="s">
        <v>2968</v>
      </c>
      <c r="G256" s="180" t="s">
        <v>249</v>
      </c>
      <c r="H256" s="181">
        <v>51.5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215</v>
      </c>
      <c r="AT256" s="189" t="s">
        <v>169</v>
      </c>
      <c r="AU256" s="189" t="s">
        <v>174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215</v>
      </c>
      <c r="BM256" s="189" t="s">
        <v>1344</v>
      </c>
    </row>
    <row r="257" s="2" customFormat="1" ht="21.75" customHeight="1">
      <c r="A257" s="34"/>
      <c r="B257" s="176"/>
      <c r="C257" s="177" t="s">
        <v>2969</v>
      </c>
      <c r="D257" s="177" t="s">
        <v>169</v>
      </c>
      <c r="E257" s="178" t="s">
        <v>2970</v>
      </c>
      <c r="F257" s="179" t="s">
        <v>2971</v>
      </c>
      <c r="G257" s="180" t="s">
        <v>249</v>
      </c>
      <c r="H257" s="181">
        <v>82.5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215</v>
      </c>
      <c r="AT257" s="189" t="s">
        <v>169</v>
      </c>
      <c r="AU257" s="189" t="s">
        <v>174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215</v>
      </c>
      <c r="BM257" s="189" t="s">
        <v>1352</v>
      </c>
    </row>
    <row r="258" s="2" customFormat="1" ht="16.5" customHeight="1">
      <c r="A258" s="34"/>
      <c r="B258" s="176"/>
      <c r="C258" s="177" t="s">
        <v>2972</v>
      </c>
      <c r="D258" s="177" t="s">
        <v>169</v>
      </c>
      <c r="E258" s="178" t="s">
        <v>2973</v>
      </c>
      <c r="F258" s="179" t="s">
        <v>2974</v>
      </c>
      <c r="G258" s="180" t="s">
        <v>193</v>
      </c>
      <c r="H258" s="181">
        <v>171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215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215</v>
      </c>
      <c r="BM258" s="189" t="s">
        <v>1360</v>
      </c>
    </row>
    <row r="259" s="2" customFormat="1" ht="16.5" customHeight="1">
      <c r="A259" s="34"/>
      <c r="B259" s="176"/>
      <c r="C259" s="177" t="s">
        <v>2975</v>
      </c>
      <c r="D259" s="177" t="s">
        <v>169</v>
      </c>
      <c r="E259" s="178" t="s">
        <v>2976</v>
      </c>
      <c r="F259" s="179" t="s">
        <v>2977</v>
      </c>
      <c r="G259" s="180" t="s">
        <v>193</v>
      </c>
      <c r="H259" s="181">
        <v>10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215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215</v>
      </c>
      <c r="BM259" s="189" t="s">
        <v>1368</v>
      </c>
    </row>
    <row r="260" s="2" customFormat="1" ht="24.15" customHeight="1">
      <c r="A260" s="34"/>
      <c r="B260" s="176"/>
      <c r="C260" s="177" t="s">
        <v>2978</v>
      </c>
      <c r="D260" s="177" t="s">
        <v>169</v>
      </c>
      <c r="E260" s="178" t="s">
        <v>2979</v>
      </c>
      <c r="F260" s="179" t="s">
        <v>2980</v>
      </c>
      <c r="G260" s="180" t="s">
        <v>193</v>
      </c>
      <c r="H260" s="181">
        <v>109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215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215</v>
      </c>
      <c r="BM260" s="189" t="s">
        <v>1376</v>
      </c>
    </row>
    <row r="261" s="2" customFormat="1" ht="37.8" customHeight="1">
      <c r="A261" s="34"/>
      <c r="B261" s="176"/>
      <c r="C261" s="196" t="s">
        <v>2981</v>
      </c>
      <c r="D261" s="196" t="s">
        <v>551</v>
      </c>
      <c r="E261" s="197" t="s">
        <v>2982</v>
      </c>
      <c r="F261" s="198" t="s">
        <v>2983</v>
      </c>
      <c r="G261" s="199" t="s">
        <v>193</v>
      </c>
      <c r="H261" s="200">
        <v>109</v>
      </c>
      <c r="I261" s="201"/>
      <c r="J261" s="202">
        <f>ROUND(I261*H261,2)</f>
        <v>0</v>
      </c>
      <c r="K261" s="203"/>
      <c r="L261" s="204"/>
      <c r="M261" s="205" t="s">
        <v>1</v>
      </c>
      <c r="N261" s="20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284</v>
      </c>
      <c r="AT261" s="189" t="s">
        <v>551</v>
      </c>
      <c r="AU261" s="189" t="s">
        <v>174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215</v>
      </c>
      <c r="BM261" s="189" t="s">
        <v>1384</v>
      </c>
    </row>
    <row r="262" s="2" customFormat="1" ht="24.15" customHeight="1">
      <c r="A262" s="34"/>
      <c r="B262" s="176"/>
      <c r="C262" s="177" t="s">
        <v>2984</v>
      </c>
      <c r="D262" s="177" t="s">
        <v>169</v>
      </c>
      <c r="E262" s="178" t="s">
        <v>2985</v>
      </c>
      <c r="F262" s="179" t="s">
        <v>2986</v>
      </c>
      <c r="G262" s="180" t="s">
        <v>2987</v>
      </c>
      <c r="H262" s="181">
        <v>31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215</v>
      </c>
      <c r="AT262" s="189" t="s">
        <v>169</v>
      </c>
      <c r="AU262" s="189" t="s">
        <v>174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215</v>
      </c>
      <c r="BM262" s="189" t="s">
        <v>1392</v>
      </c>
    </row>
    <row r="263" s="2" customFormat="1" ht="37.8" customHeight="1">
      <c r="A263" s="34"/>
      <c r="B263" s="176"/>
      <c r="C263" s="196" t="s">
        <v>2988</v>
      </c>
      <c r="D263" s="196" t="s">
        <v>551</v>
      </c>
      <c r="E263" s="197" t="s">
        <v>2989</v>
      </c>
      <c r="F263" s="198" t="s">
        <v>2990</v>
      </c>
      <c r="G263" s="199" t="s">
        <v>193</v>
      </c>
      <c r="H263" s="200">
        <v>62</v>
      </c>
      <c r="I263" s="201"/>
      <c r="J263" s="202">
        <f>ROUND(I263*H263,2)</f>
        <v>0</v>
      </c>
      <c r="K263" s="203"/>
      <c r="L263" s="204"/>
      <c r="M263" s="205" t="s">
        <v>1</v>
      </c>
      <c r="N263" s="20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284</v>
      </c>
      <c r="AT263" s="189" t="s">
        <v>551</v>
      </c>
      <c r="AU263" s="189" t="s">
        <v>174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215</v>
      </c>
      <c r="BM263" s="189" t="s">
        <v>1400</v>
      </c>
    </row>
    <row r="264" s="2" customFormat="1" ht="24.15" customHeight="1">
      <c r="A264" s="34"/>
      <c r="B264" s="176"/>
      <c r="C264" s="177" t="s">
        <v>2991</v>
      </c>
      <c r="D264" s="177" t="s">
        <v>169</v>
      </c>
      <c r="E264" s="178" t="s">
        <v>2992</v>
      </c>
      <c r="F264" s="179" t="s">
        <v>2993</v>
      </c>
      <c r="G264" s="180" t="s">
        <v>193</v>
      </c>
      <c r="H264" s="181">
        <v>2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215</v>
      </c>
      <c r="AT264" s="189" t="s">
        <v>169</v>
      </c>
      <c r="AU264" s="189" t="s">
        <v>174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215</v>
      </c>
      <c r="BM264" s="189" t="s">
        <v>1408</v>
      </c>
    </row>
    <row r="265" s="2" customFormat="1" ht="24.15" customHeight="1">
      <c r="A265" s="34"/>
      <c r="B265" s="176"/>
      <c r="C265" s="196" t="s">
        <v>2994</v>
      </c>
      <c r="D265" s="196" t="s">
        <v>551</v>
      </c>
      <c r="E265" s="197" t="s">
        <v>2995</v>
      </c>
      <c r="F265" s="198" t="s">
        <v>2996</v>
      </c>
      <c r="G265" s="199" t="s">
        <v>193</v>
      </c>
      <c r="H265" s="200">
        <v>2</v>
      </c>
      <c r="I265" s="201"/>
      <c r="J265" s="202">
        <f>ROUND(I265*H265,2)</f>
        <v>0</v>
      </c>
      <c r="K265" s="203"/>
      <c r="L265" s="204"/>
      <c r="M265" s="205" t="s">
        <v>1</v>
      </c>
      <c r="N265" s="20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284</v>
      </c>
      <c r="AT265" s="189" t="s">
        <v>551</v>
      </c>
      <c r="AU265" s="189" t="s">
        <v>174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215</v>
      </c>
      <c r="BM265" s="189" t="s">
        <v>1416</v>
      </c>
    </row>
    <row r="266" s="2" customFormat="1" ht="24.15" customHeight="1">
      <c r="A266" s="34"/>
      <c r="B266" s="176"/>
      <c r="C266" s="177" t="s">
        <v>2997</v>
      </c>
      <c r="D266" s="177" t="s">
        <v>169</v>
      </c>
      <c r="E266" s="178" t="s">
        <v>2998</v>
      </c>
      <c r="F266" s="179" t="s">
        <v>2999</v>
      </c>
      <c r="G266" s="180" t="s">
        <v>193</v>
      </c>
      <c r="H266" s="181">
        <v>6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215</v>
      </c>
      <c r="AT266" s="189" t="s">
        <v>169</v>
      </c>
      <c r="AU266" s="189" t="s">
        <v>174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215</v>
      </c>
      <c r="BM266" s="189" t="s">
        <v>1424</v>
      </c>
    </row>
    <row r="267" s="2" customFormat="1" ht="24.15" customHeight="1">
      <c r="A267" s="34"/>
      <c r="B267" s="176"/>
      <c r="C267" s="196" t="s">
        <v>3000</v>
      </c>
      <c r="D267" s="196" t="s">
        <v>551</v>
      </c>
      <c r="E267" s="197" t="s">
        <v>3001</v>
      </c>
      <c r="F267" s="198" t="s">
        <v>3002</v>
      </c>
      <c r="G267" s="199" t="s">
        <v>193</v>
      </c>
      <c r="H267" s="200">
        <v>6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284</v>
      </c>
      <c r="AT267" s="189" t="s">
        <v>551</v>
      </c>
      <c r="AU267" s="189" t="s">
        <v>174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215</v>
      </c>
      <c r="BM267" s="189" t="s">
        <v>1432</v>
      </c>
    </row>
    <row r="268" s="2" customFormat="1" ht="16.5" customHeight="1">
      <c r="A268" s="34"/>
      <c r="B268" s="176"/>
      <c r="C268" s="177" t="s">
        <v>3003</v>
      </c>
      <c r="D268" s="177" t="s">
        <v>169</v>
      </c>
      <c r="E268" s="178" t="s">
        <v>3004</v>
      </c>
      <c r="F268" s="179" t="s">
        <v>3005</v>
      </c>
      <c r="G268" s="180" t="s">
        <v>193</v>
      </c>
      <c r="H268" s="181">
        <v>1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215</v>
      </c>
      <c r="AT268" s="189" t="s">
        <v>169</v>
      </c>
      <c r="AU268" s="189" t="s">
        <v>174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215</v>
      </c>
      <c r="BM268" s="189" t="s">
        <v>1440</v>
      </c>
    </row>
    <row r="269" s="2" customFormat="1" ht="24.15" customHeight="1">
      <c r="A269" s="34"/>
      <c r="B269" s="176"/>
      <c r="C269" s="196" t="s">
        <v>3006</v>
      </c>
      <c r="D269" s="196" t="s">
        <v>551</v>
      </c>
      <c r="E269" s="197" t="s">
        <v>3007</v>
      </c>
      <c r="F269" s="198" t="s">
        <v>3008</v>
      </c>
      <c r="G269" s="199" t="s">
        <v>193</v>
      </c>
      <c r="H269" s="200">
        <v>1</v>
      </c>
      <c r="I269" s="201"/>
      <c r="J269" s="202">
        <f>ROUND(I269*H269,2)</f>
        <v>0</v>
      </c>
      <c r="K269" s="203"/>
      <c r="L269" s="204"/>
      <c r="M269" s="205" t="s">
        <v>1</v>
      </c>
      <c r="N269" s="20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284</v>
      </c>
      <c r="AT269" s="189" t="s">
        <v>551</v>
      </c>
      <c r="AU269" s="189" t="s">
        <v>174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215</v>
      </c>
      <c r="BM269" s="189" t="s">
        <v>1448</v>
      </c>
    </row>
    <row r="270" s="2" customFormat="1" ht="21.75" customHeight="1">
      <c r="A270" s="34"/>
      <c r="B270" s="176"/>
      <c r="C270" s="177" t="s">
        <v>3009</v>
      </c>
      <c r="D270" s="177" t="s">
        <v>169</v>
      </c>
      <c r="E270" s="178" t="s">
        <v>3010</v>
      </c>
      <c r="F270" s="179" t="s">
        <v>3011</v>
      </c>
      <c r="G270" s="180" t="s">
        <v>193</v>
      </c>
      <c r="H270" s="181">
        <v>5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0</v>
      </c>
      <c r="R270" s="187">
        <f>Q270*H270</f>
        <v>0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215</v>
      </c>
      <c r="AT270" s="189" t="s">
        <v>169</v>
      </c>
      <c r="AU270" s="189" t="s">
        <v>174</v>
      </c>
      <c r="AY270" s="15" t="s">
        <v>165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174</v>
      </c>
      <c r="BK270" s="190">
        <f>ROUND(I270*H270,2)</f>
        <v>0</v>
      </c>
      <c r="BL270" s="15" t="s">
        <v>215</v>
      </c>
      <c r="BM270" s="189" t="s">
        <v>1454</v>
      </c>
    </row>
    <row r="271" s="2" customFormat="1" ht="24.15" customHeight="1">
      <c r="A271" s="34"/>
      <c r="B271" s="176"/>
      <c r="C271" s="196" t="s">
        <v>3012</v>
      </c>
      <c r="D271" s="196" t="s">
        <v>551</v>
      </c>
      <c r="E271" s="197" t="s">
        <v>3013</v>
      </c>
      <c r="F271" s="198" t="s">
        <v>3014</v>
      </c>
      <c r="G271" s="199" t="s">
        <v>193</v>
      </c>
      <c r="H271" s="200">
        <v>5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284</v>
      </c>
      <c r="AT271" s="189" t="s">
        <v>551</v>
      </c>
      <c r="AU271" s="189" t="s">
        <v>174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215</v>
      </c>
      <c r="BM271" s="189" t="s">
        <v>1464</v>
      </c>
    </row>
    <row r="272" s="2" customFormat="1" ht="24.15" customHeight="1">
      <c r="A272" s="34"/>
      <c r="B272" s="176"/>
      <c r="C272" s="177" t="s">
        <v>3015</v>
      </c>
      <c r="D272" s="177" t="s">
        <v>169</v>
      </c>
      <c r="E272" s="178" t="s">
        <v>3016</v>
      </c>
      <c r="F272" s="179" t="s">
        <v>3017</v>
      </c>
      <c r="G272" s="180" t="s">
        <v>193</v>
      </c>
      <c r="H272" s="181">
        <v>2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215</v>
      </c>
      <c r="AT272" s="189" t="s">
        <v>169</v>
      </c>
      <c r="AU272" s="189" t="s">
        <v>174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215</v>
      </c>
      <c r="BM272" s="189" t="s">
        <v>1474</v>
      </c>
    </row>
    <row r="273" s="2" customFormat="1" ht="24.15" customHeight="1">
      <c r="A273" s="34"/>
      <c r="B273" s="176"/>
      <c r="C273" s="196" t="s">
        <v>3018</v>
      </c>
      <c r="D273" s="196" t="s">
        <v>551</v>
      </c>
      <c r="E273" s="197" t="s">
        <v>3019</v>
      </c>
      <c r="F273" s="198" t="s">
        <v>3020</v>
      </c>
      <c r="G273" s="199" t="s">
        <v>193</v>
      </c>
      <c r="H273" s="200">
        <v>2</v>
      </c>
      <c r="I273" s="201"/>
      <c r="J273" s="202">
        <f>ROUND(I273*H273,2)</f>
        <v>0</v>
      </c>
      <c r="K273" s="203"/>
      <c r="L273" s="204"/>
      <c r="M273" s="205" t="s">
        <v>1</v>
      </c>
      <c r="N273" s="206" t="s">
        <v>41</v>
      </c>
      <c r="O273" s="78"/>
      <c r="P273" s="187">
        <f>O273*H273</f>
        <v>0</v>
      </c>
      <c r="Q273" s="187">
        <v>0</v>
      </c>
      <c r="R273" s="187">
        <f>Q273*H273</f>
        <v>0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284</v>
      </c>
      <c r="AT273" s="189" t="s">
        <v>551</v>
      </c>
      <c r="AU273" s="189" t="s">
        <v>174</v>
      </c>
      <c r="AY273" s="15" t="s">
        <v>165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174</v>
      </c>
      <c r="BK273" s="190">
        <f>ROUND(I273*H273,2)</f>
        <v>0</v>
      </c>
      <c r="BL273" s="15" t="s">
        <v>215</v>
      </c>
      <c r="BM273" s="189" t="s">
        <v>1482</v>
      </c>
    </row>
    <row r="274" s="2" customFormat="1" ht="24.15" customHeight="1">
      <c r="A274" s="34"/>
      <c r="B274" s="176"/>
      <c r="C274" s="177" t="s">
        <v>3021</v>
      </c>
      <c r="D274" s="177" t="s">
        <v>169</v>
      </c>
      <c r="E274" s="178" t="s">
        <v>3022</v>
      </c>
      <c r="F274" s="179" t="s">
        <v>3023</v>
      </c>
      <c r="G274" s="180" t="s">
        <v>193</v>
      </c>
      <c r="H274" s="181">
        <v>3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215</v>
      </c>
      <c r="AT274" s="189" t="s">
        <v>169</v>
      </c>
      <c r="AU274" s="189" t="s">
        <v>174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215</v>
      </c>
      <c r="BM274" s="189" t="s">
        <v>1490</v>
      </c>
    </row>
    <row r="275" s="2" customFormat="1" ht="24.15" customHeight="1">
      <c r="A275" s="34"/>
      <c r="B275" s="176"/>
      <c r="C275" s="196" t="s">
        <v>3024</v>
      </c>
      <c r="D275" s="196" t="s">
        <v>551</v>
      </c>
      <c r="E275" s="197" t="s">
        <v>3025</v>
      </c>
      <c r="F275" s="198" t="s">
        <v>3026</v>
      </c>
      <c r="G275" s="199" t="s">
        <v>193</v>
      </c>
      <c r="H275" s="200">
        <v>3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284</v>
      </c>
      <c r="AT275" s="189" t="s">
        <v>551</v>
      </c>
      <c r="AU275" s="189" t="s">
        <v>174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215</v>
      </c>
      <c r="BM275" s="189" t="s">
        <v>1498</v>
      </c>
    </row>
    <row r="276" s="2" customFormat="1" ht="24.15" customHeight="1">
      <c r="A276" s="34"/>
      <c r="B276" s="176"/>
      <c r="C276" s="177" t="s">
        <v>3027</v>
      </c>
      <c r="D276" s="177" t="s">
        <v>169</v>
      </c>
      <c r="E276" s="178" t="s">
        <v>3028</v>
      </c>
      <c r="F276" s="179" t="s">
        <v>3029</v>
      </c>
      <c r="G276" s="180" t="s">
        <v>193</v>
      </c>
      <c r="H276" s="181">
        <v>1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215</v>
      </c>
      <c r="AT276" s="189" t="s">
        <v>169</v>
      </c>
      <c r="AU276" s="189" t="s">
        <v>174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215</v>
      </c>
      <c r="BM276" s="189" t="s">
        <v>1506</v>
      </c>
    </row>
    <row r="277" s="2" customFormat="1" ht="24.15" customHeight="1">
      <c r="A277" s="34"/>
      <c r="B277" s="176"/>
      <c r="C277" s="196" t="s">
        <v>3030</v>
      </c>
      <c r="D277" s="196" t="s">
        <v>551</v>
      </c>
      <c r="E277" s="197" t="s">
        <v>3031</v>
      </c>
      <c r="F277" s="198" t="s">
        <v>3032</v>
      </c>
      <c r="G277" s="199" t="s">
        <v>193</v>
      </c>
      <c r="H277" s="200">
        <v>1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284</v>
      </c>
      <c r="AT277" s="189" t="s">
        <v>551</v>
      </c>
      <c r="AU277" s="189" t="s">
        <v>174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215</v>
      </c>
      <c r="BM277" s="189" t="s">
        <v>1514</v>
      </c>
    </row>
    <row r="278" s="2" customFormat="1" ht="24.15" customHeight="1">
      <c r="A278" s="34"/>
      <c r="B278" s="176"/>
      <c r="C278" s="177" t="s">
        <v>3033</v>
      </c>
      <c r="D278" s="177" t="s">
        <v>169</v>
      </c>
      <c r="E278" s="178" t="s">
        <v>3034</v>
      </c>
      <c r="F278" s="179" t="s">
        <v>3035</v>
      </c>
      <c r="G278" s="180" t="s">
        <v>193</v>
      </c>
      <c r="H278" s="181">
        <v>3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215</v>
      </c>
      <c r="AT278" s="189" t="s">
        <v>169</v>
      </c>
      <c r="AU278" s="189" t="s">
        <v>174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215</v>
      </c>
      <c r="BM278" s="189" t="s">
        <v>1522</v>
      </c>
    </row>
    <row r="279" s="2" customFormat="1" ht="16.5" customHeight="1">
      <c r="A279" s="34"/>
      <c r="B279" s="176"/>
      <c r="C279" s="196" t="s">
        <v>3036</v>
      </c>
      <c r="D279" s="196" t="s">
        <v>551</v>
      </c>
      <c r="E279" s="197" t="s">
        <v>3037</v>
      </c>
      <c r="F279" s="198" t="s">
        <v>3038</v>
      </c>
      <c r="G279" s="199" t="s">
        <v>193</v>
      </c>
      <c r="H279" s="200">
        <v>3</v>
      </c>
      <c r="I279" s="201"/>
      <c r="J279" s="202">
        <f>ROUND(I279*H279,2)</f>
        <v>0</v>
      </c>
      <c r="K279" s="203"/>
      <c r="L279" s="204"/>
      <c r="M279" s="205" t="s">
        <v>1</v>
      </c>
      <c r="N279" s="206" t="s">
        <v>41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284</v>
      </c>
      <c r="AT279" s="189" t="s">
        <v>551</v>
      </c>
      <c r="AU279" s="189" t="s">
        <v>174</v>
      </c>
      <c r="AY279" s="15" t="s">
        <v>165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174</v>
      </c>
      <c r="BK279" s="190">
        <f>ROUND(I279*H279,2)</f>
        <v>0</v>
      </c>
      <c r="BL279" s="15" t="s">
        <v>215</v>
      </c>
      <c r="BM279" s="189" t="s">
        <v>1530</v>
      </c>
    </row>
    <row r="280" s="2" customFormat="1" ht="16.5" customHeight="1">
      <c r="A280" s="34"/>
      <c r="B280" s="176"/>
      <c r="C280" s="177" t="s">
        <v>3039</v>
      </c>
      <c r="D280" s="177" t="s">
        <v>169</v>
      </c>
      <c r="E280" s="178" t="s">
        <v>3040</v>
      </c>
      <c r="F280" s="179" t="s">
        <v>3041</v>
      </c>
      <c r="G280" s="180" t="s">
        <v>193</v>
      </c>
      <c r="H280" s="181">
        <v>1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215</v>
      </c>
      <c r="AT280" s="189" t="s">
        <v>169</v>
      </c>
      <c r="AU280" s="189" t="s">
        <v>174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215</v>
      </c>
      <c r="BM280" s="189" t="s">
        <v>1538</v>
      </c>
    </row>
    <row r="281" s="2" customFormat="1" ht="33" customHeight="1">
      <c r="A281" s="34"/>
      <c r="B281" s="176"/>
      <c r="C281" s="196" t="s">
        <v>3042</v>
      </c>
      <c r="D281" s="196" t="s">
        <v>551</v>
      </c>
      <c r="E281" s="197" t="s">
        <v>3043</v>
      </c>
      <c r="F281" s="198" t="s">
        <v>3044</v>
      </c>
      <c r="G281" s="199" t="s">
        <v>193</v>
      </c>
      <c r="H281" s="200">
        <v>1</v>
      </c>
      <c r="I281" s="201"/>
      <c r="J281" s="202">
        <f>ROUND(I281*H281,2)</f>
        <v>0</v>
      </c>
      <c r="K281" s="203"/>
      <c r="L281" s="204"/>
      <c r="M281" s="205" t="s">
        <v>1</v>
      </c>
      <c r="N281" s="20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284</v>
      </c>
      <c r="AT281" s="189" t="s">
        <v>551</v>
      </c>
      <c r="AU281" s="189" t="s">
        <v>174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215</v>
      </c>
      <c r="BM281" s="189" t="s">
        <v>1546</v>
      </c>
    </row>
    <row r="282" s="2" customFormat="1" ht="16.5" customHeight="1">
      <c r="A282" s="34"/>
      <c r="B282" s="176"/>
      <c r="C282" s="177" t="s">
        <v>3045</v>
      </c>
      <c r="D282" s="177" t="s">
        <v>169</v>
      </c>
      <c r="E282" s="178" t="s">
        <v>3046</v>
      </c>
      <c r="F282" s="179" t="s">
        <v>3047</v>
      </c>
      <c r="G282" s="180" t="s">
        <v>193</v>
      </c>
      <c r="H282" s="181">
        <v>1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215</v>
      </c>
      <c r="AT282" s="189" t="s">
        <v>169</v>
      </c>
      <c r="AU282" s="189" t="s">
        <v>174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215</v>
      </c>
      <c r="BM282" s="189" t="s">
        <v>1554</v>
      </c>
    </row>
    <row r="283" s="2" customFormat="1" ht="33" customHeight="1">
      <c r="A283" s="34"/>
      <c r="B283" s="176"/>
      <c r="C283" s="196" t="s">
        <v>3048</v>
      </c>
      <c r="D283" s="196" t="s">
        <v>551</v>
      </c>
      <c r="E283" s="197" t="s">
        <v>3049</v>
      </c>
      <c r="F283" s="198" t="s">
        <v>3050</v>
      </c>
      <c r="G283" s="199" t="s">
        <v>193</v>
      </c>
      <c r="H283" s="200">
        <v>1</v>
      </c>
      <c r="I283" s="201"/>
      <c r="J283" s="202">
        <f>ROUND(I283*H283,2)</f>
        <v>0</v>
      </c>
      <c r="K283" s="203"/>
      <c r="L283" s="204"/>
      <c r="M283" s="205" t="s">
        <v>1</v>
      </c>
      <c r="N283" s="20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284</v>
      </c>
      <c r="AT283" s="189" t="s">
        <v>551</v>
      </c>
      <c r="AU283" s="189" t="s">
        <v>174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215</v>
      </c>
      <c r="BM283" s="189" t="s">
        <v>1562</v>
      </c>
    </row>
    <row r="284" s="2" customFormat="1" ht="24.15" customHeight="1">
      <c r="A284" s="34"/>
      <c r="B284" s="176"/>
      <c r="C284" s="177" t="s">
        <v>3051</v>
      </c>
      <c r="D284" s="177" t="s">
        <v>169</v>
      </c>
      <c r="E284" s="178" t="s">
        <v>3052</v>
      </c>
      <c r="F284" s="179" t="s">
        <v>3053</v>
      </c>
      <c r="G284" s="180" t="s">
        <v>193</v>
      </c>
      <c r="H284" s="181">
        <v>2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215</v>
      </c>
      <c r="AT284" s="189" t="s">
        <v>169</v>
      </c>
      <c r="AU284" s="189" t="s">
        <v>174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215</v>
      </c>
      <c r="BM284" s="189" t="s">
        <v>1570</v>
      </c>
    </row>
    <row r="285" s="2" customFormat="1" ht="24.15" customHeight="1">
      <c r="A285" s="34"/>
      <c r="B285" s="176"/>
      <c r="C285" s="196" t="s">
        <v>3054</v>
      </c>
      <c r="D285" s="196" t="s">
        <v>551</v>
      </c>
      <c r="E285" s="197" t="s">
        <v>3055</v>
      </c>
      <c r="F285" s="198" t="s">
        <v>3056</v>
      </c>
      <c r="G285" s="199" t="s">
        <v>193</v>
      </c>
      <c r="H285" s="200">
        <v>2</v>
      </c>
      <c r="I285" s="201"/>
      <c r="J285" s="202">
        <f>ROUND(I285*H285,2)</f>
        <v>0</v>
      </c>
      <c r="K285" s="203"/>
      <c r="L285" s="204"/>
      <c r="M285" s="205" t="s">
        <v>1</v>
      </c>
      <c r="N285" s="20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284</v>
      </c>
      <c r="AT285" s="189" t="s">
        <v>551</v>
      </c>
      <c r="AU285" s="189" t="s">
        <v>174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215</v>
      </c>
      <c r="BM285" s="189" t="s">
        <v>1578</v>
      </c>
    </row>
    <row r="286" s="2" customFormat="1" ht="24.15" customHeight="1">
      <c r="A286" s="34"/>
      <c r="B286" s="176"/>
      <c r="C286" s="177" t="s">
        <v>3057</v>
      </c>
      <c r="D286" s="177" t="s">
        <v>169</v>
      </c>
      <c r="E286" s="178" t="s">
        <v>3058</v>
      </c>
      <c r="F286" s="179" t="s">
        <v>3059</v>
      </c>
      <c r="G286" s="180" t="s">
        <v>193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215</v>
      </c>
      <c r="AT286" s="189" t="s">
        <v>169</v>
      </c>
      <c r="AU286" s="189" t="s">
        <v>174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215</v>
      </c>
      <c r="BM286" s="189" t="s">
        <v>1586</v>
      </c>
    </row>
    <row r="287" s="2" customFormat="1" ht="37.8" customHeight="1">
      <c r="A287" s="34"/>
      <c r="B287" s="176"/>
      <c r="C287" s="196" t="s">
        <v>3060</v>
      </c>
      <c r="D287" s="196" t="s">
        <v>551</v>
      </c>
      <c r="E287" s="197" t="s">
        <v>3061</v>
      </c>
      <c r="F287" s="198" t="s">
        <v>3062</v>
      </c>
      <c r="G287" s="199" t="s">
        <v>193</v>
      </c>
      <c r="H287" s="200">
        <v>1</v>
      </c>
      <c r="I287" s="201"/>
      <c r="J287" s="202">
        <f>ROUND(I287*H287,2)</f>
        <v>0</v>
      </c>
      <c r="K287" s="203"/>
      <c r="L287" s="204"/>
      <c r="M287" s="205" t="s">
        <v>1</v>
      </c>
      <c r="N287" s="20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284</v>
      </c>
      <c r="AT287" s="189" t="s">
        <v>551</v>
      </c>
      <c r="AU287" s="189" t="s">
        <v>174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215</v>
      </c>
      <c r="BM287" s="189" t="s">
        <v>1595</v>
      </c>
    </row>
    <row r="288" s="2" customFormat="1" ht="24.15" customHeight="1">
      <c r="A288" s="34"/>
      <c r="B288" s="176"/>
      <c r="C288" s="177" t="s">
        <v>3063</v>
      </c>
      <c r="D288" s="177" t="s">
        <v>169</v>
      </c>
      <c r="E288" s="178" t="s">
        <v>3064</v>
      </c>
      <c r="F288" s="179" t="s">
        <v>3065</v>
      </c>
      <c r="G288" s="180" t="s">
        <v>363</v>
      </c>
      <c r="H288" s="181">
        <v>10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215</v>
      </c>
      <c r="AT288" s="189" t="s">
        <v>169</v>
      </c>
      <c r="AU288" s="189" t="s">
        <v>174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215</v>
      </c>
      <c r="BM288" s="189" t="s">
        <v>1604</v>
      </c>
    </row>
    <row r="289" s="2" customFormat="1" ht="37.8" customHeight="1">
      <c r="A289" s="34"/>
      <c r="B289" s="176"/>
      <c r="C289" s="196" t="s">
        <v>3066</v>
      </c>
      <c r="D289" s="196" t="s">
        <v>551</v>
      </c>
      <c r="E289" s="197" t="s">
        <v>3067</v>
      </c>
      <c r="F289" s="198" t="s">
        <v>3068</v>
      </c>
      <c r="G289" s="199" t="s">
        <v>193</v>
      </c>
      <c r="H289" s="200">
        <v>10</v>
      </c>
      <c r="I289" s="201"/>
      <c r="J289" s="202">
        <f>ROUND(I289*H289,2)</f>
        <v>0</v>
      </c>
      <c r="K289" s="203"/>
      <c r="L289" s="204"/>
      <c r="M289" s="205" t="s">
        <v>1</v>
      </c>
      <c r="N289" s="206" t="s">
        <v>41</v>
      </c>
      <c r="O289" s="78"/>
      <c r="P289" s="187">
        <f>O289*H289</f>
        <v>0</v>
      </c>
      <c r="Q289" s="187">
        <v>0</v>
      </c>
      <c r="R289" s="187">
        <f>Q289*H289</f>
        <v>0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284</v>
      </c>
      <c r="AT289" s="189" t="s">
        <v>551</v>
      </c>
      <c r="AU289" s="189" t="s">
        <v>174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215</v>
      </c>
      <c r="BM289" s="189" t="s">
        <v>1614</v>
      </c>
    </row>
    <row r="290" s="2" customFormat="1" ht="24.15" customHeight="1">
      <c r="A290" s="34"/>
      <c r="B290" s="176"/>
      <c r="C290" s="177" t="s">
        <v>3069</v>
      </c>
      <c r="D290" s="177" t="s">
        <v>169</v>
      </c>
      <c r="E290" s="178" t="s">
        <v>3070</v>
      </c>
      <c r="F290" s="179" t="s">
        <v>3071</v>
      </c>
      <c r="G290" s="180" t="s">
        <v>249</v>
      </c>
      <c r="H290" s="181">
        <v>796.5</v>
      </c>
      <c r="I290" s="182"/>
      <c r="J290" s="183">
        <f>ROUND(I290*H290,2)</f>
        <v>0</v>
      </c>
      <c r="K290" s="184"/>
      <c r="L290" s="35"/>
      <c r="M290" s="185" t="s">
        <v>1</v>
      </c>
      <c r="N290" s="186" t="s">
        <v>41</v>
      </c>
      <c r="O290" s="78"/>
      <c r="P290" s="187">
        <f>O290*H290</f>
        <v>0</v>
      </c>
      <c r="Q290" s="187">
        <v>0</v>
      </c>
      <c r="R290" s="187">
        <f>Q290*H290</f>
        <v>0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215</v>
      </c>
      <c r="AT290" s="189" t="s">
        <v>169</v>
      </c>
      <c r="AU290" s="189" t="s">
        <v>174</v>
      </c>
      <c r="AY290" s="15" t="s">
        <v>165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174</v>
      </c>
      <c r="BK290" s="190">
        <f>ROUND(I290*H290,2)</f>
        <v>0</v>
      </c>
      <c r="BL290" s="15" t="s">
        <v>215</v>
      </c>
      <c r="BM290" s="189" t="s">
        <v>1620</v>
      </c>
    </row>
    <row r="291" s="2" customFormat="1" ht="24.15" customHeight="1">
      <c r="A291" s="34"/>
      <c r="B291" s="176"/>
      <c r="C291" s="177" t="s">
        <v>3072</v>
      </c>
      <c r="D291" s="177" t="s">
        <v>169</v>
      </c>
      <c r="E291" s="178" t="s">
        <v>3073</v>
      </c>
      <c r="F291" s="179" t="s">
        <v>3074</v>
      </c>
      <c r="G291" s="180" t="s">
        <v>249</v>
      </c>
      <c r="H291" s="181">
        <v>112</v>
      </c>
      <c r="I291" s="182"/>
      <c r="J291" s="183">
        <f>ROUND(I291*H291,2)</f>
        <v>0</v>
      </c>
      <c r="K291" s="184"/>
      <c r="L291" s="35"/>
      <c r="M291" s="185" t="s">
        <v>1</v>
      </c>
      <c r="N291" s="186" t="s">
        <v>41</v>
      </c>
      <c r="O291" s="78"/>
      <c r="P291" s="187">
        <f>O291*H291</f>
        <v>0</v>
      </c>
      <c r="Q291" s="187">
        <v>0</v>
      </c>
      <c r="R291" s="187">
        <f>Q291*H291</f>
        <v>0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215</v>
      </c>
      <c r="AT291" s="189" t="s">
        <v>169</v>
      </c>
      <c r="AU291" s="189" t="s">
        <v>174</v>
      </c>
      <c r="AY291" s="15" t="s">
        <v>165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174</v>
      </c>
      <c r="BK291" s="190">
        <f>ROUND(I291*H291,2)</f>
        <v>0</v>
      </c>
      <c r="BL291" s="15" t="s">
        <v>215</v>
      </c>
      <c r="BM291" s="189" t="s">
        <v>1627</v>
      </c>
    </row>
    <row r="292" s="2" customFormat="1" ht="24.15" customHeight="1">
      <c r="A292" s="34"/>
      <c r="B292" s="176"/>
      <c r="C292" s="177" t="s">
        <v>3075</v>
      </c>
      <c r="D292" s="177" t="s">
        <v>169</v>
      </c>
      <c r="E292" s="178" t="s">
        <v>3076</v>
      </c>
      <c r="F292" s="179" t="s">
        <v>3077</v>
      </c>
      <c r="G292" s="180" t="s">
        <v>249</v>
      </c>
      <c r="H292" s="181">
        <v>908.5</v>
      </c>
      <c r="I292" s="182"/>
      <c r="J292" s="183">
        <f>ROUND(I292*H292,2)</f>
        <v>0</v>
      </c>
      <c r="K292" s="184"/>
      <c r="L292" s="35"/>
      <c r="M292" s="185" t="s">
        <v>1</v>
      </c>
      <c r="N292" s="186" t="s">
        <v>41</v>
      </c>
      <c r="O292" s="78"/>
      <c r="P292" s="187">
        <f>O292*H292</f>
        <v>0</v>
      </c>
      <c r="Q292" s="187">
        <v>0</v>
      </c>
      <c r="R292" s="187">
        <f>Q292*H292</f>
        <v>0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215</v>
      </c>
      <c r="AT292" s="189" t="s">
        <v>169</v>
      </c>
      <c r="AU292" s="189" t="s">
        <v>174</v>
      </c>
      <c r="AY292" s="15" t="s">
        <v>165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174</v>
      </c>
      <c r="BK292" s="190">
        <f>ROUND(I292*H292,2)</f>
        <v>0</v>
      </c>
      <c r="BL292" s="15" t="s">
        <v>215</v>
      </c>
      <c r="BM292" s="189" t="s">
        <v>1637</v>
      </c>
    </row>
    <row r="293" s="2" customFormat="1" ht="24.15" customHeight="1">
      <c r="A293" s="34"/>
      <c r="B293" s="176"/>
      <c r="C293" s="177" t="s">
        <v>3078</v>
      </c>
      <c r="D293" s="177" t="s">
        <v>169</v>
      </c>
      <c r="E293" s="178" t="s">
        <v>3079</v>
      </c>
      <c r="F293" s="179" t="s">
        <v>3080</v>
      </c>
      <c r="G293" s="180" t="s">
        <v>274</v>
      </c>
      <c r="H293" s="181">
        <v>2.117</v>
      </c>
      <c r="I293" s="182"/>
      <c r="J293" s="183">
        <f>ROUND(I293*H293,2)</f>
        <v>0</v>
      </c>
      <c r="K293" s="184"/>
      <c r="L293" s="35"/>
      <c r="M293" s="185" t="s">
        <v>1</v>
      </c>
      <c r="N293" s="186" t="s">
        <v>41</v>
      </c>
      <c r="O293" s="78"/>
      <c r="P293" s="187">
        <f>O293*H293</f>
        <v>0</v>
      </c>
      <c r="Q293" s="187">
        <v>0</v>
      </c>
      <c r="R293" s="187">
        <f>Q293*H293</f>
        <v>0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215</v>
      </c>
      <c r="AT293" s="189" t="s">
        <v>169</v>
      </c>
      <c r="AU293" s="189" t="s">
        <v>174</v>
      </c>
      <c r="AY293" s="15" t="s">
        <v>165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174</v>
      </c>
      <c r="BK293" s="190">
        <f>ROUND(I293*H293,2)</f>
        <v>0</v>
      </c>
      <c r="BL293" s="15" t="s">
        <v>215</v>
      </c>
      <c r="BM293" s="189" t="s">
        <v>1643</v>
      </c>
    </row>
    <row r="294" s="12" customFormat="1" ht="22.8" customHeight="1">
      <c r="A294" s="12"/>
      <c r="B294" s="163"/>
      <c r="C294" s="12"/>
      <c r="D294" s="164" t="s">
        <v>74</v>
      </c>
      <c r="E294" s="174" t="s">
        <v>1170</v>
      </c>
      <c r="F294" s="174" t="s">
        <v>1171</v>
      </c>
      <c r="G294" s="12"/>
      <c r="H294" s="12"/>
      <c r="I294" s="166"/>
      <c r="J294" s="175">
        <f>BK294</f>
        <v>0</v>
      </c>
      <c r="K294" s="12"/>
      <c r="L294" s="163"/>
      <c r="M294" s="168"/>
      <c r="N294" s="169"/>
      <c r="O294" s="169"/>
      <c r="P294" s="170">
        <f>SUM(P295:P347)</f>
        <v>0</v>
      </c>
      <c r="Q294" s="169"/>
      <c r="R294" s="170">
        <f>SUM(R295:R347)</f>
        <v>0</v>
      </c>
      <c r="S294" s="169"/>
      <c r="T294" s="171">
        <f>SUM(T295:T347)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64" t="s">
        <v>174</v>
      </c>
      <c r="AT294" s="172" t="s">
        <v>74</v>
      </c>
      <c r="AU294" s="172" t="s">
        <v>83</v>
      </c>
      <c r="AY294" s="164" t="s">
        <v>165</v>
      </c>
      <c r="BK294" s="173">
        <f>SUM(BK295:BK347)</f>
        <v>0</v>
      </c>
    </row>
    <row r="295" s="2" customFormat="1" ht="24.15" customHeight="1">
      <c r="A295" s="34"/>
      <c r="B295" s="176"/>
      <c r="C295" s="177" t="s">
        <v>3081</v>
      </c>
      <c r="D295" s="177" t="s">
        <v>169</v>
      </c>
      <c r="E295" s="178" t="s">
        <v>3082</v>
      </c>
      <c r="F295" s="179" t="s">
        <v>3083</v>
      </c>
      <c r="G295" s="180" t="s">
        <v>363</v>
      </c>
      <c r="H295" s="181">
        <v>26</v>
      </c>
      <c r="I295" s="182"/>
      <c r="J295" s="183">
        <f>ROUND(I295*H295,2)</f>
        <v>0</v>
      </c>
      <c r="K295" s="184"/>
      <c r="L295" s="35"/>
      <c r="M295" s="185" t="s">
        <v>1</v>
      </c>
      <c r="N295" s="186" t="s">
        <v>41</v>
      </c>
      <c r="O295" s="78"/>
      <c r="P295" s="187">
        <f>O295*H295</f>
        <v>0</v>
      </c>
      <c r="Q295" s="187">
        <v>0</v>
      </c>
      <c r="R295" s="187">
        <f>Q295*H295</f>
        <v>0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215</v>
      </c>
      <c r="AT295" s="189" t="s">
        <v>169</v>
      </c>
      <c r="AU295" s="189" t="s">
        <v>174</v>
      </c>
      <c r="AY295" s="15" t="s">
        <v>165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174</v>
      </c>
      <c r="BK295" s="190">
        <f>ROUND(I295*H295,2)</f>
        <v>0</v>
      </c>
      <c r="BL295" s="15" t="s">
        <v>215</v>
      </c>
      <c r="BM295" s="189" t="s">
        <v>1649</v>
      </c>
    </row>
    <row r="296" s="2" customFormat="1" ht="16.5" customHeight="1">
      <c r="A296" s="34"/>
      <c r="B296" s="176"/>
      <c r="C296" s="177" t="s">
        <v>3084</v>
      </c>
      <c r="D296" s="177" t="s">
        <v>169</v>
      </c>
      <c r="E296" s="178" t="s">
        <v>3085</v>
      </c>
      <c r="F296" s="179" t="s">
        <v>3086</v>
      </c>
      <c r="G296" s="180" t="s">
        <v>193</v>
      </c>
      <c r="H296" s="181">
        <v>25</v>
      </c>
      <c r="I296" s="182"/>
      <c r="J296" s="183">
        <f>ROUND(I296*H296,2)</f>
        <v>0</v>
      </c>
      <c r="K296" s="184"/>
      <c r="L296" s="35"/>
      <c r="M296" s="185" t="s">
        <v>1</v>
      </c>
      <c r="N296" s="186" t="s">
        <v>41</v>
      </c>
      <c r="O296" s="78"/>
      <c r="P296" s="187">
        <f>O296*H296</f>
        <v>0</v>
      </c>
      <c r="Q296" s="187">
        <v>0</v>
      </c>
      <c r="R296" s="187">
        <f>Q296*H296</f>
        <v>0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215</v>
      </c>
      <c r="AT296" s="189" t="s">
        <v>169</v>
      </c>
      <c r="AU296" s="189" t="s">
        <v>174</v>
      </c>
      <c r="AY296" s="15" t="s">
        <v>165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174</v>
      </c>
      <c r="BK296" s="190">
        <f>ROUND(I296*H296,2)</f>
        <v>0</v>
      </c>
      <c r="BL296" s="15" t="s">
        <v>215</v>
      </c>
      <c r="BM296" s="189" t="s">
        <v>1657</v>
      </c>
    </row>
    <row r="297" s="2" customFormat="1" ht="37.8" customHeight="1">
      <c r="A297" s="34"/>
      <c r="B297" s="176"/>
      <c r="C297" s="196" t="s">
        <v>3087</v>
      </c>
      <c r="D297" s="196" t="s">
        <v>551</v>
      </c>
      <c r="E297" s="197" t="s">
        <v>3088</v>
      </c>
      <c r="F297" s="198" t="s">
        <v>3089</v>
      </c>
      <c r="G297" s="199" t="s">
        <v>193</v>
      </c>
      <c r="H297" s="200">
        <v>25</v>
      </c>
      <c r="I297" s="201"/>
      <c r="J297" s="202">
        <f>ROUND(I297*H297,2)</f>
        <v>0</v>
      </c>
      <c r="K297" s="203"/>
      <c r="L297" s="204"/>
      <c r="M297" s="205" t="s">
        <v>1</v>
      </c>
      <c r="N297" s="206" t="s">
        <v>41</v>
      </c>
      <c r="O297" s="78"/>
      <c r="P297" s="187">
        <f>O297*H297</f>
        <v>0</v>
      </c>
      <c r="Q297" s="187">
        <v>0</v>
      </c>
      <c r="R297" s="187">
        <f>Q297*H297</f>
        <v>0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284</v>
      </c>
      <c r="AT297" s="189" t="s">
        <v>551</v>
      </c>
      <c r="AU297" s="189" t="s">
        <v>174</v>
      </c>
      <c r="AY297" s="15" t="s">
        <v>165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174</v>
      </c>
      <c r="BK297" s="190">
        <f>ROUND(I297*H297,2)</f>
        <v>0</v>
      </c>
      <c r="BL297" s="15" t="s">
        <v>215</v>
      </c>
      <c r="BM297" s="189" t="s">
        <v>1665</v>
      </c>
    </row>
    <row r="298" s="2" customFormat="1" ht="24.15" customHeight="1">
      <c r="A298" s="34"/>
      <c r="B298" s="176"/>
      <c r="C298" s="177" t="s">
        <v>3090</v>
      </c>
      <c r="D298" s="177" t="s">
        <v>169</v>
      </c>
      <c r="E298" s="178" t="s">
        <v>3091</v>
      </c>
      <c r="F298" s="179" t="s">
        <v>3092</v>
      </c>
      <c r="G298" s="180" t="s">
        <v>193</v>
      </c>
      <c r="H298" s="181">
        <v>25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</v>
      </c>
      <c r="R298" s="187">
        <f>Q298*H298</f>
        <v>0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215</v>
      </c>
      <c r="AT298" s="189" t="s">
        <v>169</v>
      </c>
      <c r="AU298" s="189" t="s">
        <v>174</v>
      </c>
      <c r="AY298" s="15" t="s">
        <v>165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174</v>
      </c>
      <c r="BK298" s="190">
        <f>ROUND(I298*H298,2)</f>
        <v>0</v>
      </c>
      <c r="BL298" s="15" t="s">
        <v>215</v>
      </c>
      <c r="BM298" s="189" t="s">
        <v>1673</v>
      </c>
    </row>
    <row r="299" s="2" customFormat="1" ht="16.5" customHeight="1">
      <c r="A299" s="34"/>
      <c r="B299" s="176"/>
      <c r="C299" s="196" t="s">
        <v>3093</v>
      </c>
      <c r="D299" s="196" t="s">
        <v>551</v>
      </c>
      <c r="E299" s="197" t="s">
        <v>3094</v>
      </c>
      <c r="F299" s="198" t="s">
        <v>3095</v>
      </c>
      <c r="G299" s="199" t="s">
        <v>193</v>
      </c>
      <c r="H299" s="200">
        <v>21</v>
      </c>
      <c r="I299" s="201"/>
      <c r="J299" s="202">
        <f>ROUND(I299*H299,2)</f>
        <v>0</v>
      </c>
      <c r="K299" s="203"/>
      <c r="L299" s="204"/>
      <c r="M299" s="205" t="s">
        <v>1</v>
      </c>
      <c r="N299" s="206" t="s">
        <v>41</v>
      </c>
      <c r="O299" s="78"/>
      <c r="P299" s="187">
        <f>O299*H299</f>
        <v>0</v>
      </c>
      <c r="Q299" s="187">
        <v>0</v>
      </c>
      <c r="R299" s="187">
        <f>Q299*H299</f>
        <v>0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284</v>
      </c>
      <c r="AT299" s="189" t="s">
        <v>551</v>
      </c>
      <c r="AU299" s="189" t="s">
        <v>174</v>
      </c>
      <c r="AY299" s="15" t="s">
        <v>165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174</v>
      </c>
      <c r="BK299" s="190">
        <f>ROUND(I299*H299,2)</f>
        <v>0</v>
      </c>
      <c r="BL299" s="15" t="s">
        <v>215</v>
      </c>
      <c r="BM299" s="189" t="s">
        <v>1681</v>
      </c>
    </row>
    <row r="300" s="2" customFormat="1" ht="24.15" customHeight="1">
      <c r="A300" s="34"/>
      <c r="B300" s="176"/>
      <c r="C300" s="196" t="s">
        <v>3096</v>
      </c>
      <c r="D300" s="196" t="s">
        <v>551</v>
      </c>
      <c r="E300" s="197" t="s">
        <v>3097</v>
      </c>
      <c r="F300" s="198" t="s">
        <v>3098</v>
      </c>
      <c r="G300" s="199" t="s">
        <v>193</v>
      </c>
      <c r="H300" s="200">
        <v>4</v>
      </c>
      <c r="I300" s="201"/>
      <c r="J300" s="202">
        <f>ROUND(I300*H300,2)</f>
        <v>0</v>
      </c>
      <c r="K300" s="203"/>
      <c r="L300" s="204"/>
      <c r="M300" s="205" t="s">
        <v>1</v>
      </c>
      <c r="N300" s="206" t="s">
        <v>41</v>
      </c>
      <c r="O300" s="78"/>
      <c r="P300" s="187">
        <f>O300*H300</f>
        <v>0</v>
      </c>
      <c r="Q300" s="187">
        <v>0</v>
      </c>
      <c r="R300" s="187">
        <f>Q300*H300</f>
        <v>0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284</v>
      </c>
      <c r="AT300" s="189" t="s">
        <v>551</v>
      </c>
      <c r="AU300" s="189" t="s">
        <v>174</v>
      </c>
      <c r="AY300" s="15" t="s">
        <v>165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174</v>
      </c>
      <c r="BK300" s="190">
        <f>ROUND(I300*H300,2)</f>
        <v>0</v>
      </c>
      <c r="BL300" s="15" t="s">
        <v>215</v>
      </c>
      <c r="BM300" s="189" t="s">
        <v>1689</v>
      </c>
    </row>
    <row r="301" s="2" customFormat="1" ht="24.15" customHeight="1">
      <c r="A301" s="34"/>
      <c r="B301" s="176"/>
      <c r="C301" s="177" t="s">
        <v>3099</v>
      </c>
      <c r="D301" s="177" t="s">
        <v>169</v>
      </c>
      <c r="E301" s="178" t="s">
        <v>3100</v>
      </c>
      <c r="F301" s="179" t="s">
        <v>3101</v>
      </c>
      <c r="G301" s="180" t="s">
        <v>363</v>
      </c>
      <c r="H301" s="181">
        <v>1</v>
      </c>
      <c r="I301" s="182"/>
      <c r="J301" s="183">
        <f>ROUND(I301*H301,2)</f>
        <v>0</v>
      </c>
      <c r="K301" s="184"/>
      <c r="L301" s="35"/>
      <c r="M301" s="185" t="s">
        <v>1</v>
      </c>
      <c r="N301" s="186" t="s">
        <v>41</v>
      </c>
      <c r="O301" s="78"/>
      <c r="P301" s="187">
        <f>O301*H301</f>
        <v>0</v>
      </c>
      <c r="Q301" s="187">
        <v>0</v>
      </c>
      <c r="R301" s="187">
        <f>Q301*H301</f>
        <v>0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215</v>
      </c>
      <c r="AT301" s="189" t="s">
        <v>169</v>
      </c>
      <c r="AU301" s="189" t="s">
        <v>174</v>
      </c>
      <c r="AY301" s="15" t="s">
        <v>165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174</v>
      </c>
      <c r="BK301" s="190">
        <f>ROUND(I301*H301,2)</f>
        <v>0</v>
      </c>
      <c r="BL301" s="15" t="s">
        <v>215</v>
      </c>
      <c r="BM301" s="189" t="s">
        <v>1697</v>
      </c>
    </row>
    <row r="302" s="2" customFormat="1" ht="16.5" customHeight="1">
      <c r="A302" s="34"/>
      <c r="B302" s="176"/>
      <c r="C302" s="177" t="s">
        <v>3102</v>
      </c>
      <c r="D302" s="177" t="s">
        <v>169</v>
      </c>
      <c r="E302" s="178" t="s">
        <v>3103</v>
      </c>
      <c r="F302" s="179" t="s">
        <v>3104</v>
      </c>
      <c r="G302" s="180" t="s">
        <v>363</v>
      </c>
      <c r="H302" s="181">
        <v>17</v>
      </c>
      <c r="I302" s="182"/>
      <c r="J302" s="183">
        <f>ROUND(I302*H302,2)</f>
        <v>0</v>
      </c>
      <c r="K302" s="184"/>
      <c r="L302" s="35"/>
      <c r="M302" s="185" t="s">
        <v>1</v>
      </c>
      <c r="N302" s="186" t="s">
        <v>41</v>
      </c>
      <c r="O302" s="78"/>
      <c r="P302" s="187">
        <f>O302*H302</f>
        <v>0</v>
      </c>
      <c r="Q302" s="187">
        <v>0</v>
      </c>
      <c r="R302" s="187">
        <f>Q302*H302</f>
        <v>0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215</v>
      </c>
      <c r="AT302" s="189" t="s">
        <v>169</v>
      </c>
      <c r="AU302" s="189" t="s">
        <v>174</v>
      </c>
      <c r="AY302" s="15" t="s">
        <v>165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174</v>
      </c>
      <c r="BK302" s="190">
        <f>ROUND(I302*H302,2)</f>
        <v>0</v>
      </c>
      <c r="BL302" s="15" t="s">
        <v>215</v>
      </c>
      <c r="BM302" s="189" t="s">
        <v>1705</v>
      </c>
    </row>
    <row r="303" s="2" customFormat="1" ht="24.15" customHeight="1">
      <c r="A303" s="34"/>
      <c r="B303" s="176"/>
      <c r="C303" s="177" t="s">
        <v>3105</v>
      </c>
      <c r="D303" s="177" t="s">
        <v>169</v>
      </c>
      <c r="E303" s="178" t="s">
        <v>3106</v>
      </c>
      <c r="F303" s="179" t="s">
        <v>3107</v>
      </c>
      <c r="G303" s="180" t="s">
        <v>193</v>
      </c>
      <c r="H303" s="181">
        <v>25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</v>
      </c>
      <c r="R303" s="187">
        <f>Q303*H303</f>
        <v>0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215</v>
      </c>
      <c r="AT303" s="189" t="s">
        <v>169</v>
      </c>
      <c r="AU303" s="189" t="s">
        <v>174</v>
      </c>
      <c r="AY303" s="15" t="s">
        <v>165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174</v>
      </c>
      <c r="BK303" s="190">
        <f>ROUND(I303*H303,2)</f>
        <v>0</v>
      </c>
      <c r="BL303" s="15" t="s">
        <v>215</v>
      </c>
      <c r="BM303" s="189" t="s">
        <v>1713</v>
      </c>
    </row>
    <row r="304" s="2" customFormat="1" ht="37.8" customHeight="1">
      <c r="A304" s="34"/>
      <c r="B304" s="176"/>
      <c r="C304" s="196" t="s">
        <v>3108</v>
      </c>
      <c r="D304" s="196" t="s">
        <v>551</v>
      </c>
      <c r="E304" s="197" t="s">
        <v>3109</v>
      </c>
      <c r="F304" s="198" t="s">
        <v>3110</v>
      </c>
      <c r="G304" s="199" t="s">
        <v>193</v>
      </c>
      <c r="H304" s="200">
        <v>21</v>
      </c>
      <c r="I304" s="201"/>
      <c r="J304" s="202">
        <f>ROUND(I304*H304,2)</f>
        <v>0</v>
      </c>
      <c r="K304" s="203"/>
      <c r="L304" s="204"/>
      <c r="M304" s="205" t="s">
        <v>1</v>
      </c>
      <c r="N304" s="206" t="s">
        <v>41</v>
      </c>
      <c r="O304" s="78"/>
      <c r="P304" s="187">
        <f>O304*H304</f>
        <v>0</v>
      </c>
      <c r="Q304" s="187">
        <v>0</v>
      </c>
      <c r="R304" s="187">
        <f>Q304*H304</f>
        <v>0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284</v>
      </c>
      <c r="AT304" s="189" t="s">
        <v>551</v>
      </c>
      <c r="AU304" s="189" t="s">
        <v>174</v>
      </c>
      <c r="AY304" s="15" t="s">
        <v>165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174</v>
      </c>
      <c r="BK304" s="190">
        <f>ROUND(I304*H304,2)</f>
        <v>0</v>
      </c>
      <c r="BL304" s="15" t="s">
        <v>215</v>
      </c>
      <c r="BM304" s="189" t="s">
        <v>1722</v>
      </c>
    </row>
    <row r="305" s="2" customFormat="1" ht="49.05" customHeight="1">
      <c r="A305" s="34"/>
      <c r="B305" s="176"/>
      <c r="C305" s="196" t="s">
        <v>3111</v>
      </c>
      <c r="D305" s="196" t="s">
        <v>551</v>
      </c>
      <c r="E305" s="197" t="s">
        <v>3112</v>
      </c>
      <c r="F305" s="198" t="s">
        <v>3113</v>
      </c>
      <c r="G305" s="199" t="s">
        <v>193</v>
      </c>
      <c r="H305" s="200">
        <v>4</v>
      </c>
      <c r="I305" s="201"/>
      <c r="J305" s="202">
        <f>ROUND(I305*H305,2)</f>
        <v>0</v>
      </c>
      <c r="K305" s="203"/>
      <c r="L305" s="204"/>
      <c r="M305" s="205" t="s">
        <v>1</v>
      </c>
      <c r="N305" s="206" t="s">
        <v>41</v>
      </c>
      <c r="O305" s="78"/>
      <c r="P305" s="187">
        <f>O305*H305</f>
        <v>0</v>
      </c>
      <c r="Q305" s="187">
        <v>0</v>
      </c>
      <c r="R305" s="187">
        <f>Q305*H305</f>
        <v>0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284</v>
      </c>
      <c r="AT305" s="189" t="s">
        <v>551</v>
      </c>
      <c r="AU305" s="189" t="s">
        <v>174</v>
      </c>
      <c r="AY305" s="15" t="s">
        <v>165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174</v>
      </c>
      <c r="BK305" s="190">
        <f>ROUND(I305*H305,2)</f>
        <v>0</v>
      </c>
      <c r="BL305" s="15" t="s">
        <v>215</v>
      </c>
      <c r="BM305" s="189" t="s">
        <v>1730</v>
      </c>
    </row>
    <row r="306" s="2" customFormat="1" ht="24.15" customHeight="1">
      <c r="A306" s="34"/>
      <c r="B306" s="176"/>
      <c r="C306" s="177" t="s">
        <v>3114</v>
      </c>
      <c r="D306" s="177" t="s">
        <v>169</v>
      </c>
      <c r="E306" s="178" t="s">
        <v>3115</v>
      </c>
      <c r="F306" s="179" t="s">
        <v>3116</v>
      </c>
      <c r="G306" s="180" t="s">
        <v>193</v>
      </c>
      <c r="H306" s="181">
        <v>2</v>
      </c>
      <c r="I306" s="182"/>
      <c r="J306" s="183">
        <f>ROUND(I306*H306,2)</f>
        <v>0</v>
      </c>
      <c r="K306" s="184"/>
      <c r="L306" s="35"/>
      <c r="M306" s="185" t="s">
        <v>1</v>
      </c>
      <c r="N306" s="186" t="s">
        <v>41</v>
      </c>
      <c r="O306" s="78"/>
      <c r="P306" s="187">
        <f>O306*H306</f>
        <v>0</v>
      </c>
      <c r="Q306" s="187">
        <v>0</v>
      </c>
      <c r="R306" s="187">
        <f>Q306*H306</f>
        <v>0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215</v>
      </c>
      <c r="AT306" s="189" t="s">
        <v>169</v>
      </c>
      <c r="AU306" s="189" t="s">
        <v>174</v>
      </c>
      <c r="AY306" s="15" t="s">
        <v>165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174</v>
      </c>
      <c r="BK306" s="190">
        <f>ROUND(I306*H306,2)</f>
        <v>0</v>
      </c>
      <c r="BL306" s="15" t="s">
        <v>215</v>
      </c>
      <c r="BM306" s="189" t="s">
        <v>1738</v>
      </c>
    </row>
    <row r="307" s="2" customFormat="1" ht="24.15" customHeight="1">
      <c r="A307" s="34"/>
      <c r="B307" s="176"/>
      <c r="C307" s="196" t="s">
        <v>3117</v>
      </c>
      <c r="D307" s="196" t="s">
        <v>551</v>
      </c>
      <c r="E307" s="197" t="s">
        <v>3118</v>
      </c>
      <c r="F307" s="198" t="s">
        <v>3119</v>
      </c>
      <c r="G307" s="199" t="s">
        <v>193</v>
      </c>
      <c r="H307" s="200">
        <v>2</v>
      </c>
      <c r="I307" s="201"/>
      <c r="J307" s="202">
        <f>ROUND(I307*H307,2)</f>
        <v>0</v>
      </c>
      <c r="K307" s="203"/>
      <c r="L307" s="204"/>
      <c r="M307" s="205" t="s">
        <v>1</v>
      </c>
      <c r="N307" s="206" t="s">
        <v>41</v>
      </c>
      <c r="O307" s="78"/>
      <c r="P307" s="187">
        <f>O307*H307</f>
        <v>0</v>
      </c>
      <c r="Q307" s="187">
        <v>0</v>
      </c>
      <c r="R307" s="187">
        <f>Q307*H307</f>
        <v>0</v>
      </c>
      <c r="S307" s="187">
        <v>0</v>
      </c>
      <c r="T307" s="18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284</v>
      </c>
      <c r="AT307" s="189" t="s">
        <v>551</v>
      </c>
      <c r="AU307" s="189" t="s">
        <v>174</v>
      </c>
      <c r="AY307" s="15" t="s">
        <v>165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174</v>
      </c>
      <c r="BK307" s="190">
        <f>ROUND(I307*H307,2)</f>
        <v>0</v>
      </c>
      <c r="BL307" s="15" t="s">
        <v>215</v>
      </c>
      <c r="BM307" s="189" t="s">
        <v>1746</v>
      </c>
    </row>
    <row r="308" s="2" customFormat="1" ht="16.5" customHeight="1">
      <c r="A308" s="34"/>
      <c r="B308" s="176"/>
      <c r="C308" s="177" t="s">
        <v>3120</v>
      </c>
      <c r="D308" s="177" t="s">
        <v>169</v>
      </c>
      <c r="E308" s="178" t="s">
        <v>3121</v>
      </c>
      <c r="F308" s="179" t="s">
        <v>3122</v>
      </c>
      <c r="G308" s="180" t="s">
        <v>193</v>
      </c>
      <c r="H308" s="181">
        <v>2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215</v>
      </c>
      <c r="AT308" s="189" t="s">
        <v>169</v>
      </c>
      <c r="AU308" s="189" t="s">
        <v>174</v>
      </c>
      <c r="AY308" s="15" t="s">
        <v>165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174</v>
      </c>
      <c r="BK308" s="190">
        <f>ROUND(I308*H308,2)</f>
        <v>0</v>
      </c>
      <c r="BL308" s="15" t="s">
        <v>215</v>
      </c>
      <c r="BM308" s="189" t="s">
        <v>1754</v>
      </c>
    </row>
    <row r="309" s="2" customFormat="1" ht="24.15" customHeight="1">
      <c r="A309" s="34"/>
      <c r="B309" s="176"/>
      <c r="C309" s="177" t="s">
        <v>3123</v>
      </c>
      <c r="D309" s="177" t="s">
        <v>169</v>
      </c>
      <c r="E309" s="178" t="s">
        <v>3124</v>
      </c>
      <c r="F309" s="179" t="s">
        <v>3125</v>
      </c>
      <c r="G309" s="180" t="s">
        <v>363</v>
      </c>
      <c r="H309" s="181">
        <v>24</v>
      </c>
      <c r="I309" s="182"/>
      <c r="J309" s="183">
        <f>ROUND(I309*H309,2)</f>
        <v>0</v>
      </c>
      <c r="K309" s="184"/>
      <c r="L309" s="35"/>
      <c r="M309" s="185" t="s">
        <v>1</v>
      </c>
      <c r="N309" s="186" t="s">
        <v>41</v>
      </c>
      <c r="O309" s="78"/>
      <c r="P309" s="187">
        <f>O309*H309</f>
        <v>0</v>
      </c>
      <c r="Q309" s="187">
        <v>0</v>
      </c>
      <c r="R309" s="187">
        <f>Q309*H309</f>
        <v>0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215</v>
      </c>
      <c r="AT309" s="189" t="s">
        <v>169</v>
      </c>
      <c r="AU309" s="189" t="s">
        <v>174</v>
      </c>
      <c r="AY309" s="15" t="s">
        <v>165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174</v>
      </c>
      <c r="BK309" s="190">
        <f>ROUND(I309*H309,2)</f>
        <v>0</v>
      </c>
      <c r="BL309" s="15" t="s">
        <v>215</v>
      </c>
      <c r="BM309" s="189" t="s">
        <v>1762</v>
      </c>
    </row>
    <row r="310" s="2" customFormat="1" ht="24.15" customHeight="1">
      <c r="A310" s="34"/>
      <c r="B310" s="176"/>
      <c r="C310" s="177" t="s">
        <v>3126</v>
      </c>
      <c r="D310" s="177" t="s">
        <v>169</v>
      </c>
      <c r="E310" s="178" t="s">
        <v>3127</v>
      </c>
      <c r="F310" s="179" t="s">
        <v>3128</v>
      </c>
      <c r="G310" s="180" t="s">
        <v>3129</v>
      </c>
      <c r="H310" s="181">
        <v>25</v>
      </c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0</v>
      </c>
      <c r="R310" s="187">
        <f>Q310*H310</f>
        <v>0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215</v>
      </c>
      <c r="AT310" s="189" t="s">
        <v>169</v>
      </c>
      <c r="AU310" s="189" t="s">
        <v>174</v>
      </c>
      <c r="AY310" s="15" t="s">
        <v>165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174</v>
      </c>
      <c r="BK310" s="190">
        <f>ROUND(I310*H310,2)</f>
        <v>0</v>
      </c>
      <c r="BL310" s="15" t="s">
        <v>215</v>
      </c>
      <c r="BM310" s="189" t="s">
        <v>1770</v>
      </c>
    </row>
    <row r="311" s="2" customFormat="1" ht="37.8" customHeight="1">
      <c r="A311" s="34"/>
      <c r="B311" s="176"/>
      <c r="C311" s="196" t="s">
        <v>3130</v>
      </c>
      <c r="D311" s="196" t="s">
        <v>551</v>
      </c>
      <c r="E311" s="197" t="s">
        <v>3131</v>
      </c>
      <c r="F311" s="198" t="s">
        <v>3132</v>
      </c>
      <c r="G311" s="199" t="s">
        <v>193</v>
      </c>
      <c r="H311" s="200">
        <v>25</v>
      </c>
      <c r="I311" s="201"/>
      <c r="J311" s="202">
        <f>ROUND(I311*H311,2)</f>
        <v>0</v>
      </c>
      <c r="K311" s="203"/>
      <c r="L311" s="204"/>
      <c r="M311" s="205" t="s">
        <v>1</v>
      </c>
      <c r="N311" s="206" t="s">
        <v>41</v>
      </c>
      <c r="O311" s="78"/>
      <c r="P311" s="187">
        <f>O311*H311</f>
        <v>0</v>
      </c>
      <c r="Q311" s="187">
        <v>0</v>
      </c>
      <c r="R311" s="187">
        <f>Q311*H311</f>
        <v>0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284</v>
      </c>
      <c r="AT311" s="189" t="s">
        <v>551</v>
      </c>
      <c r="AU311" s="189" t="s">
        <v>174</v>
      </c>
      <c r="AY311" s="15" t="s">
        <v>165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174</v>
      </c>
      <c r="BK311" s="190">
        <f>ROUND(I311*H311,2)</f>
        <v>0</v>
      </c>
      <c r="BL311" s="15" t="s">
        <v>215</v>
      </c>
      <c r="BM311" s="189" t="s">
        <v>1779</v>
      </c>
    </row>
    <row r="312" s="2" customFormat="1" ht="24.15" customHeight="1">
      <c r="A312" s="34"/>
      <c r="B312" s="176"/>
      <c r="C312" s="177" t="s">
        <v>3133</v>
      </c>
      <c r="D312" s="177" t="s">
        <v>169</v>
      </c>
      <c r="E312" s="178" t="s">
        <v>3134</v>
      </c>
      <c r="F312" s="179" t="s">
        <v>3135</v>
      </c>
      <c r="G312" s="180" t="s">
        <v>193</v>
      </c>
      <c r="H312" s="181">
        <v>31</v>
      </c>
      <c r="I312" s="182"/>
      <c r="J312" s="183">
        <f>ROUND(I312*H312,2)</f>
        <v>0</v>
      </c>
      <c r="K312" s="184"/>
      <c r="L312" s="35"/>
      <c r="M312" s="185" t="s">
        <v>1</v>
      </c>
      <c r="N312" s="186" t="s">
        <v>41</v>
      </c>
      <c r="O312" s="78"/>
      <c r="P312" s="187">
        <f>O312*H312</f>
        <v>0</v>
      </c>
      <c r="Q312" s="187">
        <v>0</v>
      </c>
      <c r="R312" s="187">
        <f>Q312*H312</f>
        <v>0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215</v>
      </c>
      <c r="AT312" s="189" t="s">
        <v>169</v>
      </c>
      <c r="AU312" s="189" t="s">
        <v>174</v>
      </c>
      <c r="AY312" s="15" t="s">
        <v>165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174</v>
      </c>
      <c r="BK312" s="190">
        <f>ROUND(I312*H312,2)</f>
        <v>0</v>
      </c>
      <c r="BL312" s="15" t="s">
        <v>215</v>
      </c>
      <c r="BM312" s="189" t="s">
        <v>1787</v>
      </c>
    </row>
    <row r="313" s="2" customFormat="1" ht="16.5" customHeight="1">
      <c r="A313" s="34"/>
      <c r="B313" s="176"/>
      <c r="C313" s="196" t="s">
        <v>3136</v>
      </c>
      <c r="D313" s="196" t="s">
        <v>551</v>
      </c>
      <c r="E313" s="197" t="s">
        <v>3137</v>
      </c>
      <c r="F313" s="198" t="s">
        <v>3138</v>
      </c>
      <c r="G313" s="199" t="s">
        <v>193</v>
      </c>
      <c r="H313" s="200">
        <v>31</v>
      </c>
      <c r="I313" s="201"/>
      <c r="J313" s="202">
        <f>ROUND(I313*H313,2)</f>
        <v>0</v>
      </c>
      <c r="K313" s="203"/>
      <c r="L313" s="204"/>
      <c r="M313" s="205" t="s">
        <v>1</v>
      </c>
      <c r="N313" s="206" t="s">
        <v>41</v>
      </c>
      <c r="O313" s="78"/>
      <c r="P313" s="187">
        <f>O313*H313</f>
        <v>0</v>
      </c>
      <c r="Q313" s="187">
        <v>0</v>
      </c>
      <c r="R313" s="187">
        <f>Q313*H313</f>
        <v>0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284</v>
      </c>
      <c r="AT313" s="189" t="s">
        <v>551</v>
      </c>
      <c r="AU313" s="189" t="s">
        <v>174</v>
      </c>
      <c r="AY313" s="15" t="s">
        <v>165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174</v>
      </c>
      <c r="BK313" s="190">
        <f>ROUND(I313*H313,2)</f>
        <v>0</v>
      </c>
      <c r="BL313" s="15" t="s">
        <v>215</v>
      </c>
      <c r="BM313" s="189" t="s">
        <v>1795</v>
      </c>
    </row>
    <row r="314" s="2" customFormat="1" ht="24.15" customHeight="1">
      <c r="A314" s="34"/>
      <c r="B314" s="176"/>
      <c r="C314" s="177" t="s">
        <v>3139</v>
      </c>
      <c r="D314" s="177" t="s">
        <v>169</v>
      </c>
      <c r="E314" s="178" t="s">
        <v>3140</v>
      </c>
      <c r="F314" s="179" t="s">
        <v>3141</v>
      </c>
      <c r="G314" s="180" t="s">
        <v>193</v>
      </c>
      <c r="H314" s="181">
        <v>18</v>
      </c>
      <c r="I314" s="182"/>
      <c r="J314" s="183">
        <f>ROUND(I314*H314,2)</f>
        <v>0</v>
      </c>
      <c r="K314" s="184"/>
      <c r="L314" s="35"/>
      <c r="M314" s="185" t="s">
        <v>1</v>
      </c>
      <c r="N314" s="186" t="s">
        <v>41</v>
      </c>
      <c r="O314" s="78"/>
      <c r="P314" s="187">
        <f>O314*H314</f>
        <v>0</v>
      </c>
      <c r="Q314" s="187">
        <v>0</v>
      </c>
      <c r="R314" s="187">
        <f>Q314*H314</f>
        <v>0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215</v>
      </c>
      <c r="AT314" s="189" t="s">
        <v>169</v>
      </c>
      <c r="AU314" s="189" t="s">
        <v>174</v>
      </c>
      <c r="AY314" s="15" t="s">
        <v>165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174</v>
      </c>
      <c r="BK314" s="190">
        <f>ROUND(I314*H314,2)</f>
        <v>0</v>
      </c>
      <c r="BL314" s="15" t="s">
        <v>215</v>
      </c>
      <c r="BM314" s="189" t="s">
        <v>1803</v>
      </c>
    </row>
    <row r="315" s="2" customFormat="1" ht="16.5" customHeight="1">
      <c r="A315" s="34"/>
      <c r="B315" s="176"/>
      <c r="C315" s="196" t="s">
        <v>3142</v>
      </c>
      <c r="D315" s="196" t="s">
        <v>551</v>
      </c>
      <c r="E315" s="197" t="s">
        <v>3143</v>
      </c>
      <c r="F315" s="198" t="s">
        <v>3144</v>
      </c>
      <c r="G315" s="199" t="s">
        <v>193</v>
      </c>
      <c r="H315" s="200">
        <v>14</v>
      </c>
      <c r="I315" s="201"/>
      <c r="J315" s="202">
        <f>ROUND(I315*H315,2)</f>
        <v>0</v>
      </c>
      <c r="K315" s="203"/>
      <c r="L315" s="204"/>
      <c r="M315" s="205" t="s">
        <v>1</v>
      </c>
      <c r="N315" s="206" t="s">
        <v>41</v>
      </c>
      <c r="O315" s="78"/>
      <c r="P315" s="187">
        <f>O315*H315</f>
        <v>0</v>
      </c>
      <c r="Q315" s="187">
        <v>0</v>
      </c>
      <c r="R315" s="187">
        <f>Q315*H315</f>
        <v>0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284</v>
      </c>
      <c r="AT315" s="189" t="s">
        <v>551</v>
      </c>
      <c r="AU315" s="189" t="s">
        <v>174</v>
      </c>
      <c r="AY315" s="15" t="s">
        <v>165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174</v>
      </c>
      <c r="BK315" s="190">
        <f>ROUND(I315*H315,2)</f>
        <v>0</v>
      </c>
      <c r="BL315" s="15" t="s">
        <v>215</v>
      </c>
      <c r="BM315" s="189" t="s">
        <v>1811</v>
      </c>
    </row>
    <row r="316" s="2" customFormat="1" ht="24.15" customHeight="1">
      <c r="A316" s="34"/>
      <c r="B316" s="176"/>
      <c r="C316" s="196" t="s">
        <v>3145</v>
      </c>
      <c r="D316" s="196" t="s">
        <v>551</v>
      </c>
      <c r="E316" s="197" t="s">
        <v>3146</v>
      </c>
      <c r="F316" s="198" t="s">
        <v>3147</v>
      </c>
      <c r="G316" s="199" t="s">
        <v>193</v>
      </c>
      <c r="H316" s="200">
        <v>18</v>
      </c>
      <c r="I316" s="201"/>
      <c r="J316" s="202">
        <f>ROUND(I316*H316,2)</f>
        <v>0</v>
      </c>
      <c r="K316" s="203"/>
      <c r="L316" s="204"/>
      <c r="M316" s="205" t="s">
        <v>1</v>
      </c>
      <c r="N316" s="206" t="s">
        <v>41</v>
      </c>
      <c r="O316" s="78"/>
      <c r="P316" s="187">
        <f>O316*H316</f>
        <v>0</v>
      </c>
      <c r="Q316" s="187">
        <v>0</v>
      </c>
      <c r="R316" s="187">
        <f>Q316*H316</f>
        <v>0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284</v>
      </c>
      <c r="AT316" s="189" t="s">
        <v>551</v>
      </c>
      <c r="AU316" s="189" t="s">
        <v>174</v>
      </c>
      <c r="AY316" s="15" t="s">
        <v>165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174</v>
      </c>
      <c r="BK316" s="190">
        <f>ROUND(I316*H316,2)</f>
        <v>0</v>
      </c>
      <c r="BL316" s="15" t="s">
        <v>215</v>
      </c>
      <c r="BM316" s="189" t="s">
        <v>1819</v>
      </c>
    </row>
    <row r="317" s="2" customFormat="1" ht="37.8" customHeight="1">
      <c r="A317" s="34"/>
      <c r="B317" s="176"/>
      <c r="C317" s="196" t="s">
        <v>3148</v>
      </c>
      <c r="D317" s="196" t="s">
        <v>551</v>
      </c>
      <c r="E317" s="197" t="s">
        <v>3149</v>
      </c>
      <c r="F317" s="198" t="s">
        <v>3150</v>
      </c>
      <c r="G317" s="199" t="s">
        <v>193</v>
      </c>
      <c r="H317" s="200">
        <v>18</v>
      </c>
      <c r="I317" s="201"/>
      <c r="J317" s="202">
        <f>ROUND(I317*H317,2)</f>
        <v>0</v>
      </c>
      <c r="K317" s="203"/>
      <c r="L317" s="204"/>
      <c r="M317" s="205" t="s">
        <v>1</v>
      </c>
      <c r="N317" s="206" t="s">
        <v>41</v>
      </c>
      <c r="O317" s="78"/>
      <c r="P317" s="187">
        <f>O317*H317</f>
        <v>0</v>
      </c>
      <c r="Q317" s="187">
        <v>0</v>
      </c>
      <c r="R317" s="187">
        <f>Q317*H317</f>
        <v>0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284</v>
      </c>
      <c r="AT317" s="189" t="s">
        <v>551</v>
      </c>
      <c r="AU317" s="189" t="s">
        <v>174</v>
      </c>
      <c r="AY317" s="15" t="s">
        <v>165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174</v>
      </c>
      <c r="BK317" s="190">
        <f>ROUND(I317*H317,2)</f>
        <v>0</v>
      </c>
      <c r="BL317" s="15" t="s">
        <v>215</v>
      </c>
      <c r="BM317" s="189" t="s">
        <v>1829</v>
      </c>
    </row>
    <row r="318" s="2" customFormat="1" ht="16.5" customHeight="1">
      <c r="A318" s="34"/>
      <c r="B318" s="176"/>
      <c r="C318" s="177" t="s">
        <v>3151</v>
      </c>
      <c r="D318" s="177" t="s">
        <v>169</v>
      </c>
      <c r="E318" s="178" t="s">
        <v>3152</v>
      </c>
      <c r="F318" s="179" t="s">
        <v>3153</v>
      </c>
      <c r="G318" s="180" t="s">
        <v>193</v>
      </c>
      <c r="H318" s="181">
        <v>4</v>
      </c>
      <c r="I318" s="182"/>
      <c r="J318" s="183">
        <f>ROUND(I318*H318,2)</f>
        <v>0</v>
      </c>
      <c r="K318" s="184"/>
      <c r="L318" s="35"/>
      <c r="M318" s="185" t="s">
        <v>1</v>
      </c>
      <c r="N318" s="186" t="s">
        <v>41</v>
      </c>
      <c r="O318" s="78"/>
      <c r="P318" s="187">
        <f>O318*H318</f>
        <v>0</v>
      </c>
      <c r="Q318" s="187">
        <v>0</v>
      </c>
      <c r="R318" s="187">
        <f>Q318*H318</f>
        <v>0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215</v>
      </c>
      <c r="AT318" s="189" t="s">
        <v>169</v>
      </c>
      <c r="AU318" s="189" t="s">
        <v>174</v>
      </c>
      <c r="AY318" s="15" t="s">
        <v>165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174</v>
      </c>
      <c r="BK318" s="190">
        <f>ROUND(I318*H318,2)</f>
        <v>0</v>
      </c>
      <c r="BL318" s="15" t="s">
        <v>215</v>
      </c>
      <c r="BM318" s="189" t="s">
        <v>1837</v>
      </c>
    </row>
    <row r="319" s="2" customFormat="1" ht="16.5" customHeight="1">
      <c r="A319" s="34"/>
      <c r="B319" s="176"/>
      <c r="C319" s="196" t="s">
        <v>3154</v>
      </c>
      <c r="D319" s="196" t="s">
        <v>551</v>
      </c>
      <c r="E319" s="197" t="s">
        <v>3143</v>
      </c>
      <c r="F319" s="198" t="s">
        <v>3144</v>
      </c>
      <c r="G319" s="199" t="s">
        <v>193</v>
      </c>
      <c r="H319" s="200">
        <v>4</v>
      </c>
      <c r="I319" s="201"/>
      <c r="J319" s="202">
        <f>ROUND(I319*H319,2)</f>
        <v>0</v>
      </c>
      <c r="K319" s="203"/>
      <c r="L319" s="204"/>
      <c r="M319" s="205" t="s">
        <v>1</v>
      </c>
      <c r="N319" s="206" t="s">
        <v>41</v>
      </c>
      <c r="O319" s="78"/>
      <c r="P319" s="187">
        <f>O319*H319</f>
        <v>0</v>
      </c>
      <c r="Q319" s="187">
        <v>0</v>
      </c>
      <c r="R319" s="187">
        <f>Q319*H319</f>
        <v>0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284</v>
      </c>
      <c r="AT319" s="189" t="s">
        <v>551</v>
      </c>
      <c r="AU319" s="189" t="s">
        <v>174</v>
      </c>
      <c r="AY319" s="15" t="s">
        <v>165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174</v>
      </c>
      <c r="BK319" s="190">
        <f>ROUND(I319*H319,2)</f>
        <v>0</v>
      </c>
      <c r="BL319" s="15" t="s">
        <v>215</v>
      </c>
      <c r="BM319" s="189" t="s">
        <v>1847</v>
      </c>
    </row>
    <row r="320" s="2" customFormat="1" ht="24.15" customHeight="1">
      <c r="A320" s="34"/>
      <c r="B320" s="176"/>
      <c r="C320" s="177" t="s">
        <v>3155</v>
      </c>
      <c r="D320" s="177" t="s">
        <v>169</v>
      </c>
      <c r="E320" s="178" t="s">
        <v>3156</v>
      </c>
      <c r="F320" s="179" t="s">
        <v>3157</v>
      </c>
      <c r="G320" s="180" t="s">
        <v>193</v>
      </c>
      <c r="H320" s="181">
        <v>4</v>
      </c>
      <c r="I320" s="182"/>
      <c r="J320" s="183">
        <f>ROUND(I320*H320,2)</f>
        <v>0</v>
      </c>
      <c r="K320" s="184"/>
      <c r="L320" s="35"/>
      <c r="M320" s="185" t="s">
        <v>1</v>
      </c>
      <c r="N320" s="186" t="s">
        <v>41</v>
      </c>
      <c r="O320" s="78"/>
      <c r="P320" s="187">
        <f>O320*H320</f>
        <v>0</v>
      </c>
      <c r="Q320" s="187">
        <v>0</v>
      </c>
      <c r="R320" s="187">
        <f>Q320*H320</f>
        <v>0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215</v>
      </c>
      <c r="AT320" s="189" t="s">
        <v>169</v>
      </c>
      <c r="AU320" s="189" t="s">
        <v>174</v>
      </c>
      <c r="AY320" s="15" t="s">
        <v>165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174</v>
      </c>
      <c r="BK320" s="190">
        <f>ROUND(I320*H320,2)</f>
        <v>0</v>
      </c>
      <c r="BL320" s="15" t="s">
        <v>215</v>
      </c>
      <c r="BM320" s="189" t="s">
        <v>1855</v>
      </c>
    </row>
    <row r="321" s="2" customFormat="1" ht="49.05" customHeight="1">
      <c r="A321" s="34"/>
      <c r="B321" s="176"/>
      <c r="C321" s="196" t="s">
        <v>3158</v>
      </c>
      <c r="D321" s="196" t="s">
        <v>551</v>
      </c>
      <c r="E321" s="197" t="s">
        <v>3159</v>
      </c>
      <c r="F321" s="198" t="s">
        <v>3160</v>
      </c>
      <c r="G321" s="199" t="s">
        <v>193</v>
      </c>
      <c r="H321" s="200">
        <v>4</v>
      </c>
      <c r="I321" s="201"/>
      <c r="J321" s="202">
        <f>ROUND(I321*H321,2)</f>
        <v>0</v>
      </c>
      <c r="K321" s="203"/>
      <c r="L321" s="204"/>
      <c r="M321" s="205" t="s">
        <v>1</v>
      </c>
      <c r="N321" s="206" t="s">
        <v>41</v>
      </c>
      <c r="O321" s="78"/>
      <c r="P321" s="187">
        <f>O321*H321</f>
        <v>0</v>
      </c>
      <c r="Q321" s="187">
        <v>0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284</v>
      </c>
      <c r="AT321" s="189" t="s">
        <v>551</v>
      </c>
      <c r="AU321" s="189" t="s">
        <v>174</v>
      </c>
      <c r="AY321" s="15" t="s">
        <v>165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174</v>
      </c>
      <c r="BK321" s="190">
        <f>ROUND(I321*H321,2)</f>
        <v>0</v>
      </c>
      <c r="BL321" s="15" t="s">
        <v>215</v>
      </c>
      <c r="BM321" s="189" t="s">
        <v>1863</v>
      </c>
    </row>
    <row r="322" s="2" customFormat="1" ht="16.5" customHeight="1">
      <c r="A322" s="34"/>
      <c r="B322" s="176"/>
      <c r="C322" s="177" t="s">
        <v>3161</v>
      </c>
      <c r="D322" s="177" t="s">
        <v>169</v>
      </c>
      <c r="E322" s="178" t="s">
        <v>3162</v>
      </c>
      <c r="F322" s="179" t="s">
        <v>3163</v>
      </c>
      <c r="G322" s="180" t="s">
        <v>3129</v>
      </c>
      <c r="H322" s="181">
        <v>31</v>
      </c>
      <c r="I322" s="182"/>
      <c r="J322" s="183">
        <f>ROUND(I322*H322,2)</f>
        <v>0</v>
      </c>
      <c r="K322" s="184"/>
      <c r="L322" s="35"/>
      <c r="M322" s="185" t="s">
        <v>1</v>
      </c>
      <c r="N322" s="186" t="s">
        <v>41</v>
      </c>
      <c r="O322" s="78"/>
      <c r="P322" s="187">
        <f>O322*H322</f>
        <v>0</v>
      </c>
      <c r="Q322" s="187">
        <v>0</v>
      </c>
      <c r="R322" s="187">
        <f>Q322*H322</f>
        <v>0</v>
      </c>
      <c r="S322" s="187">
        <v>0</v>
      </c>
      <c r="T322" s="18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9" t="s">
        <v>215</v>
      </c>
      <c r="AT322" s="189" t="s">
        <v>169</v>
      </c>
      <c r="AU322" s="189" t="s">
        <v>174</v>
      </c>
      <c r="AY322" s="15" t="s">
        <v>165</v>
      </c>
      <c r="BE322" s="190">
        <f>IF(N322="základná",J322,0)</f>
        <v>0</v>
      </c>
      <c r="BF322" s="190">
        <f>IF(N322="znížená",J322,0)</f>
        <v>0</v>
      </c>
      <c r="BG322" s="190">
        <f>IF(N322="zákl. prenesená",J322,0)</f>
        <v>0</v>
      </c>
      <c r="BH322" s="190">
        <f>IF(N322="zníž. prenesená",J322,0)</f>
        <v>0</v>
      </c>
      <c r="BI322" s="190">
        <f>IF(N322="nulová",J322,0)</f>
        <v>0</v>
      </c>
      <c r="BJ322" s="15" t="s">
        <v>174</v>
      </c>
      <c r="BK322" s="190">
        <f>ROUND(I322*H322,2)</f>
        <v>0</v>
      </c>
      <c r="BL322" s="15" t="s">
        <v>215</v>
      </c>
      <c r="BM322" s="189" t="s">
        <v>1871</v>
      </c>
    </row>
    <row r="323" s="2" customFormat="1" ht="16.5" customHeight="1">
      <c r="A323" s="34"/>
      <c r="B323" s="176"/>
      <c r="C323" s="196" t="s">
        <v>3164</v>
      </c>
      <c r="D323" s="196" t="s">
        <v>551</v>
      </c>
      <c r="E323" s="197" t="s">
        <v>3165</v>
      </c>
      <c r="F323" s="198" t="s">
        <v>3166</v>
      </c>
      <c r="G323" s="199" t="s">
        <v>193</v>
      </c>
      <c r="H323" s="200">
        <v>31</v>
      </c>
      <c r="I323" s="201"/>
      <c r="J323" s="202">
        <f>ROUND(I323*H323,2)</f>
        <v>0</v>
      </c>
      <c r="K323" s="203"/>
      <c r="L323" s="204"/>
      <c r="M323" s="205" t="s">
        <v>1</v>
      </c>
      <c r="N323" s="206" t="s">
        <v>41</v>
      </c>
      <c r="O323" s="78"/>
      <c r="P323" s="187">
        <f>O323*H323</f>
        <v>0</v>
      </c>
      <c r="Q323" s="187">
        <v>0</v>
      </c>
      <c r="R323" s="187">
        <f>Q323*H323</f>
        <v>0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284</v>
      </c>
      <c r="AT323" s="189" t="s">
        <v>551</v>
      </c>
      <c r="AU323" s="189" t="s">
        <v>174</v>
      </c>
      <c r="AY323" s="15" t="s">
        <v>165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174</v>
      </c>
      <c r="BK323" s="190">
        <f>ROUND(I323*H323,2)</f>
        <v>0</v>
      </c>
      <c r="BL323" s="15" t="s">
        <v>215</v>
      </c>
      <c r="BM323" s="189" t="s">
        <v>1879</v>
      </c>
    </row>
    <row r="324" s="2" customFormat="1" ht="21.75" customHeight="1">
      <c r="A324" s="34"/>
      <c r="B324" s="176"/>
      <c r="C324" s="177" t="s">
        <v>3167</v>
      </c>
      <c r="D324" s="177" t="s">
        <v>169</v>
      </c>
      <c r="E324" s="178" t="s">
        <v>3168</v>
      </c>
      <c r="F324" s="179" t="s">
        <v>3169</v>
      </c>
      <c r="G324" s="180" t="s">
        <v>193</v>
      </c>
      <c r="H324" s="181">
        <v>4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0</v>
      </c>
      <c r="R324" s="187">
        <f>Q324*H324</f>
        <v>0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215</v>
      </c>
      <c r="AT324" s="189" t="s">
        <v>169</v>
      </c>
      <c r="AU324" s="189" t="s">
        <v>174</v>
      </c>
      <c r="AY324" s="15" t="s">
        <v>165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174</v>
      </c>
      <c r="BK324" s="190">
        <f>ROUND(I324*H324,2)</f>
        <v>0</v>
      </c>
      <c r="BL324" s="15" t="s">
        <v>215</v>
      </c>
      <c r="BM324" s="189" t="s">
        <v>1887</v>
      </c>
    </row>
    <row r="325" s="2" customFormat="1" ht="16.5" customHeight="1">
      <c r="A325" s="34"/>
      <c r="B325" s="176"/>
      <c r="C325" s="196" t="s">
        <v>3170</v>
      </c>
      <c r="D325" s="196" t="s">
        <v>551</v>
      </c>
      <c r="E325" s="197" t="s">
        <v>3171</v>
      </c>
      <c r="F325" s="198" t="s">
        <v>3172</v>
      </c>
      <c r="G325" s="199" t="s">
        <v>193</v>
      </c>
      <c r="H325" s="200">
        <v>4</v>
      </c>
      <c r="I325" s="201"/>
      <c r="J325" s="202">
        <f>ROUND(I325*H325,2)</f>
        <v>0</v>
      </c>
      <c r="K325" s="203"/>
      <c r="L325" s="204"/>
      <c r="M325" s="205" t="s">
        <v>1</v>
      </c>
      <c r="N325" s="206" t="s">
        <v>41</v>
      </c>
      <c r="O325" s="78"/>
      <c r="P325" s="187">
        <f>O325*H325</f>
        <v>0</v>
      </c>
      <c r="Q325" s="187">
        <v>0</v>
      </c>
      <c r="R325" s="187">
        <f>Q325*H325</f>
        <v>0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284</v>
      </c>
      <c r="AT325" s="189" t="s">
        <v>551</v>
      </c>
      <c r="AU325" s="189" t="s">
        <v>174</v>
      </c>
      <c r="AY325" s="15" t="s">
        <v>165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174</v>
      </c>
      <c r="BK325" s="190">
        <f>ROUND(I325*H325,2)</f>
        <v>0</v>
      </c>
      <c r="BL325" s="15" t="s">
        <v>215</v>
      </c>
      <c r="BM325" s="189" t="s">
        <v>1896</v>
      </c>
    </row>
    <row r="326" s="2" customFormat="1" ht="24.15" customHeight="1">
      <c r="A326" s="34"/>
      <c r="B326" s="176"/>
      <c r="C326" s="177" t="s">
        <v>3173</v>
      </c>
      <c r="D326" s="177" t="s">
        <v>169</v>
      </c>
      <c r="E326" s="178" t="s">
        <v>3174</v>
      </c>
      <c r="F326" s="179" t="s">
        <v>3175</v>
      </c>
      <c r="G326" s="180" t="s">
        <v>193</v>
      </c>
      <c r="H326" s="181">
        <v>2</v>
      </c>
      <c r="I326" s="182"/>
      <c r="J326" s="183">
        <f>ROUND(I326*H326,2)</f>
        <v>0</v>
      </c>
      <c r="K326" s="184"/>
      <c r="L326" s="35"/>
      <c r="M326" s="185" t="s">
        <v>1</v>
      </c>
      <c r="N326" s="186" t="s">
        <v>41</v>
      </c>
      <c r="O326" s="78"/>
      <c r="P326" s="187">
        <f>O326*H326</f>
        <v>0</v>
      </c>
      <c r="Q326" s="187">
        <v>0</v>
      </c>
      <c r="R326" s="187">
        <f>Q326*H326</f>
        <v>0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215</v>
      </c>
      <c r="AT326" s="189" t="s">
        <v>169</v>
      </c>
      <c r="AU326" s="189" t="s">
        <v>174</v>
      </c>
      <c r="AY326" s="15" t="s">
        <v>165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174</v>
      </c>
      <c r="BK326" s="190">
        <f>ROUND(I326*H326,2)</f>
        <v>0</v>
      </c>
      <c r="BL326" s="15" t="s">
        <v>215</v>
      </c>
      <c r="BM326" s="189" t="s">
        <v>1904</v>
      </c>
    </row>
    <row r="327" s="2" customFormat="1" ht="16.5" customHeight="1">
      <c r="A327" s="34"/>
      <c r="B327" s="176"/>
      <c r="C327" s="196" t="s">
        <v>3176</v>
      </c>
      <c r="D327" s="196" t="s">
        <v>551</v>
      </c>
      <c r="E327" s="197" t="s">
        <v>3177</v>
      </c>
      <c r="F327" s="198" t="s">
        <v>3178</v>
      </c>
      <c r="G327" s="199" t="s">
        <v>193</v>
      </c>
      <c r="H327" s="200">
        <v>2</v>
      </c>
      <c r="I327" s="201"/>
      <c r="J327" s="202">
        <f>ROUND(I327*H327,2)</f>
        <v>0</v>
      </c>
      <c r="K327" s="203"/>
      <c r="L327" s="204"/>
      <c r="M327" s="205" t="s">
        <v>1</v>
      </c>
      <c r="N327" s="20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284</v>
      </c>
      <c r="AT327" s="189" t="s">
        <v>551</v>
      </c>
      <c r="AU327" s="189" t="s">
        <v>174</v>
      </c>
      <c r="AY327" s="15" t="s">
        <v>165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174</v>
      </c>
      <c r="BK327" s="190">
        <f>ROUND(I327*H327,2)</f>
        <v>0</v>
      </c>
      <c r="BL327" s="15" t="s">
        <v>215</v>
      </c>
      <c r="BM327" s="189" t="s">
        <v>1912</v>
      </c>
    </row>
    <row r="328" s="2" customFormat="1" ht="24.15" customHeight="1">
      <c r="A328" s="34"/>
      <c r="B328" s="176"/>
      <c r="C328" s="177" t="s">
        <v>3179</v>
      </c>
      <c r="D328" s="177" t="s">
        <v>169</v>
      </c>
      <c r="E328" s="178" t="s">
        <v>3180</v>
      </c>
      <c r="F328" s="179" t="s">
        <v>3181</v>
      </c>
      <c r="G328" s="180" t="s">
        <v>193</v>
      </c>
      <c r="H328" s="181">
        <v>2</v>
      </c>
      <c r="I328" s="182"/>
      <c r="J328" s="183">
        <f>ROUND(I328*H328,2)</f>
        <v>0</v>
      </c>
      <c r="K328" s="184"/>
      <c r="L328" s="35"/>
      <c r="M328" s="185" t="s">
        <v>1</v>
      </c>
      <c r="N328" s="186" t="s">
        <v>41</v>
      </c>
      <c r="O328" s="78"/>
      <c r="P328" s="187">
        <f>O328*H328</f>
        <v>0</v>
      </c>
      <c r="Q328" s="187">
        <v>0</v>
      </c>
      <c r="R328" s="187">
        <f>Q328*H328</f>
        <v>0</v>
      </c>
      <c r="S328" s="187">
        <v>0</v>
      </c>
      <c r="T328" s="18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9" t="s">
        <v>215</v>
      </c>
      <c r="AT328" s="189" t="s">
        <v>169</v>
      </c>
      <c r="AU328" s="189" t="s">
        <v>174</v>
      </c>
      <c r="AY328" s="15" t="s">
        <v>165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5" t="s">
        <v>174</v>
      </c>
      <c r="BK328" s="190">
        <f>ROUND(I328*H328,2)</f>
        <v>0</v>
      </c>
      <c r="BL328" s="15" t="s">
        <v>215</v>
      </c>
      <c r="BM328" s="189" t="s">
        <v>1922</v>
      </c>
    </row>
    <row r="329" s="2" customFormat="1" ht="16.5" customHeight="1">
      <c r="A329" s="34"/>
      <c r="B329" s="176"/>
      <c r="C329" s="196" t="s">
        <v>3182</v>
      </c>
      <c r="D329" s="196" t="s">
        <v>551</v>
      </c>
      <c r="E329" s="197" t="s">
        <v>3183</v>
      </c>
      <c r="F329" s="198" t="s">
        <v>3184</v>
      </c>
      <c r="G329" s="199" t="s">
        <v>193</v>
      </c>
      <c r="H329" s="200">
        <v>2</v>
      </c>
      <c r="I329" s="201"/>
      <c r="J329" s="202">
        <f>ROUND(I329*H329,2)</f>
        <v>0</v>
      </c>
      <c r="K329" s="203"/>
      <c r="L329" s="204"/>
      <c r="M329" s="205" t="s">
        <v>1</v>
      </c>
      <c r="N329" s="206" t="s">
        <v>41</v>
      </c>
      <c r="O329" s="78"/>
      <c r="P329" s="187">
        <f>O329*H329</f>
        <v>0</v>
      </c>
      <c r="Q329" s="187">
        <v>0</v>
      </c>
      <c r="R329" s="187">
        <f>Q329*H329</f>
        <v>0</v>
      </c>
      <c r="S329" s="187">
        <v>0</v>
      </c>
      <c r="T329" s="18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284</v>
      </c>
      <c r="AT329" s="189" t="s">
        <v>551</v>
      </c>
      <c r="AU329" s="189" t="s">
        <v>174</v>
      </c>
      <c r="AY329" s="15" t="s">
        <v>165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174</v>
      </c>
      <c r="BK329" s="190">
        <f>ROUND(I329*H329,2)</f>
        <v>0</v>
      </c>
      <c r="BL329" s="15" t="s">
        <v>215</v>
      </c>
      <c r="BM329" s="189" t="s">
        <v>1932</v>
      </c>
    </row>
    <row r="330" s="2" customFormat="1" ht="24.15" customHeight="1">
      <c r="A330" s="34"/>
      <c r="B330" s="176"/>
      <c r="C330" s="177" t="s">
        <v>3185</v>
      </c>
      <c r="D330" s="177" t="s">
        <v>169</v>
      </c>
      <c r="E330" s="178" t="s">
        <v>3186</v>
      </c>
      <c r="F330" s="179" t="s">
        <v>3187</v>
      </c>
      <c r="G330" s="180" t="s">
        <v>363</v>
      </c>
      <c r="H330" s="181">
        <v>1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0</v>
      </c>
      <c r="R330" s="187">
        <f>Q330*H330</f>
        <v>0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215</v>
      </c>
      <c r="AT330" s="189" t="s">
        <v>169</v>
      </c>
      <c r="AU330" s="189" t="s">
        <v>174</v>
      </c>
      <c r="AY330" s="15" t="s">
        <v>165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174</v>
      </c>
      <c r="BK330" s="190">
        <f>ROUND(I330*H330,2)</f>
        <v>0</v>
      </c>
      <c r="BL330" s="15" t="s">
        <v>215</v>
      </c>
      <c r="BM330" s="189" t="s">
        <v>1940</v>
      </c>
    </row>
    <row r="331" s="2" customFormat="1" ht="16.5" customHeight="1">
      <c r="A331" s="34"/>
      <c r="B331" s="176"/>
      <c r="C331" s="177" t="s">
        <v>3188</v>
      </c>
      <c r="D331" s="177" t="s">
        <v>169</v>
      </c>
      <c r="E331" s="178" t="s">
        <v>3189</v>
      </c>
      <c r="F331" s="179" t="s">
        <v>3190</v>
      </c>
      <c r="G331" s="180" t="s">
        <v>3129</v>
      </c>
      <c r="H331" s="181">
        <v>76</v>
      </c>
      <c r="I331" s="182"/>
      <c r="J331" s="183">
        <f>ROUND(I331*H331,2)</f>
        <v>0</v>
      </c>
      <c r="K331" s="184"/>
      <c r="L331" s="35"/>
      <c r="M331" s="185" t="s">
        <v>1</v>
      </c>
      <c r="N331" s="186" t="s">
        <v>41</v>
      </c>
      <c r="O331" s="78"/>
      <c r="P331" s="187">
        <f>O331*H331</f>
        <v>0</v>
      </c>
      <c r="Q331" s="187">
        <v>0</v>
      </c>
      <c r="R331" s="187">
        <f>Q331*H331</f>
        <v>0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215</v>
      </c>
      <c r="AT331" s="189" t="s">
        <v>169</v>
      </c>
      <c r="AU331" s="189" t="s">
        <v>174</v>
      </c>
      <c r="AY331" s="15" t="s">
        <v>165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174</v>
      </c>
      <c r="BK331" s="190">
        <f>ROUND(I331*H331,2)</f>
        <v>0</v>
      </c>
      <c r="BL331" s="15" t="s">
        <v>215</v>
      </c>
      <c r="BM331" s="189" t="s">
        <v>1950</v>
      </c>
    </row>
    <row r="332" s="2" customFormat="1" ht="16.5" customHeight="1">
      <c r="A332" s="34"/>
      <c r="B332" s="176"/>
      <c r="C332" s="196" t="s">
        <v>3191</v>
      </c>
      <c r="D332" s="196" t="s">
        <v>551</v>
      </c>
      <c r="E332" s="197" t="s">
        <v>3192</v>
      </c>
      <c r="F332" s="198" t="s">
        <v>3193</v>
      </c>
      <c r="G332" s="199" t="s">
        <v>193</v>
      </c>
      <c r="H332" s="200">
        <v>76</v>
      </c>
      <c r="I332" s="201"/>
      <c r="J332" s="202">
        <f>ROUND(I332*H332,2)</f>
        <v>0</v>
      </c>
      <c r="K332" s="203"/>
      <c r="L332" s="204"/>
      <c r="M332" s="205" t="s">
        <v>1</v>
      </c>
      <c r="N332" s="206" t="s">
        <v>41</v>
      </c>
      <c r="O332" s="78"/>
      <c r="P332" s="187">
        <f>O332*H332</f>
        <v>0</v>
      </c>
      <c r="Q332" s="187">
        <v>0</v>
      </c>
      <c r="R332" s="187">
        <f>Q332*H332</f>
        <v>0</v>
      </c>
      <c r="S332" s="187">
        <v>0</v>
      </c>
      <c r="T332" s="18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284</v>
      </c>
      <c r="AT332" s="189" t="s">
        <v>551</v>
      </c>
      <c r="AU332" s="189" t="s">
        <v>174</v>
      </c>
      <c r="AY332" s="15" t="s">
        <v>165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174</v>
      </c>
      <c r="BK332" s="190">
        <f>ROUND(I332*H332,2)</f>
        <v>0</v>
      </c>
      <c r="BL332" s="15" t="s">
        <v>215</v>
      </c>
      <c r="BM332" s="189" t="s">
        <v>1960</v>
      </c>
    </row>
    <row r="333" s="2" customFormat="1" ht="24.15" customHeight="1">
      <c r="A333" s="34"/>
      <c r="B333" s="176"/>
      <c r="C333" s="177" t="s">
        <v>3194</v>
      </c>
      <c r="D333" s="177" t="s">
        <v>169</v>
      </c>
      <c r="E333" s="178" t="s">
        <v>3195</v>
      </c>
      <c r="F333" s="179" t="s">
        <v>3196</v>
      </c>
      <c r="G333" s="180" t="s">
        <v>363</v>
      </c>
      <c r="H333" s="181">
        <v>24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</v>
      </c>
      <c r="R333" s="187">
        <f>Q333*H333</f>
        <v>0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215</v>
      </c>
      <c r="AT333" s="189" t="s">
        <v>169</v>
      </c>
      <c r="AU333" s="189" t="s">
        <v>174</v>
      </c>
      <c r="AY333" s="15" t="s">
        <v>165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174</v>
      </c>
      <c r="BK333" s="190">
        <f>ROUND(I333*H333,2)</f>
        <v>0</v>
      </c>
      <c r="BL333" s="15" t="s">
        <v>215</v>
      </c>
      <c r="BM333" s="189" t="s">
        <v>1968</v>
      </c>
    </row>
    <row r="334" s="2" customFormat="1" ht="24.15" customHeight="1">
      <c r="A334" s="34"/>
      <c r="B334" s="176"/>
      <c r="C334" s="177" t="s">
        <v>3197</v>
      </c>
      <c r="D334" s="177" t="s">
        <v>169</v>
      </c>
      <c r="E334" s="178" t="s">
        <v>3198</v>
      </c>
      <c r="F334" s="179" t="s">
        <v>3199</v>
      </c>
      <c r="G334" s="180" t="s">
        <v>193</v>
      </c>
      <c r="H334" s="181">
        <v>31</v>
      </c>
      <c r="I334" s="182"/>
      <c r="J334" s="183">
        <f>ROUND(I334*H334,2)</f>
        <v>0</v>
      </c>
      <c r="K334" s="184"/>
      <c r="L334" s="35"/>
      <c r="M334" s="185" t="s">
        <v>1</v>
      </c>
      <c r="N334" s="186" t="s">
        <v>41</v>
      </c>
      <c r="O334" s="78"/>
      <c r="P334" s="187">
        <f>O334*H334</f>
        <v>0</v>
      </c>
      <c r="Q334" s="187">
        <v>0</v>
      </c>
      <c r="R334" s="187">
        <f>Q334*H334</f>
        <v>0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215</v>
      </c>
      <c r="AT334" s="189" t="s">
        <v>169</v>
      </c>
      <c r="AU334" s="189" t="s">
        <v>174</v>
      </c>
      <c r="AY334" s="15" t="s">
        <v>165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174</v>
      </c>
      <c r="BK334" s="190">
        <f>ROUND(I334*H334,2)</f>
        <v>0</v>
      </c>
      <c r="BL334" s="15" t="s">
        <v>215</v>
      </c>
      <c r="BM334" s="189" t="s">
        <v>1978</v>
      </c>
    </row>
    <row r="335" s="2" customFormat="1" ht="16.5" customHeight="1">
      <c r="A335" s="34"/>
      <c r="B335" s="176"/>
      <c r="C335" s="196" t="s">
        <v>3200</v>
      </c>
      <c r="D335" s="196" t="s">
        <v>551</v>
      </c>
      <c r="E335" s="197" t="s">
        <v>3201</v>
      </c>
      <c r="F335" s="198" t="s">
        <v>3202</v>
      </c>
      <c r="G335" s="199" t="s">
        <v>193</v>
      </c>
      <c r="H335" s="200">
        <v>31</v>
      </c>
      <c r="I335" s="201"/>
      <c r="J335" s="202">
        <f>ROUND(I335*H335,2)</f>
        <v>0</v>
      </c>
      <c r="K335" s="203"/>
      <c r="L335" s="204"/>
      <c r="M335" s="205" t="s">
        <v>1</v>
      </c>
      <c r="N335" s="206" t="s">
        <v>41</v>
      </c>
      <c r="O335" s="78"/>
      <c r="P335" s="187">
        <f>O335*H335</f>
        <v>0</v>
      </c>
      <c r="Q335" s="187">
        <v>0</v>
      </c>
      <c r="R335" s="187">
        <f>Q335*H335</f>
        <v>0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284</v>
      </c>
      <c r="AT335" s="189" t="s">
        <v>551</v>
      </c>
      <c r="AU335" s="189" t="s">
        <v>174</v>
      </c>
      <c r="AY335" s="15" t="s">
        <v>165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174</v>
      </c>
      <c r="BK335" s="190">
        <f>ROUND(I335*H335,2)</f>
        <v>0</v>
      </c>
      <c r="BL335" s="15" t="s">
        <v>215</v>
      </c>
      <c r="BM335" s="189" t="s">
        <v>1986</v>
      </c>
    </row>
    <row r="336" s="2" customFormat="1" ht="16.5" customHeight="1">
      <c r="A336" s="34"/>
      <c r="B336" s="176"/>
      <c r="C336" s="177" t="s">
        <v>3203</v>
      </c>
      <c r="D336" s="177" t="s">
        <v>169</v>
      </c>
      <c r="E336" s="178" t="s">
        <v>3204</v>
      </c>
      <c r="F336" s="179" t="s">
        <v>3205</v>
      </c>
      <c r="G336" s="180" t="s">
        <v>3129</v>
      </c>
      <c r="H336" s="181">
        <v>2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0</v>
      </c>
      <c r="R336" s="187">
        <f>Q336*H336</f>
        <v>0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215</v>
      </c>
      <c r="AT336" s="189" t="s">
        <v>169</v>
      </c>
      <c r="AU336" s="189" t="s">
        <v>174</v>
      </c>
      <c r="AY336" s="15" t="s">
        <v>165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174</v>
      </c>
      <c r="BK336" s="190">
        <f>ROUND(I336*H336,2)</f>
        <v>0</v>
      </c>
      <c r="BL336" s="15" t="s">
        <v>215</v>
      </c>
      <c r="BM336" s="189" t="s">
        <v>1998</v>
      </c>
    </row>
    <row r="337" s="2" customFormat="1" ht="24.15" customHeight="1">
      <c r="A337" s="34"/>
      <c r="B337" s="176"/>
      <c r="C337" s="196" t="s">
        <v>3206</v>
      </c>
      <c r="D337" s="196" t="s">
        <v>551</v>
      </c>
      <c r="E337" s="197" t="s">
        <v>3207</v>
      </c>
      <c r="F337" s="198" t="s">
        <v>3208</v>
      </c>
      <c r="G337" s="199" t="s">
        <v>193</v>
      </c>
      <c r="H337" s="200">
        <v>2</v>
      </c>
      <c r="I337" s="201"/>
      <c r="J337" s="202">
        <f>ROUND(I337*H337,2)</f>
        <v>0</v>
      </c>
      <c r="K337" s="203"/>
      <c r="L337" s="204"/>
      <c r="M337" s="205" t="s">
        <v>1</v>
      </c>
      <c r="N337" s="206" t="s">
        <v>41</v>
      </c>
      <c r="O337" s="78"/>
      <c r="P337" s="187">
        <f>O337*H337</f>
        <v>0</v>
      </c>
      <c r="Q337" s="187">
        <v>0</v>
      </c>
      <c r="R337" s="187">
        <f>Q337*H337</f>
        <v>0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284</v>
      </c>
      <c r="AT337" s="189" t="s">
        <v>551</v>
      </c>
      <c r="AU337" s="189" t="s">
        <v>174</v>
      </c>
      <c r="AY337" s="15" t="s">
        <v>165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174</v>
      </c>
      <c r="BK337" s="190">
        <f>ROUND(I337*H337,2)</f>
        <v>0</v>
      </c>
      <c r="BL337" s="15" t="s">
        <v>215</v>
      </c>
      <c r="BM337" s="189" t="s">
        <v>2007</v>
      </c>
    </row>
    <row r="338" s="2" customFormat="1" ht="21.75" customHeight="1">
      <c r="A338" s="34"/>
      <c r="B338" s="176"/>
      <c r="C338" s="196" t="s">
        <v>3209</v>
      </c>
      <c r="D338" s="196" t="s">
        <v>551</v>
      </c>
      <c r="E338" s="197" t="s">
        <v>3210</v>
      </c>
      <c r="F338" s="198" t="s">
        <v>3211</v>
      </c>
      <c r="G338" s="199" t="s">
        <v>193</v>
      </c>
      <c r="H338" s="200">
        <v>2</v>
      </c>
      <c r="I338" s="201"/>
      <c r="J338" s="202">
        <f>ROUND(I338*H338,2)</f>
        <v>0</v>
      </c>
      <c r="K338" s="203"/>
      <c r="L338" s="204"/>
      <c r="M338" s="205" t="s">
        <v>1</v>
      </c>
      <c r="N338" s="206" t="s">
        <v>41</v>
      </c>
      <c r="O338" s="78"/>
      <c r="P338" s="187">
        <f>O338*H338</f>
        <v>0</v>
      </c>
      <c r="Q338" s="187">
        <v>0</v>
      </c>
      <c r="R338" s="187">
        <f>Q338*H338</f>
        <v>0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284</v>
      </c>
      <c r="AT338" s="189" t="s">
        <v>551</v>
      </c>
      <c r="AU338" s="189" t="s">
        <v>174</v>
      </c>
      <c r="AY338" s="15" t="s">
        <v>165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174</v>
      </c>
      <c r="BK338" s="190">
        <f>ROUND(I338*H338,2)</f>
        <v>0</v>
      </c>
      <c r="BL338" s="15" t="s">
        <v>215</v>
      </c>
      <c r="BM338" s="189" t="s">
        <v>3212</v>
      </c>
    </row>
    <row r="339" s="2" customFormat="1" ht="24.15" customHeight="1">
      <c r="A339" s="34"/>
      <c r="B339" s="176"/>
      <c r="C339" s="177" t="s">
        <v>3213</v>
      </c>
      <c r="D339" s="177" t="s">
        <v>169</v>
      </c>
      <c r="E339" s="178" t="s">
        <v>3214</v>
      </c>
      <c r="F339" s="179" t="s">
        <v>3215</v>
      </c>
      <c r="G339" s="180" t="s">
        <v>193</v>
      </c>
      <c r="H339" s="181">
        <v>14</v>
      </c>
      <c r="I339" s="182"/>
      <c r="J339" s="183">
        <f>ROUND(I339*H339,2)</f>
        <v>0</v>
      </c>
      <c r="K339" s="184"/>
      <c r="L339" s="35"/>
      <c r="M339" s="185" t="s">
        <v>1</v>
      </c>
      <c r="N339" s="186" t="s">
        <v>41</v>
      </c>
      <c r="O339" s="78"/>
      <c r="P339" s="187">
        <f>O339*H339</f>
        <v>0</v>
      </c>
      <c r="Q339" s="187">
        <v>0</v>
      </c>
      <c r="R339" s="187">
        <f>Q339*H339</f>
        <v>0</v>
      </c>
      <c r="S339" s="187">
        <v>0</v>
      </c>
      <c r="T339" s="18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9" t="s">
        <v>215</v>
      </c>
      <c r="AT339" s="189" t="s">
        <v>169</v>
      </c>
      <c r="AU339" s="189" t="s">
        <v>174</v>
      </c>
      <c r="AY339" s="15" t="s">
        <v>165</v>
      </c>
      <c r="BE339" s="190">
        <f>IF(N339="základná",J339,0)</f>
        <v>0</v>
      </c>
      <c r="BF339" s="190">
        <f>IF(N339="znížená",J339,0)</f>
        <v>0</v>
      </c>
      <c r="BG339" s="190">
        <f>IF(N339="zákl. prenesená",J339,0)</f>
        <v>0</v>
      </c>
      <c r="BH339" s="190">
        <f>IF(N339="zníž. prenesená",J339,0)</f>
        <v>0</v>
      </c>
      <c r="BI339" s="190">
        <f>IF(N339="nulová",J339,0)</f>
        <v>0</v>
      </c>
      <c r="BJ339" s="15" t="s">
        <v>174</v>
      </c>
      <c r="BK339" s="190">
        <f>ROUND(I339*H339,2)</f>
        <v>0</v>
      </c>
      <c r="BL339" s="15" t="s">
        <v>215</v>
      </c>
      <c r="BM339" s="189" t="s">
        <v>3216</v>
      </c>
    </row>
    <row r="340" s="2" customFormat="1" ht="24.15" customHeight="1">
      <c r="A340" s="34"/>
      <c r="B340" s="176"/>
      <c r="C340" s="177" t="s">
        <v>3217</v>
      </c>
      <c r="D340" s="177" t="s">
        <v>169</v>
      </c>
      <c r="E340" s="178" t="s">
        <v>3218</v>
      </c>
      <c r="F340" s="179" t="s">
        <v>3219</v>
      </c>
      <c r="G340" s="180" t="s">
        <v>193</v>
      </c>
      <c r="H340" s="181">
        <v>14</v>
      </c>
      <c r="I340" s="182"/>
      <c r="J340" s="183">
        <f>ROUND(I340*H340,2)</f>
        <v>0</v>
      </c>
      <c r="K340" s="184"/>
      <c r="L340" s="35"/>
      <c r="M340" s="185" t="s">
        <v>1</v>
      </c>
      <c r="N340" s="186" t="s">
        <v>41</v>
      </c>
      <c r="O340" s="78"/>
      <c r="P340" s="187">
        <f>O340*H340</f>
        <v>0</v>
      </c>
      <c r="Q340" s="187">
        <v>0</v>
      </c>
      <c r="R340" s="187">
        <f>Q340*H340</f>
        <v>0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215</v>
      </c>
      <c r="AT340" s="189" t="s">
        <v>169</v>
      </c>
      <c r="AU340" s="189" t="s">
        <v>174</v>
      </c>
      <c r="AY340" s="15" t="s">
        <v>165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174</v>
      </c>
      <c r="BK340" s="190">
        <f>ROUND(I340*H340,2)</f>
        <v>0</v>
      </c>
      <c r="BL340" s="15" t="s">
        <v>215</v>
      </c>
      <c r="BM340" s="189" t="s">
        <v>3220</v>
      </c>
    </row>
    <row r="341" s="2" customFormat="1" ht="21.75" customHeight="1">
      <c r="A341" s="34"/>
      <c r="B341" s="176"/>
      <c r="C341" s="177" t="s">
        <v>3221</v>
      </c>
      <c r="D341" s="177" t="s">
        <v>169</v>
      </c>
      <c r="E341" s="178" t="s">
        <v>3222</v>
      </c>
      <c r="F341" s="179" t="s">
        <v>3223</v>
      </c>
      <c r="G341" s="180" t="s">
        <v>193</v>
      </c>
      <c r="H341" s="181">
        <v>31</v>
      </c>
      <c r="I341" s="182"/>
      <c r="J341" s="183">
        <f>ROUND(I341*H341,2)</f>
        <v>0</v>
      </c>
      <c r="K341" s="184"/>
      <c r="L341" s="35"/>
      <c r="M341" s="185" t="s">
        <v>1</v>
      </c>
      <c r="N341" s="186" t="s">
        <v>41</v>
      </c>
      <c r="O341" s="78"/>
      <c r="P341" s="187">
        <f>O341*H341</f>
        <v>0</v>
      </c>
      <c r="Q341" s="187">
        <v>0</v>
      </c>
      <c r="R341" s="187">
        <f>Q341*H341</f>
        <v>0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215</v>
      </c>
      <c r="AT341" s="189" t="s">
        <v>169</v>
      </c>
      <c r="AU341" s="189" t="s">
        <v>174</v>
      </c>
      <c r="AY341" s="15" t="s">
        <v>165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174</v>
      </c>
      <c r="BK341" s="190">
        <f>ROUND(I341*H341,2)</f>
        <v>0</v>
      </c>
      <c r="BL341" s="15" t="s">
        <v>215</v>
      </c>
      <c r="BM341" s="189" t="s">
        <v>3224</v>
      </c>
    </row>
    <row r="342" s="2" customFormat="1" ht="24.15" customHeight="1">
      <c r="A342" s="34"/>
      <c r="B342" s="176"/>
      <c r="C342" s="196" t="s">
        <v>3225</v>
      </c>
      <c r="D342" s="196" t="s">
        <v>551</v>
      </c>
      <c r="E342" s="197" t="s">
        <v>3226</v>
      </c>
      <c r="F342" s="198" t="s">
        <v>3227</v>
      </c>
      <c r="G342" s="199" t="s">
        <v>193</v>
      </c>
      <c r="H342" s="200">
        <v>31</v>
      </c>
      <c r="I342" s="201"/>
      <c r="J342" s="202">
        <f>ROUND(I342*H342,2)</f>
        <v>0</v>
      </c>
      <c r="K342" s="203"/>
      <c r="L342" s="204"/>
      <c r="M342" s="205" t="s">
        <v>1</v>
      </c>
      <c r="N342" s="206" t="s">
        <v>41</v>
      </c>
      <c r="O342" s="78"/>
      <c r="P342" s="187">
        <f>O342*H342</f>
        <v>0</v>
      </c>
      <c r="Q342" s="187">
        <v>0</v>
      </c>
      <c r="R342" s="187">
        <f>Q342*H342</f>
        <v>0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284</v>
      </c>
      <c r="AT342" s="189" t="s">
        <v>551</v>
      </c>
      <c r="AU342" s="189" t="s">
        <v>174</v>
      </c>
      <c r="AY342" s="15" t="s">
        <v>165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174</v>
      </c>
      <c r="BK342" s="190">
        <f>ROUND(I342*H342,2)</f>
        <v>0</v>
      </c>
      <c r="BL342" s="15" t="s">
        <v>215</v>
      </c>
      <c r="BM342" s="189" t="s">
        <v>3228</v>
      </c>
    </row>
    <row r="343" s="2" customFormat="1" ht="16.5" customHeight="1">
      <c r="A343" s="34"/>
      <c r="B343" s="176"/>
      <c r="C343" s="196" t="s">
        <v>3229</v>
      </c>
      <c r="D343" s="196" t="s">
        <v>551</v>
      </c>
      <c r="E343" s="197" t="s">
        <v>3230</v>
      </c>
      <c r="F343" s="198" t="s">
        <v>3231</v>
      </c>
      <c r="G343" s="199" t="s">
        <v>193</v>
      </c>
      <c r="H343" s="200">
        <v>31</v>
      </c>
      <c r="I343" s="201"/>
      <c r="J343" s="202">
        <f>ROUND(I343*H343,2)</f>
        <v>0</v>
      </c>
      <c r="K343" s="203"/>
      <c r="L343" s="204"/>
      <c r="M343" s="205" t="s">
        <v>1</v>
      </c>
      <c r="N343" s="206" t="s">
        <v>41</v>
      </c>
      <c r="O343" s="78"/>
      <c r="P343" s="187">
        <f>O343*H343</f>
        <v>0</v>
      </c>
      <c r="Q343" s="187">
        <v>0</v>
      </c>
      <c r="R343" s="187">
        <f>Q343*H343</f>
        <v>0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284</v>
      </c>
      <c r="AT343" s="189" t="s">
        <v>551</v>
      </c>
      <c r="AU343" s="189" t="s">
        <v>174</v>
      </c>
      <c r="AY343" s="15" t="s">
        <v>165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174</v>
      </c>
      <c r="BK343" s="190">
        <f>ROUND(I343*H343,2)</f>
        <v>0</v>
      </c>
      <c r="BL343" s="15" t="s">
        <v>215</v>
      </c>
      <c r="BM343" s="189" t="s">
        <v>3232</v>
      </c>
    </row>
    <row r="344" s="2" customFormat="1" ht="37.8" customHeight="1">
      <c r="A344" s="34"/>
      <c r="B344" s="176"/>
      <c r="C344" s="177" t="s">
        <v>3233</v>
      </c>
      <c r="D344" s="177" t="s">
        <v>169</v>
      </c>
      <c r="E344" s="178" t="s">
        <v>3234</v>
      </c>
      <c r="F344" s="179" t="s">
        <v>3235</v>
      </c>
      <c r="G344" s="180" t="s">
        <v>193</v>
      </c>
      <c r="H344" s="181">
        <v>24</v>
      </c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</v>
      </c>
      <c r="R344" s="187">
        <f>Q344*H344</f>
        <v>0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215</v>
      </c>
      <c r="AT344" s="189" t="s">
        <v>169</v>
      </c>
      <c r="AU344" s="189" t="s">
        <v>174</v>
      </c>
      <c r="AY344" s="15" t="s">
        <v>165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174</v>
      </c>
      <c r="BK344" s="190">
        <f>ROUND(I344*H344,2)</f>
        <v>0</v>
      </c>
      <c r="BL344" s="15" t="s">
        <v>215</v>
      </c>
      <c r="BM344" s="189" t="s">
        <v>3236</v>
      </c>
    </row>
    <row r="345" s="2" customFormat="1" ht="16.5" customHeight="1">
      <c r="A345" s="34"/>
      <c r="B345" s="176"/>
      <c r="C345" s="177" t="s">
        <v>427</v>
      </c>
      <c r="D345" s="177" t="s">
        <v>169</v>
      </c>
      <c r="E345" s="178" t="s">
        <v>3237</v>
      </c>
      <c r="F345" s="179" t="s">
        <v>3238</v>
      </c>
      <c r="G345" s="180" t="s">
        <v>193</v>
      </c>
      <c r="H345" s="181">
        <v>11</v>
      </c>
      <c r="I345" s="182"/>
      <c r="J345" s="183">
        <f>ROUND(I345*H345,2)</f>
        <v>0</v>
      </c>
      <c r="K345" s="184"/>
      <c r="L345" s="35"/>
      <c r="M345" s="185" t="s">
        <v>1</v>
      </c>
      <c r="N345" s="186" t="s">
        <v>41</v>
      </c>
      <c r="O345" s="78"/>
      <c r="P345" s="187">
        <f>O345*H345</f>
        <v>0</v>
      </c>
      <c r="Q345" s="187">
        <v>0</v>
      </c>
      <c r="R345" s="187">
        <f>Q345*H345</f>
        <v>0</v>
      </c>
      <c r="S345" s="187">
        <v>0</v>
      </c>
      <c r="T345" s="18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215</v>
      </c>
      <c r="AT345" s="189" t="s">
        <v>169</v>
      </c>
      <c r="AU345" s="189" t="s">
        <v>174</v>
      </c>
      <c r="AY345" s="15" t="s">
        <v>165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174</v>
      </c>
      <c r="BK345" s="190">
        <f>ROUND(I345*H345,2)</f>
        <v>0</v>
      </c>
      <c r="BL345" s="15" t="s">
        <v>215</v>
      </c>
      <c r="BM345" s="189" t="s">
        <v>3239</v>
      </c>
    </row>
    <row r="346" s="2" customFormat="1" ht="16.5" customHeight="1">
      <c r="A346" s="34"/>
      <c r="B346" s="176"/>
      <c r="C346" s="196" t="s">
        <v>431</v>
      </c>
      <c r="D346" s="196" t="s">
        <v>551</v>
      </c>
      <c r="E346" s="197" t="s">
        <v>3240</v>
      </c>
      <c r="F346" s="198" t="s">
        <v>3241</v>
      </c>
      <c r="G346" s="199" t="s">
        <v>193</v>
      </c>
      <c r="H346" s="200">
        <v>11</v>
      </c>
      <c r="I346" s="201"/>
      <c r="J346" s="202">
        <f>ROUND(I346*H346,2)</f>
        <v>0</v>
      </c>
      <c r="K346" s="203"/>
      <c r="L346" s="204"/>
      <c r="M346" s="205" t="s">
        <v>1</v>
      </c>
      <c r="N346" s="206" t="s">
        <v>41</v>
      </c>
      <c r="O346" s="78"/>
      <c r="P346" s="187">
        <f>O346*H346</f>
        <v>0</v>
      </c>
      <c r="Q346" s="187">
        <v>0</v>
      </c>
      <c r="R346" s="187">
        <f>Q346*H346</f>
        <v>0</v>
      </c>
      <c r="S346" s="187">
        <v>0</v>
      </c>
      <c r="T346" s="18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284</v>
      </c>
      <c r="AT346" s="189" t="s">
        <v>551</v>
      </c>
      <c r="AU346" s="189" t="s">
        <v>174</v>
      </c>
      <c r="AY346" s="15" t="s">
        <v>165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174</v>
      </c>
      <c r="BK346" s="190">
        <f>ROUND(I346*H346,2)</f>
        <v>0</v>
      </c>
      <c r="BL346" s="15" t="s">
        <v>215</v>
      </c>
      <c r="BM346" s="189" t="s">
        <v>3242</v>
      </c>
    </row>
    <row r="347" s="2" customFormat="1" ht="24.15" customHeight="1">
      <c r="A347" s="34"/>
      <c r="B347" s="176"/>
      <c r="C347" s="177" t="s">
        <v>3243</v>
      </c>
      <c r="D347" s="177" t="s">
        <v>169</v>
      </c>
      <c r="E347" s="178" t="s">
        <v>3244</v>
      </c>
      <c r="F347" s="179" t="s">
        <v>3245</v>
      </c>
      <c r="G347" s="180" t="s">
        <v>274</v>
      </c>
      <c r="H347" s="181">
        <v>3.0419999999999998</v>
      </c>
      <c r="I347" s="182"/>
      <c r="J347" s="183">
        <f>ROUND(I347*H347,2)</f>
        <v>0</v>
      </c>
      <c r="K347" s="184"/>
      <c r="L347" s="35"/>
      <c r="M347" s="185" t="s">
        <v>1</v>
      </c>
      <c r="N347" s="186" t="s">
        <v>41</v>
      </c>
      <c r="O347" s="78"/>
      <c r="P347" s="187">
        <f>O347*H347</f>
        <v>0</v>
      </c>
      <c r="Q347" s="187">
        <v>0</v>
      </c>
      <c r="R347" s="187">
        <f>Q347*H347</f>
        <v>0</v>
      </c>
      <c r="S347" s="187">
        <v>0</v>
      </c>
      <c r="T347" s="18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89" t="s">
        <v>215</v>
      </c>
      <c r="AT347" s="189" t="s">
        <v>169</v>
      </c>
      <c r="AU347" s="189" t="s">
        <v>174</v>
      </c>
      <c r="AY347" s="15" t="s">
        <v>165</v>
      </c>
      <c r="BE347" s="190">
        <f>IF(N347="základná",J347,0)</f>
        <v>0</v>
      </c>
      <c r="BF347" s="190">
        <f>IF(N347="znížená",J347,0)</f>
        <v>0</v>
      </c>
      <c r="BG347" s="190">
        <f>IF(N347="zákl. prenesená",J347,0)</f>
        <v>0</v>
      </c>
      <c r="BH347" s="190">
        <f>IF(N347="zníž. prenesená",J347,0)</f>
        <v>0</v>
      </c>
      <c r="BI347" s="190">
        <f>IF(N347="nulová",J347,0)</f>
        <v>0</v>
      </c>
      <c r="BJ347" s="15" t="s">
        <v>174</v>
      </c>
      <c r="BK347" s="190">
        <f>ROUND(I347*H347,2)</f>
        <v>0</v>
      </c>
      <c r="BL347" s="15" t="s">
        <v>215</v>
      </c>
      <c r="BM347" s="189" t="s">
        <v>3246</v>
      </c>
    </row>
    <row r="348" s="12" customFormat="1" ht="22.8" customHeight="1">
      <c r="A348" s="12"/>
      <c r="B348" s="163"/>
      <c r="C348" s="12"/>
      <c r="D348" s="164" t="s">
        <v>74</v>
      </c>
      <c r="E348" s="174" t="s">
        <v>2464</v>
      </c>
      <c r="F348" s="174" t="s">
        <v>3247</v>
      </c>
      <c r="G348" s="12"/>
      <c r="H348" s="12"/>
      <c r="I348" s="166"/>
      <c r="J348" s="175">
        <f>BK348</f>
        <v>0</v>
      </c>
      <c r="K348" s="12"/>
      <c r="L348" s="163"/>
      <c r="M348" s="168"/>
      <c r="N348" s="169"/>
      <c r="O348" s="169"/>
      <c r="P348" s="170">
        <f>P349</f>
        <v>0</v>
      </c>
      <c r="Q348" s="169"/>
      <c r="R348" s="170">
        <f>R349</f>
        <v>0</v>
      </c>
      <c r="S348" s="169"/>
      <c r="T348" s="171">
        <f>T349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64" t="s">
        <v>174</v>
      </c>
      <c r="AT348" s="172" t="s">
        <v>74</v>
      </c>
      <c r="AU348" s="172" t="s">
        <v>83</v>
      </c>
      <c r="AY348" s="164" t="s">
        <v>165</v>
      </c>
      <c r="BK348" s="173">
        <f>BK349</f>
        <v>0</v>
      </c>
    </row>
    <row r="349" s="2" customFormat="1" ht="24.15" customHeight="1">
      <c r="A349" s="34"/>
      <c r="B349" s="176"/>
      <c r="C349" s="177" t="s">
        <v>3248</v>
      </c>
      <c r="D349" s="177" t="s">
        <v>169</v>
      </c>
      <c r="E349" s="178" t="s">
        <v>3249</v>
      </c>
      <c r="F349" s="179" t="s">
        <v>3250</v>
      </c>
      <c r="G349" s="180" t="s">
        <v>193</v>
      </c>
      <c r="H349" s="181">
        <v>1</v>
      </c>
      <c r="I349" s="182"/>
      <c r="J349" s="183">
        <f>ROUND(I349*H349,2)</f>
        <v>0</v>
      </c>
      <c r="K349" s="184"/>
      <c r="L349" s="35"/>
      <c r="M349" s="185" t="s">
        <v>1</v>
      </c>
      <c r="N349" s="186" t="s">
        <v>41</v>
      </c>
      <c r="O349" s="78"/>
      <c r="P349" s="187">
        <f>O349*H349</f>
        <v>0</v>
      </c>
      <c r="Q349" s="187">
        <v>0</v>
      </c>
      <c r="R349" s="187">
        <f>Q349*H349</f>
        <v>0</v>
      </c>
      <c r="S349" s="187">
        <v>0</v>
      </c>
      <c r="T349" s="18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89" t="s">
        <v>215</v>
      </c>
      <c r="AT349" s="189" t="s">
        <v>169</v>
      </c>
      <c r="AU349" s="189" t="s">
        <v>174</v>
      </c>
      <c r="AY349" s="15" t="s">
        <v>165</v>
      </c>
      <c r="BE349" s="190">
        <f>IF(N349="základná",J349,0)</f>
        <v>0</v>
      </c>
      <c r="BF349" s="190">
        <f>IF(N349="znížená",J349,0)</f>
        <v>0</v>
      </c>
      <c r="BG349" s="190">
        <f>IF(N349="zákl. prenesená",J349,0)</f>
        <v>0</v>
      </c>
      <c r="BH349" s="190">
        <f>IF(N349="zníž. prenesená",J349,0)</f>
        <v>0</v>
      </c>
      <c r="BI349" s="190">
        <f>IF(N349="nulová",J349,0)</f>
        <v>0</v>
      </c>
      <c r="BJ349" s="15" t="s">
        <v>174</v>
      </c>
      <c r="BK349" s="190">
        <f>ROUND(I349*H349,2)</f>
        <v>0</v>
      </c>
      <c r="BL349" s="15" t="s">
        <v>215</v>
      </c>
      <c r="BM349" s="189" t="s">
        <v>3251</v>
      </c>
    </row>
    <row r="350" s="12" customFormat="1" ht="25.92" customHeight="1">
      <c r="A350" s="12"/>
      <c r="B350" s="163"/>
      <c r="C350" s="12"/>
      <c r="D350" s="164" t="s">
        <v>74</v>
      </c>
      <c r="E350" s="165" t="s">
        <v>551</v>
      </c>
      <c r="F350" s="165" t="s">
        <v>1990</v>
      </c>
      <c r="G350" s="12"/>
      <c r="H350" s="12"/>
      <c r="I350" s="166"/>
      <c r="J350" s="167">
        <f>BK350</f>
        <v>0</v>
      </c>
      <c r="K350" s="12"/>
      <c r="L350" s="163"/>
      <c r="M350" s="168"/>
      <c r="N350" s="169"/>
      <c r="O350" s="169"/>
      <c r="P350" s="170">
        <f>P351</f>
        <v>0</v>
      </c>
      <c r="Q350" s="169"/>
      <c r="R350" s="170">
        <f>R351</f>
        <v>0</v>
      </c>
      <c r="S350" s="169"/>
      <c r="T350" s="171">
        <f>T351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64" t="s">
        <v>525</v>
      </c>
      <c r="AT350" s="172" t="s">
        <v>74</v>
      </c>
      <c r="AU350" s="172" t="s">
        <v>75</v>
      </c>
      <c r="AY350" s="164" t="s">
        <v>165</v>
      </c>
      <c r="BK350" s="173">
        <f>BK351</f>
        <v>0</v>
      </c>
    </row>
    <row r="351" s="12" customFormat="1" ht="22.8" customHeight="1">
      <c r="A351" s="12"/>
      <c r="B351" s="163"/>
      <c r="C351" s="12"/>
      <c r="D351" s="164" t="s">
        <v>74</v>
      </c>
      <c r="E351" s="174" t="s">
        <v>3252</v>
      </c>
      <c r="F351" s="174" t="s">
        <v>3253</v>
      </c>
      <c r="G351" s="12"/>
      <c r="H351" s="12"/>
      <c r="I351" s="166"/>
      <c r="J351" s="175">
        <f>BK351</f>
        <v>0</v>
      </c>
      <c r="K351" s="12"/>
      <c r="L351" s="163"/>
      <c r="M351" s="168"/>
      <c r="N351" s="169"/>
      <c r="O351" s="169"/>
      <c r="P351" s="170">
        <f>SUM(P352:P355)</f>
        <v>0</v>
      </c>
      <c r="Q351" s="169"/>
      <c r="R351" s="170">
        <f>SUM(R352:R355)</f>
        <v>0</v>
      </c>
      <c r="S351" s="169"/>
      <c r="T351" s="171">
        <f>SUM(T352:T355)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64" t="s">
        <v>525</v>
      </c>
      <c r="AT351" s="172" t="s">
        <v>74</v>
      </c>
      <c r="AU351" s="172" t="s">
        <v>83</v>
      </c>
      <c r="AY351" s="164" t="s">
        <v>165</v>
      </c>
      <c r="BK351" s="173">
        <f>SUM(BK352:BK355)</f>
        <v>0</v>
      </c>
    </row>
    <row r="352" s="2" customFormat="1" ht="16.5" customHeight="1">
      <c r="A352" s="34"/>
      <c r="B352" s="176"/>
      <c r="C352" s="177" t="s">
        <v>3254</v>
      </c>
      <c r="D352" s="177" t="s">
        <v>169</v>
      </c>
      <c r="E352" s="178" t="s">
        <v>3255</v>
      </c>
      <c r="F352" s="179" t="s">
        <v>3256</v>
      </c>
      <c r="G352" s="180" t="s">
        <v>193</v>
      </c>
      <c r="H352" s="181">
        <v>1</v>
      </c>
      <c r="I352" s="182"/>
      <c r="J352" s="183">
        <f>ROUND(I352*H352,2)</f>
        <v>0</v>
      </c>
      <c r="K352" s="184"/>
      <c r="L352" s="35"/>
      <c r="M352" s="185" t="s">
        <v>1</v>
      </c>
      <c r="N352" s="186" t="s">
        <v>41</v>
      </c>
      <c r="O352" s="78"/>
      <c r="P352" s="187">
        <f>O352*H352</f>
        <v>0</v>
      </c>
      <c r="Q352" s="187">
        <v>0</v>
      </c>
      <c r="R352" s="187">
        <f>Q352*H352</f>
        <v>0</v>
      </c>
      <c r="S352" s="187">
        <v>0</v>
      </c>
      <c r="T352" s="18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89" t="s">
        <v>453</v>
      </c>
      <c r="AT352" s="189" t="s">
        <v>169</v>
      </c>
      <c r="AU352" s="189" t="s">
        <v>174</v>
      </c>
      <c r="AY352" s="15" t="s">
        <v>165</v>
      </c>
      <c r="BE352" s="190">
        <f>IF(N352="základná",J352,0)</f>
        <v>0</v>
      </c>
      <c r="BF352" s="190">
        <f>IF(N352="znížená",J352,0)</f>
        <v>0</v>
      </c>
      <c r="BG352" s="190">
        <f>IF(N352="zákl. prenesená",J352,0)</f>
        <v>0</v>
      </c>
      <c r="BH352" s="190">
        <f>IF(N352="zníž. prenesená",J352,0)</f>
        <v>0</v>
      </c>
      <c r="BI352" s="190">
        <f>IF(N352="nulová",J352,0)</f>
        <v>0</v>
      </c>
      <c r="BJ352" s="15" t="s">
        <v>174</v>
      </c>
      <c r="BK352" s="190">
        <f>ROUND(I352*H352,2)</f>
        <v>0</v>
      </c>
      <c r="BL352" s="15" t="s">
        <v>453</v>
      </c>
      <c r="BM352" s="189" t="s">
        <v>3257</v>
      </c>
    </row>
    <row r="353" s="2" customFormat="1" ht="16.5" customHeight="1">
      <c r="A353" s="34"/>
      <c r="B353" s="176"/>
      <c r="C353" s="196" t="s">
        <v>3258</v>
      </c>
      <c r="D353" s="196" t="s">
        <v>551</v>
      </c>
      <c r="E353" s="197" t="s">
        <v>3259</v>
      </c>
      <c r="F353" s="198" t="s">
        <v>3260</v>
      </c>
      <c r="G353" s="199" t="s">
        <v>193</v>
      </c>
      <c r="H353" s="200">
        <v>1</v>
      </c>
      <c r="I353" s="201"/>
      <c r="J353" s="202">
        <f>ROUND(I353*H353,2)</f>
        <v>0</v>
      </c>
      <c r="K353" s="203"/>
      <c r="L353" s="204"/>
      <c r="M353" s="205" t="s">
        <v>1</v>
      </c>
      <c r="N353" s="206" t="s">
        <v>41</v>
      </c>
      <c r="O353" s="78"/>
      <c r="P353" s="187">
        <f>O353*H353</f>
        <v>0</v>
      </c>
      <c r="Q353" s="187">
        <v>0</v>
      </c>
      <c r="R353" s="187">
        <f>Q353*H353</f>
        <v>0</v>
      </c>
      <c r="S353" s="187">
        <v>0</v>
      </c>
      <c r="T353" s="188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89" t="s">
        <v>1474</v>
      </c>
      <c r="AT353" s="189" t="s">
        <v>551</v>
      </c>
      <c r="AU353" s="189" t="s">
        <v>174</v>
      </c>
      <c r="AY353" s="15" t="s">
        <v>165</v>
      </c>
      <c r="BE353" s="190">
        <f>IF(N353="základná",J353,0)</f>
        <v>0</v>
      </c>
      <c r="BF353" s="190">
        <f>IF(N353="znížená",J353,0)</f>
        <v>0</v>
      </c>
      <c r="BG353" s="190">
        <f>IF(N353="zákl. prenesená",J353,0)</f>
        <v>0</v>
      </c>
      <c r="BH353" s="190">
        <f>IF(N353="zníž. prenesená",J353,0)</f>
        <v>0</v>
      </c>
      <c r="BI353" s="190">
        <f>IF(N353="nulová",J353,0)</f>
        <v>0</v>
      </c>
      <c r="BJ353" s="15" t="s">
        <v>174</v>
      </c>
      <c r="BK353" s="190">
        <f>ROUND(I353*H353,2)</f>
        <v>0</v>
      </c>
      <c r="BL353" s="15" t="s">
        <v>453</v>
      </c>
      <c r="BM353" s="189" t="s">
        <v>3261</v>
      </c>
    </row>
    <row r="354" s="2" customFormat="1" ht="33" customHeight="1">
      <c r="A354" s="34"/>
      <c r="B354" s="176"/>
      <c r="C354" s="177" t="s">
        <v>3262</v>
      </c>
      <c r="D354" s="177" t="s">
        <v>169</v>
      </c>
      <c r="E354" s="178" t="s">
        <v>3263</v>
      </c>
      <c r="F354" s="179" t="s">
        <v>3264</v>
      </c>
      <c r="G354" s="180" t="s">
        <v>193</v>
      </c>
      <c r="H354" s="181">
        <v>3</v>
      </c>
      <c r="I354" s="182"/>
      <c r="J354" s="183">
        <f>ROUND(I354*H354,2)</f>
        <v>0</v>
      </c>
      <c r="K354" s="184"/>
      <c r="L354" s="35"/>
      <c r="M354" s="185" t="s">
        <v>1</v>
      </c>
      <c r="N354" s="186" t="s">
        <v>41</v>
      </c>
      <c r="O354" s="78"/>
      <c r="P354" s="187">
        <f>O354*H354</f>
        <v>0</v>
      </c>
      <c r="Q354" s="187">
        <v>0</v>
      </c>
      <c r="R354" s="187">
        <f>Q354*H354</f>
        <v>0</v>
      </c>
      <c r="S354" s="187">
        <v>0</v>
      </c>
      <c r="T354" s="18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9" t="s">
        <v>453</v>
      </c>
      <c r="AT354" s="189" t="s">
        <v>169</v>
      </c>
      <c r="AU354" s="189" t="s">
        <v>174</v>
      </c>
      <c r="AY354" s="15" t="s">
        <v>165</v>
      </c>
      <c r="BE354" s="190">
        <f>IF(N354="základná",J354,0)</f>
        <v>0</v>
      </c>
      <c r="BF354" s="190">
        <f>IF(N354="znížená",J354,0)</f>
        <v>0</v>
      </c>
      <c r="BG354" s="190">
        <f>IF(N354="zákl. prenesená",J354,0)</f>
        <v>0</v>
      </c>
      <c r="BH354" s="190">
        <f>IF(N354="zníž. prenesená",J354,0)</f>
        <v>0</v>
      </c>
      <c r="BI354" s="190">
        <f>IF(N354="nulová",J354,0)</f>
        <v>0</v>
      </c>
      <c r="BJ354" s="15" t="s">
        <v>174</v>
      </c>
      <c r="BK354" s="190">
        <f>ROUND(I354*H354,2)</f>
        <v>0</v>
      </c>
      <c r="BL354" s="15" t="s">
        <v>453</v>
      </c>
      <c r="BM354" s="189" t="s">
        <v>3265</v>
      </c>
    </row>
    <row r="355" s="2" customFormat="1" ht="16.5" customHeight="1">
      <c r="A355" s="34"/>
      <c r="B355" s="176"/>
      <c r="C355" s="177" t="s">
        <v>856</v>
      </c>
      <c r="D355" s="177" t="s">
        <v>169</v>
      </c>
      <c r="E355" s="178" t="s">
        <v>3266</v>
      </c>
      <c r="F355" s="179" t="s">
        <v>3267</v>
      </c>
      <c r="G355" s="180" t="s">
        <v>2407</v>
      </c>
      <c r="H355" s="181">
        <v>1</v>
      </c>
      <c r="I355" s="182"/>
      <c r="J355" s="183">
        <f>ROUND(I355*H355,2)</f>
        <v>0</v>
      </c>
      <c r="K355" s="184"/>
      <c r="L355" s="35"/>
      <c r="M355" s="191" t="s">
        <v>1</v>
      </c>
      <c r="N355" s="192" t="s">
        <v>41</v>
      </c>
      <c r="O355" s="193"/>
      <c r="P355" s="194">
        <f>O355*H355</f>
        <v>0</v>
      </c>
      <c r="Q355" s="194">
        <v>0</v>
      </c>
      <c r="R355" s="194">
        <f>Q355*H355</f>
        <v>0</v>
      </c>
      <c r="S355" s="194">
        <v>0</v>
      </c>
      <c r="T355" s="195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9" t="s">
        <v>453</v>
      </c>
      <c r="AT355" s="189" t="s">
        <v>169</v>
      </c>
      <c r="AU355" s="189" t="s">
        <v>174</v>
      </c>
      <c r="AY355" s="15" t="s">
        <v>165</v>
      </c>
      <c r="BE355" s="190">
        <f>IF(N355="základná",J355,0)</f>
        <v>0</v>
      </c>
      <c r="BF355" s="190">
        <f>IF(N355="znížená",J355,0)</f>
        <v>0</v>
      </c>
      <c r="BG355" s="190">
        <f>IF(N355="zákl. prenesená",J355,0)</f>
        <v>0</v>
      </c>
      <c r="BH355" s="190">
        <f>IF(N355="zníž. prenesená",J355,0)</f>
        <v>0</v>
      </c>
      <c r="BI355" s="190">
        <f>IF(N355="nulová",J355,0)</f>
        <v>0</v>
      </c>
      <c r="BJ355" s="15" t="s">
        <v>174</v>
      </c>
      <c r="BK355" s="190">
        <f>ROUND(I355*H355,2)</f>
        <v>0</v>
      </c>
      <c r="BL355" s="15" t="s">
        <v>453</v>
      </c>
      <c r="BM355" s="189" t="s">
        <v>3268</v>
      </c>
    </row>
    <row r="356" s="2" customFormat="1" ht="6.96" customHeight="1">
      <c r="A356" s="34"/>
      <c r="B356" s="61"/>
      <c r="C356" s="62"/>
      <c r="D356" s="62"/>
      <c r="E356" s="62"/>
      <c r="F356" s="62"/>
      <c r="G356" s="62"/>
      <c r="H356" s="62"/>
      <c r="I356" s="62"/>
      <c r="J356" s="62"/>
      <c r="K356" s="62"/>
      <c r="L356" s="35"/>
      <c r="M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</row>
  </sheetData>
  <autoFilter ref="C131:K355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LAPTOP-EHUB9FSM\JS-STAV</dc:creator>
  <cp:lastModifiedBy>LAPTOP-EHUB9FSM\JS-STAV</cp:lastModifiedBy>
  <dcterms:created xsi:type="dcterms:W3CDTF">2024-04-13T09:38:53Z</dcterms:created>
  <dcterms:modified xsi:type="dcterms:W3CDTF">2024-04-13T09:39:03Z</dcterms:modified>
</cp:coreProperties>
</file>